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vega\SMVO_Licitacao\LICITAÇÃO\LICITAÇÃO - 2021\EDITAIS\CONCORRÊNCIA PÚBLICA\CP 03-2021 - CÂMARA\MIDIA DIGITAL\"/>
    </mc:Choice>
  </mc:AlternateContent>
  <bookViews>
    <workbookView xWindow="0" yWindow="0" windowWidth="28800" windowHeight="12300" tabRatio="842" activeTab="1"/>
  </bookViews>
  <sheets>
    <sheet name="01_RESUMO" sheetId="11" r:id="rId1"/>
    <sheet name="02_ORÇAMENTO" sheetId="1" r:id="rId2"/>
    <sheet name="INS_05_2021" sheetId="3" state="hidden" r:id="rId3"/>
    <sheet name="INS_05_21" sheetId="13" state="hidden" r:id="rId4"/>
    <sheet name="03_CRONOGRAMA" sheetId="8" r:id="rId5"/>
    <sheet name="04_BDI" sheetId="9" r:id="rId6"/>
    <sheet name="05_BDI DIFERENCIADO" sheetId="10" r:id="rId7"/>
    <sheet name="06_COMP_ARQ" sheetId="7" r:id="rId8"/>
    <sheet name="07_COMP_ESTRUTURA" sheetId="6" r:id="rId9"/>
    <sheet name="08_COMP_COMPLEMENTAR" sheetId="4" r:id="rId10"/>
    <sheet name="COTAÇÃO" sheetId="12" state="hidden" r:id="rId11"/>
    <sheet name="SERV_05_21" sheetId="14" state="hidden" r:id="rId12"/>
    <sheet name="SERV_05_2021" sheetId="2" state="hidden" r:id="rId13"/>
  </sheets>
  <definedNames>
    <definedName name="_xlnm._FilterDatabase" localSheetId="1" hidden="1">'02_ORÇAMENTO'!$B$2:$I$841</definedName>
    <definedName name="_xlnm._FilterDatabase" localSheetId="7" hidden="1">'06_COMP_ARQ'!$B$2:$G$253</definedName>
    <definedName name="_xlnm._FilterDatabase" localSheetId="8" hidden="1">'07_COMP_ESTRUTURA'!$B$1:$H$37</definedName>
    <definedName name="_xlnm._FilterDatabase" localSheetId="9" hidden="1">'08_COMP_COMPLEMENTAR'!$B$2:$H$1068</definedName>
    <definedName name="_xlnm.Print_Area" localSheetId="0">'01_RESUMO'!$B$2:$E$42</definedName>
    <definedName name="_xlnm.Print_Area" localSheetId="1">'02_ORÇAMENTO'!$B$2:$I$842</definedName>
    <definedName name="_xlnm.Print_Area" localSheetId="4">'03_CRONOGRAMA'!$B$1:$Q$77</definedName>
    <definedName name="_xlnm.Print_Area" localSheetId="5">'04_BDI'!$B$2:$D$38</definedName>
    <definedName name="_xlnm.Print_Area" localSheetId="6">'05_BDI DIFERENCIADO'!$B$2:$D$38</definedName>
    <definedName name="_xlnm.Print_Area" localSheetId="7">'06_COMP_ARQ'!$B$2:$G$253</definedName>
    <definedName name="_xlnm.Print_Area" localSheetId="8">'07_COMP_ESTRUTURA'!$B$2:$H$38</definedName>
    <definedName name="_xlnm.Print_Area" localSheetId="9">'08_COMP_COMPLEMENTAR'!$B$2:$H$1404</definedName>
    <definedName name="_xlnm.Print_Area" localSheetId="10">COTAÇÃO!$A$1:$T$62</definedName>
    <definedName name="_xlnm.Print_Titles" localSheetId="0">'01_RESUMO'!$B:$E</definedName>
    <definedName name="_xlnm.Print_Titles" localSheetId="1">'02_ORÇAMENTO'!$2:$9</definedName>
    <definedName name="_xlnm.Print_Titles" localSheetId="4">'03_CRONOGRAMA'!$B:$E,'03_CRONOGRAMA'!$1:$6</definedName>
    <definedName name="_xlnm.Print_Titles" localSheetId="7">'06_COMP_ARQ'!$2:$9</definedName>
    <definedName name="_xlnm.Print_Titles" localSheetId="8">'07_COMP_ESTRUTURA'!$2:$9</definedName>
    <definedName name="_xlnm.Print_Titles" localSheetId="9">'08_COMP_COMPLEMENTAR'!$2:$10</definedName>
    <definedName name="_xlnm.Print_Titles" localSheetId="10">COTAÇÃO!$A:$C,COTAÇÃO!$1:$4</definedName>
  </definedNames>
  <calcPr calcId="162913" fullCalcOnLoad="1"/>
</workbook>
</file>

<file path=xl/calcChain.xml><?xml version="1.0" encoding="utf-8"?>
<calcChain xmlns="http://schemas.openxmlformats.org/spreadsheetml/2006/main">
  <c r="G702" i="1" l="1"/>
  <c r="H702" i="1"/>
  <c r="I702" i="1"/>
  <c r="G701" i="1"/>
  <c r="G1403" i="4"/>
  <c r="H1403" i="4"/>
  <c r="G1402" i="4"/>
  <c r="H1402" i="4"/>
  <c r="H1401" i="4"/>
  <c r="J1400" i="4"/>
  <c r="H1382" i="4"/>
  <c r="H1386" i="4"/>
  <c r="H1390" i="4"/>
  <c r="H1394" i="4"/>
  <c r="G1397" i="4"/>
  <c r="H1397" i="4"/>
  <c r="G1396" i="4"/>
  <c r="H1396" i="4"/>
  <c r="G1395" i="4"/>
  <c r="H1395" i="4"/>
  <c r="G1394" i="4"/>
  <c r="G1393" i="4"/>
  <c r="H1393" i="4"/>
  <c r="G1392" i="4"/>
  <c r="H1392" i="4"/>
  <c r="G1391" i="4"/>
  <c r="H1391" i="4"/>
  <c r="G1390" i="4"/>
  <c r="G1389" i="4"/>
  <c r="H1389" i="4"/>
  <c r="G1388" i="4"/>
  <c r="H1388" i="4"/>
  <c r="G1387" i="4"/>
  <c r="H1387" i="4"/>
  <c r="G1386" i="4"/>
  <c r="G1385" i="4"/>
  <c r="H1385" i="4"/>
  <c r="G1384" i="4"/>
  <c r="H1384" i="4"/>
  <c r="G1383" i="4"/>
  <c r="H1383" i="4"/>
  <c r="G1382" i="4"/>
  <c r="G1381" i="4"/>
  <c r="H1381" i="4"/>
  <c r="G1380" i="4"/>
  <c r="H1380" i="4"/>
  <c r="G1379" i="4"/>
  <c r="H1379" i="4"/>
  <c r="H1398" i="4"/>
  <c r="G23" i="1"/>
  <c r="G210" i="1"/>
  <c r="G209" i="1"/>
  <c r="G500" i="1"/>
  <c r="E1375" i="4"/>
  <c r="D1375" i="4"/>
  <c r="E1374" i="4"/>
  <c r="D1374" i="4"/>
  <c r="E1373" i="4"/>
  <c r="D1373" i="4"/>
  <c r="G1375" i="4"/>
  <c r="H1375" i="4"/>
  <c r="G1374" i="4"/>
  <c r="H1374" i="4"/>
  <c r="G1373" i="4"/>
  <c r="H1373" i="4"/>
  <c r="J1372" i="4"/>
  <c r="T59" i="12"/>
  <c r="T58" i="12"/>
  <c r="T57" i="12"/>
  <c r="G13" i="1"/>
  <c r="H13" i="1"/>
  <c r="I13" i="1"/>
  <c r="T61" i="12"/>
  <c r="T56" i="12"/>
  <c r="T55" i="12"/>
  <c r="T54" i="12"/>
  <c r="T53" i="12"/>
  <c r="T52" i="12"/>
  <c r="T51" i="12"/>
  <c r="T50" i="12"/>
  <c r="T49" i="12"/>
  <c r="T48" i="12"/>
  <c r="T47" i="12"/>
  <c r="T46" i="12"/>
  <c r="T45" i="12"/>
  <c r="T44" i="12"/>
  <c r="T43" i="12"/>
  <c r="T42" i="12"/>
  <c r="T41" i="12"/>
  <c r="T40" i="12"/>
  <c r="T39" i="12"/>
  <c r="T38" i="12"/>
  <c r="T37" i="12"/>
  <c r="T36" i="12"/>
  <c r="T35" i="12"/>
  <c r="T34" i="12"/>
  <c r="T33" i="12"/>
  <c r="T32" i="12"/>
  <c r="T31" i="12"/>
  <c r="T30" i="12"/>
  <c r="T29" i="12"/>
  <c r="T28" i="12"/>
  <c r="T27" i="12"/>
  <c r="T26" i="12"/>
  <c r="T25" i="12"/>
  <c r="T22" i="12"/>
  <c r="T21" i="12"/>
  <c r="T20" i="12"/>
  <c r="T19" i="12"/>
  <c r="T17" i="12"/>
  <c r="T15" i="12"/>
  <c r="T13" i="12"/>
  <c r="T9" i="12"/>
  <c r="T6" i="12"/>
  <c r="T7" i="12"/>
  <c r="T8" i="12"/>
  <c r="T10" i="12"/>
  <c r="T11" i="12"/>
  <c r="T12" i="12"/>
  <c r="T14" i="12"/>
  <c r="T16" i="12"/>
  <c r="T18" i="12"/>
  <c r="T23" i="12"/>
  <c r="T24" i="12"/>
  <c r="T5" i="12"/>
  <c r="G217" i="7"/>
  <c r="G136" i="7"/>
  <c r="L60" i="12"/>
  <c r="K60" i="12"/>
  <c r="D22" i="12"/>
  <c r="F22" i="12"/>
  <c r="G22" i="12"/>
  <c r="G751" i="4"/>
  <c r="G1369" i="4"/>
  <c r="H1369" i="4"/>
  <c r="E1369" i="4"/>
  <c r="D1369" i="4"/>
  <c r="G1368" i="4"/>
  <c r="H1368" i="4"/>
  <c r="E1368" i="4"/>
  <c r="D1368" i="4"/>
  <c r="G1367" i="4"/>
  <c r="H1367" i="4"/>
  <c r="E1367" i="4"/>
  <c r="D1367" i="4"/>
  <c r="G1363" i="4"/>
  <c r="H1363" i="4"/>
  <c r="E1363" i="4"/>
  <c r="D1363" i="4"/>
  <c r="G1362" i="4"/>
  <c r="H1362" i="4"/>
  <c r="E1362" i="4"/>
  <c r="D1362" i="4"/>
  <c r="G1361" i="4"/>
  <c r="H1361" i="4"/>
  <c r="E1361" i="4"/>
  <c r="D1361" i="4"/>
  <c r="G1360" i="4"/>
  <c r="H1360" i="4"/>
  <c r="E1360" i="4"/>
  <c r="D1360" i="4"/>
  <c r="G1351" i="4"/>
  <c r="H1351" i="4"/>
  <c r="E1351" i="4"/>
  <c r="D1351" i="4"/>
  <c r="G1356" i="4"/>
  <c r="H1356" i="4"/>
  <c r="E1356" i="4"/>
  <c r="D1356" i="4"/>
  <c r="G1355" i="4"/>
  <c r="H1355" i="4"/>
  <c r="E1355" i="4"/>
  <c r="D1355" i="4"/>
  <c r="G1354" i="4"/>
  <c r="H1354" i="4"/>
  <c r="E1354" i="4"/>
  <c r="D1354" i="4"/>
  <c r="G1353" i="4"/>
  <c r="H1353" i="4"/>
  <c r="E1353" i="4"/>
  <c r="D1353" i="4"/>
  <c r="G1352" i="4"/>
  <c r="H1352" i="4"/>
  <c r="E1352" i="4"/>
  <c r="D1352" i="4"/>
  <c r="G1350" i="4"/>
  <c r="H1350" i="4"/>
  <c r="E1350" i="4"/>
  <c r="D1350" i="4"/>
  <c r="G1344" i="4"/>
  <c r="H1344" i="4"/>
  <c r="E1344" i="4"/>
  <c r="D1344" i="4"/>
  <c r="G1343" i="4"/>
  <c r="H1343" i="4"/>
  <c r="E1343" i="4"/>
  <c r="D1343" i="4"/>
  <c r="G1346" i="4"/>
  <c r="H1346" i="4"/>
  <c r="E1346" i="4"/>
  <c r="D1346" i="4"/>
  <c r="G1345" i="4"/>
  <c r="H1345" i="4"/>
  <c r="E1345" i="4"/>
  <c r="D1345" i="4"/>
  <c r="G1342" i="4"/>
  <c r="H1342" i="4"/>
  <c r="E1342" i="4"/>
  <c r="D1342" i="4"/>
  <c r="G1341" i="4"/>
  <c r="H1341" i="4"/>
  <c r="E1341" i="4"/>
  <c r="D1341" i="4"/>
  <c r="G1337" i="4"/>
  <c r="H1337" i="4"/>
  <c r="E1337" i="4"/>
  <c r="D1337" i="4"/>
  <c r="G1336" i="4"/>
  <c r="H1336" i="4"/>
  <c r="E1336" i="4"/>
  <c r="D1336" i="4"/>
  <c r="G1335" i="4"/>
  <c r="H1335" i="4"/>
  <c r="E1335" i="4"/>
  <c r="D1335" i="4"/>
  <c r="G1334" i="4"/>
  <c r="H1334" i="4"/>
  <c r="E1334" i="4"/>
  <c r="D1334" i="4"/>
  <c r="G1333" i="4"/>
  <c r="H1333" i="4"/>
  <c r="E1333" i="4"/>
  <c r="D1333" i="4"/>
  <c r="G1332" i="4"/>
  <c r="H1332" i="4"/>
  <c r="E1332" i="4"/>
  <c r="D1332" i="4"/>
  <c r="G1331" i="4"/>
  <c r="H1331" i="4"/>
  <c r="E1331" i="4"/>
  <c r="D1331" i="4"/>
  <c r="G1326" i="4"/>
  <c r="H1326" i="4"/>
  <c r="E1326" i="4"/>
  <c r="D1326" i="4"/>
  <c r="G1325" i="4"/>
  <c r="H1325" i="4"/>
  <c r="E1325" i="4"/>
  <c r="D1325" i="4"/>
  <c r="G1324" i="4"/>
  <c r="H1324" i="4"/>
  <c r="E1324" i="4"/>
  <c r="D1324" i="4"/>
  <c r="G1323" i="4"/>
  <c r="H1323" i="4"/>
  <c r="E1323" i="4"/>
  <c r="D1323" i="4"/>
  <c r="G1320" i="4"/>
  <c r="H1320" i="4"/>
  <c r="E1320" i="4"/>
  <c r="D1320" i="4"/>
  <c r="G1319" i="4"/>
  <c r="H1319" i="4"/>
  <c r="E1319" i="4"/>
  <c r="D1319" i="4"/>
  <c r="G1318" i="4"/>
  <c r="H1318" i="4"/>
  <c r="E1318" i="4"/>
  <c r="D1318" i="4"/>
  <c r="G1317" i="4"/>
  <c r="H1317" i="4"/>
  <c r="E1317" i="4"/>
  <c r="D1317" i="4"/>
  <c r="G1327" i="4"/>
  <c r="H1327" i="4"/>
  <c r="E1327" i="4"/>
  <c r="D1327" i="4"/>
  <c r="G1322" i="4"/>
  <c r="H1322" i="4"/>
  <c r="E1322" i="4"/>
  <c r="D1322" i="4"/>
  <c r="G1321" i="4"/>
  <c r="H1321" i="4"/>
  <c r="E1321" i="4"/>
  <c r="D1321" i="4"/>
  <c r="G1313" i="4"/>
  <c r="H1313" i="4"/>
  <c r="E1313" i="4"/>
  <c r="D1313" i="4"/>
  <c r="G1312" i="4"/>
  <c r="H1312" i="4"/>
  <c r="E1312" i="4"/>
  <c r="D1312" i="4"/>
  <c r="G1311" i="4"/>
  <c r="H1311" i="4"/>
  <c r="E1311" i="4"/>
  <c r="D1311" i="4"/>
  <c r="G1307" i="4"/>
  <c r="H1307" i="4"/>
  <c r="E1307" i="4"/>
  <c r="D1307" i="4"/>
  <c r="G1306" i="4"/>
  <c r="H1306" i="4"/>
  <c r="E1306" i="4"/>
  <c r="D1306" i="4"/>
  <c r="G1305" i="4"/>
  <c r="H1305" i="4"/>
  <c r="E1305" i="4"/>
  <c r="D1305" i="4"/>
  <c r="G1301" i="4"/>
  <c r="H1301" i="4"/>
  <c r="E1301" i="4"/>
  <c r="D1301" i="4"/>
  <c r="G1300" i="4"/>
  <c r="H1300" i="4"/>
  <c r="E1300" i="4"/>
  <c r="D1300" i="4"/>
  <c r="G1299" i="4"/>
  <c r="H1299" i="4"/>
  <c r="E1299" i="4"/>
  <c r="D1299" i="4"/>
  <c r="G1295" i="4"/>
  <c r="H1295" i="4"/>
  <c r="E1295" i="4"/>
  <c r="D1295" i="4"/>
  <c r="G1294" i="4"/>
  <c r="H1294" i="4"/>
  <c r="E1294" i="4"/>
  <c r="D1294" i="4"/>
  <c r="G1293" i="4"/>
  <c r="H1293" i="4"/>
  <c r="E1293" i="4"/>
  <c r="D1293" i="4"/>
  <c r="G1289" i="4"/>
  <c r="H1289" i="4"/>
  <c r="E1289" i="4"/>
  <c r="D1289" i="4"/>
  <c r="G1288" i="4"/>
  <c r="H1288" i="4"/>
  <c r="E1288" i="4"/>
  <c r="D1288" i="4"/>
  <c r="G1287" i="4"/>
  <c r="H1287" i="4"/>
  <c r="E1287" i="4"/>
  <c r="D1287" i="4"/>
  <c r="G1283" i="4"/>
  <c r="H1283" i="4"/>
  <c r="E1283" i="4"/>
  <c r="D1283" i="4"/>
  <c r="G1282" i="4"/>
  <c r="H1282" i="4"/>
  <c r="E1282" i="4"/>
  <c r="D1282" i="4"/>
  <c r="G1281" i="4"/>
  <c r="H1281" i="4"/>
  <c r="E1281" i="4"/>
  <c r="D1281" i="4"/>
  <c r="G1277" i="4"/>
  <c r="H1277" i="4"/>
  <c r="E1277" i="4"/>
  <c r="D1277" i="4"/>
  <c r="G1276" i="4"/>
  <c r="H1276" i="4"/>
  <c r="E1276" i="4"/>
  <c r="D1276" i="4"/>
  <c r="G1275" i="4"/>
  <c r="H1275" i="4"/>
  <c r="E1275" i="4"/>
  <c r="D1275" i="4"/>
  <c r="G1271" i="4"/>
  <c r="H1271" i="4"/>
  <c r="E1271" i="4"/>
  <c r="D1271" i="4"/>
  <c r="G1270" i="4"/>
  <c r="H1270" i="4"/>
  <c r="E1270" i="4"/>
  <c r="D1270" i="4"/>
  <c r="G1269" i="4"/>
  <c r="H1269" i="4"/>
  <c r="E1269" i="4"/>
  <c r="D1269" i="4"/>
  <c r="G1265" i="4"/>
  <c r="H1265" i="4"/>
  <c r="E1265" i="4"/>
  <c r="D1265" i="4"/>
  <c r="G1264" i="4"/>
  <c r="H1264" i="4"/>
  <c r="E1264" i="4"/>
  <c r="D1264" i="4"/>
  <c r="G1260" i="4"/>
  <c r="H1260" i="4"/>
  <c r="E1260" i="4"/>
  <c r="D1260" i="4"/>
  <c r="G1259" i="4"/>
  <c r="H1259" i="4"/>
  <c r="E1259" i="4"/>
  <c r="D1259" i="4"/>
  <c r="G1258" i="4"/>
  <c r="H1258" i="4"/>
  <c r="E1258" i="4"/>
  <c r="D1258" i="4"/>
  <c r="G1254" i="4"/>
  <c r="H1254" i="4"/>
  <c r="E1254" i="4"/>
  <c r="D1254" i="4"/>
  <c r="G1253" i="4"/>
  <c r="H1253" i="4"/>
  <c r="E1253" i="4"/>
  <c r="D1253" i="4"/>
  <c r="G1252" i="4"/>
  <c r="H1252" i="4"/>
  <c r="E1252" i="4"/>
  <c r="D1252" i="4"/>
  <c r="G1251" i="4"/>
  <c r="H1251" i="4"/>
  <c r="E1251" i="4"/>
  <c r="D1251" i="4"/>
  <c r="G1250" i="4"/>
  <c r="H1250" i="4"/>
  <c r="E1250" i="4"/>
  <c r="D1250" i="4"/>
  <c r="G1244" i="4"/>
  <c r="H1244" i="4"/>
  <c r="E1244" i="4"/>
  <c r="D1244" i="4"/>
  <c r="G1243" i="4"/>
  <c r="H1243" i="4"/>
  <c r="E1243" i="4"/>
  <c r="D1243" i="4"/>
  <c r="G1242" i="4"/>
  <c r="H1242" i="4"/>
  <c r="E1242" i="4"/>
  <c r="D1242" i="4"/>
  <c r="G1240" i="4"/>
  <c r="H1240" i="4"/>
  <c r="E1240" i="4"/>
  <c r="D1240" i="4"/>
  <c r="G1246" i="4"/>
  <c r="H1246" i="4"/>
  <c r="E1246" i="4"/>
  <c r="D1246" i="4"/>
  <c r="G1245" i="4"/>
  <c r="H1245" i="4"/>
  <c r="E1245" i="4"/>
  <c r="D1245" i="4"/>
  <c r="G1241" i="4"/>
  <c r="H1241" i="4"/>
  <c r="E1241" i="4"/>
  <c r="D1241" i="4"/>
  <c r="G1234" i="4"/>
  <c r="H1234" i="4"/>
  <c r="E1234" i="4"/>
  <c r="D1234" i="4"/>
  <c r="G1236" i="4"/>
  <c r="H1236" i="4"/>
  <c r="E1236" i="4"/>
  <c r="D1236" i="4"/>
  <c r="G1235" i="4"/>
  <c r="H1235" i="4"/>
  <c r="E1235" i="4"/>
  <c r="D1235" i="4"/>
  <c r="G1233" i="4"/>
  <c r="H1233" i="4"/>
  <c r="E1233" i="4"/>
  <c r="D1233" i="4"/>
  <c r="G1229" i="4"/>
  <c r="H1229" i="4"/>
  <c r="E1229" i="4"/>
  <c r="D1229" i="4"/>
  <c r="G1228" i="4"/>
  <c r="H1228" i="4"/>
  <c r="E1228" i="4"/>
  <c r="D1228" i="4"/>
  <c r="G1227" i="4"/>
  <c r="H1227" i="4"/>
  <c r="E1227" i="4"/>
  <c r="D1227" i="4"/>
  <c r="G1223" i="4"/>
  <c r="H1223" i="4"/>
  <c r="E1223" i="4"/>
  <c r="D1223" i="4"/>
  <c r="G1222" i="4"/>
  <c r="H1222" i="4"/>
  <c r="E1222" i="4"/>
  <c r="D1222" i="4"/>
  <c r="G1221" i="4"/>
  <c r="H1221" i="4"/>
  <c r="E1221" i="4"/>
  <c r="D1221" i="4"/>
  <c r="G1220" i="4"/>
  <c r="H1220" i="4"/>
  <c r="E1220" i="4"/>
  <c r="D1220" i="4"/>
  <c r="G1219" i="4"/>
  <c r="H1219" i="4"/>
  <c r="E1219" i="4"/>
  <c r="D1219" i="4"/>
  <c r="G1215" i="4"/>
  <c r="H1215" i="4"/>
  <c r="E1215" i="4"/>
  <c r="D1215" i="4"/>
  <c r="G1214" i="4"/>
  <c r="H1214" i="4"/>
  <c r="E1214" i="4"/>
  <c r="D1214" i="4"/>
  <c r="G1213" i="4"/>
  <c r="H1213" i="4"/>
  <c r="E1213" i="4"/>
  <c r="D1213" i="4"/>
  <c r="G1209" i="4"/>
  <c r="H1209" i="4"/>
  <c r="E1209" i="4"/>
  <c r="D1209" i="4"/>
  <c r="G1208" i="4"/>
  <c r="H1208" i="4"/>
  <c r="E1208" i="4"/>
  <c r="D1208" i="4"/>
  <c r="G1207" i="4"/>
  <c r="H1207" i="4"/>
  <c r="E1207" i="4"/>
  <c r="D1207" i="4"/>
  <c r="G1203" i="4"/>
  <c r="H1203" i="4"/>
  <c r="E1203" i="4"/>
  <c r="D1203" i="4"/>
  <c r="G1202" i="4"/>
  <c r="H1202" i="4"/>
  <c r="E1202" i="4"/>
  <c r="D1202" i="4"/>
  <c r="G1201" i="4"/>
  <c r="H1201" i="4"/>
  <c r="E1201" i="4"/>
  <c r="D1201" i="4"/>
  <c r="G1197" i="4"/>
  <c r="H1197" i="4"/>
  <c r="E1197" i="4"/>
  <c r="D1197" i="4"/>
  <c r="G1196" i="4"/>
  <c r="H1196" i="4"/>
  <c r="E1196" i="4"/>
  <c r="D1196" i="4"/>
  <c r="G1195" i="4"/>
  <c r="H1195" i="4"/>
  <c r="E1195" i="4"/>
  <c r="D1195" i="4"/>
  <c r="G1194" i="4"/>
  <c r="H1194" i="4"/>
  <c r="E1194" i="4"/>
  <c r="D1194" i="4"/>
  <c r="G1193" i="4"/>
  <c r="H1193" i="4"/>
  <c r="E1193" i="4"/>
  <c r="D1193" i="4"/>
  <c r="G1187" i="4"/>
  <c r="H1187" i="4"/>
  <c r="G1189" i="4"/>
  <c r="H1189" i="4"/>
  <c r="E1189" i="4"/>
  <c r="D1189" i="4"/>
  <c r="G1188" i="4"/>
  <c r="H1188" i="4"/>
  <c r="E1188" i="4"/>
  <c r="D1188" i="4"/>
  <c r="G1186" i="4"/>
  <c r="H1186" i="4"/>
  <c r="E1186" i="4"/>
  <c r="D1186" i="4"/>
  <c r="G1182" i="4"/>
  <c r="H1182" i="4"/>
  <c r="E1182" i="4"/>
  <c r="D1182" i="4"/>
  <c r="G1181" i="4"/>
  <c r="H1181" i="4"/>
  <c r="E1181" i="4"/>
  <c r="D1181" i="4"/>
  <c r="G1180" i="4"/>
  <c r="H1180" i="4"/>
  <c r="E1180" i="4"/>
  <c r="D1180" i="4"/>
  <c r="G1179" i="4"/>
  <c r="H1179" i="4"/>
  <c r="E1179" i="4"/>
  <c r="D1179" i="4"/>
  <c r="G1178" i="4"/>
  <c r="H1178" i="4"/>
  <c r="E1178" i="4"/>
  <c r="D1178" i="4"/>
  <c r="G1177" i="4"/>
  <c r="H1177" i="4"/>
  <c r="E1177" i="4"/>
  <c r="D1177" i="4"/>
  <c r="G1173" i="4"/>
  <c r="H1173" i="4"/>
  <c r="E1173" i="4"/>
  <c r="D1173" i="4"/>
  <c r="G1172" i="4"/>
  <c r="H1172" i="4"/>
  <c r="E1172" i="4"/>
  <c r="D1172" i="4"/>
  <c r="G1171" i="4"/>
  <c r="H1171" i="4"/>
  <c r="E1171" i="4"/>
  <c r="D1171" i="4"/>
  <c r="G1164" i="4"/>
  <c r="H1164" i="4"/>
  <c r="E1164" i="4"/>
  <c r="D1164" i="4"/>
  <c r="G1163" i="4"/>
  <c r="H1163" i="4"/>
  <c r="E1163" i="4"/>
  <c r="D1163" i="4"/>
  <c r="G1167" i="4"/>
  <c r="H1167" i="4"/>
  <c r="E1167" i="4"/>
  <c r="D1167" i="4"/>
  <c r="G1166" i="4"/>
  <c r="H1166" i="4"/>
  <c r="E1166" i="4"/>
  <c r="D1166" i="4"/>
  <c r="G1165" i="4"/>
  <c r="H1165" i="4"/>
  <c r="E1165" i="4"/>
  <c r="D1165" i="4"/>
  <c r="G1161" i="4"/>
  <c r="H1161" i="4"/>
  <c r="E1161" i="4"/>
  <c r="D1161" i="4"/>
  <c r="G1155" i="4"/>
  <c r="H1155" i="4"/>
  <c r="E1155" i="4"/>
  <c r="D1155" i="4"/>
  <c r="G1157" i="4"/>
  <c r="H1157" i="4"/>
  <c r="E1157" i="4"/>
  <c r="D1157" i="4"/>
  <c r="G1156" i="4"/>
  <c r="H1156" i="4"/>
  <c r="E1156" i="4"/>
  <c r="D1156" i="4"/>
  <c r="G1154" i="4"/>
  <c r="H1154" i="4"/>
  <c r="E1154" i="4"/>
  <c r="D1154" i="4"/>
  <c r="G1148" i="4"/>
  <c r="H1148" i="4"/>
  <c r="E1148" i="4"/>
  <c r="D1148" i="4"/>
  <c r="G1150" i="4"/>
  <c r="H1150" i="4"/>
  <c r="E1150" i="4"/>
  <c r="D1150" i="4"/>
  <c r="G1149" i="4"/>
  <c r="H1149" i="4"/>
  <c r="E1149" i="4"/>
  <c r="D1149" i="4"/>
  <c r="G1147" i="4"/>
  <c r="H1147" i="4"/>
  <c r="E1147" i="4"/>
  <c r="D1147" i="4"/>
  <c r="G1146" i="4"/>
  <c r="H1146" i="4"/>
  <c r="E1146" i="4"/>
  <c r="D1146" i="4"/>
  <c r="G1145" i="4"/>
  <c r="H1145" i="4"/>
  <c r="E1145" i="4"/>
  <c r="D1145" i="4"/>
  <c r="H23" i="1"/>
  <c r="I23" i="1"/>
  <c r="G20" i="2"/>
  <c r="G1140" i="4"/>
  <c r="H1140" i="4"/>
  <c r="E1140" i="4"/>
  <c r="D1140" i="4"/>
  <c r="G1139" i="4"/>
  <c r="H1139" i="4"/>
  <c r="E1139" i="4"/>
  <c r="D1139" i="4"/>
  <c r="G1138" i="4"/>
  <c r="H1138" i="4"/>
  <c r="E1138" i="4"/>
  <c r="D1138" i="4"/>
  <c r="G1137" i="4"/>
  <c r="H1137" i="4"/>
  <c r="E1137" i="4"/>
  <c r="D1137" i="4"/>
  <c r="G1136" i="4"/>
  <c r="H1136" i="4"/>
  <c r="E1136" i="4"/>
  <c r="D1136" i="4"/>
  <c r="G1135" i="4"/>
  <c r="H1135" i="4"/>
  <c r="E1135" i="4"/>
  <c r="D1135" i="4"/>
  <c r="G1141" i="4"/>
  <c r="H1141" i="4"/>
  <c r="E1141" i="4"/>
  <c r="D1141" i="4"/>
  <c r="G1134" i="4"/>
  <c r="H1134" i="4"/>
  <c r="E1134" i="4"/>
  <c r="D1134" i="4"/>
  <c r="G1130" i="4"/>
  <c r="H1130" i="4"/>
  <c r="E1130" i="4"/>
  <c r="D1130" i="4"/>
  <c r="G1129" i="4"/>
  <c r="H1129" i="4"/>
  <c r="E1129" i="4"/>
  <c r="D1129" i="4"/>
  <c r="H1125" i="4"/>
  <c r="G1124" i="4"/>
  <c r="H1124" i="4"/>
  <c r="H1126" i="4"/>
  <c r="G449" i="4"/>
  <c r="H449" i="4"/>
  <c r="E1124" i="4"/>
  <c r="D1124" i="4"/>
  <c r="H1120" i="4"/>
  <c r="G1119" i="4"/>
  <c r="H1119" i="4"/>
  <c r="E1119" i="4"/>
  <c r="D1119" i="4"/>
  <c r="G1118" i="4"/>
  <c r="H1118" i="4"/>
  <c r="E1118" i="4"/>
  <c r="D1118" i="4"/>
  <c r="G1117" i="4"/>
  <c r="H1117" i="4"/>
  <c r="E1117" i="4"/>
  <c r="D1117" i="4"/>
  <c r="G1116" i="4"/>
  <c r="H1116" i="4"/>
  <c r="E1116" i="4"/>
  <c r="D1116" i="4"/>
  <c r="G1115" i="4"/>
  <c r="H1115" i="4"/>
  <c r="E1115" i="4"/>
  <c r="D1115" i="4"/>
  <c r="G1114" i="4"/>
  <c r="H1114" i="4"/>
  <c r="E1114" i="4"/>
  <c r="D1114" i="4"/>
  <c r="G1106" i="4"/>
  <c r="H1106" i="4"/>
  <c r="E1106" i="4"/>
  <c r="D1106" i="4"/>
  <c r="G1105" i="4"/>
  <c r="H1105" i="4"/>
  <c r="E1105" i="4"/>
  <c r="D1105" i="4"/>
  <c r="G1110" i="4"/>
  <c r="H1110" i="4"/>
  <c r="E1110" i="4"/>
  <c r="D1110" i="4"/>
  <c r="G1109" i="4"/>
  <c r="H1109" i="4"/>
  <c r="E1109" i="4"/>
  <c r="D1109" i="4"/>
  <c r="G1108" i="4"/>
  <c r="H1108" i="4"/>
  <c r="E1108" i="4"/>
  <c r="D1108" i="4"/>
  <c r="G1107" i="4"/>
  <c r="H1107" i="4"/>
  <c r="E1107" i="4"/>
  <c r="D1107" i="4"/>
  <c r="G1104" i="4"/>
  <c r="H1104" i="4"/>
  <c r="E1104" i="4"/>
  <c r="D1104" i="4"/>
  <c r="G1100" i="4"/>
  <c r="H1100" i="4"/>
  <c r="E1100" i="4"/>
  <c r="D1100" i="4"/>
  <c r="G1099" i="4"/>
  <c r="H1099" i="4"/>
  <c r="E1099" i="4"/>
  <c r="D1099" i="4"/>
  <c r="G1098" i="4"/>
  <c r="H1098" i="4"/>
  <c r="E1098" i="4"/>
  <c r="D1098" i="4"/>
  <c r="G1097" i="4"/>
  <c r="H1097" i="4"/>
  <c r="E1097" i="4"/>
  <c r="D1097" i="4"/>
  <c r="G1096" i="4"/>
  <c r="H1096" i="4"/>
  <c r="E1096" i="4"/>
  <c r="D1096" i="4"/>
  <c r="G1095" i="4"/>
  <c r="H1095" i="4"/>
  <c r="E1095" i="4"/>
  <c r="D1095" i="4"/>
  <c r="G1094" i="4"/>
  <c r="H1094" i="4"/>
  <c r="E1094" i="4"/>
  <c r="D1094" i="4"/>
  <c r="E1090" i="4"/>
  <c r="D1090" i="4"/>
  <c r="E1089" i="4"/>
  <c r="D1089" i="4"/>
  <c r="E1088" i="4"/>
  <c r="D1088" i="4"/>
  <c r="E1087" i="4"/>
  <c r="D1087" i="4"/>
  <c r="E1086" i="4"/>
  <c r="D1086" i="4"/>
  <c r="E1085" i="4"/>
  <c r="D1085" i="4"/>
  <c r="E1080" i="4"/>
  <c r="D1080" i="4"/>
  <c r="E1079" i="4"/>
  <c r="D1079" i="4"/>
  <c r="E1078" i="4"/>
  <c r="D1078" i="4"/>
  <c r="E1077" i="4"/>
  <c r="D1077" i="4"/>
  <c r="E1073" i="4"/>
  <c r="D1073" i="4"/>
  <c r="E1072" i="4"/>
  <c r="D1072" i="4"/>
  <c r="E1065" i="4"/>
  <c r="D1065" i="4"/>
  <c r="E1084" i="4"/>
  <c r="D1084" i="4"/>
  <c r="E1071" i="4"/>
  <c r="D1071" i="4"/>
  <c r="E1064" i="4"/>
  <c r="D1064" i="4"/>
  <c r="G1084" i="4"/>
  <c r="H1084" i="4"/>
  <c r="G1087" i="4"/>
  <c r="H1087" i="4"/>
  <c r="G1086" i="4"/>
  <c r="H1086" i="4"/>
  <c r="G1090" i="4"/>
  <c r="H1090" i="4"/>
  <c r="G1089" i="4"/>
  <c r="H1089" i="4"/>
  <c r="G1088" i="4"/>
  <c r="H1088" i="4"/>
  <c r="G1085" i="4"/>
  <c r="H1085" i="4"/>
  <c r="G1077" i="4"/>
  <c r="H1077" i="4"/>
  <c r="G1080" i="4"/>
  <c r="H1080" i="4"/>
  <c r="G1079" i="4"/>
  <c r="H1079" i="4"/>
  <c r="G1078" i="4"/>
  <c r="H1078" i="4"/>
  <c r="G1073" i="4"/>
  <c r="H1073" i="4"/>
  <c r="G1072" i="4"/>
  <c r="H1072" i="4"/>
  <c r="G1071" i="4"/>
  <c r="H1071" i="4"/>
  <c r="G1067" i="4"/>
  <c r="H1067" i="4"/>
  <c r="G1066" i="4"/>
  <c r="H1066" i="4"/>
  <c r="G1065" i="4"/>
  <c r="H1065" i="4"/>
  <c r="G1064" i="4"/>
  <c r="H1064" i="4"/>
  <c r="C74" i="8"/>
  <c r="C73" i="8"/>
  <c r="C72" i="8"/>
  <c r="C71" i="8"/>
  <c r="C70" i="8"/>
  <c r="C69" i="8"/>
  <c r="C68" i="8"/>
  <c r="C67" i="8"/>
  <c r="C66" i="8"/>
  <c r="C65" i="8"/>
  <c r="C64" i="8"/>
  <c r="C63" i="8"/>
  <c r="C62" i="8"/>
  <c r="C61" i="8"/>
  <c r="C60" i="8"/>
  <c r="C59" i="8"/>
  <c r="C58" i="8"/>
  <c r="C57" i="8"/>
  <c r="C56" i="8"/>
  <c r="C55" i="8"/>
  <c r="C54" i="8"/>
  <c r="C53" i="8"/>
  <c r="C52" i="8"/>
  <c r="C51" i="8"/>
  <c r="C50" i="8"/>
  <c r="C49" i="8"/>
  <c r="C48" i="8"/>
  <c r="C47" i="8"/>
  <c r="G69" i="4"/>
  <c r="H69" i="4"/>
  <c r="F71" i="4"/>
  <c r="G466" i="4"/>
  <c r="H466" i="4"/>
  <c r="G228" i="4"/>
  <c r="H228" i="4"/>
  <c r="G227" i="4"/>
  <c r="H227" i="4"/>
  <c r="G128" i="4"/>
  <c r="G691" i="4"/>
  <c r="G697" i="4"/>
  <c r="G703" i="4"/>
  <c r="G727" i="4"/>
  <c r="G739" i="4"/>
  <c r="G763" i="4"/>
  <c r="G769" i="4"/>
  <c r="G775" i="4"/>
  <c r="G781" i="4"/>
  <c r="G787" i="4"/>
  <c r="G819" i="4"/>
  <c r="G824" i="4"/>
  <c r="G829" i="4"/>
  <c r="V26" i="12"/>
  <c r="W26" i="12"/>
  <c r="G835" i="4"/>
  <c r="H835" i="4"/>
  <c r="G841" i="4"/>
  <c r="G847" i="4"/>
  <c r="G853" i="4"/>
  <c r="G859" i="4"/>
  <c r="H859" i="4"/>
  <c r="G865" i="4"/>
  <c r="G871" i="4"/>
  <c r="G877" i="4"/>
  <c r="G883" i="4"/>
  <c r="V35" i="12"/>
  <c r="W35" i="12"/>
  <c r="G889" i="4"/>
  <c r="G895" i="4"/>
  <c r="G901" i="4"/>
  <c r="G907" i="4"/>
  <c r="H907" i="4"/>
  <c r="G913" i="4"/>
  <c r="G919" i="4"/>
  <c r="G925" i="4"/>
  <c r="G931" i="4"/>
  <c r="H931" i="4"/>
  <c r="G943" i="4"/>
  <c r="H943" i="4"/>
  <c r="G949" i="4"/>
  <c r="G955" i="4"/>
  <c r="G961" i="4"/>
  <c r="G967" i="4"/>
  <c r="H967" i="4"/>
  <c r="G981" i="4"/>
  <c r="G987" i="4"/>
  <c r="G1005" i="4"/>
  <c r="H1005" i="4"/>
  <c r="G1011" i="4"/>
  <c r="G1017" i="4"/>
  <c r="G1040" i="4"/>
  <c r="F195" i="7"/>
  <c r="G195" i="7"/>
  <c r="G196" i="7"/>
  <c r="G197" i="7"/>
  <c r="F206" i="7"/>
  <c r="G206" i="7"/>
  <c r="G207" i="7"/>
  <c r="G208" i="7"/>
  <c r="G1036" i="4"/>
  <c r="H1036" i="4"/>
  <c r="H1037" i="4"/>
  <c r="G658" i="4"/>
  <c r="F251" i="7"/>
  <c r="G251" i="7"/>
  <c r="G252" i="7"/>
  <c r="F248" i="7"/>
  <c r="G248" i="7"/>
  <c r="F247" i="7"/>
  <c r="G247" i="7"/>
  <c r="F240" i="7"/>
  <c r="G240" i="7"/>
  <c r="G241" i="7"/>
  <c r="F237" i="7"/>
  <c r="G237" i="7"/>
  <c r="F236" i="7"/>
  <c r="G236" i="7"/>
  <c r="F229" i="7"/>
  <c r="G229" i="7"/>
  <c r="G230" i="7"/>
  <c r="F226" i="7"/>
  <c r="G226" i="7"/>
  <c r="F225" i="7"/>
  <c r="G225" i="7"/>
  <c r="V56" i="12"/>
  <c r="T63" i="12"/>
  <c r="T64" i="12"/>
  <c r="T65" i="12"/>
  <c r="T66" i="12"/>
  <c r="T67" i="12"/>
  <c r="T68" i="12"/>
  <c r="T69" i="12"/>
  <c r="T70" i="12"/>
  <c r="T71" i="12"/>
  <c r="T72" i="12"/>
  <c r="T73" i="12"/>
  <c r="T74" i="12"/>
  <c r="T75" i="12"/>
  <c r="T76" i="12"/>
  <c r="T77" i="12"/>
  <c r="T78" i="12"/>
  <c r="T79" i="12"/>
  <c r="T80" i="12"/>
  <c r="T81" i="12"/>
  <c r="T82" i="12"/>
  <c r="T83" i="12"/>
  <c r="T84" i="12"/>
  <c r="T85" i="12"/>
  <c r="T86" i="12"/>
  <c r="T87" i="12"/>
  <c r="T88" i="12"/>
  <c r="T89" i="12"/>
  <c r="T90" i="12"/>
  <c r="G733" i="4"/>
  <c r="V11" i="12"/>
  <c r="W11" i="12"/>
  <c r="G745" i="4"/>
  <c r="V13" i="12"/>
  <c r="W13" i="12"/>
  <c r="G156" i="1"/>
  <c r="H156" i="1"/>
  <c r="I156" i="1"/>
  <c r="G157" i="1"/>
  <c r="H157" i="1"/>
  <c r="I157" i="1"/>
  <c r="G158" i="1"/>
  <c r="H158" i="1"/>
  <c r="I158" i="1"/>
  <c r="G159" i="1"/>
  <c r="H159" i="1"/>
  <c r="I159" i="1"/>
  <c r="G160" i="1"/>
  <c r="H160" i="1"/>
  <c r="I160" i="1"/>
  <c r="G161" i="1"/>
  <c r="H161" i="1"/>
  <c r="I161" i="1"/>
  <c r="G162" i="1"/>
  <c r="H162" i="1"/>
  <c r="I162" i="1"/>
  <c r="G146" i="1"/>
  <c r="H146" i="1"/>
  <c r="I146" i="1"/>
  <c r="G112" i="1"/>
  <c r="H112" i="1"/>
  <c r="I112" i="1"/>
  <c r="G81" i="1"/>
  <c r="H81" i="1"/>
  <c r="I81" i="1"/>
  <c r="G79" i="1"/>
  <c r="H79" i="1"/>
  <c r="I79" i="1"/>
  <c r="G77" i="1"/>
  <c r="H77" i="1"/>
  <c r="I77" i="1"/>
  <c r="G76" i="1"/>
  <c r="H76" i="1"/>
  <c r="I76" i="1"/>
  <c r="G28" i="1"/>
  <c r="H28" i="1"/>
  <c r="I28" i="1"/>
  <c r="G27" i="1"/>
  <c r="H27" i="1"/>
  <c r="I27" i="1"/>
  <c r="G26" i="1"/>
  <c r="H26" i="1"/>
  <c r="I26" i="1"/>
  <c r="G25" i="1"/>
  <c r="H25" i="1"/>
  <c r="I25" i="1"/>
  <c r="G24" i="1"/>
  <c r="H24" i="1"/>
  <c r="I24" i="1"/>
  <c r="G544" i="1"/>
  <c r="H544" i="1"/>
  <c r="I544" i="1"/>
  <c r="G543" i="1"/>
  <c r="H543" i="1"/>
  <c r="I543" i="1"/>
  <c r="G534" i="1"/>
  <c r="H534" i="1"/>
  <c r="I534" i="1"/>
  <c r="F178" i="1"/>
  <c r="G178" i="1"/>
  <c r="H178" i="1"/>
  <c r="I178" i="1"/>
  <c r="F205" i="1"/>
  <c r="G205" i="1"/>
  <c r="H205" i="1"/>
  <c r="G501" i="1"/>
  <c r="H501" i="1"/>
  <c r="F501" i="1"/>
  <c r="F500" i="1"/>
  <c r="G1060" i="4"/>
  <c r="H1060" i="4"/>
  <c r="G1059" i="4"/>
  <c r="H1059" i="4"/>
  <c r="G1058" i="4"/>
  <c r="H1058" i="4"/>
  <c r="J1057" i="4"/>
  <c r="G1054" i="4"/>
  <c r="H1054" i="4"/>
  <c r="G1053" i="4"/>
  <c r="H1053" i="4"/>
  <c r="G1052" i="4"/>
  <c r="H1052" i="4"/>
  <c r="J1051" i="4"/>
  <c r="G537" i="1"/>
  <c r="H537" i="1"/>
  <c r="I537" i="1"/>
  <c r="F397" i="1"/>
  <c r="F173" i="7"/>
  <c r="G173" i="7"/>
  <c r="F172" i="7"/>
  <c r="G172" i="7"/>
  <c r="F171" i="7"/>
  <c r="G171" i="7"/>
  <c r="F170" i="7"/>
  <c r="G170" i="7"/>
  <c r="F169" i="7"/>
  <c r="G169" i="7"/>
  <c r="F166" i="7"/>
  <c r="G166" i="7"/>
  <c r="F165" i="7"/>
  <c r="G165" i="7"/>
  <c r="F157" i="7"/>
  <c r="G157" i="7"/>
  <c r="F156" i="7"/>
  <c r="G156" i="7"/>
  <c r="F155" i="7"/>
  <c r="G155" i="7"/>
  <c r="F154" i="7"/>
  <c r="G154" i="7"/>
  <c r="F153" i="7"/>
  <c r="G153" i="7"/>
  <c r="F150" i="7"/>
  <c r="G150" i="7"/>
  <c r="F149" i="7"/>
  <c r="G149" i="7"/>
  <c r="F141" i="7"/>
  <c r="G141" i="7"/>
  <c r="F140" i="7"/>
  <c r="G140" i="7"/>
  <c r="F135" i="7"/>
  <c r="G135" i="7"/>
  <c r="F127" i="7"/>
  <c r="G127" i="7"/>
  <c r="G128" i="7"/>
  <c r="F124" i="7"/>
  <c r="G124" i="7"/>
  <c r="F123" i="7"/>
  <c r="G123" i="7"/>
  <c r="F115" i="7"/>
  <c r="G115" i="7"/>
  <c r="F111" i="7"/>
  <c r="G111" i="7"/>
  <c r="F110" i="7"/>
  <c r="G110" i="7"/>
  <c r="F103" i="7"/>
  <c r="G103" i="7"/>
  <c r="G104" i="7"/>
  <c r="F100" i="7"/>
  <c r="G100" i="7"/>
  <c r="F99" i="7"/>
  <c r="G99" i="7"/>
  <c r="F92" i="7"/>
  <c r="G92" i="7"/>
  <c r="G93" i="7"/>
  <c r="F89" i="7"/>
  <c r="G89" i="7"/>
  <c r="F88" i="7"/>
  <c r="G88" i="7"/>
  <c r="F81" i="7"/>
  <c r="G81" i="7"/>
  <c r="F80" i="7"/>
  <c r="G80" i="7"/>
  <c r="F79" i="7"/>
  <c r="G79" i="7"/>
  <c r="F76" i="7"/>
  <c r="G76" i="7"/>
  <c r="F75" i="7"/>
  <c r="G75" i="7"/>
  <c r="F68" i="7"/>
  <c r="G68" i="7"/>
  <c r="F67" i="7"/>
  <c r="G67" i="7"/>
  <c r="F66" i="7"/>
  <c r="G66" i="7"/>
  <c r="F63" i="7"/>
  <c r="G63" i="7"/>
  <c r="F62" i="7"/>
  <c r="G62" i="7"/>
  <c r="F55" i="7"/>
  <c r="G55" i="7"/>
  <c r="F54" i="7"/>
  <c r="G54" i="7"/>
  <c r="F53" i="7"/>
  <c r="G53" i="7"/>
  <c r="F50" i="7"/>
  <c r="G50" i="7"/>
  <c r="F49" i="7"/>
  <c r="G49" i="7"/>
  <c r="F42" i="7"/>
  <c r="G42" i="7"/>
  <c r="F41" i="7"/>
  <c r="G41" i="7"/>
  <c r="F40" i="7"/>
  <c r="G40" i="7"/>
  <c r="F37" i="7"/>
  <c r="G37" i="7"/>
  <c r="F36" i="7"/>
  <c r="G36" i="7"/>
  <c r="F29" i="7"/>
  <c r="G29" i="7"/>
  <c r="F28" i="7"/>
  <c r="G28" i="7"/>
  <c r="F25" i="7"/>
  <c r="G25" i="7"/>
  <c r="F24" i="7"/>
  <c r="G24" i="7"/>
  <c r="F17" i="7"/>
  <c r="G17" i="7"/>
  <c r="G18" i="7"/>
  <c r="F14" i="7"/>
  <c r="G14" i="7"/>
  <c r="F13" i="7"/>
  <c r="G13" i="7"/>
  <c r="G36" i="6"/>
  <c r="H36" i="6"/>
  <c r="G35" i="6"/>
  <c r="H35" i="6"/>
  <c r="G34" i="6"/>
  <c r="H34" i="6"/>
  <c r="G33" i="6"/>
  <c r="H33" i="6"/>
  <c r="G29" i="6"/>
  <c r="H29" i="6"/>
  <c r="G28" i="6"/>
  <c r="H28" i="6"/>
  <c r="G27" i="6"/>
  <c r="H27" i="6"/>
  <c r="G23" i="6"/>
  <c r="H23" i="6"/>
  <c r="G22" i="6"/>
  <c r="H22" i="6"/>
  <c r="G15" i="6"/>
  <c r="H15" i="6"/>
  <c r="G14" i="6"/>
  <c r="H14" i="6"/>
  <c r="G13" i="6"/>
  <c r="H13" i="6"/>
  <c r="G12" i="6"/>
  <c r="H12" i="6"/>
  <c r="G937" i="4"/>
  <c r="H937" i="4"/>
  <c r="G793" i="4"/>
  <c r="G547" i="4"/>
  <c r="H547" i="4"/>
  <c r="G546" i="4"/>
  <c r="H546" i="4"/>
  <c r="G545" i="4"/>
  <c r="H545" i="4"/>
  <c r="G544" i="4"/>
  <c r="H544" i="4"/>
  <c r="G543" i="4"/>
  <c r="H543" i="4"/>
  <c r="G523" i="4"/>
  <c r="H523" i="4"/>
  <c r="G524" i="4"/>
  <c r="H524" i="4"/>
  <c r="G525" i="4"/>
  <c r="H525" i="4"/>
  <c r="G999" i="4"/>
  <c r="H999" i="4"/>
  <c r="G805" i="4"/>
  <c r="G799" i="4"/>
  <c r="G831" i="1"/>
  <c r="H831" i="1"/>
  <c r="I831" i="1"/>
  <c r="I832" i="1"/>
  <c r="I830" i="1"/>
  <c r="D74" i="8"/>
  <c r="G818" i="1"/>
  <c r="H818" i="1"/>
  <c r="I818" i="1"/>
  <c r="G817" i="1"/>
  <c r="H817" i="1"/>
  <c r="I817" i="1"/>
  <c r="G816" i="1"/>
  <c r="H816" i="1"/>
  <c r="I816" i="1"/>
  <c r="G815" i="1"/>
  <c r="H815" i="1"/>
  <c r="I815" i="1"/>
  <c r="G814" i="1"/>
  <c r="H814" i="1"/>
  <c r="I814" i="1"/>
  <c r="G813" i="1"/>
  <c r="H813" i="1"/>
  <c r="I813" i="1"/>
  <c r="G758" i="1"/>
  <c r="H758" i="1"/>
  <c r="I758" i="1"/>
  <c r="G757" i="1"/>
  <c r="H757" i="1"/>
  <c r="I757" i="1"/>
  <c r="G755" i="1"/>
  <c r="H755" i="1"/>
  <c r="I755" i="1"/>
  <c r="G752" i="1"/>
  <c r="H752" i="1"/>
  <c r="I752" i="1"/>
  <c r="G751" i="1"/>
  <c r="H751" i="1"/>
  <c r="I751" i="1"/>
  <c r="G737" i="1"/>
  <c r="H737" i="1"/>
  <c r="I737" i="1"/>
  <c r="G741" i="1"/>
  <c r="H741" i="1"/>
  <c r="I741" i="1"/>
  <c r="G740" i="1"/>
  <c r="H740" i="1"/>
  <c r="I740" i="1"/>
  <c r="G736" i="1"/>
  <c r="H736" i="1"/>
  <c r="I736" i="1"/>
  <c r="G726" i="1"/>
  <c r="H726" i="1"/>
  <c r="I726" i="1"/>
  <c r="G725" i="1"/>
  <c r="H725" i="1"/>
  <c r="I725" i="1"/>
  <c r="G722" i="1"/>
  <c r="H722" i="1"/>
  <c r="I722" i="1"/>
  <c r="G721" i="1"/>
  <c r="H721" i="1"/>
  <c r="I721" i="1"/>
  <c r="G707" i="1"/>
  <c r="H707" i="1"/>
  <c r="I707" i="1"/>
  <c r="G706" i="1"/>
  <c r="H706" i="1"/>
  <c r="I706" i="1"/>
  <c r="H701" i="1"/>
  <c r="I701" i="1"/>
  <c r="G700" i="1"/>
  <c r="H700" i="1"/>
  <c r="I700" i="1"/>
  <c r="G699" i="1"/>
  <c r="H699" i="1"/>
  <c r="I699" i="1"/>
  <c r="G695" i="1"/>
  <c r="H695" i="1"/>
  <c r="I695" i="1"/>
  <c r="G694" i="1"/>
  <c r="H694" i="1"/>
  <c r="I694" i="1"/>
  <c r="G691" i="1"/>
  <c r="H691" i="1"/>
  <c r="I691" i="1"/>
  <c r="G686" i="1"/>
  <c r="H686" i="1"/>
  <c r="I686" i="1"/>
  <c r="G685" i="1"/>
  <c r="H685" i="1"/>
  <c r="I685" i="1"/>
  <c r="G684" i="1"/>
  <c r="H684" i="1"/>
  <c r="I684" i="1"/>
  <c r="G683" i="1"/>
  <c r="H683" i="1"/>
  <c r="I683" i="1"/>
  <c r="G681" i="1"/>
  <c r="H681" i="1"/>
  <c r="I681" i="1"/>
  <c r="G679" i="1"/>
  <c r="H679" i="1"/>
  <c r="I679" i="1"/>
  <c r="G677" i="1"/>
  <c r="H677" i="1"/>
  <c r="I677" i="1"/>
  <c r="G662" i="1"/>
  <c r="H662" i="1"/>
  <c r="I662" i="1"/>
  <c r="G659" i="1"/>
  <c r="H659" i="1"/>
  <c r="I659" i="1"/>
  <c r="G657" i="1"/>
  <c r="H657" i="1"/>
  <c r="I657" i="1"/>
  <c r="G655" i="1"/>
  <c r="H655" i="1"/>
  <c r="I655" i="1"/>
  <c r="G653" i="1"/>
  <c r="H653" i="1"/>
  <c r="I653" i="1"/>
  <c r="G651" i="1"/>
  <c r="H651" i="1"/>
  <c r="I651" i="1"/>
  <c r="G649" i="1"/>
  <c r="H649" i="1"/>
  <c r="I649" i="1"/>
  <c r="G1046" i="4"/>
  <c r="H1046" i="4"/>
  <c r="G1048" i="4"/>
  <c r="H1048" i="4"/>
  <c r="G1047" i="4"/>
  <c r="H1047" i="4"/>
  <c r="J1045" i="4"/>
  <c r="G643" i="1"/>
  <c r="H643" i="1"/>
  <c r="I643" i="1"/>
  <c r="G642" i="1"/>
  <c r="H642" i="1"/>
  <c r="I642" i="1"/>
  <c r="G641" i="1"/>
  <c r="H641" i="1"/>
  <c r="I641" i="1"/>
  <c r="G640" i="1"/>
  <c r="H640" i="1"/>
  <c r="I640" i="1"/>
  <c r="G632" i="1"/>
  <c r="H632" i="1"/>
  <c r="I632" i="1"/>
  <c r="G631" i="1"/>
  <c r="H631" i="1"/>
  <c r="I631" i="1"/>
  <c r="G630" i="1"/>
  <c r="H630" i="1"/>
  <c r="I630" i="1"/>
  <c r="G629" i="1"/>
  <c r="H629" i="1"/>
  <c r="I629" i="1"/>
  <c r="G628" i="1"/>
  <c r="H628" i="1"/>
  <c r="I628" i="1"/>
  <c r="G627" i="1"/>
  <c r="H627" i="1"/>
  <c r="I627" i="1"/>
  <c r="G626" i="1"/>
  <c r="H626" i="1"/>
  <c r="I626" i="1"/>
  <c r="G625" i="1"/>
  <c r="H625" i="1"/>
  <c r="I625" i="1"/>
  <c r="G624" i="1"/>
  <c r="H624" i="1"/>
  <c r="I624" i="1"/>
  <c r="G623" i="1"/>
  <c r="H623" i="1"/>
  <c r="I623" i="1"/>
  <c r="G622" i="1"/>
  <c r="H622" i="1"/>
  <c r="I622" i="1"/>
  <c r="G621" i="1"/>
  <c r="H621" i="1"/>
  <c r="I621" i="1"/>
  <c r="G620" i="1"/>
  <c r="H620" i="1"/>
  <c r="I620" i="1"/>
  <c r="G619" i="1"/>
  <c r="H619" i="1"/>
  <c r="I619" i="1"/>
  <c r="G617" i="1"/>
  <c r="H617" i="1"/>
  <c r="I617" i="1"/>
  <c r="G592" i="1"/>
  <c r="H592" i="1"/>
  <c r="I592" i="1"/>
  <c r="G591" i="1"/>
  <c r="H591" i="1"/>
  <c r="I591" i="1"/>
  <c r="G590" i="1"/>
  <c r="H590" i="1"/>
  <c r="I590" i="1"/>
  <c r="G588" i="1"/>
  <c r="H588" i="1"/>
  <c r="I588" i="1"/>
  <c r="G587" i="1"/>
  <c r="H587" i="1"/>
  <c r="I587" i="1"/>
  <c r="G585" i="1"/>
  <c r="H585" i="1"/>
  <c r="I585" i="1"/>
  <c r="G576" i="1"/>
  <c r="H576" i="1"/>
  <c r="I576" i="1"/>
  <c r="G575" i="1"/>
  <c r="H575" i="1"/>
  <c r="I575" i="1"/>
  <c r="G571" i="1"/>
  <c r="H571" i="1"/>
  <c r="I571" i="1"/>
  <c r="G569" i="1"/>
  <c r="H569" i="1"/>
  <c r="I569" i="1"/>
  <c r="G565" i="1"/>
  <c r="H565" i="1"/>
  <c r="I565" i="1"/>
  <c r="G564" i="1"/>
  <c r="H564" i="1"/>
  <c r="I564" i="1"/>
  <c r="G563" i="1"/>
  <c r="H563" i="1"/>
  <c r="I563" i="1"/>
  <c r="G562" i="1"/>
  <c r="H562" i="1"/>
  <c r="I562" i="1"/>
  <c r="G561" i="1"/>
  <c r="H561" i="1"/>
  <c r="I561" i="1"/>
  <c r="G560" i="1"/>
  <c r="H560" i="1"/>
  <c r="I560" i="1"/>
  <c r="G558" i="1"/>
  <c r="H558" i="1"/>
  <c r="I558" i="1"/>
  <c r="G557" i="1"/>
  <c r="H557" i="1"/>
  <c r="I557" i="1"/>
  <c r="G556" i="1"/>
  <c r="H556" i="1"/>
  <c r="I556" i="1"/>
  <c r="G555" i="1"/>
  <c r="H555" i="1"/>
  <c r="I555" i="1"/>
  <c r="G554" i="1"/>
  <c r="H554" i="1"/>
  <c r="I554" i="1"/>
  <c r="G553" i="1"/>
  <c r="H553" i="1"/>
  <c r="I553" i="1"/>
  <c r="G551" i="1"/>
  <c r="H551" i="1"/>
  <c r="I551" i="1"/>
  <c r="G550" i="1"/>
  <c r="H550" i="1"/>
  <c r="I550" i="1"/>
  <c r="G549" i="1"/>
  <c r="H549" i="1"/>
  <c r="I549" i="1"/>
  <c r="G548" i="1"/>
  <c r="H548" i="1"/>
  <c r="I548" i="1"/>
  <c r="G547" i="1"/>
  <c r="H547" i="1"/>
  <c r="I547" i="1"/>
  <c r="G541" i="1"/>
  <c r="H541" i="1"/>
  <c r="I541" i="1"/>
  <c r="G540" i="1"/>
  <c r="H540" i="1"/>
  <c r="I540" i="1"/>
  <c r="G536" i="1"/>
  <c r="H536" i="1"/>
  <c r="I536" i="1"/>
  <c r="G533" i="1"/>
  <c r="H533" i="1"/>
  <c r="I533" i="1"/>
  <c r="G528" i="1"/>
  <c r="H528" i="1"/>
  <c r="I528" i="1"/>
  <c r="G526" i="1"/>
  <c r="H526" i="1"/>
  <c r="I526" i="1"/>
  <c r="G525" i="1"/>
  <c r="H525" i="1"/>
  <c r="I525" i="1"/>
  <c r="G524" i="1"/>
  <c r="H524" i="1"/>
  <c r="I524" i="1"/>
  <c r="G523" i="1"/>
  <c r="H523" i="1"/>
  <c r="I523" i="1"/>
  <c r="G521" i="1"/>
  <c r="H521" i="1"/>
  <c r="I521" i="1"/>
  <c r="G520" i="1"/>
  <c r="H520" i="1"/>
  <c r="I520" i="1"/>
  <c r="G519" i="1"/>
  <c r="H519" i="1"/>
  <c r="I519" i="1"/>
  <c r="G518" i="1"/>
  <c r="H518" i="1"/>
  <c r="I518" i="1"/>
  <c r="G517" i="1"/>
  <c r="H517" i="1"/>
  <c r="I517" i="1"/>
  <c r="G515" i="1"/>
  <c r="H515" i="1"/>
  <c r="I515" i="1"/>
  <c r="G514" i="1"/>
  <c r="H514" i="1"/>
  <c r="I514" i="1"/>
  <c r="G513" i="1"/>
  <c r="H513" i="1"/>
  <c r="I513" i="1"/>
  <c r="G510" i="1"/>
  <c r="H510" i="1"/>
  <c r="I510" i="1"/>
  <c r="G509" i="1"/>
  <c r="H509" i="1"/>
  <c r="I509" i="1"/>
  <c r="G494" i="1"/>
  <c r="H494" i="1"/>
  <c r="I494" i="1"/>
  <c r="G492" i="1"/>
  <c r="H492" i="1"/>
  <c r="I492" i="1"/>
  <c r="G490" i="1"/>
  <c r="H490" i="1"/>
  <c r="I490" i="1"/>
  <c r="G487" i="1"/>
  <c r="H487" i="1"/>
  <c r="I487" i="1"/>
  <c r="G486" i="1"/>
  <c r="H486" i="1"/>
  <c r="I486" i="1"/>
  <c r="G485" i="1"/>
  <c r="H485" i="1"/>
  <c r="I485" i="1"/>
  <c r="G483" i="1"/>
  <c r="H483" i="1"/>
  <c r="I483" i="1"/>
  <c r="G482" i="1"/>
  <c r="H482" i="1"/>
  <c r="I482" i="1"/>
  <c r="G481" i="1"/>
  <c r="H481" i="1"/>
  <c r="I481" i="1"/>
  <c r="G480" i="1"/>
  <c r="H480" i="1"/>
  <c r="I480" i="1"/>
  <c r="G479" i="1"/>
  <c r="H479" i="1"/>
  <c r="I479" i="1"/>
  <c r="G477" i="1"/>
  <c r="H477" i="1"/>
  <c r="I477" i="1"/>
  <c r="G476" i="1"/>
  <c r="H476" i="1"/>
  <c r="I476" i="1"/>
  <c r="G475" i="1"/>
  <c r="H475" i="1"/>
  <c r="I475" i="1"/>
  <c r="G474" i="1"/>
  <c r="H474" i="1"/>
  <c r="I474" i="1"/>
  <c r="G473" i="1"/>
  <c r="H473" i="1"/>
  <c r="I473" i="1"/>
  <c r="G472" i="1"/>
  <c r="H472" i="1"/>
  <c r="I472" i="1"/>
  <c r="G470" i="1"/>
  <c r="H470" i="1"/>
  <c r="I470" i="1"/>
  <c r="G469" i="1"/>
  <c r="H469" i="1"/>
  <c r="I469" i="1"/>
  <c r="G468" i="1"/>
  <c r="H468" i="1"/>
  <c r="I468" i="1"/>
  <c r="G467" i="1"/>
  <c r="H467" i="1"/>
  <c r="I467" i="1"/>
  <c r="G466" i="1"/>
  <c r="H466" i="1"/>
  <c r="I466" i="1"/>
  <c r="G464" i="1"/>
  <c r="H464" i="1"/>
  <c r="I464" i="1"/>
  <c r="G463" i="1"/>
  <c r="H463" i="1"/>
  <c r="I463" i="1"/>
  <c r="G462" i="1"/>
  <c r="H462" i="1"/>
  <c r="I462" i="1"/>
  <c r="G461" i="1"/>
  <c r="H461" i="1"/>
  <c r="I461" i="1"/>
  <c r="G460" i="1"/>
  <c r="H460" i="1"/>
  <c r="I460" i="1"/>
  <c r="G458" i="1"/>
  <c r="H458" i="1"/>
  <c r="I458" i="1"/>
  <c r="G457" i="1"/>
  <c r="H457" i="1"/>
  <c r="I457" i="1"/>
  <c r="G456" i="1"/>
  <c r="H456" i="1"/>
  <c r="I456" i="1"/>
  <c r="G455" i="1"/>
  <c r="H455" i="1"/>
  <c r="I455" i="1"/>
  <c r="G453" i="1"/>
  <c r="H453" i="1"/>
  <c r="I453" i="1"/>
  <c r="G441" i="1"/>
  <c r="H441" i="1"/>
  <c r="I441" i="1"/>
  <c r="G440" i="1"/>
  <c r="H440" i="1"/>
  <c r="I440" i="1"/>
  <c r="G439" i="1"/>
  <c r="H439" i="1"/>
  <c r="I439" i="1"/>
  <c r="G437" i="1"/>
  <c r="H437" i="1"/>
  <c r="I437" i="1"/>
  <c r="G436" i="1"/>
  <c r="H436" i="1"/>
  <c r="I436" i="1"/>
  <c r="G427" i="1"/>
  <c r="H427" i="1"/>
  <c r="I427" i="1"/>
  <c r="G432" i="1"/>
  <c r="H432" i="1"/>
  <c r="I432" i="1"/>
  <c r="G431" i="1"/>
  <c r="H431" i="1"/>
  <c r="I431" i="1"/>
  <c r="G430" i="1"/>
  <c r="H430" i="1"/>
  <c r="I430" i="1"/>
  <c r="G429" i="1"/>
  <c r="H429" i="1"/>
  <c r="I429" i="1"/>
  <c r="G428" i="1"/>
  <c r="H428" i="1"/>
  <c r="I428" i="1"/>
  <c r="G421" i="1"/>
  <c r="H421" i="1"/>
  <c r="I421" i="1"/>
  <c r="G419" i="1"/>
  <c r="H419" i="1"/>
  <c r="I419" i="1"/>
  <c r="G417" i="1"/>
  <c r="H417" i="1"/>
  <c r="I417" i="1"/>
  <c r="G416" i="1"/>
  <c r="H416" i="1"/>
  <c r="I416" i="1"/>
  <c r="G415" i="1"/>
  <c r="H415" i="1"/>
  <c r="I415" i="1"/>
  <c r="G414" i="1"/>
  <c r="H414" i="1"/>
  <c r="I414" i="1"/>
  <c r="G395" i="1"/>
  <c r="H395" i="1"/>
  <c r="I395" i="1"/>
  <c r="G389" i="1"/>
  <c r="H389" i="1"/>
  <c r="I389" i="1"/>
  <c r="G387" i="1"/>
  <c r="H387" i="1"/>
  <c r="I387" i="1"/>
  <c r="G410" i="1"/>
  <c r="H410" i="1"/>
  <c r="I410" i="1"/>
  <c r="G383" i="1"/>
  <c r="H383" i="1"/>
  <c r="I383" i="1"/>
  <c r="G381" i="1"/>
  <c r="H381" i="1"/>
  <c r="I381" i="1"/>
  <c r="G379" i="1"/>
  <c r="H379" i="1"/>
  <c r="I379" i="1"/>
  <c r="G377" i="1"/>
  <c r="H377" i="1"/>
  <c r="I377" i="1"/>
  <c r="G375" i="1"/>
  <c r="H375" i="1"/>
  <c r="I375" i="1"/>
  <c r="G373" i="1"/>
  <c r="H373" i="1"/>
  <c r="I373" i="1"/>
  <c r="G371" i="1"/>
  <c r="H371" i="1"/>
  <c r="I371" i="1"/>
  <c r="G363" i="1"/>
  <c r="H363" i="1"/>
  <c r="I363" i="1"/>
  <c r="G362" i="1"/>
  <c r="H362" i="1"/>
  <c r="I362" i="1"/>
  <c r="G360" i="1"/>
  <c r="H360" i="1"/>
  <c r="I360" i="1"/>
  <c r="G340" i="1"/>
  <c r="H340" i="1"/>
  <c r="I340" i="1"/>
  <c r="G328" i="1"/>
  <c r="H328" i="1"/>
  <c r="I328" i="1"/>
  <c r="G331" i="1"/>
  <c r="H331" i="1"/>
  <c r="I331" i="1"/>
  <c r="G292" i="1"/>
  <c r="H292" i="1"/>
  <c r="I292" i="1"/>
  <c r="G290" i="1"/>
  <c r="H290" i="1"/>
  <c r="I290" i="1"/>
  <c r="G289" i="1"/>
  <c r="H289" i="1"/>
  <c r="I289" i="1"/>
  <c r="G288" i="1"/>
  <c r="H288" i="1"/>
  <c r="I288" i="1"/>
  <c r="G287" i="1"/>
  <c r="H287" i="1"/>
  <c r="I287" i="1"/>
  <c r="G286" i="1"/>
  <c r="H286" i="1"/>
  <c r="I286" i="1"/>
  <c r="G285" i="1"/>
  <c r="H285" i="1"/>
  <c r="I285" i="1"/>
  <c r="G284" i="1"/>
  <c r="H284" i="1"/>
  <c r="I284" i="1"/>
  <c r="G282" i="1"/>
  <c r="H282" i="1"/>
  <c r="I282" i="1"/>
  <c r="G281" i="1"/>
  <c r="H281" i="1"/>
  <c r="I281" i="1"/>
  <c r="G278" i="1"/>
  <c r="H278" i="1"/>
  <c r="I278" i="1"/>
  <c r="G277" i="1"/>
  <c r="H277" i="1"/>
  <c r="I277" i="1"/>
  <c r="G276" i="1"/>
  <c r="H276" i="1"/>
  <c r="I276" i="1"/>
  <c r="K258" i="1"/>
  <c r="G274" i="1"/>
  <c r="H274" i="1"/>
  <c r="I274" i="1"/>
  <c r="G273" i="1"/>
  <c r="H273" i="1"/>
  <c r="I273" i="1"/>
  <c r="G272" i="1"/>
  <c r="H272" i="1"/>
  <c r="I272" i="1"/>
  <c r="G271" i="1"/>
  <c r="H271" i="1"/>
  <c r="I271" i="1"/>
  <c r="G270" i="1"/>
  <c r="H270" i="1"/>
  <c r="I270" i="1"/>
  <c r="G269" i="1"/>
  <c r="H269" i="1"/>
  <c r="I269" i="1"/>
  <c r="G268" i="1"/>
  <c r="H268" i="1"/>
  <c r="I268" i="1"/>
  <c r="G267" i="1"/>
  <c r="H267" i="1"/>
  <c r="I267" i="1"/>
  <c r="G266" i="1"/>
  <c r="H266" i="1"/>
  <c r="I266" i="1"/>
  <c r="G260" i="1"/>
  <c r="H260" i="1"/>
  <c r="I260" i="1"/>
  <c r="G258" i="1"/>
  <c r="H258" i="1"/>
  <c r="I258" i="1"/>
  <c r="G248" i="1"/>
  <c r="H248" i="1"/>
  <c r="I248" i="1"/>
  <c r="G247" i="1"/>
  <c r="H247" i="1"/>
  <c r="I247" i="1"/>
  <c r="G246" i="1"/>
  <c r="H246" i="1"/>
  <c r="I246" i="1"/>
  <c r="G243" i="1"/>
  <c r="H243" i="1"/>
  <c r="I243" i="1"/>
  <c r="G242" i="1"/>
  <c r="H242" i="1"/>
  <c r="I242" i="1"/>
  <c r="G241" i="1"/>
  <c r="H241" i="1"/>
  <c r="I241" i="1"/>
  <c r="G240" i="1"/>
  <c r="H240" i="1"/>
  <c r="I240" i="1"/>
  <c r="G239" i="1"/>
  <c r="H239" i="1"/>
  <c r="I239" i="1"/>
  <c r="G238" i="1"/>
  <c r="H238" i="1"/>
  <c r="I238" i="1"/>
  <c r="G237" i="1"/>
  <c r="H237" i="1"/>
  <c r="I237" i="1"/>
  <c r="G236" i="1"/>
  <c r="H236" i="1"/>
  <c r="I236" i="1"/>
  <c r="G233" i="1"/>
  <c r="H233" i="1"/>
  <c r="I233" i="1"/>
  <c r="G223" i="1"/>
  <c r="H223" i="1"/>
  <c r="G230" i="1"/>
  <c r="H230" i="1"/>
  <c r="I230" i="1"/>
  <c r="G229" i="1"/>
  <c r="H229" i="1"/>
  <c r="I229" i="1"/>
  <c r="G228" i="1"/>
  <c r="H228" i="1"/>
  <c r="I228" i="1"/>
  <c r="G227" i="1"/>
  <c r="H227" i="1"/>
  <c r="I227" i="1"/>
  <c r="G226" i="1"/>
  <c r="H226" i="1"/>
  <c r="I226" i="1"/>
  <c r="G225" i="1"/>
  <c r="H225" i="1"/>
  <c r="I225" i="1"/>
  <c r="G224" i="1"/>
  <c r="H224" i="1"/>
  <c r="I224" i="1"/>
  <c r="G221" i="1"/>
  <c r="H221" i="1"/>
  <c r="I221" i="1"/>
  <c r="G218" i="1"/>
  <c r="H218" i="1"/>
  <c r="I218" i="1"/>
  <c r="G217" i="1"/>
  <c r="H217" i="1"/>
  <c r="I217" i="1"/>
  <c r="G216" i="1"/>
  <c r="H216" i="1"/>
  <c r="I216" i="1"/>
  <c r="G215" i="1"/>
  <c r="H215" i="1"/>
  <c r="I215" i="1"/>
  <c r="G214" i="1"/>
  <c r="H214" i="1"/>
  <c r="I214" i="1"/>
  <c r="G213" i="1"/>
  <c r="H213" i="1"/>
  <c r="I213" i="1"/>
  <c r="G212" i="1"/>
  <c r="H212" i="1"/>
  <c r="I212" i="1"/>
  <c r="G211" i="1"/>
  <c r="H211" i="1"/>
  <c r="I211" i="1"/>
  <c r="H210" i="1"/>
  <c r="G208" i="1"/>
  <c r="H208" i="1"/>
  <c r="I208" i="1"/>
  <c r="G204" i="1"/>
  <c r="H204" i="1"/>
  <c r="I204" i="1"/>
  <c r="G203" i="1"/>
  <c r="H203" i="1"/>
  <c r="I203" i="1"/>
  <c r="G202" i="1"/>
  <c r="H202" i="1"/>
  <c r="I202" i="1"/>
  <c r="G201" i="1"/>
  <c r="H201" i="1"/>
  <c r="I201" i="1"/>
  <c r="G200" i="1"/>
  <c r="H200" i="1"/>
  <c r="I200" i="1"/>
  <c r="G199" i="1"/>
  <c r="H199" i="1"/>
  <c r="I199" i="1"/>
  <c r="G198" i="1"/>
  <c r="H198" i="1"/>
  <c r="I198" i="1"/>
  <c r="G197" i="1"/>
  <c r="H197" i="1"/>
  <c r="I197" i="1"/>
  <c r="G196" i="1"/>
  <c r="H196" i="1"/>
  <c r="I196" i="1"/>
  <c r="G195" i="1"/>
  <c r="H195" i="1"/>
  <c r="I195" i="1"/>
  <c r="G194" i="1"/>
  <c r="H194" i="1"/>
  <c r="I194" i="1"/>
  <c r="G192" i="1"/>
  <c r="H192" i="1"/>
  <c r="I192" i="1"/>
  <c r="G191" i="1"/>
  <c r="H191" i="1"/>
  <c r="I191" i="1"/>
  <c r="G190" i="1"/>
  <c r="H190" i="1"/>
  <c r="I190" i="1"/>
  <c r="G187" i="1"/>
  <c r="H187" i="1"/>
  <c r="I187" i="1"/>
  <c r="G179" i="1"/>
  <c r="H179" i="1"/>
  <c r="I179" i="1"/>
  <c r="G177" i="1"/>
  <c r="H177" i="1"/>
  <c r="I177" i="1"/>
  <c r="G172" i="1"/>
  <c r="H172" i="1"/>
  <c r="I172" i="1"/>
  <c r="G171" i="1"/>
  <c r="H171" i="1"/>
  <c r="I171" i="1"/>
  <c r="G170" i="1"/>
  <c r="H170" i="1"/>
  <c r="I170" i="1"/>
  <c r="G166" i="1"/>
  <c r="H166" i="1"/>
  <c r="I166" i="1"/>
  <c r="I167" i="1"/>
  <c r="I165" i="1"/>
  <c r="D20" i="11"/>
  <c r="G155" i="1"/>
  <c r="H155" i="1"/>
  <c r="I155" i="1"/>
  <c r="G145" i="1"/>
  <c r="H145" i="1"/>
  <c r="I145" i="1"/>
  <c r="G143" i="1"/>
  <c r="H143" i="1"/>
  <c r="I143" i="1"/>
  <c r="G138" i="1"/>
  <c r="H138" i="1"/>
  <c r="I138" i="1"/>
  <c r="G137" i="1"/>
  <c r="H137" i="1"/>
  <c r="I137" i="1"/>
  <c r="G136" i="1"/>
  <c r="H136" i="1"/>
  <c r="I136" i="1"/>
  <c r="G135" i="1"/>
  <c r="H135" i="1"/>
  <c r="I135" i="1"/>
  <c r="G134" i="1"/>
  <c r="H134" i="1"/>
  <c r="I134" i="1"/>
  <c r="G133" i="1"/>
  <c r="H133" i="1"/>
  <c r="I133" i="1"/>
  <c r="G132" i="1"/>
  <c r="H132" i="1"/>
  <c r="I132" i="1"/>
  <c r="G131" i="1"/>
  <c r="H131" i="1"/>
  <c r="I131" i="1"/>
  <c r="G130" i="1"/>
  <c r="H130" i="1"/>
  <c r="I130" i="1"/>
  <c r="G129" i="1"/>
  <c r="H129" i="1"/>
  <c r="I129" i="1"/>
  <c r="G128" i="1"/>
  <c r="H128" i="1"/>
  <c r="I128" i="1"/>
  <c r="G127" i="1"/>
  <c r="H127" i="1"/>
  <c r="I127" i="1"/>
  <c r="G126" i="1"/>
  <c r="H126" i="1"/>
  <c r="I126" i="1"/>
  <c r="G125" i="1"/>
  <c r="H125" i="1"/>
  <c r="I125" i="1"/>
  <c r="G124" i="1"/>
  <c r="H124" i="1"/>
  <c r="I124" i="1"/>
  <c r="G123" i="1"/>
  <c r="H123" i="1"/>
  <c r="I123" i="1"/>
  <c r="G122" i="1"/>
  <c r="H122" i="1"/>
  <c r="I122" i="1"/>
  <c r="G111" i="1"/>
  <c r="H111" i="1"/>
  <c r="I111" i="1"/>
  <c r="G109" i="1"/>
  <c r="H109" i="1"/>
  <c r="I109" i="1"/>
  <c r="G91" i="1"/>
  <c r="H91" i="1"/>
  <c r="I91" i="1"/>
  <c r="G90" i="1"/>
  <c r="H90" i="1"/>
  <c r="I90" i="1"/>
  <c r="G89" i="1"/>
  <c r="H89" i="1"/>
  <c r="I89" i="1"/>
  <c r="G88" i="1"/>
  <c r="H88" i="1"/>
  <c r="I88" i="1"/>
  <c r="G87" i="1"/>
  <c r="H87" i="1"/>
  <c r="I87" i="1"/>
  <c r="G80" i="1"/>
  <c r="H80" i="1"/>
  <c r="I80" i="1"/>
  <c r="G78" i="1"/>
  <c r="H78" i="1"/>
  <c r="I78" i="1"/>
  <c r="G75" i="1"/>
  <c r="H75" i="1"/>
  <c r="I75" i="1"/>
  <c r="G74" i="1"/>
  <c r="H74" i="1"/>
  <c r="I74" i="1"/>
  <c r="G73" i="1"/>
  <c r="H73" i="1"/>
  <c r="I73" i="1"/>
  <c r="G69" i="1"/>
  <c r="H69" i="1"/>
  <c r="I69" i="1"/>
  <c r="I70" i="1"/>
  <c r="G66" i="1"/>
  <c r="H66" i="1"/>
  <c r="I66" i="1"/>
  <c r="I67" i="1"/>
  <c r="G62" i="1"/>
  <c r="H62" i="1"/>
  <c r="I62" i="1"/>
  <c r="G61" i="1"/>
  <c r="H61" i="1"/>
  <c r="I61" i="1"/>
  <c r="G60" i="1"/>
  <c r="H60" i="1"/>
  <c r="I60" i="1"/>
  <c r="G56" i="1"/>
  <c r="H56" i="1"/>
  <c r="I56" i="1"/>
  <c r="G55" i="1"/>
  <c r="H55" i="1"/>
  <c r="I55" i="1"/>
  <c r="G54" i="1"/>
  <c r="H54" i="1"/>
  <c r="I54" i="1"/>
  <c r="G49" i="1"/>
  <c r="H49" i="1"/>
  <c r="I49" i="1"/>
  <c r="G48" i="1"/>
  <c r="H48" i="1"/>
  <c r="I48" i="1"/>
  <c r="G47" i="1"/>
  <c r="H47" i="1"/>
  <c r="I47" i="1"/>
  <c r="G46" i="1"/>
  <c r="H46" i="1"/>
  <c r="I46" i="1"/>
  <c r="G45" i="1"/>
  <c r="H45" i="1"/>
  <c r="I45" i="1"/>
  <c r="G44" i="1"/>
  <c r="H44" i="1"/>
  <c r="I44" i="1"/>
  <c r="G39" i="1"/>
  <c r="H39" i="1"/>
  <c r="I39" i="1"/>
  <c r="G38" i="1"/>
  <c r="H38" i="1"/>
  <c r="I38" i="1"/>
  <c r="G37" i="1"/>
  <c r="H37" i="1"/>
  <c r="I37" i="1"/>
  <c r="G36" i="1"/>
  <c r="H36" i="1"/>
  <c r="I36" i="1"/>
  <c r="G35" i="1"/>
  <c r="H35" i="1"/>
  <c r="I35" i="1"/>
  <c r="G34" i="1"/>
  <c r="H34" i="1"/>
  <c r="I34" i="1"/>
  <c r="G33" i="1"/>
  <c r="H33" i="1"/>
  <c r="I33" i="1"/>
  <c r="G20" i="1"/>
  <c r="H20" i="1"/>
  <c r="I20" i="1"/>
  <c r="G15" i="1"/>
  <c r="H15" i="1"/>
  <c r="I15" i="1"/>
  <c r="G14" i="1"/>
  <c r="H14" i="1"/>
  <c r="I14" i="1"/>
  <c r="G12" i="1"/>
  <c r="H12" i="1"/>
  <c r="I12" i="1"/>
  <c r="F34" i="6"/>
  <c r="F233" i="1"/>
  <c r="F210" i="1"/>
  <c r="I210" i="1"/>
  <c r="F223" i="1"/>
  <c r="G721" i="4"/>
  <c r="H721" i="4"/>
  <c r="G686" i="4"/>
  <c r="H686" i="4"/>
  <c r="G685" i="4"/>
  <c r="H685" i="4"/>
  <c r="G684" i="4"/>
  <c r="H684" i="4"/>
  <c r="G652" i="4"/>
  <c r="H652" i="4"/>
  <c r="G646" i="4"/>
  <c r="H646" i="4"/>
  <c r="G640" i="4"/>
  <c r="H640" i="4"/>
  <c r="G634" i="4"/>
  <c r="H634" i="4"/>
  <c r="G622" i="4"/>
  <c r="H622" i="4"/>
  <c r="G616" i="4"/>
  <c r="H616" i="4"/>
  <c r="G610" i="4"/>
  <c r="H610" i="4"/>
  <c r="G598" i="4"/>
  <c r="H598" i="4"/>
  <c r="G592" i="4"/>
  <c r="H592" i="4"/>
  <c r="G586" i="4"/>
  <c r="H586" i="4"/>
  <c r="G604" i="4"/>
  <c r="H604" i="4"/>
  <c r="D396" i="4"/>
  <c r="G277" i="4"/>
  <c r="H277" i="4"/>
  <c r="G268" i="4"/>
  <c r="H268" i="4"/>
  <c r="G254" i="4"/>
  <c r="H254" i="4"/>
  <c r="G245" i="4"/>
  <c r="H245" i="4"/>
  <c r="G168" i="4"/>
  <c r="H168" i="4"/>
  <c r="G170" i="4"/>
  <c r="H170" i="4"/>
  <c r="G169" i="4"/>
  <c r="H169" i="4"/>
  <c r="G156" i="4"/>
  <c r="H156" i="4"/>
  <c r="G155" i="4"/>
  <c r="H155" i="4"/>
  <c r="G148" i="4"/>
  <c r="H148" i="4"/>
  <c r="G141" i="4"/>
  <c r="H141" i="4"/>
  <c r="G134" i="4"/>
  <c r="H134" i="4"/>
  <c r="G127" i="4"/>
  <c r="H127" i="4"/>
  <c r="G120" i="4"/>
  <c r="H120" i="4"/>
  <c r="G122" i="4"/>
  <c r="H122" i="4"/>
  <c r="G123" i="4"/>
  <c r="H123" i="4"/>
  <c r="G121" i="4"/>
  <c r="H121" i="4"/>
  <c r="G93" i="4"/>
  <c r="H93" i="4"/>
  <c r="E93" i="4"/>
  <c r="D93" i="4"/>
  <c r="G87" i="4"/>
  <c r="H87" i="4"/>
  <c r="G81" i="4"/>
  <c r="H81" i="4"/>
  <c r="E87" i="4"/>
  <c r="D87" i="4"/>
  <c r="E81" i="4"/>
  <c r="D81" i="4"/>
  <c r="G75" i="4"/>
  <c r="H75" i="4"/>
  <c r="E75" i="4"/>
  <c r="D75" i="4"/>
  <c r="E45" i="4"/>
  <c r="D45" i="4"/>
  <c r="G45" i="4"/>
  <c r="H45" i="4"/>
  <c r="G39" i="4"/>
  <c r="H39" i="4"/>
  <c r="E39" i="4"/>
  <c r="D39" i="4"/>
  <c r="E69" i="4"/>
  <c r="D69" i="4"/>
  <c r="G63" i="4"/>
  <c r="H63" i="4"/>
  <c r="E63" i="4"/>
  <c r="D63" i="4"/>
  <c r="G57" i="4"/>
  <c r="H57" i="4"/>
  <c r="E57" i="4"/>
  <c r="D57" i="4"/>
  <c r="G51" i="4"/>
  <c r="H51" i="4"/>
  <c r="E51" i="4"/>
  <c r="D51" i="4"/>
  <c r="G33" i="4"/>
  <c r="H33" i="4"/>
  <c r="E33" i="4"/>
  <c r="D33" i="4"/>
  <c r="F217" i="7"/>
  <c r="G218" i="7"/>
  <c r="D217" i="7"/>
  <c r="C217" i="7"/>
  <c r="G215" i="7"/>
  <c r="D206" i="7"/>
  <c r="G204" i="7"/>
  <c r="D195" i="7"/>
  <c r="C195" i="7"/>
  <c r="G193" i="7"/>
  <c r="D184" i="7"/>
  <c r="C184" i="7"/>
  <c r="K166" i="7"/>
  <c r="D166" i="7"/>
  <c r="C166" i="7"/>
  <c r="K165" i="7"/>
  <c r="D173" i="7"/>
  <c r="C173" i="7"/>
  <c r="D172" i="7"/>
  <c r="C172" i="7"/>
  <c r="D171" i="7"/>
  <c r="C171" i="7"/>
  <c r="D170" i="7"/>
  <c r="C170" i="7"/>
  <c r="D169" i="7"/>
  <c r="C169" i="7"/>
  <c r="J171" i="7"/>
  <c r="K171" i="7"/>
  <c r="K157" i="7"/>
  <c r="K156" i="7"/>
  <c r="K155" i="7"/>
  <c r="K154" i="7"/>
  <c r="K153" i="7"/>
  <c r="K150" i="7"/>
  <c r="K149" i="7"/>
  <c r="D155" i="7"/>
  <c r="C155" i="7"/>
  <c r="D150" i="7"/>
  <c r="C150" i="7"/>
  <c r="I170" i="7"/>
  <c r="J173" i="7"/>
  <c r="K173" i="7"/>
  <c r="J172" i="7"/>
  <c r="K172" i="7"/>
  <c r="J170" i="7"/>
  <c r="J169" i="7"/>
  <c r="K169" i="7"/>
  <c r="I140" i="7"/>
  <c r="K140" i="7"/>
  <c r="L140" i="7"/>
  <c r="D157" i="7"/>
  <c r="C157" i="7"/>
  <c r="D156" i="7"/>
  <c r="C156" i="7"/>
  <c r="D154" i="7"/>
  <c r="C154" i="7"/>
  <c r="D153" i="7"/>
  <c r="C153" i="7"/>
  <c r="K135" i="7"/>
  <c r="L135" i="7"/>
  <c r="J135" i="7"/>
  <c r="D135" i="7"/>
  <c r="C135" i="7"/>
  <c r="J141" i="7"/>
  <c r="K141" i="7"/>
  <c r="J140" i="7"/>
  <c r="J139" i="7"/>
  <c r="K139" i="7"/>
  <c r="J138" i="7"/>
  <c r="K138" i="7"/>
  <c r="L138" i="7"/>
  <c r="D141" i="7"/>
  <c r="C141" i="7"/>
  <c r="D140" i="7"/>
  <c r="C140" i="7"/>
  <c r="E124" i="7"/>
  <c r="E100" i="7"/>
  <c r="C114" i="7"/>
  <c r="F234" i="1"/>
  <c r="F235" i="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AE38" i="8"/>
  <c r="AE37" i="8"/>
  <c r="AE36" i="8"/>
  <c r="AE35" i="8"/>
  <c r="AE34" i="8"/>
  <c r="AE33" i="8"/>
  <c r="AE32" i="8"/>
  <c r="AE31" i="8"/>
  <c r="AE30" i="8"/>
  <c r="AE29" i="8"/>
  <c r="AE28" i="8"/>
  <c r="AE27" i="8"/>
  <c r="AE26" i="8"/>
  <c r="AE25" i="8"/>
  <c r="AE24" i="8"/>
  <c r="AE23" i="8"/>
  <c r="AE22" i="8"/>
  <c r="AE21" i="8"/>
  <c r="AE20" i="8"/>
  <c r="AE19" i="8"/>
  <c r="AE18" i="8"/>
  <c r="AE17" i="8"/>
  <c r="AE16" i="8"/>
  <c r="AE15" i="8"/>
  <c r="AE14" i="8"/>
  <c r="AE13" i="8"/>
  <c r="AE12"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D34" i="10"/>
  <c r="D23" i="10"/>
  <c r="D19" i="10"/>
  <c r="D14" i="10"/>
  <c r="D34" i="9"/>
  <c r="D38" i="9"/>
  <c r="D23" i="9"/>
  <c r="D14" i="9"/>
  <c r="G11" i="8"/>
  <c r="I11" i="8"/>
  <c r="K11" i="8"/>
  <c r="M11" i="8"/>
  <c r="O11" i="8"/>
  <c r="I841" i="1"/>
  <c r="J32" i="6"/>
  <c r="J26" i="6"/>
  <c r="F23" i="6"/>
  <c r="J19" i="6"/>
  <c r="F18" i="6"/>
  <c r="F15" i="6"/>
  <c r="J11" i="6"/>
  <c r="D12" i="4"/>
  <c r="E12" i="4"/>
  <c r="G12" i="4"/>
  <c r="H12" i="4"/>
  <c r="D13" i="4"/>
  <c r="E13" i="4"/>
  <c r="G13" i="4"/>
  <c r="H13" i="4"/>
  <c r="D14" i="4"/>
  <c r="E14" i="4"/>
  <c r="G14" i="4"/>
  <c r="H14" i="4"/>
  <c r="D19" i="4"/>
  <c r="E19" i="4"/>
  <c r="G19" i="4"/>
  <c r="H19" i="4"/>
  <c r="D20" i="4"/>
  <c r="E20" i="4"/>
  <c r="G20" i="4"/>
  <c r="H20" i="4"/>
  <c r="D21" i="4"/>
  <c r="E21" i="4"/>
  <c r="G21" i="4"/>
  <c r="H21" i="4"/>
  <c r="D22" i="4"/>
  <c r="E22" i="4"/>
  <c r="G22" i="4"/>
  <c r="H22" i="4"/>
  <c r="D26" i="4"/>
  <c r="E26" i="4"/>
  <c r="G26" i="4"/>
  <c r="H26" i="4"/>
  <c r="D27" i="4"/>
  <c r="E27" i="4"/>
  <c r="G27" i="4"/>
  <c r="H27" i="4"/>
  <c r="D28" i="4"/>
  <c r="E28" i="4"/>
  <c r="G28" i="4"/>
  <c r="H28" i="4"/>
  <c r="D29" i="4"/>
  <c r="E29" i="4"/>
  <c r="G29" i="4"/>
  <c r="H29" i="4"/>
  <c r="J32" i="4"/>
  <c r="D34" i="4"/>
  <c r="E34" i="4"/>
  <c r="G34" i="4"/>
  <c r="H34" i="4"/>
  <c r="D35" i="4"/>
  <c r="E35" i="4"/>
  <c r="G35" i="4"/>
  <c r="H35" i="4"/>
  <c r="J38" i="4"/>
  <c r="D40" i="4"/>
  <c r="E40" i="4"/>
  <c r="G40" i="4"/>
  <c r="H40" i="4"/>
  <c r="D41" i="4"/>
  <c r="E41" i="4"/>
  <c r="G41" i="4"/>
  <c r="H41" i="4"/>
  <c r="J44" i="4"/>
  <c r="D46" i="4"/>
  <c r="E46" i="4"/>
  <c r="G46" i="4"/>
  <c r="H46" i="4"/>
  <c r="D47" i="4"/>
  <c r="E47" i="4"/>
  <c r="G47" i="4"/>
  <c r="H47" i="4"/>
  <c r="J50" i="4"/>
  <c r="D52" i="4"/>
  <c r="E52" i="4"/>
  <c r="G52" i="4"/>
  <c r="H52" i="4"/>
  <c r="D53" i="4"/>
  <c r="E53" i="4"/>
  <c r="G53" i="4"/>
  <c r="H53" i="4"/>
  <c r="J56" i="4"/>
  <c r="D58" i="4"/>
  <c r="E58" i="4"/>
  <c r="G58" i="4"/>
  <c r="H58" i="4"/>
  <c r="D59" i="4"/>
  <c r="E59" i="4"/>
  <c r="G59" i="4"/>
  <c r="H59" i="4"/>
  <c r="J62" i="4"/>
  <c r="D64" i="4"/>
  <c r="E64" i="4"/>
  <c r="G64" i="4"/>
  <c r="H64" i="4"/>
  <c r="D65" i="4"/>
  <c r="E65" i="4"/>
  <c r="G65" i="4"/>
  <c r="H65" i="4"/>
  <c r="J68" i="4"/>
  <c r="D70" i="4"/>
  <c r="E70" i="4"/>
  <c r="G70" i="4"/>
  <c r="H70" i="4"/>
  <c r="D71" i="4"/>
  <c r="E71" i="4"/>
  <c r="G71" i="4"/>
  <c r="H71" i="4"/>
  <c r="J74" i="4"/>
  <c r="D76" i="4"/>
  <c r="E76" i="4"/>
  <c r="G76" i="4"/>
  <c r="H76" i="4"/>
  <c r="D77" i="4"/>
  <c r="E77" i="4"/>
  <c r="G77" i="4"/>
  <c r="H77" i="4"/>
  <c r="J80" i="4"/>
  <c r="D82" i="4"/>
  <c r="E82" i="4"/>
  <c r="G82" i="4"/>
  <c r="H82" i="4"/>
  <c r="D83" i="4"/>
  <c r="E83" i="4"/>
  <c r="G83" i="4"/>
  <c r="H83" i="4"/>
  <c r="J86" i="4"/>
  <c r="D88" i="4"/>
  <c r="E88" i="4"/>
  <c r="G88" i="4"/>
  <c r="H88" i="4"/>
  <c r="D89" i="4"/>
  <c r="E89" i="4"/>
  <c r="G89" i="4"/>
  <c r="H89" i="4"/>
  <c r="J92" i="4"/>
  <c r="D94" i="4"/>
  <c r="E94" i="4"/>
  <c r="G94" i="4"/>
  <c r="H94" i="4"/>
  <c r="D95" i="4"/>
  <c r="E95" i="4"/>
  <c r="G95" i="4"/>
  <c r="H95" i="4"/>
  <c r="J98" i="4"/>
  <c r="D99" i="4"/>
  <c r="E99" i="4"/>
  <c r="G99" i="4"/>
  <c r="H99" i="4"/>
  <c r="G100" i="4"/>
  <c r="H100" i="4"/>
  <c r="G101" i="4"/>
  <c r="H101" i="4"/>
  <c r="D102" i="4"/>
  <c r="E102" i="4"/>
  <c r="G102" i="4"/>
  <c r="H102" i="4"/>
  <c r="J105" i="4"/>
  <c r="D106" i="4"/>
  <c r="E106" i="4"/>
  <c r="G106" i="4"/>
  <c r="H106" i="4"/>
  <c r="G107" i="4"/>
  <c r="H107" i="4"/>
  <c r="G108" i="4"/>
  <c r="H108" i="4"/>
  <c r="D109" i="4"/>
  <c r="E109" i="4"/>
  <c r="G109" i="4"/>
  <c r="H109" i="4"/>
  <c r="J112" i="4"/>
  <c r="D113" i="4"/>
  <c r="E113" i="4"/>
  <c r="G113" i="4"/>
  <c r="H113" i="4"/>
  <c r="G114" i="4"/>
  <c r="H114" i="4"/>
  <c r="G115" i="4"/>
  <c r="H115" i="4"/>
  <c r="D116" i="4"/>
  <c r="E116" i="4"/>
  <c r="G116" i="4"/>
  <c r="H116" i="4"/>
  <c r="J119" i="4"/>
  <c r="D120" i="4"/>
  <c r="J126" i="4"/>
  <c r="D127" i="4"/>
  <c r="H128" i="4"/>
  <c r="G129" i="4"/>
  <c r="H129" i="4"/>
  <c r="G130" i="4"/>
  <c r="H130" i="4"/>
  <c r="J133" i="4"/>
  <c r="D135" i="4"/>
  <c r="E135" i="4"/>
  <c r="G135" i="4"/>
  <c r="H135" i="4"/>
  <c r="G136" i="4"/>
  <c r="H136" i="4"/>
  <c r="F137" i="4"/>
  <c r="G137" i="4"/>
  <c r="H137" i="4"/>
  <c r="J140" i="4"/>
  <c r="D142" i="4"/>
  <c r="E142" i="4"/>
  <c r="G142" i="4"/>
  <c r="H142" i="4"/>
  <c r="G143" i="4"/>
  <c r="H143" i="4"/>
  <c r="F144" i="4"/>
  <c r="G144" i="4"/>
  <c r="H144" i="4"/>
  <c r="J147" i="4"/>
  <c r="D149" i="4"/>
  <c r="E149" i="4"/>
  <c r="G149" i="4"/>
  <c r="H149" i="4"/>
  <c r="G150" i="4"/>
  <c r="H150" i="4"/>
  <c r="F151" i="4"/>
  <c r="G151" i="4"/>
  <c r="H151" i="4"/>
  <c r="J154" i="4"/>
  <c r="D155" i="4"/>
  <c r="D156" i="4"/>
  <c r="E156" i="4"/>
  <c r="G157" i="4"/>
  <c r="H157" i="4"/>
  <c r="F158" i="4"/>
  <c r="G158" i="4"/>
  <c r="H158" i="4"/>
  <c r="J161" i="4"/>
  <c r="H162" i="4"/>
  <c r="G163" i="4"/>
  <c r="H163" i="4"/>
  <c r="G164" i="4"/>
  <c r="H164" i="4"/>
  <c r="J167" i="4"/>
  <c r="G171" i="4"/>
  <c r="H171" i="4"/>
  <c r="G172" i="4"/>
  <c r="H172" i="4"/>
  <c r="J175" i="4"/>
  <c r="D176" i="4"/>
  <c r="E176" i="4"/>
  <c r="G176" i="4"/>
  <c r="H176" i="4"/>
  <c r="G177" i="4"/>
  <c r="H177" i="4"/>
  <c r="F178" i="4"/>
  <c r="G178" i="4"/>
  <c r="H178" i="4"/>
  <c r="J181" i="4"/>
  <c r="D182" i="4"/>
  <c r="E182" i="4"/>
  <c r="G182" i="4"/>
  <c r="H182" i="4"/>
  <c r="G183" i="4"/>
  <c r="H183" i="4"/>
  <c r="G184" i="4"/>
  <c r="H184" i="4"/>
  <c r="J187" i="4"/>
  <c r="G188" i="4"/>
  <c r="H188" i="4"/>
  <c r="G189" i="4"/>
  <c r="H189" i="4"/>
  <c r="G190" i="4"/>
  <c r="H190" i="4"/>
  <c r="G191" i="4"/>
  <c r="H191" i="4"/>
  <c r="G192" i="4"/>
  <c r="H192" i="4"/>
  <c r="G193" i="4"/>
  <c r="H193" i="4"/>
  <c r="G194" i="4"/>
  <c r="H194" i="4"/>
  <c r="G196" i="4"/>
  <c r="H196" i="4"/>
  <c r="J199" i="4"/>
  <c r="G200" i="4"/>
  <c r="H200" i="4"/>
  <c r="G201" i="4"/>
  <c r="H201" i="4"/>
  <c r="G202" i="4"/>
  <c r="H202" i="4"/>
  <c r="G203" i="4"/>
  <c r="H203" i="4"/>
  <c r="G204" i="4"/>
  <c r="H204" i="4"/>
  <c r="G205" i="4"/>
  <c r="H205" i="4"/>
  <c r="G206" i="4"/>
  <c r="H206" i="4"/>
  <c r="G208" i="4"/>
  <c r="H208" i="4"/>
  <c r="J211" i="4"/>
  <c r="G212" i="4"/>
  <c r="H212" i="4"/>
  <c r="G213" i="4"/>
  <c r="H213" i="4"/>
  <c r="G214" i="4"/>
  <c r="H214" i="4"/>
  <c r="G215" i="4"/>
  <c r="H215" i="4"/>
  <c r="G216" i="4"/>
  <c r="H216" i="4"/>
  <c r="G217" i="4"/>
  <c r="H217" i="4"/>
  <c r="G219" i="4"/>
  <c r="H219" i="4"/>
  <c r="G221" i="4"/>
  <c r="H221" i="4"/>
  <c r="G222" i="4"/>
  <c r="H222" i="4"/>
  <c r="J225" i="4"/>
  <c r="G226" i="4"/>
  <c r="H226" i="4"/>
  <c r="J231" i="4"/>
  <c r="G232" i="4"/>
  <c r="H232" i="4"/>
  <c r="G233" i="4"/>
  <c r="H233" i="4"/>
  <c r="G234" i="4"/>
  <c r="H234" i="4"/>
  <c r="G235" i="4"/>
  <c r="H235" i="4"/>
  <c r="G236" i="4"/>
  <c r="H236" i="4"/>
  <c r="G237" i="4"/>
  <c r="H237" i="4"/>
  <c r="G238" i="4"/>
  <c r="H238" i="4"/>
  <c r="G239" i="4"/>
  <c r="H239" i="4"/>
  <c r="J242" i="4"/>
  <c r="G243" i="4"/>
  <c r="H243" i="4"/>
  <c r="G244" i="4"/>
  <c r="H244" i="4"/>
  <c r="G246" i="4"/>
  <c r="H246" i="4"/>
  <c r="G247" i="4"/>
  <c r="H247" i="4"/>
  <c r="G248" i="4"/>
  <c r="H248" i="4"/>
  <c r="G249" i="4"/>
  <c r="H249" i="4"/>
  <c r="G250" i="4"/>
  <c r="H250" i="4"/>
  <c r="J253" i="4"/>
  <c r="D254" i="4"/>
  <c r="G255" i="4"/>
  <c r="H255" i="4"/>
  <c r="G256" i="4"/>
  <c r="H256" i="4"/>
  <c r="J259" i="4"/>
  <c r="G260" i="4"/>
  <c r="H260" i="4"/>
  <c r="G261" i="4"/>
  <c r="H261" i="4"/>
  <c r="G262" i="4"/>
  <c r="H262" i="4"/>
  <c r="J265" i="4"/>
  <c r="G266" i="4"/>
  <c r="H266" i="4"/>
  <c r="G267" i="4"/>
  <c r="H267" i="4"/>
  <c r="D268" i="4"/>
  <c r="G269" i="4"/>
  <c r="H269" i="4"/>
  <c r="G270" i="4"/>
  <c r="H270" i="4"/>
  <c r="J273" i="4"/>
  <c r="G274" i="4"/>
  <c r="H274" i="4"/>
  <c r="G275" i="4"/>
  <c r="H275" i="4"/>
  <c r="G276" i="4"/>
  <c r="H276" i="4"/>
  <c r="D277" i="4"/>
  <c r="G278" i="4"/>
  <c r="H278" i="4"/>
  <c r="G279" i="4"/>
  <c r="H279" i="4"/>
  <c r="J282" i="4"/>
  <c r="G283" i="4"/>
  <c r="H283" i="4"/>
  <c r="G284" i="4"/>
  <c r="H284" i="4"/>
  <c r="G285" i="4"/>
  <c r="H285" i="4"/>
  <c r="G286" i="4"/>
  <c r="H286" i="4"/>
  <c r="G287" i="4"/>
  <c r="H287" i="4"/>
  <c r="G288" i="4"/>
  <c r="H288" i="4"/>
  <c r="J291" i="4"/>
  <c r="G292" i="4"/>
  <c r="H292" i="4"/>
  <c r="G293" i="4"/>
  <c r="H293" i="4"/>
  <c r="G294" i="4"/>
  <c r="H294" i="4"/>
  <c r="G295" i="4"/>
  <c r="H295" i="4"/>
  <c r="G296" i="4"/>
  <c r="H296" i="4"/>
  <c r="J299" i="4"/>
  <c r="G300" i="4"/>
  <c r="H300" i="4"/>
  <c r="G301" i="4"/>
  <c r="H301" i="4"/>
  <c r="G302" i="4"/>
  <c r="H302" i="4"/>
  <c r="G303" i="4"/>
  <c r="H303" i="4"/>
  <c r="G304" i="4"/>
  <c r="H304" i="4"/>
  <c r="G305" i="4"/>
  <c r="H305" i="4"/>
  <c r="J308" i="4"/>
  <c r="G309" i="4"/>
  <c r="H309" i="4"/>
  <c r="G310" i="4"/>
  <c r="H310" i="4"/>
  <c r="G311" i="4"/>
  <c r="H311" i="4"/>
  <c r="H315" i="4"/>
  <c r="G312" i="4"/>
  <c r="H312" i="4"/>
  <c r="G313" i="4"/>
  <c r="H313" i="4"/>
  <c r="G314" i="4"/>
  <c r="H314" i="4"/>
  <c r="J317" i="4"/>
  <c r="G318" i="4"/>
  <c r="H318" i="4"/>
  <c r="G319" i="4"/>
  <c r="H319" i="4"/>
  <c r="G320" i="4"/>
  <c r="H320" i="4"/>
  <c r="G321" i="4"/>
  <c r="H321" i="4"/>
  <c r="G322" i="4"/>
  <c r="H322" i="4"/>
  <c r="G323" i="4"/>
  <c r="H323" i="4"/>
  <c r="J326" i="4"/>
  <c r="G327" i="4"/>
  <c r="H327" i="4"/>
  <c r="G328" i="4"/>
  <c r="H328" i="4"/>
  <c r="G329" i="4"/>
  <c r="H329" i="4"/>
  <c r="G330" i="4"/>
  <c r="H330" i="4"/>
  <c r="G331" i="4"/>
  <c r="H331" i="4"/>
  <c r="G332" i="4"/>
  <c r="H332" i="4"/>
  <c r="J335" i="4"/>
  <c r="G336" i="4"/>
  <c r="H336" i="4"/>
  <c r="G337" i="4"/>
  <c r="H337" i="4"/>
  <c r="G338" i="4"/>
  <c r="H338" i="4"/>
  <c r="G339" i="4"/>
  <c r="H339" i="4"/>
  <c r="G340" i="4"/>
  <c r="H340" i="4"/>
  <c r="G341" i="4"/>
  <c r="H341" i="4"/>
  <c r="J344" i="4"/>
  <c r="G345" i="4"/>
  <c r="H345" i="4"/>
  <c r="G346" i="4"/>
  <c r="H346" i="4"/>
  <c r="G347" i="4"/>
  <c r="H347" i="4"/>
  <c r="G348" i="4"/>
  <c r="H348" i="4"/>
  <c r="G349" i="4"/>
  <c r="H349" i="4"/>
  <c r="G350" i="4"/>
  <c r="H350" i="4"/>
  <c r="J353" i="4"/>
  <c r="G354" i="4"/>
  <c r="H354" i="4"/>
  <c r="G355" i="4"/>
  <c r="H355" i="4"/>
  <c r="G356" i="4"/>
  <c r="H356" i="4"/>
  <c r="G357" i="4"/>
  <c r="H357" i="4"/>
  <c r="G358" i="4"/>
  <c r="H358" i="4"/>
  <c r="G359" i="4"/>
  <c r="H359" i="4"/>
  <c r="J362" i="4"/>
  <c r="G363" i="4"/>
  <c r="H363" i="4"/>
  <c r="G364" i="4"/>
  <c r="H364" i="4"/>
  <c r="G365" i="4"/>
  <c r="H365" i="4"/>
  <c r="G366" i="4"/>
  <c r="H366" i="4"/>
  <c r="G367" i="4"/>
  <c r="H367" i="4"/>
  <c r="G368" i="4"/>
  <c r="H368" i="4"/>
  <c r="J371" i="4"/>
  <c r="G372" i="4"/>
  <c r="H372" i="4"/>
  <c r="G373" i="4"/>
  <c r="H373" i="4"/>
  <c r="G374" i="4"/>
  <c r="H374" i="4"/>
  <c r="J377" i="4"/>
  <c r="G378" i="4"/>
  <c r="H378" i="4"/>
  <c r="G379" i="4"/>
  <c r="H379" i="4"/>
  <c r="H381" i="4"/>
  <c r="I377" i="4"/>
  <c r="G380" i="4"/>
  <c r="H380" i="4"/>
  <c r="J383" i="4"/>
  <c r="L383" i="4"/>
  <c r="H384" i="4"/>
  <c r="G385" i="4"/>
  <c r="H385" i="4"/>
  <c r="G386" i="4"/>
  <c r="H386" i="4"/>
  <c r="J389" i="4"/>
  <c r="L389" i="4"/>
  <c r="H390" i="4"/>
  <c r="G391" i="4"/>
  <c r="H391" i="4"/>
  <c r="G392" i="4"/>
  <c r="H392" i="4"/>
  <c r="J395" i="4"/>
  <c r="L395" i="4"/>
  <c r="H396" i="4"/>
  <c r="G397" i="4"/>
  <c r="H397" i="4"/>
  <c r="G398" i="4"/>
  <c r="H398" i="4"/>
  <c r="J401" i="4"/>
  <c r="G402" i="4"/>
  <c r="H402" i="4"/>
  <c r="G403" i="4"/>
  <c r="H403" i="4"/>
  <c r="G404" i="4"/>
  <c r="H404" i="4"/>
  <c r="G405" i="4"/>
  <c r="H405" i="4"/>
  <c r="G406" i="4"/>
  <c r="H406" i="4"/>
  <c r="G407" i="4"/>
  <c r="H407" i="4"/>
  <c r="G408" i="4"/>
  <c r="H408" i="4"/>
  <c r="G409" i="4"/>
  <c r="H409" i="4"/>
  <c r="G410" i="4"/>
  <c r="H410" i="4"/>
  <c r="G412" i="4"/>
  <c r="H412" i="4"/>
  <c r="G413" i="4"/>
  <c r="H413" i="4"/>
  <c r="G415" i="4"/>
  <c r="H415" i="4"/>
  <c r="J418" i="4"/>
  <c r="G419" i="4"/>
  <c r="H419" i="4"/>
  <c r="G420" i="4"/>
  <c r="H420" i="4"/>
  <c r="G421" i="4"/>
  <c r="H421" i="4"/>
  <c r="G422" i="4"/>
  <c r="H422" i="4"/>
  <c r="G423" i="4"/>
  <c r="H423" i="4"/>
  <c r="G424" i="4"/>
  <c r="H424" i="4"/>
  <c r="G425" i="4"/>
  <c r="H425" i="4"/>
  <c r="G426" i="4"/>
  <c r="H426" i="4"/>
  <c r="G427" i="4"/>
  <c r="H427" i="4"/>
  <c r="G428" i="4"/>
  <c r="H428" i="4"/>
  <c r="G430" i="4"/>
  <c r="H430" i="4"/>
  <c r="G431" i="4"/>
  <c r="H431" i="4"/>
  <c r="G433" i="4"/>
  <c r="H433" i="4"/>
  <c r="J436" i="4"/>
  <c r="G437" i="4"/>
  <c r="H437" i="4"/>
  <c r="G438" i="4"/>
  <c r="H438" i="4"/>
  <c r="G439" i="4"/>
  <c r="H439" i="4"/>
  <c r="G440" i="4"/>
  <c r="H440" i="4"/>
  <c r="G441" i="4"/>
  <c r="H441" i="4"/>
  <c r="G442" i="4"/>
  <c r="H442" i="4"/>
  <c r="G443" i="4"/>
  <c r="H443" i="4"/>
  <c r="G444" i="4"/>
  <c r="H444" i="4"/>
  <c r="G445" i="4"/>
  <c r="H445" i="4"/>
  <c r="G447" i="4"/>
  <c r="H447" i="4"/>
  <c r="G448" i="4"/>
  <c r="H448" i="4"/>
  <c r="F450" i="4"/>
  <c r="G450" i="4"/>
  <c r="H450" i="4"/>
  <c r="J453" i="4"/>
  <c r="D454" i="4"/>
  <c r="H454" i="4"/>
  <c r="G455" i="4"/>
  <c r="H455" i="4"/>
  <c r="G456" i="4"/>
  <c r="H456" i="4"/>
  <c r="J459" i="4"/>
  <c r="D460" i="4"/>
  <c r="G460" i="4"/>
  <c r="H460" i="4"/>
  <c r="G461" i="4"/>
  <c r="H461" i="4"/>
  <c r="G462" i="4"/>
  <c r="H462" i="4"/>
  <c r="J465" i="4"/>
  <c r="F466" i="4"/>
  <c r="G467" i="4"/>
  <c r="H467" i="4"/>
  <c r="H470" i="4"/>
  <c r="G468" i="4"/>
  <c r="H468" i="4"/>
  <c r="G469" i="4"/>
  <c r="H469" i="4"/>
  <c r="J472" i="4"/>
  <c r="F473" i="4"/>
  <c r="G473" i="4"/>
  <c r="H473" i="4"/>
  <c r="G474" i="4"/>
  <c r="H474" i="4"/>
  <c r="G475" i="4"/>
  <c r="H475" i="4"/>
  <c r="G476" i="4"/>
  <c r="H476" i="4"/>
  <c r="J479" i="4"/>
  <c r="F480" i="4"/>
  <c r="G480" i="4"/>
  <c r="H480" i="4"/>
  <c r="G481" i="4"/>
  <c r="H481" i="4"/>
  <c r="G482" i="4"/>
  <c r="H482" i="4"/>
  <c r="G483" i="4"/>
  <c r="H483" i="4"/>
  <c r="J486" i="4"/>
  <c r="F487" i="4"/>
  <c r="G487" i="4"/>
  <c r="H487" i="4"/>
  <c r="G488" i="4"/>
  <c r="H488" i="4"/>
  <c r="G489" i="4"/>
  <c r="H489" i="4"/>
  <c r="G490" i="4"/>
  <c r="H490" i="4"/>
  <c r="J493" i="4"/>
  <c r="F494" i="4"/>
  <c r="G494" i="4"/>
  <c r="H494" i="4"/>
  <c r="G495" i="4"/>
  <c r="H495" i="4"/>
  <c r="G496" i="4"/>
  <c r="H496" i="4"/>
  <c r="G497" i="4"/>
  <c r="H497" i="4"/>
  <c r="J500" i="4"/>
  <c r="F501" i="4"/>
  <c r="G501" i="4"/>
  <c r="H501" i="4"/>
  <c r="G502" i="4"/>
  <c r="H502" i="4"/>
  <c r="G503" i="4"/>
  <c r="H503" i="4"/>
  <c r="G504" i="4"/>
  <c r="H504" i="4"/>
  <c r="J507" i="4"/>
  <c r="F508" i="4"/>
  <c r="G508" i="4"/>
  <c r="H508" i="4"/>
  <c r="G509" i="4"/>
  <c r="H509" i="4"/>
  <c r="H512" i="4"/>
  <c r="G510" i="4"/>
  <c r="H510" i="4"/>
  <c r="G511" i="4"/>
  <c r="H511" i="4"/>
  <c r="J514" i="4"/>
  <c r="F515" i="4"/>
  <c r="G515" i="4"/>
  <c r="H515" i="4"/>
  <c r="G516" i="4"/>
  <c r="H516" i="4"/>
  <c r="G517" i="4"/>
  <c r="H517" i="4"/>
  <c r="G518" i="4"/>
  <c r="H518" i="4"/>
  <c r="J521" i="4"/>
  <c r="F522" i="4"/>
  <c r="G522" i="4"/>
  <c r="H522" i="4"/>
  <c r="J528" i="4"/>
  <c r="F529" i="4"/>
  <c r="G529" i="4"/>
  <c r="H529" i="4"/>
  <c r="H530" i="4"/>
  <c r="G531" i="4"/>
  <c r="H531" i="4"/>
  <c r="G532" i="4"/>
  <c r="H532" i="4"/>
  <c r="J535" i="4"/>
  <c r="F536" i="4"/>
  <c r="G536" i="4"/>
  <c r="H536" i="4"/>
  <c r="H537" i="4"/>
  <c r="G538" i="4"/>
  <c r="H538" i="4"/>
  <c r="G539" i="4"/>
  <c r="H539" i="4"/>
  <c r="J542" i="4"/>
  <c r="J550" i="4"/>
  <c r="G551" i="4"/>
  <c r="H551" i="4"/>
  <c r="G552" i="4"/>
  <c r="H552" i="4"/>
  <c r="G553" i="4"/>
  <c r="H553" i="4"/>
  <c r="J556" i="4"/>
  <c r="F557" i="4"/>
  <c r="F558" i="4"/>
  <c r="F559" i="4"/>
  <c r="G559" i="4"/>
  <c r="H559" i="4"/>
  <c r="F560" i="4"/>
  <c r="G560" i="4"/>
  <c r="H560" i="4"/>
  <c r="F561" i="4"/>
  <c r="F562" i="4"/>
  <c r="G561" i="4"/>
  <c r="H561" i="4"/>
  <c r="G562" i="4"/>
  <c r="H562" i="4"/>
  <c r="F563" i="4"/>
  <c r="G563" i="4"/>
  <c r="H563" i="4"/>
  <c r="F564" i="4"/>
  <c r="G564" i="4"/>
  <c r="H564" i="4"/>
  <c r="F565" i="4"/>
  <c r="G565" i="4"/>
  <c r="H565" i="4"/>
  <c r="F566" i="4"/>
  <c r="G566" i="4"/>
  <c r="H566" i="4"/>
  <c r="F567" i="4"/>
  <c r="G567" i="4"/>
  <c r="H567" i="4"/>
  <c r="F568" i="4"/>
  <c r="G568" i="4"/>
  <c r="H568" i="4"/>
  <c r="F570" i="4"/>
  <c r="G570" i="4"/>
  <c r="H570" i="4"/>
  <c r="J573" i="4"/>
  <c r="G574" i="4"/>
  <c r="H574" i="4"/>
  <c r="G575" i="4"/>
  <c r="H575" i="4"/>
  <c r="G576" i="4"/>
  <c r="H576" i="4"/>
  <c r="G577" i="4"/>
  <c r="H577" i="4"/>
  <c r="G578" i="4"/>
  <c r="H578" i="4"/>
  <c r="G579" i="4"/>
  <c r="H579" i="4"/>
  <c r="G580" i="4"/>
  <c r="H580" i="4"/>
  <c r="G581" i="4"/>
  <c r="H581" i="4"/>
  <c r="G582" i="4"/>
  <c r="H582" i="4"/>
  <c r="J585" i="4"/>
  <c r="D586" i="4"/>
  <c r="G587" i="4"/>
  <c r="H587" i="4"/>
  <c r="H589" i="4"/>
  <c r="G588" i="4"/>
  <c r="H588" i="4"/>
  <c r="J591" i="4"/>
  <c r="D592" i="4"/>
  <c r="G593" i="4"/>
  <c r="H593" i="4"/>
  <c r="G594" i="4"/>
  <c r="H594" i="4"/>
  <c r="J597" i="4"/>
  <c r="D598" i="4"/>
  <c r="G599" i="4"/>
  <c r="H599" i="4"/>
  <c r="G600" i="4"/>
  <c r="H600" i="4"/>
  <c r="J603" i="4"/>
  <c r="D604" i="4"/>
  <c r="G605" i="4"/>
  <c r="H605" i="4"/>
  <c r="G606" i="4"/>
  <c r="H606" i="4"/>
  <c r="H607" i="4"/>
  <c r="I603" i="4"/>
  <c r="G599" i="1"/>
  <c r="H599" i="1"/>
  <c r="I599" i="1"/>
  <c r="J609" i="4"/>
  <c r="D610" i="4"/>
  <c r="G611" i="4"/>
  <c r="H611" i="4"/>
  <c r="G612" i="4"/>
  <c r="H612" i="4"/>
  <c r="J615" i="4"/>
  <c r="D616" i="4"/>
  <c r="G617" i="4"/>
  <c r="H617" i="4"/>
  <c r="G618" i="4"/>
  <c r="H618" i="4"/>
  <c r="J621" i="4"/>
  <c r="D622" i="4"/>
  <c r="G623" i="4"/>
  <c r="H623" i="4"/>
  <c r="G624" i="4"/>
  <c r="H624" i="4"/>
  <c r="J627" i="4"/>
  <c r="G629" i="4"/>
  <c r="H629" i="4"/>
  <c r="G630" i="4"/>
  <c r="H630" i="4"/>
  <c r="J633" i="4"/>
  <c r="D634" i="4"/>
  <c r="G635" i="4"/>
  <c r="H635" i="4"/>
  <c r="G636" i="4"/>
  <c r="H636" i="4"/>
  <c r="J639" i="4"/>
  <c r="D640" i="4"/>
  <c r="G641" i="4"/>
  <c r="H641" i="4"/>
  <c r="H643" i="4"/>
  <c r="G642" i="4"/>
  <c r="H642" i="4"/>
  <c r="J645" i="4"/>
  <c r="D646" i="4"/>
  <c r="G647" i="4"/>
  <c r="H647" i="4"/>
  <c r="G648" i="4"/>
  <c r="H648" i="4"/>
  <c r="J651" i="4"/>
  <c r="D652" i="4"/>
  <c r="G653" i="4"/>
  <c r="H653" i="4"/>
  <c r="G654" i="4"/>
  <c r="H654" i="4"/>
  <c r="J657" i="4"/>
  <c r="D658" i="4"/>
  <c r="G659" i="4"/>
  <c r="H659" i="4"/>
  <c r="G660" i="4"/>
  <c r="H660" i="4"/>
  <c r="J663" i="4"/>
  <c r="H664" i="4"/>
  <c r="G665" i="4"/>
  <c r="H665" i="4"/>
  <c r="G666" i="4"/>
  <c r="H666" i="4"/>
  <c r="G667" i="4"/>
  <c r="H667" i="4"/>
  <c r="G668" i="4"/>
  <c r="H668" i="4"/>
  <c r="G669" i="4"/>
  <c r="H669" i="4"/>
  <c r="G670" i="4"/>
  <c r="H670" i="4"/>
  <c r="G671" i="4"/>
  <c r="H671" i="4"/>
  <c r="J674" i="4"/>
  <c r="H675" i="4"/>
  <c r="G676" i="4"/>
  <c r="H676" i="4"/>
  <c r="G677" i="4"/>
  <c r="H677" i="4"/>
  <c r="G678" i="4"/>
  <c r="H678" i="4"/>
  <c r="G679" i="4"/>
  <c r="H679" i="4"/>
  <c r="G680" i="4"/>
  <c r="H680" i="4"/>
  <c r="J683" i="4"/>
  <c r="G687" i="4"/>
  <c r="H687" i="4"/>
  <c r="J690" i="4"/>
  <c r="D691" i="4"/>
  <c r="G692" i="4"/>
  <c r="H692" i="4"/>
  <c r="H694" i="4"/>
  <c r="I690" i="4"/>
  <c r="G693" i="4"/>
  <c r="H693" i="4"/>
  <c r="J696" i="4"/>
  <c r="D697" i="4"/>
  <c r="G698" i="4"/>
  <c r="H698" i="4"/>
  <c r="G699" i="4"/>
  <c r="H699" i="4"/>
  <c r="H700" i="4"/>
  <c r="J702" i="4"/>
  <c r="D703" i="4"/>
  <c r="G704" i="4"/>
  <c r="H704" i="4"/>
  <c r="H706" i="4"/>
  <c r="G705" i="4"/>
  <c r="H705" i="4"/>
  <c r="J708" i="4"/>
  <c r="D709" i="4"/>
  <c r="H709" i="4"/>
  <c r="G710" i="4"/>
  <c r="H710" i="4"/>
  <c r="G711" i="4"/>
  <c r="H711" i="4"/>
  <c r="H712" i="4"/>
  <c r="I708" i="4"/>
  <c r="G615" i="1"/>
  <c r="H615" i="1"/>
  <c r="I615" i="1"/>
  <c r="J714" i="4"/>
  <c r="D715" i="4"/>
  <c r="G716" i="4"/>
  <c r="H716" i="4"/>
  <c r="H718" i="4"/>
  <c r="G717" i="4"/>
  <c r="H717" i="4"/>
  <c r="J720" i="4"/>
  <c r="D721" i="4"/>
  <c r="G722" i="4"/>
  <c r="H722" i="4"/>
  <c r="G723" i="4"/>
  <c r="H723" i="4"/>
  <c r="J726" i="4"/>
  <c r="D727" i="4"/>
  <c r="G728" i="4"/>
  <c r="H728" i="4"/>
  <c r="G729" i="4"/>
  <c r="H729" i="4"/>
  <c r="J732" i="4"/>
  <c r="D733" i="4"/>
  <c r="G734" i="4"/>
  <c r="H734" i="4"/>
  <c r="G735" i="4"/>
  <c r="H735" i="4"/>
  <c r="J738" i="4"/>
  <c r="D739" i="4"/>
  <c r="G740" i="4"/>
  <c r="H740" i="4"/>
  <c r="G741" i="4"/>
  <c r="H741" i="4"/>
  <c r="J744" i="4"/>
  <c r="D745" i="4"/>
  <c r="G746" i="4"/>
  <c r="H746" i="4"/>
  <c r="G747" i="4"/>
  <c r="H747" i="4"/>
  <c r="H748" i="4"/>
  <c r="J750" i="4"/>
  <c r="D751" i="4"/>
  <c r="G752" i="4"/>
  <c r="H752" i="4"/>
  <c r="G753" i="4"/>
  <c r="H753" i="4"/>
  <c r="J756" i="4"/>
  <c r="G757" i="4"/>
  <c r="H757" i="4"/>
  <c r="G758" i="4"/>
  <c r="H758" i="4"/>
  <c r="G759" i="4"/>
  <c r="H759" i="4"/>
  <c r="J762" i="4"/>
  <c r="D763" i="4"/>
  <c r="G764" i="4"/>
  <c r="H764" i="4"/>
  <c r="G765" i="4"/>
  <c r="H765" i="4"/>
  <c r="J768" i="4"/>
  <c r="D769" i="4"/>
  <c r="G770" i="4"/>
  <c r="H770" i="4"/>
  <c r="H772" i="4"/>
  <c r="G771" i="4"/>
  <c r="H771" i="4"/>
  <c r="J774" i="4"/>
  <c r="D775" i="4"/>
  <c r="G776" i="4"/>
  <c r="H776" i="4"/>
  <c r="G777" i="4"/>
  <c r="H777" i="4"/>
  <c r="J780" i="4"/>
  <c r="D781" i="4"/>
  <c r="G782" i="4"/>
  <c r="H782" i="4"/>
  <c r="H784" i="4"/>
  <c r="G783" i="4"/>
  <c r="H783" i="4"/>
  <c r="J786" i="4"/>
  <c r="D787" i="4"/>
  <c r="G788" i="4"/>
  <c r="H788" i="4"/>
  <c r="G789" i="4"/>
  <c r="H789" i="4"/>
  <c r="J792" i="4"/>
  <c r="D793" i="4"/>
  <c r="G794" i="4"/>
  <c r="H794" i="4"/>
  <c r="H796" i="4"/>
  <c r="G795" i="4"/>
  <c r="H795" i="4"/>
  <c r="J798" i="4"/>
  <c r="D799" i="4"/>
  <c r="G800" i="4"/>
  <c r="H800" i="4"/>
  <c r="G801" i="4"/>
  <c r="H801" i="4"/>
  <c r="J804" i="4"/>
  <c r="D805" i="4"/>
  <c r="G806" i="4"/>
  <c r="H806" i="4"/>
  <c r="G807" i="4"/>
  <c r="H807" i="4"/>
  <c r="J810" i="4"/>
  <c r="D812" i="4"/>
  <c r="E812" i="4"/>
  <c r="G812" i="4"/>
  <c r="H812" i="4"/>
  <c r="D813" i="4"/>
  <c r="E813" i="4"/>
  <c r="G813" i="4"/>
  <c r="H813" i="4"/>
  <c r="D814" i="4"/>
  <c r="E814" i="4"/>
  <c r="G814" i="4"/>
  <c r="H814" i="4"/>
  <c r="D815" i="4"/>
  <c r="E815" i="4"/>
  <c r="G815" i="4"/>
  <c r="H815" i="4"/>
  <c r="J818" i="4"/>
  <c r="D819" i="4"/>
  <c r="D820" i="4"/>
  <c r="E820" i="4"/>
  <c r="G820" i="4"/>
  <c r="H820" i="4"/>
  <c r="H821" i="4"/>
  <c r="I818" i="4"/>
  <c r="J823" i="4"/>
  <c r="D824" i="4"/>
  <c r="D825" i="4"/>
  <c r="E825" i="4"/>
  <c r="G825" i="4"/>
  <c r="H825" i="4"/>
  <c r="H826" i="4"/>
  <c r="I823" i="4"/>
  <c r="J828" i="4"/>
  <c r="D829" i="4"/>
  <c r="D830" i="4"/>
  <c r="E830" i="4"/>
  <c r="G830" i="4"/>
  <c r="H830" i="4"/>
  <c r="D831" i="4"/>
  <c r="E831" i="4"/>
  <c r="G831" i="4"/>
  <c r="H831" i="4"/>
  <c r="J834" i="4"/>
  <c r="D835" i="4"/>
  <c r="D836" i="4"/>
  <c r="E836" i="4"/>
  <c r="G836" i="4"/>
  <c r="H836" i="4"/>
  <c r="D837" i="4"/>
  <c r="E837" i="4"/>
  <c r="G837" i="4"/>
  <c r="H837" i="4"/>
  <c r="J840" i="4"/>
  <c r="D841" i="4"/>
  <c r="D842" i="4"/>
  <c r="E842" i="4"/>
  <c r="G842" i="4"/>
  <c r="H842" i="4"/>
  <c r="D843" i="4"/>
  <c r="E843" i="4"/>
  <c r="G843" i="4"/>
  <c r="H843" i="4"/>
  <c r="J846" i="4"/>
  <c r="D847" i="4"/>
  <c r="D848" i="4"/>
  <c r="E848" i="4"/>
  <c r="G848" i="4"/>
  <c r="H848" i="4"/>
  <c r="D849" i="4"/>
  <c r="E849" i="4"/>
  <c r="G849" i="4"/>
  <c r="H849" i="4"/>
  <c r="J852" i="4"/>
  <c r="D853" i="4"/>
  <c r="D854" i="4"/>
  <c r="E854" i="4"/>
  <c r="G854" i="4"/>
  <c r="H854" i="4"/>
  <c r="D855" i="4"/>
  <c r="E855" i="4"/>
  <c r="G855" i="4"/>
  <c r="H855" i="4"/>
  <c r="J858" i="4"/>
  <c r="D859" i="4"/>
  <c r="D860" i="4"/>
  <c r="E860" i="4"/>
  <c r="G860" i="4"/>
  <c r="H860" i="4"/>
  <c r="D861" i="4"/>
  <c r="E861" i="4"/>
  <c r="G861" i="4"/>
  <c r="H861" i="4"/>
  <c r="J864" i="4"/>
  <c r="D865" i="4"/>
  <c r="D866" i="4"/>
  <c r="E866" i="4"/>
  <c r="G866" i="4"/>
  <c r="H866" i="4"/>
  <c r="D867" i="4"/>
  <c r="E867" i="4"/>
  <c r="G867" i="4"/>
  <c r="H867" i="4"/>
  <c r="J870" i="4"/>
  <c r="D871" i="4"/>
  <c r="D872" i="4"/>
  <c r="E872" i="4"/>
  <c r="G872" i="4"/>
  <c r="H872" i="4"/>
  <c r="D873" i="4"/>
  <c r="E873" i="4"/>
  <c r="G873" i="4"/>
  <c r="H873" i="4"/>
  <c r="J876" i="4"/>
  <c r="D877" i="4"/>
  <c r="D878" i="4"/>
  <c r="E878" i="4"/>
  <c r="G878" i="4"/>
  <c r="H878" i="4"/>
  <c r="D879" i="4"/>
  <c r="E879" i="4"/>
  <c r="G879" i="4"/>
  <c r="H879" i="4"/>
  <c r="J882" i="4"/>
  <c r="D883" i="4"/>
  <c r="D884" i="4"/>
  <c r="E884" i="4"/>
  <c r="G884" i="4"/>
  <c r="H884" i="4"/>
  <c r="D885" i="4"/>
  <c r="E885" i="4"/>
  <c r="G885" i="4"/>
  <c r="H885" i="4"/>
  <c r="J888" i="4"/>
  <c r="D889" i="4"/>
  <c r="D890" i="4"/>
  <c r="E890" i="4"/>
  <c r="G890" i="4"/>
  <c r="H890" i="4"/>
  <c r="D891" i="4"/>
  <c r="E891" i="4"/>
  <c r="G891" i="4"/>
  <c r="H891" i="4"/>
  <c r="J894" i="4"/>
  <c r="D895" i="4"/>
  <c r="D896" i="4"/>
  <c r="E896" i="4"/>
  <c r="G896" i="4"/>
  <c r="H896" i="4"/>
  <c r="D897" i="4"/>
  <c r="E897" i="4"/>
  <c r="G897" i="4"/>
  <c r="H897" i="4"/>
  <c r="J900" i="4"/>
  <c r="D901" i="4"/>
  <c r="D902" i="4"/>
  <c r="E902" i="4"/>
  <c r="G902" i="4"/>
  <c r="H902" i="4"/>
  <c r="D903" i="4"/>
  <c r="E903" i="4"/>
  <c r="G903" i="4"/>
  <c r="H903" i="4"/>
  <c r="J906" i="4"/>
  <c r="D907" i="4"/>
  <c r="D908" i="4"/>
  <c r="E908" i="4"/>
  <c r="G908" i="4"/>
  <c r="H908" i="4"/>
  <c r="D909" i="4"/>
  <c r="E909" i="4"/>
  <c r="G909" i="4"/>
  <c r="H909" i="4"/>
  <c r="J912" i="4"/>
  <c r="D913" i="4"/>
  <c r="D914" i="4"/>
  <c r="E914" i="4"/>
  <c r="G914" i="4"/>
  <c r="H914" i="4"/>
  <c r="D915" i="4"/>
  <c r="E915" i="4"/>
  <c r="G915" i="4"/>
  <c r="H915" i="4"/>
  <c r="J918" i="4"/>
  <c r="D919" i="4"/>
  <c r="D920" i="4"/>
  <c r="E920" i="4"/>
  <c r="G920" i="4"/>
  <c r="H920" i="4"/>
  <c r="D921" i="4"/>
  <c r="E921" i="4"/>
  <c r="G921" i="4"/>
  <c r="H921" i="4"/>
  <c r="J924" i="4"/>
  <c r="D925" i="4"/>
  <c r="D926" i="4"/>
  <c r="E926" i="4"/>
  <c r="G926" i="4"/>
  <c r="H926" i="4"/>
  <c r="D927" i="4"/>
  <c r="E927" i="4"/>
  <c r="G927" i="4"/>
  <c r="H927" i="4"/>
  <c r="J930" i="4"/>
  <c r="D931" i="4"/>
  <c r="D932" i="4"/>
  <c r="E932" i="4"/>
  <c r="G932" i="4"/>
  <c r="H932" i="4"/>
  <c r="D933" i="4"/>
  <c r="E933" i="4"/>
  <c r="G933" i="4"/>
  <c r="H933" i="4"/>
  <c r="J936" i="4"/>
  <c r="D937" i="4"/>
  <c r="D938" i="4"/>
  <c r="E938" i="4"/>
  <c r="G938" i="4"/>
  <c r="H938" i="4"/>
  <c r="D939" i="4"/>
  <c r="E939" i="4"/>
  <c r="G939" i="4"/>
  <c r="H939" i="4"/>
  <c r="J942" i="4"/>
  <c r="D943" i="4"/>
  <c r="D944" i="4"/>
  <c r="E944" i="4"/>
  <c r="G944" i="4"/>
  <c r="H944" i="4"/>
  <c r="D945" i="4"/>
  <c r="E945" i="4"/>
  <c r="G945" i="4"/>
  <c r="H945" i="4"/>
  <c r="J948" i="4"/>
  <c r="D949" i="4"/>
  <c r="D950" i="4"/>
  <c r="E950" i="4"/>
  <c r="G950" i="4"/>
  <c r="H950" i="4"/>
  <c r="D951" i="4"/>
  <c r="E951" i="4"/>
  <c r="G951" i="4"/>
  <c r="H951" i="4"/>
  <c r="J954" i="4"/>
  <c r="D955" i="4"/>
  <c r="D956" i="4"/>
  <c r="E956" i="4"/>
  <c r="G956" i="4"/>
  <c r="H956" i="4"/>
  <c r="D957" i="4"/>
  <c r="E957" i="4"/>
  <c r="G957" i="4"/>
  <c r="H957" i="4"/>
  <c r="J960" i="4"/>
  <c r="D961" i="4"/>
  <c r="D962" i="4"/>
  <c r="E962" i="4"/>
  <c r="G962" i="4"/>
  <c r="H962" i="4"/>
  <c r="D963" i="4"/>
  <c r="E963" i="4"/>
  <c r="G963" i="4"/>
  <c r="H963" i="4"/>
  <c r="J966" i="4"/>
  <c r="D967" i="4"/>
  <c r="D968" i="4"/>
  <c r="E968" i="4"/>
  <c r="G968" i="4"/>
  <c r="H968" i="4"/>
  <c r="D969" i="4"/>
  <c r="E969" i="4"/>
  <c r="G969" i="4"/>
  <c r="H969" i="4"/>
  <c r="D970" i="4"/>
  <c r="E970" i="4"/>
  <c r="G970" i="4"/>
  <c r="H970" i="4"/>
  <c r="D971" i="4"/>
  <c r="E971" i="4"/>
  <c r="G971" i="4"/>
  <c r="H971" i="4"/>
  <c r="J974" i="4"/>
  <c r="D975" i="4"/>
  <c r="G975" i="4"/>
  <c r="H975" i="4"/>
  <c r="D976" i="4"/>
  <c r="E976" i="4"/>
  <c r="G976" i="4"/>
  <c r="H976" i="4"/>
  <c r="D977" i="4"/>
  <c r="E977" i="4"/>
  <c r="G977" i="4"/>
  <c r="H977" i="4"/>
  <c r="J980" i="4"/>
  <c r="D981" i="4"/>
  <c r="D982" i="4"/>
  <c r="E982" i="4"/>
  <c r="G982" i="4"/>
  <c r="H982" i="4"/>
  <c r="D983" i="4"/>
  <c r="E983" i="4"/>
  <c r="G983" i="4"/>
  <c r="H983" i="4"/>
  <c r="J986" i="4"/>
  <c r="D987" i="4"/>
  <c r="D988" i="4"/>
  <c r="E988" i="4"/>
  <c r="G988" i="4"/>
  <c r="H988" i="4"/>
  <c r="D989" i="4"/>
  <c r="E989" i="4"/>
  <c r="G989" i="4"/>
  <c r="H989" i="4"/>
  <c r="J992" i="4"/>
  <c r="D993" i="4"/>
  <c r="E993" i="4"/>
  <c r="G993" i="4"/>
  <c r="H993" i="4"/>
  <c r="D994" i="4"/>
  <c r="E994" i="4"/>
  <c r="G994" i="4"/>
  <c r="H994" i="4"/>
  <c r="D995" i="4"/>
  <c r="E995" i="4"/>
  <c r="G995" i="4"/>
  <c r="H995" i="4"/>
  <c r="J998" i="4"/>
  <c r="D999" i="4"/>
  <c r="D1000" i="4"/>
  <c r="E1000" i="4"/>
  <c r="G1000" i="4"/>
  <c r="H1000" i="4"/>
  <c r="D1001" i="4"/>
  <c r="E1001" i="4"/>
  <c r="G1001" i="4"/>
  <c r="H1001" i="4"/>
  <c r="J1004" i="4"/>
  <c r="D1005" i="4"/>
  <c r="D1006" i="4"/>
  <c r="E1006" i="4"/>
  <c r="G1006" i="4"/>
  <c r="H1006" i="4"/>
  <c r="D1007" i="4"/>
  <c r="E1007" i="4"/>
  <c r="G1007" i="4"/>
  <c r="H1007" i="4"/>
  <c r="J1010" i="4"/>
  <c r="D1011" i="4"/>
  <c r="D1012" i="4"/>
  <c r="E1012" i="4"/>
  <c r="G1012" i="4"/>
  <c r="H1012" i="4"/>
  <c r="D1013" i="4"/>
  <c r="E1013" i="4"/>
  <c r="G1013" i="4"/>
  <c r="H1013" i="4"/>
  <c r="J1016" i="4"/>
  <c r="D1017" i="4"/>
  <c r="D1018" i="4"/>
  <c r="E1018" i="4"/>
  <c r="G1018" i="4"/>
  <c r="H1018" i="4"/>
  <c r="D1019" i="4"/>
  <c r="E1019" i="4"/>
  <c r="G1019" i="4"/>
  <c r="H1019" i="4"/>
  <c r="J1022" i="4"/>
  <c r="D1023" i="4"/>
  <c r="E1023" i="4"/>
  <c r="G1023" i="4"/>
  <c r="H1023" i="4"/>
  <c r="D1024" i="4"/>
  <c r="E1024" i="4"/>
  <c r="G1024" i="4"/>
  <c r="H1024" i="4"/>
  <c r="D1025" i="4"/>
  <c r="E1025" i="4"/>
  <c r="F1025" i="4"/>
  <c r="G1025" i="4"/>
  <c r="H1025" i="4"/>
  <c r="D1026" i="4"/>
  <c r="E1026" i="4"/>
  <c r="G1026" i="4"/>
  <c r="H1026" i="4"/>
  <c r="D1027" i="4"/>
  <c r="E1027" i="4"/>
  <c r="G1027" i="4"/>
  <c r="H1027" i="4"/>
  <c r="D1028" i="4"/>
  <c r="E1028" i="4"/>
  <c r="F1028" i="4"/>
  <c r="G1028" i="4"/>
  <c r="H1028" i="4"/>
  <c r="D1029" i="4"/>
  <c r="E1029" i="4"/>
  <c r="F1029" i="4"/>
  <c r="D1030" i="4"/>
  <c r="E1030" i="4"/>
  <c r="F1030" i="4"/>
  <c r="F1031" i="4"/>
  <c r="G1030" i="4"/>
  <c r="H1030" i="4"/>
  <c r="D1031" i="4"/>
  <c r="E1031" i="4"/>
  <c r="G1031" i="4"/>
  <c r="H1031" i="4"/>
  <c r="D1032" i="4"/>
  <c r="E1032" i="4"/>
  <c r="F1032" i="4"/>
  <c r="G1032" i="4"/>
  <c r="H1032" i="4"/>
  <c r="J1035" i="4"/>
  <c r="L1035" i="4"/>
  <c r="D1036" i="4"/>
  <c r="J1039" i="4"/>
  <c r="D1040" i="4"/>
  <c r="D1041" i="4"/>
  <c r="E1041" i="4"/>
  <c r="G1041" i="4"/>
  <c r="H1041" i="4"/>
  <c r="D1042" i="4"/>
  <c r="E1042" i="4"/>
  <c r="G1042" i="4"/>
  <c r="H1042" i="4"/>
  <c r="G182" i="7"/>
  <c r="K170" i="7"/>
  <c r="G423" i="1"/>
  <c r="H423" i="1"/>
  <c r="I423" i="1"/>
  <c r="H500" i="1"/>
  <c r="I500" i="1"/>
  <c r="H793" i="4"/>
  <c r="V20" i="12"/>
  <c r="W20" i="12"/>
  <c r="H751" i="4"/>
  <c r="H754" i="4"/>
  <c r="I750" i="4"/>
  <c r="G639" i="1"/>
  <c r="H639" i="1"/>
  <c r="I639" i="1"/>
  <c r="V14" i="12"/>
  <c r="W14" i="12"/>
  <c r="H733" i="4"/>
  <c r="G715" i="4"/>
  <c r="H715" i="4"/>
  <c r="F114" i="7"/>
  <c r="G114" i="7"/>
  <c r="Q11" i="8"/>
  <c r="G47" i="8"/>
  <c r="I47" i="8"/>
  <c r="K47" i="8"/>
  <c r="M47" i="8"/>
  <c r="O47" i="8"/>
  <c r="Q47" i="8"/>
  <c r="AE11" i="8"/>
  <c r="G219" i="7"/>
  <c r="H1347" i="4"/>
  <c r="G22" i="1"/>
  <c r="H22" i="1"/>
  <c r="I22" i="1"/>
  <c r="G235" i="1"/>
  <c r="H235" i="1"/>
  <c r="I235" i="1"/>
  <c r="G167" i="7"/>
  <c r="G238" i="7"/>
  <c r="G151" i="7"/>
  <c r="G159" i="7"/>
  <c r="G112" i="7"/>
  <c r="G64" i="7"/>
  <c r="H1284" i="4"/>
  <c r="H1308" i="4"/>
  <c r="G352" i="1"/>
  <c r="H352" i="1"/>
  <c r="I352" i="1"/>
  <c r="H1174" i="4"/>
  <c r="G1162" i="4"/>
  <c r="H1162" i="4"/>
  <c r="H1168" i="4"/>
  <c r="G193" i="1"/>
  <c r="H193" i="1"/>
  <c r="I193" i="1"/>
  <c r="H1266" i="4"/>
  <c r="G296" i="1"/>
  <c r="H296" i="1"/>
  <c r="I296" i="1"/>
  <c r="H1338" i="4"/>
  <c r="G19" i="1"/>
  <c r="H19" i="1"/>
  <c r="I19" i="1"/>
  <c r="G101" i="7"/>
  <c r="H1261" i="4"/>
  <c r="G308" i="1"/>
  <c r="H308" i="1"/>
  <c r="I308" i="1"/>
  <c r="H1290" i="4"/>
  <c r="G306" i="1"/>
  <c r="H306" i="1"/>
  <c r="I306" i="1"/>
  <c r="H1204" i="4"/>
  <c r="G618" i="1"/>
  <c r="H618" i="1"/>
  <c r="I618" i="1"/>
  <c r="G30" i="7"/>
  <c r="G31" i="7"/>
  <c r="G57" i="1"/>
  <c r="H57" i="1"/>
  <c r="I57" i="1"/>
  <c r="F1026" i="4"/>
  <c r="D38" i="10"/>
  <c r="F1027" i="4"/>
  <c r="V44" i="12"/>
  <c r="W44" i="12"/>
  <c r="V48" i="12"/>
  <c r="W48" i="12"/>
  <c r="V39" i="12"/>
  <c r="W39" i="12"/>
  <c r="V31" i="12"/>
  <c r="W31" i="12"/>
  <c r="V37" i="12"/>
  <c r="W37" i="12"/>
  <c r="H895" i="4"/>
  <c r="H871" i="4"/>
  <c r="V33" i="12"/>
  <c r="W33" i="12"/>
  <c r="H955" i="4"/>
  <c r="V46" i="12"/>
  <c r="W46" i="12"/>
  <c r="H889" i="4"/>
  <c r="V36" i="12"/>
  <c r="W36" i="12"/>
  <c r="V29" i="12"/>
  <c r="W29" i="12"/>
  <c r="H847" i="4"/>
  <c r="V25" i="12"/>
  <c r="W25" i="12"/>
  <c r="H824" i="4"/>
  <c r="H883" i="4"/>
  <c r="H799" i="4"/>
  <c r="V21" i="12"/>
  <c r="W21" i="12"/>
  <c r="H1017" i="4"/>
  <c r="V54" i="12"/>
  <c r="W54" i="12"/>
  <c r="V34" i="12"/>
  <c r="W34" i="12"/>
  <c r="H877" i="4"/>
  <c r="H829" i="4"/>
  <c r="V18" i="12"/>
  <c r="W18" i="12"/>
  <c r="H781" i="4"/>
  <c r="V41" i="12"/>
  <c r="W41" i="12"/>
  <c r="H919" i="4"/>
  <c r="H841" i="4"/>
  <c r="V28" i="12"/>
  <c r="W28" i="12"/>
  <c r="V49" i="12"/>
  <c r="W49" i="12"/>
  <c r="H981" i="4"/>
  <c r="V40" i="12"/>
  <c r="W40" i="12"/>
  <c r="H913" i="4"/>
  <c r="H853" i="4"/>
  <c r="V30" i="12"/>
  <c r="W30" i="12"/>
  <c r="H745" i="4"/>
  <c r="V52" i="12"/>
  <c r="W52" i="12"/>
  <c r="V43" i="12"/>
  <c r="W43" i="12"/>
  <c r="H865" i="4"/>
  <c r="V32" i="12"/>
  <c r="W32" i="12"/>
  <c r="H819" i="4"/>
  <c r="V24" i="12"/>
  <c r="W24" i="12"/>
  <c r="H901" i="4"/>
  <c r="V38" i="12"/>
  <c r="W38" i="12"/>
  <c r="H925" i="4"/>
  <c r="V42" i="12"/>
  <c r="W42" i="12"/>
  <c r="H739" i="4"/>
  <c r="V12" i="12"/>
  <c r="W12" i="12"/>
  <c r="V51" i="12"/>
  <c r="W51" i="12"/>
  <c r="V27" i="12"/>
  <c r="W27" i="12"/>
  <c r="H727" i="4"/>
  <c r="V10" i="12"/>
  <c r="W10" i="12"/>
  <c r="H949" i="4"/>
  <c r="V45" i="12"/>
  <c r="W45" i="12"/>
  <c r="V53" i="12"/>
  <c r="W53" i="12"/>
  <c r="H1011" i="4"/>
  <c r="V9" i="12"/>
  <c r="W9" i="12"/>
  <c r="H1040" i="4"/>
  <c r="V55" i="12"/>
  <c r="W55" i="12"/>
  <c r="V47" i="12"/>
  <c r="W47" i="12"/>
  <c r="H961" i="4"/>
  <c r="H987" i="4"/>
  <c r="V50" i="12"/>
  <c r="W50" i="12"/>
  <c r="V8" i="12"/>
  <c r="W8" i="12"/>
  <c r="H703" i="4"/>
  <c r="V22" i="12"/>
  <c r="W22" i="12"/>
  <c r="H805" i="4"/>
  <c r="V19" i="12"/>
  <c r="W19" i="12"/>
  <c r="H787" i="4"/>
  <c r="H775" i="4"/>
  <c r="V17" i="12"/>
  <c r="W17" i="12"/>
  <c r="H691" i="4"/>
  <c r="V6" i="12"/>
  <c r="W6" i="12"/>
  <c r="H763" i="4"/>
  <c r="V15" i="12"/>
  <c r="W15" i="12"/>
  <c r="H769" i="4"/>
  <c r="V16" i="12"/>
  <c r="W16" i="12"/>
  <c r="H658" i="4"/>
  <c r="V5" i="12"/>
  <c r="W5" i="12"/>
  <c r="V7" i="12"/>
  <c r="W7" i="12"/>
  <c r="H697" i="4"/>
  <c r="G116" i="7"/>
  <c r="V61" i="12"/>
  <c r="W61" i="12"/>
  <c r="W56" i="12"/>
  <c r="G811" i="4"/>
  <c r="V23" i="12"/>
  <c r="W23" i="12"/>
  <c r="H811" i="4"/>
  <c r="V58" i="12"/>
  <c r="W58" i="12"/>
  <c r="G174" i="1"/>
  <c r="H174" i="1"/>
  <c r="I174" i="1"/>
  <c r="V57" i="12"/>
  <c r="W57" i="12"/>
  <c r="G173" i="1"/>
  <c r="H173" i="1"/>
  <c r="I173" i="1"/>
  <c r="H1376" i="4"/>
  <c r="G628" i="4"/>
  <c r="H628" i="4"/>
  <c r="I1372" i="4"/>
  <c r="I205" i="1"/>
  <c r="H1216" i="4"/>
  <c r="G819" i="1"/>
  <c r="H819" i="1"/>
  <c r="I819" i="1"/>
  <c r="H1357" i="4"/>
  <c r="G369" i="1"/>
  <c r="H369" i="1"/>
  <c r="I369" i="1"/>
  <c r="H1364" i="4"/>
  <c r="G569" i="4"/>
  <c r="H569" i="4"/>
  <c r="H1370" i="4"/>
  <c r="G291" i="1"/>
  <c r="H291" i="1"/>
  <c r="I291" i="1"/>
  <c r="H1302" i="4"/>
  <c r="G354" i="1"/>
  <c r="H354" i="1"/>
  <c r="I354" i="1"/>
  <c r="H1278" i="4"/>
  <c r="G298" i="1"/>
  <c r="H298" i="1"/>
  <c r="I298" i="1"/>
  <c r="H1198" i="4"/>
  <c r="G92" i="1"/>
  <c r="H92" i="1"/>
  <c r="I92" i="1"/>
  <c r="H1210" i="4"/>
  <c r="G820" i="1"/>
  <c r="H820" i="1"/>
  <c r="I820" i="1"/>
  <c r="H1224" i="4"/>
  <c r="G253" i="1"/>
  <c r="H253" i="1"/>
  <c r="I253" i="1"/>
  <c r="H1230" i="4"/>
  <c r="G812" i="1"/>
  <c r="H812" i="1"/>
  <c r="I812" i="1"/>
  <c r="H1237" i="4"/>
  <c r="G252" i="1"/>
  <c r="H252" i="1"/>
  <c r="I252" i="1"/>
  <c r="I254" i="1"/>
  <c r="I251" i="1"/>
  <c r="H1255" i="4"/>
  <c r="G433" i="1"/>
  <c r="H433" i="1"/>
  <c r="I433" i="1"/>
  <c r="H1272" i="4"/>
  <c r="G305" i="1"/>
  <c r="H305" i="1"/>
  <c r="I305" i="1"/>
  <c r="H1296" i="4"/>
  <c r="G351" i="1"/>
  <c r="H351" i="1"/>
  <c r="I351" i="1"/>
  <c r="H1314" i="4"/>
  <c r="G353" i="1"/>
  <c r="H353" i="1"/>
  <c r="I353" i="1"/>
  <c r="G15" i="7"/>
  <c r="G19" i="7"/>
  <c r="G249" i="7"/>
  <c r="G253" i="7"/>
  <c r="G182" i="1"/>
  <c r="H182" i="1"/>
  <c r="I182" i="1"/>
  <c r="H1081" i="4"/>
  <c r="G218" i="4"/>
  <c r="H218" i="4"/>
  <c r="H1101" i="4"/>
  <c r="G411" i="4"/>
  <c r="H411" i="4"/>
  <c r="H1183" i="4"/>
  <c r="G93" i="1"/>
  <c r="H93" i="1"/>
  <c r="I93" i="1"/>
  <c r="H1190" i="4"/>
  <c r="G40" i="1"/>
  <c r="H40" i="1"/>
  <c r="I40" i="1"/>
  <c r="H1247" i="4"/>
  <c r="G21" i="1"/>
  <c r="H21" i="1"/>
  <c r="I21" i="1"/>
  <c r="H1328" i="4"/>
  <c r="G98" i="1"/>
  <c r="H120" i="7"/>
  <c r="G38" i="7"/>
  <c r="G90" i="7"/>
  <c r="G94" i="7"/>
  <c r="G227" i="7"/>
  <c r="G231" i="7"/>
  <c r="G180" i="1"/>
  <c r="H180" i="1"/>
  <c r="I180" i="1"/>
  <c r="G51" i="7"/>
  <c r="G82" i="7"/>
  <c r="G125" i="7"/>
  <c r="G129" i="7"/>
  <c r="G99" i="1"/>
  <c r="H99" i="1"/>
  <c r="I99" i="1"/>
  <c r="G158" i="7"/>
  <c r="G174" i="7"/>
  <c r="G175" i="7"/>
  <c r="G151" i="1"/>
  <c r="H151" i="1"/>
  <c r="I151" i="1"/>
  <c r="H1055" i="4"/>
  <c r="G538" i="1"/>
  <c r="H538" i="1"/>
  <c r="I538" i="1"/>
  <c r="H1061" i="4"/>
  <c r="I1057" i="4"/>
  <c r="G545" i="1"/>
  <c r="H545" i="1"/>
  <c r="I545" i="1"/>
  <c r="H1121" i="4"/>
  <c r="G21" i="6"/>
  <c r="H21" i="6"/>
  <c r="H1131" i="4"/>
  <c r="G558" i="4"/>
  <c r="H558" i="4"/>
  <c r="H571" i="4"/>
  <c r="I556" i="4"/>
  <c r="G499" i="1"/>
  <c r="H499" i="1"/>
  <c r="I499" i="1"/>
  <c r="H1142" i="4"/>
  <c r="G557" i="4"/>
  <c r="H557" i="4"/>
  <c r="H1151" i="4"/>
  <c r="G186" i="1"/>
  <c r="H186" i="1"/>
  <c r="I186" i="1"/>
  <c r="H1158" i="4"/>
  <c r="G176" i="1"/>
  <c r="H176" i="1"/>
  <c r="I176" i="1"/>
  <c r="H1111" i="4"/>
  <c r="G20" i="6"/>
  <c r="H20" i="6"/>
  <c r="G105" i="7"/>
  <c r="G82" i="1"/>
  <c r="H82" i="1"/>
  <c r="I82" i="1"/>
  <c r="H229" i="4"/>
  <c r="I225" i="4"/>
  <c r="G385" i="1"/>
  <c r="H385" i="1"/>
  <c r="I385" i="1"/>
  <c r="H30" i="6"/>
  <c r="K26" i="6"/>
  <c r="H48" i="4"/>
  <c r="I44" i="4"/>
  <c r="H548" i="4"/>
  <c r="I542" i="4"/>
  <c r="G411" i="1"/>
  <c r="H411" i="1"/>
  <c r="I411" i="1"/>
  <c r="H16" i="6"/>
  <c r="K11" i="6"/>
  <c r="H37" i="6"/>
  <c r="I32" i="6"/>
  <c r="G26" i="7"/>
  <c r="G56" i="7"/>
  <c r="G69" i="7"/>
  <c r="G70" i="7"/>
  <c r="H159" i="4"/>
  <c r="I154" i="4"/>
  <c r="G346" i="1"/>
  <c r="H346" i="1"/>
  <c r="I346" i="1"/>
  <c r="H103" i="4"/>
  <c r="I98" i="4"/>
  <c r="G329" i="1"/>
  <c r="H329" i="1"/>
  <c r="I329" i="1"/>
  <c r="H30" i="4"/>
  <c r="I25" i="4"/>
  <c r="H84" i="4"/>
  <c r="G322" i="1"/>
  <c r="H322" i="1"/>
  <c r="I322" i="1"/>
  <c r="H60" i="4"/>
  <c r="I56" i="4"/>
  <c r="G318" i="1"/>
  <c r="H318" i="1"/>
  <c r="I318" i="1"/>
  <c r="H36" i="4"/>
  <c r="G312" i="1"/>
  <c r="H312" i="1"/>
  <c r="I312" i="1"/>
  <c r="H240" i="4"/>
  <c r="I231" i="4"/>
  <c r="G570" i="1"/>
  <c r="H570" i="1"/>
  <c r="I570" i="1"/>
  <c r="H90" i="4"/>
  <c r="I86" i="4"/>
  <c r="G323" i="1"/>
  <c r="H323" i="1"/>
  <c r="I323" i="1"/>
  <c r="H42" i="4"/>
  <c r="I38" i="4"/>
  <c r="G315" i="1"/>
  <c r="H315" i="1"/>
  <c r="I315" i="1"/>
  <c r="I714" i="4"/>
  <c r="G616" i="1"/>
  <c r="H616" i="1"/>
  <c r="I616" i="1"/>
  <c r="H179" i="4"/>
  <c r="I175" i="4"/>
  <c r="G426" i="1"/>
  <c r="H426" i="1"/>
  <c r="I426" i="1"/>
  <c r="G43" i="7"/>
  <c r="G77" i="7"/>
  <c r="I308" i="4"/>
  <c r="G444" i="1"/>
  <c r="H444" i="1"/>
  <c r="I444" i="1"/>
  <c r="H117" i="4"/>
  <c r="I112" i="4"/>
  <c r="G332" i="1"/>
  <c r="H332" i="1"/>
  <c r="I332" i="1"/>
  <c r="H23" i="4"/>
  <c r="I18" i="4"/>
  <c r="I696" i="4"/>
  <c r="G613" i="1"/>
  <c r="H613" i="1"/>
  <c r="I613" i="1"/>
  <c r="G612" i="1"/>
  <c r="H612" i="1"/>
  <c r="I612" i="1"/>
  <c r="H96" i="4"/>
  <c r="I92" i="4"/>
  <c r="G325" i="1"/>
  <c r="H325" i="1"/>
  <c r="I325" i="1"/>
  <c r="I702" i="4"/>
  <c r="G614" i="1"/>
  <c r="H614" i="1"/>
  <c r="I614" i="1"/>
  <c r="G671" i="1"/>
  <c r="H671" i="1"/>
  <c r="I671" i="1"/>
  <c r="H619" i="4"/>
  <c r="I615" i="4"/>
  <c r="G601" i="1"/>
  <c r="H601" i="1"/>
  <c r="I601" i="1"/>
  <c r="I585" i="4"/>
  <c r="G596" i="1"/>
  <c r="H596" i="1"/>
  <c r="I596" i="1"/>
  <c r="H399" i="4"/>
  <c r="I395" i="4"/>
  <c r="G674" i="1"/>
  <c r="H674" i="1"/>
  <c r="I674" i="1"/>
  <c r="H498" i="4"/>
  <c r="J497" i="4"/>
  <c r="J496" i="4"/>
  <c r="H369" i="4"/>
  <c r="I362" i="4"/>
  <c r="G451" i="1"/>
  <c r="H451" i="1"/>
  <c r="I451" i="1"/>
  <c r="H333" i="4"/>
  <c r="I326" i="4"/>
  <c r="G447" i="1"/>
  <c r="H447" i="1"/>
  <c r="I447" i="1"/>
  <c r="H324" i="4"/>
  <c r="I317" i="4"/>
  <c r="G445" i="1"/>
  <c r="H445" i="1"/>
  <c r="I445" i="1"/>
  <c r="H297" i="4"/>
  <c r="I291" i="4"/>
  <c r="G566" i="1"/>
  <c r="H566" i="1"/>
  <c r="I566" i="1"/>
  <c r="H519" i="4"/>
  <c r="I514" i="4"/>
  <c r="G406" i="1"/>
  <c r="H406" i="1"/>
  <c r="I406" i="1"/>
  <c r="I465" i="4"/>
  <c r="G399" i="1"/>
  <c r="H399" i="1"/>
  <c r="I399" i="1"/>
  <c r="H844" i="4"/>
  <c r="I840" i="4"/>
  <c r="G799" i="1"/>
  <c r="H799" i="1"/>
  <c r="I799" i="1"/>
  <c r="H832" i="4"/>
  <c r="I828" i="4"/>
  <c r="G797" i="1"/>
  <c r="H797" i="1"/>
  <c r="I797" i="1"/>
  <c r="H808" i="4"/>
  <c r="I804" i="4"/>
  <c r="G698" i="1"/>
  <c r="H698" i="1"/>
  <c r="I698" i="1"/>
  <c r="I792" i="4"/>
  <c r="G696" i="1"/>
  <c r="H696" i="1"/>
  <c r="I696" i="1"/>
  <c r="H790" i="4"/>
  <c r="I786" i="4"/>
  <c r="G705" i="1"/>
  <c r="H705" i="1"/>
  <c r="I705" i="1"/>
  <c r="I780" i="4"/>
  <c r="G704" i="1"/>
  <c r="H704" i="1"/>
  <c r="I704" i="1"/>
  <c r="H778" i="4"/>
  <c r="I774" i="4"/>
  <c r="G703" i="1"/>
  <c r="H703" i="1"/>
  <c r="I703" i="1"/>
  <c r="I768" i="4"/>
  <c r="G693" i="1"/>
  <c r="H693" i="1"/>
  <c r="I693" i="1"/>
  <c r="H766" i="4"/>
  <c r="I762" i="4"/>
  <c r="G692" i="1"/>
  <c r="H692" i="1"/>
  <c r="I692" i="1"/>
  <c r="I744" i="4"/>
  <c r="G638" i="1"/>
  <c r="H638" i="1"/>
  <c r="I638" i="1"/>
  <c r="H742" i="4"/>
  <c r="I738" i="4"/>
  <c r="G637" i="1"/>
  <c r="H637" i="1"/>
  <c r="I637" i="1"/>
  <c r="H736" i="4"/>
  <c r="I732" i="4"/>
  <c r="G636" i="1"/>
  <c r="H636" i="1"/>
  <c r="I636" i="1"/>
  <c r="H730" i="4"/>
  <c r="I726" i="4"/>
  <c r="G635" i="1"/>
  <c r="H635" i="1"/>
  <c r="I635" i="1"/>
  <c r="H816" i="4"/>
  <c r="I810" i="4"/>
  <c r="G763" i="1"/>
  <c r="H763" i="1"/>
  <c r="I763" i="1"/>
  <c r="H681" i="4"/>
  <c r="I674" i="4"/>
  <c r="G610" i="1"/>
  <c r="H610" i="1"/>
  <c r="I610" i="1"/>
  <c r="H661" i="4"/>
  <c r="I657" i="4"/>
  <c r="G608" i="1"/>
  <c r="H608" i="1"/>
  <c r="I608" i="1"/>
  <c r="H655" i="4"/>
  <c r="I651" i="4"/>
  <c r="G607" i="1"/>
  <c r="H607" i="1"/>
  <c r="I607" i="1"/>
  <c r="I639" i="4"/>
  <c r="G605" i="1"/>
  <c r="H605" i="1"/>
  <c r="I605" i="1"/>
  <c r="H637" i="4"/>
  <c r="I633" i="4"/>
  <c r="G604" i="1"/>
  <c r="H604" i="1"/>
  <c r="I604" i="1"/>
  <c r="H625" i="4"/>
  <c r="I621" i="4"/>
  <c r="G602" i="1"/>
  <c r="H602" i="1"/>
  <c r="I602" i="1"/>
  <c r="H613" i="4"/>
  <c r="I609" i="4"/>
  <c r="G600" i="1"/>
  <c r="H600" i="1"/>
  <c r="I600" i="1"/>
  <c r="I507" i="4"/>
  <c r="G405" i="1"/>
  <c r="H405" i="1"/>
  <c r="I405" i="1"/>
  <c r="H672" i="4"/>
  <c r="I663" i="4"/>
  <c r="G609" i="1"/>
  <c r="H609" i="1"/>
  <c r="I609" i="1"/>
  <c r="I468" i="4"/>
  <c r="H477" i="4"/>
  <c r="I472" i="4"/>
  <c r="G400" i="1"/>
  <c r="H400" i="1"/>
  <c r="I400" i="1"/>
  <c r="H850" i="4"/>
  <c r="I846" i="4"/>
  <c r="H916" i="4"/>
  <c r="I912" i="4"/>
  <c r="G780" i="1"/>
  <c r="H780" i="1"/>
  <c r="I780" i="1"/>
  <c r="H886" i="4"/>
  <c r="I882" i="4"/>
  <c r="G809" i="1"/>
  <c r="H809" i="1"/>
  <c r="I809" i="1"/>
  <c r="H880" i="4"/>
  <c r="I876" i="4"/>
  <c r="G774" i="1"/>
  <c r="H774" i="1"/>
  <c r="I774" i="1"/>
  <c r="H868" i="4"/>
  <c r="I864" i="4"/>
  <c r="G803" i="1"/>
  <c r="H803" i="1"/>
  <c r="I803" i="1"/>
  <c r="H1068" i="4"/>
  <c r="F138" i="7"/>
  <c r="G138" i="7"/>
  <c r="H1091" i="4"/>
  <c r="G1029" i="4"/>
  <c r="H1029" i="4"/>
  <c r="H1033" i="4"/>
  <c r="I1022" i="4"/>
  <c r="G826" i="1"/>
  <c r="H826" i="1"/>
  <c r="I826" i="1"/>
  <c r="H856" i="4"/>
  <c r="I852" i="4"/>
  <c r="G801" i="1"/>
  <c r="H801" i="1"/>
  <c r="I801" i="1"/>
  <c r="G242" i="7"/>
  <c r="G181" i="1"/>
  <c r="H181" i="1"/>
  <c r="I181" i="1"/>
  <c r="H583" i="4"/>
  <c r="I573" i="4"/>
  <c r="G577" i="1"/>
  <c r="H577" i="1"/>
  <c r="I577" i="1"/>
  <c r="H342" i="4"/>
  <c r="I335" i="4"/>
  <c r="G448" i="1"/>
  <c r="H448" i="1"/>
  <c r="I448" i="1"/>
  <c r="H165" i="4"/>
  <c r="I161" i="4"/>
  <c r="G355" i="1"/>
  <c r="H355" i="1"/>
  <c r="I355" i="1"/>
  <c r="H280" i="4"/>
  <c r="I273" i="4"/>
  <c r="G532" i="1"/>
  <c r="H532" i="1"/>
  <c r="I532" i="1"/>
  <c r="G295" i="1"/>
  <c r="H295" i="1"/>
  <c r="I295" i="1"/>
  <c r="H271" i="4"/>
  <c r="I265" i="4"/>
  <c r="G530" i="1"/>
  <c r="H530" i="1"/>
  <c r="I530" i="1"/>
  <c r="H393" i="4"/>
  <c r="I389" i="4"/>
  <c r="G673" i="1"/>
  <c r="H673" i="1"/>
  <c r="I673" i="1"/>
  <c r="H124" i="4"/>
  <c r="I119" i="4"/>
  <c r="G336" i="1"/>
  <c r="H336" i="1"/>
  <c r="I336" i="1"/>
  <c r="H964" i="4"/>
  <c r="I960" i="4"/>
  <c r="G793" i="1"/>
  <c r="H793" i="1"/>
  <c r="I793" i="1"/>
  <c r="H952" i="4"/>
  <c r="I948" i="4"/>
  <c r="G788" i="1"/>
  <c r="H788" i="1"/>
  <c r="I788" i="1"/>
  <c r="H922" i="4"/>
  <c r="I918" i="4"/>
  <c r="G781" i="1"/>
  <c r="H781" i="1"/>
  <c r="I781" i="1"/>
  <c r="H688" i="4"/>
  <c r="I683" i="4"/>
  <c r="G611" i="1"/>
  <c r="H611" i="1"/>
  <c r="I611" i="1"/>
  <c r="H251" i="4"/>
  <c r="I242" i="4"/>
  <c r="G572" i="1"/>
  <c r="H572" i="1"/>
  <c r="I572" i="1"/>
  <c r="H1014" i="4"/>
  <c r="I1010" i="4"/>
  <c r="G823" i="1"/>
  <c r="H823" i="1"/>
  <c r="I823" i="1"/>
  <c r="H289" i="4"/>
  <c r="I282" i="4"/>
  <c r="G535" i="1"/>
  <c r="H535" i="1"/>
  <c r="I535" i="1"/>
  <c r="H724" i="4"/>
  <c r="I720" i="4"/>
  <c r="G634" i="1"/>
  <c r="H634" i="1"/>
  <c r="I634" i="1"/>
  <c r="H360" i="4"/>
  <c r="I353" i="4"/>
  <c r="H306" i="4"/>
  <c r="I299" i="4"/>
  <c r="G443" i="1"/>
  <c r="H443" i="1"/>
  <c r="I443" i="1"/>
  <c r="H54" i="4"/>
  <c r="I50" i="4"/>
  <c r="G718" i="1"/>
  <c r="H718" i="1"/>
  <c r="I718" i="1"/>
  <c r="H263" i="4"/>
  <c r="I259" i="4"/>
  <c r="G393" i="1"/>
  <c r="H393" i="1"/>
  <c r="I393" i="1"/>
  <c r="H1043" i="4"/>
  <c r="I1039" i="4"/>
  <c r="G756" i="1"/>
  <c r="H756" i="1"/>
  <c r="I756" i="1"/>
  <c r="H996" i="4"/>
  <c r="I992" i="4"/>
  <c r="G827" i="1"/>
  <c r="H827" i="1"/>
  <c r="I827" i="1"/>
  <c r="H1074" i="4"/>
  <c r="F139" i="7"/>
  <c r="G139" i="7"/>
  <c r="G142" i="7"/>
  <c r="G143" i="7"/>
  <c r="G116" i="1"/>
  <c r="H526" i="4"/>
  <c r="I521" i="4"/>
  <c r="G407" i="1"/>
  <c r="H407" i="1"/>
  <c r="I407" i="1"/>
  <c r="H138" i="4"/>
  <c r="I133" i="4"/>
  <c r="G341" i="1"/>
  <c r="H341" i="1"/>
  <c r="I341" i="1"/>
  <c r="H173" i="4"/>
  <c r="I167" i="4"/>
  <c r="G361" i="1"/>
  <c r="H361" i="1"/>
  <c r="I361" i="1"/>
  <c r="H15" i="4"/>
  <c r="I11" i="4"/>
  <c r="H990" i="4"/>
  <c r="I986" i="4"/>
  <c r="G811" i="1"/>
  <c r="H811" i="1"/>
  <c r="I811" i="1"/>
  <c r="H984" i="4"/>
  <c r="I980" i="4"/>
  <c r="G806" i="1"/>
  <c r="H806" i="1"/>
  <c r="I806" i="1"/>
  <c r="H958" i="4"/>
  <c r="I954" i="4"/>
  <c r="H892" i="4"/>
  <c r="I888" i="4"/>
  <c r="H802" i="4"/>
  <c r="I798" i="4"/>
  <c r="G697" i="1"/>
  <c r="H697" i="1"/>
  <c r="I697" i="1"/>
  <c r="G303" i="1"/>
  <c r="H303" i="1"/>
  <c r="I303" i="1"/>
  <c r="H1020" i="4"/>
  <c r="I1016" i="4"/>
  <c r="G824" i="1"/>
  <c r="H824" i="1"/>
  <c r="I824" i="1"/>
  <c r="G117" i="7"/>
  <c r="G83" i="1"/>
  <c r="G825" i="1"/>
  <c r="H825" i="1"/>
  <c r="I825" i="1"/>
  <c r="G309" i="1"/>
  <c r="H309" i="1"/>
  <c r="I309" i="1"/>
  <c r="H1002" i="4"/>
  <c r="I998" i="4"/>
  <c r="G821" i="1"/>
  <c r="H821" i="1"/>
  <c r="I821" i="1"/>
  <c r="H972" i="4"/>
  <c r="I966" i="4"/>
  <c r="G795" i="1"/>
  <c r="H795" i="1"/>
  <c r="I795" i="1"/>
  <c r="I470" i="4"/>
  <c r="H978" i="4"/>
  <c r="I974" i="4"/>
  <c r="G804" i="1"/>
  <c r="H804" i="1"/>
  <c r="I804" i="1"/>
  <c r="H940" i="4"/>
  <c r="I936" i="4"/>
  <c r="G785" i="1"/>
  <c r="H785" i="1"/>
  <c r="I785" i="1"/>
  <c r="H934" i="4"/>
  <c r="I930" i="4"/>
  <c r="G783" i="1"/>
  <c r="H783" i="1"/>
  <c r="I783" i="1"/>
  <c r="H928" i="4"/>
  <c r="I924" i="4"/>
  <c r="G782" i="1"/>
  <c r="H782" i="1"/>
  <c r="I782" i="1"/>
  <c r="H910" i="4"/>
  <c r="I906" i="4"/>
  <c r="G808" i="1"/>
  <c r="H808" i="1"/>
  <c r="I808" i="1"/>
  <c r="H904" i="4"/>
  <c r="I900" i="4"/>
  <c r="G778" i="1"/>
  <c r="H778" i="1"/>
  <c r="I778" i="1"/>
  <c r="H760" i="4"/>
  <c r="I756" i="4"/>
  <c r="G690" i="1"/>
  <c r="H690" i="1"/>
  <c r="I690" i="1"/>
  <c r="H898" i="4"/>
  <c r="I894" i="4"/>
  <c r="G777" i="1"/>
  <c r="H777" i="1"/>
  <c r="I777" i="1"/>
  <c r="H554" i="4"/>
  <c r="I550" i="4"/>
  <c r="G397" i="1"/>
  <c r="H397" i="1"/>
  <c r="I397" i="1"/>
  <c r="H595" i="4"/>
  <c r="I591" i="4"/>
  <c r="G597" i="1"/>
  <c r="H597" i="1"/>
  <c r="I597" i="1"/>
  <c r="H838" i="4"/>
  <c r="I834" i="4"/>
  <c r="G798" i="1"/>
  <c r="H798" i="1"/>
  <c r="I798" i="1"/>
  <c r="H533" i="4"/>
  <c r="H185" i="4"/>
  <c r="I181" i="4"/>
  <c r="G665" i="1"/>
  <c r="H665" i="1"/>
  <c r="I665" i="1"/>
  <c r="H72" i="4"/>
  <c r="H66" i="4"/>
  <c r="I62" i="4"/>
  <c r="H110" i="4"/>
  <c r="I105" i="4"/>
  <c r="G330" i="1"/>
  <c r="H330" i="1"/>
  <c r="I330" i="1"/>
  <c r="H457" i="4"/>
  <c r="I453" i="4"/>
  <c r="H257" i="4"/>
  <c r="I253" i="4"/>
  <c r="G391" i="1"/>
  <c r="H391" i="1"/>
  <c r="I391" i="1"/>
  <c r="G764" i="1"/>
  <c r="H764" i="1"/>
  <c r="I764" i="1"/>
  <c r="G796" i="1"/>
  <c r="H796" i="1"/>
  <c r="I796" i="1"/>
  <c r="G432" i="4"/>
  <c r="H432" i="4"/>
  <c r="G414" i="4"/>
  <c r="H414" i="4"/>
  <c r="H416" i="4"/>
  <c r="I401" i="4"/>
  <c r="G579" i="1"/>
  <c r="H579" i="1"/>
  <c r="I579" i="1"/>
  <c r="G220" i="4"/>
  <c r="H220" i="4"/>
  <c r="H223" i="4"/>
  <c r="I211" i="4"/>
  <c r="G507" i="1"/>
  <c r="H507" i="1"/>
  <c r="I507" i="1"/>
  <c r="G300" i="1"/>
  <c r="H300" i="1"/>
  <c r="I300" i="1"/>
  <c r="G299" i="1"/>
  <c r="H299" i="1"/>
  <c r="I299" i="1"/>
  <c r="H874" i="4"/>
  <c r="I870" i="4"/>
  <c r="G773" i="1"/>
  <c r="H773" i="1"/>
  <c r="I773" i="1"/>
  <c r="H601" i="4"/>
  <c r="I597" i="4"/>
  <c r="G598" i="1"/>
  <c r="H598" i="1"/>
  <c r="I598" i="1"/>
  <c r="H862" i="4"/>
  <c r="I858" i="4"/>
  <c r="H649" i="4"/>
  <c r="I645" i="4"/>
  <c r="G606" i="1"/>
  <c r="H606" i="1"/>
  <c r="I606" i="1"/>
  <c r="H484" i="4"/>
  <c r="I479" i="4"/>
  <c r="G401" i="1"/>
  <c r="H401" i="1"/>
  <c r="I401" i="1"/>
  <c r="H152" i="4"/>
  <c r="I147" i="4"/>
  <c r="G343" i="1"/>
  <c r="H343" i="1"/>
  <c r="I343" i="1"/>
  <c r="H145" i="4"/>
  <c r="I140" i="4"/>
  <c r="G342" i="1"/>
  <c r="H342" i="1"/>
  <c r="I342" i="1"/>
  <c r="H631" i="4"/>
  <c r="I627" i="4"/>
  <c r="G603" i="1"/>
  <c r="H603" i="1"/>
  <c r="I603" i="1"/>
  <c r="H1008" i="4"/>
  <c r="I1004" i="4"/>
  <c r="G822" i="1"/>
  <c r="H822" i="1"/>
  <c r="I822" i="1"/>
  <c r="H375" i="4"/>
  <c r="I371" i="4"/>
  <c r="G497" i="1"/>
  <c r="H497" i="1"/>
  <c r="I497" i="1"/>
  <c r="H78" i="4"/>
  <c r="I74" i="4"/>
  <c r="G321" i="1"/>
  <c r="H321" i="1"/>
  <c r="I321" i="1"/>
  <c r="H131" i="4"/>
  <c r="I126" i="4"/>
  <c r="G337" i="1"/>
  <c r="H337" i="1"/>
  <c r="I337" i="1"/>
  <c r="H1049" i="4"/>
  <c r="I1045" i="4"/>
  <c r="G633" i="1"/>
  <c r="H633" i="1"/>
  <c r="I633" i="1"/>
  <c r="G57" i="7"/>
  <c r="G147" i="1"/>
  <c r="H147" i="1"/>
  <c r="I147" i="1"/>
  <c r="G83" i="7"/>
  <c r="G41" i="1"/>
  <c r="H41" i="1"/>
  <c r="I41" i="1"/>
  <c r="J511" i="4"/>
  <c r="J510" i="4"/>
  <c r="G396" i="1"/>
  <c r="H396" i="1"/>
  <c r="I396" i="1"/>
  <c r="G358" i="1"/>
  <c r="H358" i="1"/>
  <c r="I358" i="1"/>
  <c r="G349" i="1"/>
  <c r="H349" i="1"/>
  <c r="I349" i="1"/>
  <c r="G446" i="4"/>
  <c r="H446" i="4"/>
  <c r="H451" i="4"/>
  <c r="I436" i="4"/>
  <c r="G581" i="1"/>
  <c r="H581" i="1"/>
  <c r="I581" i="1"/>
  <c r="G429" i="4"/>
  <c r="H429" i="4"/>
  <c r="H434" i="4"/>
  <c r="I418" i="4"/>
  <c r="G580" i="1"/>
  <c r="H580" i="1"/>
  <c r="I580" i="1"/>
  <c r="G302" i="1"/>
  <c r="H302" i="1"/>
  <c r="I302" i="1"/>
  <c r="G304" i="1"/>
  <c r="H304" i="1"/>
  <c r="I304" i="1"/>
  <c r="G301" i="1"/>
  <c r="H301" i="1"/>
  <c r="I301" i="1"/>
  <c r="I80" i="4"/>
  <c r="I228" i="4"/>
  <c r="I227" i="4"/>
  <c r="G44" i="7"/>
  <c r="G144" i="1"/>
  <c r="H144" i="1"/>
  <c r="I144" i="1"/>
  <c r="H24" i="6"/>
  <c r="K19" i="6"/>
  <c r="K32" i="6"/>
  <c r="I26" i="6"/>
  <c r="I32" i="4"/>
  <c r="I11" i="6"/>
  <c r="G264" i="1"/>
  <c r="H264" i="1"/>
  <c r="I264" i="1"/>
  <c r="G263" i="1"/>
  <c r="H263" i="1"/>
  <c r="I263" i="1"/>
  <c r="G768" i="1"/>
  <c r="H768" i="1"/>
  <c r="I768" i="1"/>
  <c r="G770" i="1"/>
  <c r="H770" i="1"/>
  <c r="I770" i="1"/>
  <c r="I493" i="4"/>
  <c r="G403" i="1"/>
  <c r="H403" i="1"/>
  <c r="I403" i="1"/>
  <c r="G766" i="1"/>
  <c r="H766" i="1"/>
  <c r="I766" i="1"/>
  <c r="G772" i="1"/>
  <c r="H772" i="1"/>
  <c r="I772" i="1"/>
  <c r="G63" i="1"/>
  <c r="H63" i="1"/>
  <c r="I63" i="1"/>
  <c r="G775" i="1"/>
  <c r="H775" i="1"/>
  <c r="I775" i="1"/>
  <c r="G195" i="4"/>
  <c r="H195" i="4"/>
  <c r="H197" i="4"/>
  <c r="I187" i="4"/>
  <c r="G207" i="4"/>
  <c r="H207" i="4"/>
  <c r="H209" i="4"/>
  <c r="I199" i="4"/>
  <c r="G118" i="1"/>
  <c r="H146" i="7"/>
  <c r="H147" i="7"/>
  <c r="J525" i="4"/>
  <c r="J524" i="4"/>
  <c r="G150" i="1"/>
  <c r="H150" i="1"/>
  <c r="I150" i="1"/>
  <c r="I152" i="1"/>
  <c r="G117" i="1"/>
  <c r="H117" i="1"/>
  <c r="I117" i="1"/>
  <c r="I71" i="4"/>
  <c r="I70" i="4"/>
  <c r="I68" i="4"/>
  <c r="G319" i="1"/>
  <c r="H319" i="1"/>
  <c r="I319" i="1"/>
  <c r="G790" i="1"/>
  <c r="H790" i="1"/>
  <c r="I790" i="1"/>
  <c r="J532" i="4"/>
  <c r="J531" i="4"/>
  <c r="I528" i="4"/>
  <c r="G408" i="1"/>
  <c r="H408" i="1"/>
  <c r="I408" i="1"/>
  <c r="G792" i="1"/>
  <c r="H792" i="1"/>
  <c r="I792" i="1"/>
  <c r="J483" i="4"/>
  <c r="J482" i="4"/>
  <c r="G110" i="1"/>
  <c r="H110" i="1"/>
  <c r="I110" i="1"/>
  <c r="I19" i="6"/>
  <c r="G249" i="1"/>
  <c r="H249" i="1"/>
  <c r="I249" i="1"/>
  <c r="H143" i="7"/>
  <c r="I143" i="7"/>
  <c r="G733" i="1"/>
  <c r="H733" i="1"/>
  <c r="I733" i="1"/>
  <c r="G748" i="1"/>
  <c r="H748" i="1"/>
  <c r="I748" i="1"/>
  <c r="H209" i="1"/>
  <c r="I209" i="1"/>
  <c r="G222" i="1"/>
  <c r="H222" i="1"/>
  <c r="I222" i="1"/>
  <c r="G102" i="1"/>
  <c r="H102" i="1"/>
  <c r="I102" i="1"/>
  <c r="I103" i="1"/>
  <c r="I501" i="1"/>
  <c r="I1035" i="4"/>
  <c r="G711" i="1"/>
  <c r="H711" i="1"/>
  <c r="I711" i="1"/>
  <c r="I712" i="1"/>
  <c r="I710" i="1"/>
  <c r="D69" i="8"/>
  <c r="V59" i="12"/>
  <c r="W59" i="12"/>
  <c r="T60" i="12"/>
  <c r="F184" i="7"/>
  <c r="G184" i="7"/>
  <c r="G185" i="7"/>
  <c r="G186" i="7"/>
  <c r="H98" i="1"/>
  <c r="I98" i="1"/>
  <c r="I100" i="1"/>
  <c r="I223" i="1"/>
  <c r="D55" i="8"/>
  <c r="G175" i="1"/>
  <c r="H175" i="1"/>
  <c r="I175" i="1"/>
  <c r="V60" i="12"/>
  <c r="W60" i="12"/>
  <c r="G234" i="1"/>
  <c r="H234" i="1"/>
  <c r="I234" i="1"/>
  <c r="I244" i="1"/>
  <c r="I232" i="1"/>
  <c r="D28" i="11"/>
  <c r="D63" i="8"/>
  <c r="D27" i="8"/>
  <c r="H63" i="8"/>
  <c r="G668" i="1"/>
  <c r="H668" i="1"/>
  <c r="I668" i="1"/>
  <c r="G504" i="1"/>
  <c r="H504" i="1"/>
  <c r="I504" i="1"/>
  <c r="I96" i="1"/>
  <c r="G802" i="1"/>
  <c r="H802" i="1"/>
  <c r="I802" i="1"/>
  <c r="G771" i="1"/>
  <c r="H771" i="1"/>
  <c r="I771" i="1"/>
  <c r="G786" i="1"/>
  <c r="H786" i="1"/>
  <c r="I786" i="1"/>
  <c r="G776" i="1"/>
  <c r="H776" i="1"/>
  <c r="I776" i="1"/>
  <c r="G769" i="1"/>
  <c r="H769" i="1"/>
  <c r="I769" i="1"/>
  <c r="G800" i="1"/>
  <c r="H800" i="1"/>
  <c r="I800" i="1"/>
  <c r="G732" i="1"/>
  <c r="H732" i="1"/>
  <c r="I732" i="1"/>
  <c r="G747" i="1"/>
  <c r="H747" i="1"/>
  <c r="I747" i="1"/>
  <c r="G717" i="1"/>
  <c r="H717" i="1"/>
  <c r="I717" i="1"/>
  <c r="I727" i="1"/>
  <c r="I714" i="1"/>
  <c r="G807" i="1"/>
  <c r="H807" i="1"/>
  <c r="I807" i="1"/>
  <c r="G791" i="1"/>
  <c r="H791" i="1"/>
  <c r="I791" i="1"/>
  <c r="G505" i="1"/>
  <c r="H505" i="1"/>
  <c r="I505" i="1"/>
  <c r="G583" i="1"/>
  <c r="H583" i="1"/>
  <c r="I583" i="1"/>
  <c r="H83" i="1"/>
  <c r="I83" i="1"/>
  <c r="I84" i="1"/>
  <c r="I72" i="1"/>
  <c r="H107" i="7"/>
  <c r="H132" i="7"/>
  <c r="H116" i="1"/>
  <c r="I116" i="1"/>
  <c r="H118" i="1"/>
  <c r="I118" i="1"/>
  <c r="G113" i="1"/>
  <c r="H113" i="1"/>
  <c r="I113" i="1"/>
  <c r="G779" i="1"/>
  <c r="H779" i="1"/>
  <c r="I779" i="1"/>
  <c r="G805" i="1"/>
  <c r="H805" i="1"/>
  <c r="I805" i="1"/>
  <c r="G767" i="1"/>
  <c r="H767" i="1"/>
  <c r="I767" i="1"/>
  <c r="H946" i="4"/>
  <c r="I942" i="4"/>
  <c r="G787" i="1"/>
  <c r="H787" i="1"/>
  <c r="I787" i="1"/>
  <c r="H351" i="4"/>
  <c r="I344" i="4"/>
  <c r="J476" i="4"/>
  <c r="J475" i="4"/>
  <c r="J518" i="4"/>
  <c r="J517" i="4"/>
  <c r="H96" i="7"/>
  <c r="G789" i="1"/>
  <c r="H789" i="1"/>
  <c r="I789" i="1"/>
  <c r="G765" i="1"/>
  <c r="H765" i="1"/>
  <c r="I765" i="1"/>
  <c r="H540" i="4"/>
  <c r="H505" i="4"/>
  <c r="H491" i="4"/>
  <c r="H463" i="4"/>
  <c r="I459" i="4"/>
  <c r="G398" i="1"/>
  <c r="H398" i="1"/>
  <c r="I398" i="1"/>
  <c r="G317" i="1"/>
  <c r="H317" i="1"/>
  <c r="I317" i="1"/>
  <c r="I364" i="1"/>
  <c r="I255" i="1"/>
  <c r="D28" i="8"/>
  <c r="I1051" i="4"/>
  <c r="H387" i="4"/>
  <c r="I383" i="4"/>
  <c r="G672" i="1"/>
  <c r="H672" i="1"/>
  <c r="I672" i="1"/>
  <c r="I188" i="1"/>
  <c r="I185" i="1"/>
  <c r="I114" i="1"/>
  <c r="D19" i="8"/>
  <c r="H55" i="8"/>
  <c r="I29" i="1"/>
  <c r="I18" i="1"/>
  <c r="D48" i="8"/>
  <c r="I163" i="1"/>
  <c r="I206" i="1"/>
  <c r="I189" i="1"/>
  <c r="D58" i="8"/>
  <c r="I148" i="1"/>
  <c r="I183" i="1"/>
  <c r="I169" i="1"/>
  <c r="D56" i="8"/>
  <c r="I231" i="1"/>
  <c r="I220" i="1"/>
  <c r="D25" i="11"/>
  <c r="H162" i="7"/>
  <c r="H1404" i="4"/>
  <c r="I1400" i="4"/>
  <c r="I58" i="1"/>
  <c r="I42" i="1"/>
  <c r="I94" i="1"/>
  <c r="I86" i="1"/>
  <c r="D16" i="8"/>
  <c r="I64" i="1"/>
  <c r="I250" i="1"/>
  <c r="I245" i="1"/>
  <c r="D26" i="8"/>
  <c r="P26" i="8"/>
  <c r="I16" i="1"/>
  <c r="I11" i="1"/>
  <c r="D47" i="8"/>
  <c r="I139" i="1"/>
  <c r="D24" i="8"/>
  <c r="J24" i="8"/>
  <c r="I219" i="1"/>
  <c r="I207" i="1"/>
  <c r="D23" i="8"/>
  <c r="H23" i="8"/>
  <c r="D39" i="11"/>
  <c r="D38" i="8"/>
  <c r="J55" i="8"/>
  <c r="L55" i="8"/>
  <c r="I50" i="1"/>
  <c r="I742" i="1"/>
  <c r="I729" i="1"/>
  <c r="D36" i="11"/>
  <c r="D20" i="8"/>
  <c r="J63" i="8"/>
  <c r="L63" i="8"/>
  <c r="P63" i="8"/>
  <c r="H27" i="8"/>
  <c r="P27" i="8"/>
  <c r="N63" i="8"/>
  <c r="J27" i="8"/>
  <c r="F63" i="8"/>
  <c r="I759" i="1"/>
  <c r="I744" i="1"/>
  <c r="I644" i="1"/>
  <c r="I595" i="1"/>
  <c r="D34" i="11"/>
  <c r="D33" i="8"/>
  <c r="I708" i="1"/>
  <c r="I689" i="1"/>
  <c r="D12" i="8"/>
  <c r="F19" i="8"/>
  <c r="P55" i="8"/>
  <c r="F55" i="8"/>
  <c r="N19" i="8"/>
  <c r="I828" i="1"/>
  <c r="I761" i="1"/>
  <c r="I687" i="1"/>
  <c r="I646" i="1"/>
  <c r="D67" i="8"/>
  <c r="D61" i="8"/>
  <c r="D26" i="11"/>
  <c r="D35" i="8"/>
  <c r="D21" i="11"/>
  <c r="I119" i="1"/>
  <c r="D11" i="8"/>
  <c r="D25" i="8"/>
  <c r="N25" i="8"/>
  <c r="D13" i="11"/>
  <c r="D31" i="8"/>
  <c r="J31" i="8"/>
  <c r="D23" i="11"/>
  <c r="D22" i="8"/>
  <c r="L22" i="8"/>
  <c r="N55" i="8"/>
  <c r="L27" i="8"/>
  <c r="F27" i="8"/>
  <c r="N27" i="8"/>
  <c r="J19" i="8"/>
  <c r="L19" i="8"/>
  <c r="P19" i="8"/>
  <c r="P60" i="8"/>
  <c r="H19" i="8"/>
  <c r="D35" i="11"/>
  <c r="D70" i="8"/>
  <c r="I535" i="4"/>
  <c r="G409" i="1"/>
  <c r="H409" i="1"/>
  <c r="I409" i="1"/>
  <c r="J539" i="4"/>
  <c r="J538" i="4"/>
  <c r="D22" i="11"/>
  <c r="D21" i="8"/>
  <c r="D57" i="8"/>
  <c r="J490" i="4"/>
  <c r="J489" i="4"/>
  <c r="I486" i="4"/>
  <c r="G402" i="1"/>
  <c r="H402" i="1"/>
  <c r="I402" i="1"/>
  <c r="G449" i="1"/>
  <c r="H449" i="1"/>
  <c r="I449" i="1"/>
  <c r="G450" i="1"/>
  <c r="H450" i="1"/>
  <c r="I450" i="1"/>
  <c r="D17" i="8"/>
  <c r="D18" i="11"/>
  <c r="D53" i="8"/>
  <c r="D59" i="8"/>
  <c r="I500" i="4"/>
  <c r="G404" i="1"/>
  <c r="H404" i="1"/>
  <c r="I404" i="1"/>
  <c r="J504" i="4"/>
  <c r="J503" i="4"/>
  <c r="J59" i="8"/>
  <c r="N23" i="8"/>
  <c r="I31" i="1"/>
  <c r="D14" i="11"/>
  <c r="I105" i="1"/>
  <c r="D54" i="8"/>
  <c r="N60" i="8"/>
  <c r="F60" i="8"/>
  <c r="P24" i="8"/>
  <c r="D60" i="8"/>
  <c r="D64" i="8"/>
  <c r="H60" i="8"/>
  <c r="L60" i="8"/>
  <c r="I52" i="1"/>
  <c r="D50" i="8"/>
  <c r="D71" i="8"/>
  <c r="D29" i="11"/>
  <c r="D62" i="8"/>
  <c r="D52" i="8"/>
  <c r="D17" i="11"/>
  <c r="D27" i="11"/>
  <c r="D12" i="11"/>
  <c r="D34" i="8"/>
  <c r="N70" i="8"/>
  <c r="D15" i="8"/>
  <c r="D16" i="11"/>
  <c r="D51" i="8"/>
  <c r="J62" i="8"/>
  <c r="F62" i="8"/>
  <c r="P62" i="8"/>
  <c r="H26" i="8"/>
  <c r="N26" i="8"/>
  <c r="L26" i="8"/>
  <c r="L62" i="8"/>
  <c r="N62" i="8"/>
  <c r="J26" i="8"/>
  <c r="H62" i="8"/>
  <c r="L23" i="8"/>
  <c r="J23" i="8"/>
  <c r="J74" i="8"/>
  <c r="H74" i="8"/>
  <c r="N74" i="8"/>
  <c r="L74" i="8"/>
  <c r="P74" i="8"/>
  <c r="L38" i="8"/>
  <c r="J38" i="8"/>
  <c r="F38" i="8"/>
  <c r="F74" i="8"/>
  <c r="P38" i="8"/>
  <c r="H38" i="8"/>
  <c r="N38" i="8"/>
  <c r="F26" i="8"/>
  <c r="D24" i="11"/>
  <c r="P59" i="8"/>
  <c r="L24" i="8"/>
  <c r="N24" i="8"/>
  <c r="J60" i="8"/>
  <c r="F24" i="8"/>
  <c r="H24" i="8"/>
  <c r="H59" i="8"/>
  <c r="P23" i="8"/>
  <c r="N59" i="8"/>
  <c r="L59" i="8"/>
  <c r="F59" i="8"/>
  <c r="F23" i="8"/>
  <c r="H25" i="8"/>
  <c r="F25" i="8"/>
  <c r="H35" i="8"/>
  <c r="H71" i="8"/>
  <c r="J71" i="8"/>
  <c r="F35" i="8"/>
  <c r="N35" i="8"/>
  <c r="N71" i="8"/>
  <c r="J35" i="8"/>
  <c r="L71" i="8"/>
  <c r="P71" i="8"/>
  <c r="L35" i="8"/>
  <c r="P35" i="8"/>
  <c r="F71" i="8"/>
  <c r="D30" i="8"/>
  <c r="D31" i="11"/>
  <c r="D66" i="8"/>
  <c r="L12" i="8"/>
  <c r="P12" i="8"/>
  <c r="F48" i="8"/>
  <c r="P48" i="8"/>
  <c r="J12" i="8"/>
  <c r="F12" i="8"/>
  <c r="N48" i="8"/>
  <c r="H48" i="8"/>
  <c r="H12" i="8"/>
  <c r="N12" i="8"/>
  <c r="J48" i="8"/>
  <c r="L48" i="8"/>
  <c r="D72" i="8"/>
  <c r="D37" i="11"/>
  <c r="D36" i="8"/>
  <c r="F16" i="8"/>
  <c r="N16" i="8"/>
  <c r="L52" i="8"/>
  <c r="H16" i="8"/>
  <c r="P16" i="8"/>
  <c r="H52" i="8"/>
  <c r="L16" i="8"/>
  <c r="P52" i="8"/>
  <c r="F52" i="8"/>
  <c r="N52" i="8"/>
  <c r="J16" i="8"/>
  <c r="J52" i="8"/>
  <c r="H56" i="8"/>
  <c r="N20" i="8"/>
  <c r="J56" i="8"/>
  <c r="L56" i="8"/>
  <c r="H20" i="8"/>
  <c r="N56" i="8"/>
  <c r="J20" i="8"/>
  <c r="P20" i="8"/>
  <c r="P56" i="8"/>
  <c r="L20" i="8"/>
  <c r="F20" i="8"/>
  <c r="F56" i="8"/>
  <c r="D32" i="8"/>
  <c r="D68" i="8"/>
  <c r="D33" i="11"/>
  <c r="D37" i="8"/>
  <c r="D38" i="11"/>
  <c r="D73" i="8"/>
  <c r="J28" i="8"/>
  <c r="F28" i="8"/>
  <c r="L64" i="8"/>
  <c r="H64" i="8"/>
  <c r="F64" i="8"/>
  <c r="H28" i="8"/>
  <c r="N28" i="8"/>
  <c r="J64" i="8"/>
  <c r="P28" i="8"/>
  <c r="P64" i="8"/>
  <c r="L28" i="8"/>
  <c r="N64" i="8"/>
  <c r="H69" i="8"/>
  <c r="L69" i="8"/>
  <c r="P69" i="8"/>
  <c r="P33" i="8"/>
  <c r="N69" i="8"/>
  <c r="F33" i="8"/>
  <c r="J33" i="8"/>
  <c r="H33" i="8"/>
  <c r="L33" i="8"/>
  <c r="N33" i="8"/>
  <c r="J69" i="8"/>
  <c r="F69" i="8"/>
  <c r="J11" i="8"/>
  <c r="F47" i="8"/>
  <c r="L11" i="8"/>
  <c r="P11" i="8"/>
  <c r="H11" i="8"/>
  <c r="F11" i="8"/>
  <c r="L47" i="8"/>
  <c r="N47" i="8"/>
  <c r="J47" i="8"/>
  <c r="P47" i="8"/>
  <c r="H47" i="8"/>
  <c r="N11" i="8"/>
  <c r="D32" i="11"/>
  <c r="H67" i="8"/>
  <c r="F31" i="8"/>
  <c r="P61" i="8"/>
  <c r="H61" i="8"/>
  <c r="L25" i="8"/>
  <c r="H31" i="8"/>
  <c r="N31" i="8"/>
  <c r="N67" i="8"/>
  <c r="F61" i="8"/>
  <c r="P25" i="8"/>
  <c r="L31" i="8"/>
  <c r="J25" i="8"/>
  <c r="J61" i="8"/>
  <c r="N58" i="8"/>
  <c r="P58" i="8"/>
  <c r="H58" i="8"/>
  <c r="H22" i="8"/>
  <c r="J58" i="8"/>
  <c r="P22" i="8"/>
  <c r="N22" i="8"/>
  <c r="F22" i="8"/>
  <c r="J22" i="8"/>
  <c r="H34" i="8"/>
  <c r="F58" i="8"/>
  <c r="L58" i="8"/>
  <c r="AF19" i="8"/>
  <c r="AG19" i="8"/>
  <c r="N61" i="8"/>
  <c r="L61" i="8"/>
  <c r="J67" i="8"/>
  <c r="L67" i="8"/>
  <c r="P31" i="8"/>
  <c r="P67" i="8"/>
  <c r="F67" i="8"/>
  <c r="AF27" i="8"/>
  <c r="AG27" i="8"/>
  <c r="P70" i="8"/>
  <c r="P34" i="8"/>
  <c r="H53" i="8"/>
  <c r="P53" i="8"/>
  <c r="P17" i="8"/>
  <c r="L17" i="8"/>
  <c r="F17" i="8"/>
  <c r="N17" i="8"/>
  <c r="J53" i="8"/>
  <c r="F53" i="8"/>
  <c r="H17" i="8"/>
  <c r="L53" i="8"/>
  <c r="N53" i="8"/>
  <c r="J17" i="8"/>
  <c r="P57" i="8"/>
  <c r="J57" i="8"/>
  <c r="L21" i="8"/>
  <c r="F57" i="8"/>
  <c r="F21" i="8"/>
  <c r="P21" i="8"/>
  <c r="L57" i="8"/>
  <c r="H57" i="8"/>
  <c r="N57" i="8"/>
  <c r="H21" i="8"/>
  <c r="N21" i="8"/>
  <c r="J21" i="8"/>
  <c r="I593" i="1"/>
  <c r="I366" i="1"/>
  <c r="I837" i="1"/>
  <c r="AF26" i="8"/>
  <c r="AG26" i="8"/>
  <c r="D13" i="8"/>
  <c r="N49" i="8"/>
  <c r="D49" i="8"/>
  <c r="L70" i="8"/>
  <c r="J34" i="8"/>
  <c r="L34" i="8"/>
  <c r="F34" i="8"/>
  <c r="J70" i="8"/>
  <c r="F70" i="8"/>
  <c r="H70" i="8"/>
  <c r="N34" i="8"/>
  <c r="AF24" i="8"/>
  <c r="AG24" i="8"/>
  <c r="D19" i="11"/>
  <c r="D18" i="8"/>
  <c r="F18" i="8"/>
  <c r="D14" i="8"/>
  <c r="P14" i="8"/>
  <c r="D15" i="11"/>
  <c r="AF23" i="8"/>
  <c r="AG23" i="8"/>
  <c r="P13" i="8"/>
  <c r="AF38" i="8"/>
  <c r="AG38" i="8"/>
  <c r="H51" i="8"/>
  <c r="N51" i="8"/>
  <c r="J51" i="8"/>
  <c r="N15" i="8"/>
  <c r="L15" i="8"/>
  <c r="F15" i="8"/>
  <c r="H15" i="8"/>
  <c r="J15" i="8"/>
  <c r="P51" i="8"/>
  <c r="P15" i="8"/>
  <c r="F51" i="8"/>
  <c r="L51" i="8"/>
  <c r="F32" i="8"/>
  <c r="J68" i="8"/>
  <c r="P32" i="8"/>
  <c r="N68" i="8"/>
  <c r="L32" i="8"/>
  <c r="H68" i="8"/>
  <c r="F68" i="8"/>
  <c r="P68" i="8"/>
  <c r="J32" i="8"/>
  <c r="H32" i="8"/>
  <c r="N32" i="8"/>
  <c r="L68" i="8"/>
  <c r="P30" i="8"/>
  <c r="F66" i="8"/>
  <c r="N66" i="8"/>
  <c r="N30" i="8"/>
  <c r="P66" i="8"/>
  <c r="H30" i="8"/>
  <c r="H66" i="8"/>
  <c r="J66" i="8"/>
  <c r="L30" i="8"/>
  <c r="J30" i="8"/>
  <c r="L66" i="8"/>
  <c r="F30" i="8"/>
  <c r="AF16" i="8"/>
  <c r="AG16" i="8"/>
  <c r="AF33" i="8"/>
  <c r="AG33" i="8"/>
  <c r="AF11" i="8"/>
  <c r="AF28" i="8"/>
  <c r="AG28" i="8"/>
  <c r="F73" i="8"/>
  <c r="H37" i="8"/>
  <c r="F37" i="8"/>
  <c r="P73" i="8"/>
  <c r="N73" i="8"/>
  <c r="J37" i="8"/>
  <c r="P37" i="8"/>
  <c r="J73" i="8"/>
  <c r="N37" i="8"/>
  <c r="H73" i="8"/>
  <c r="L37" i="8"/>
  <c r="L73" i="8"/>
  <c r="AF20" i="8"/>
  <c r="AG20" i="8"/>
  <c r="AF12" i="8"/>
  <c r="AG12" i="8"/>
  <c r="N36" i="8"/>
  <c r="P36" i="8"/>
  <c r="F36" i="8"/>
  <c r="P72" i="8"/>
  <c r="J72" i="8"/>
  <c r="H36" i="8"/>
  <c r="L36" i="8"/>
  <c r="J36" i="8"/>
  <c r="N72" i="8"/>
  <c r="L72" i="8"/>
  <c r="H72" i="8"/>
  <c r="F72" i="8"/>
  <c r="AF35" i="8"/>
  <c r="AG35" i="8"/>
  <c r="F13" i="8"/>
  <c r="AF22" i="8"/>
  <c r="AG22" i="8"/>
  <c r="AF25" i="8"/>
  <c r="AG25" i="8"/>
  <c r="AF31" i="8"/>
  <c r="AG31" i="8"/>
  <c r="I834" i="1"/>
  <c r="J13" i="8"/>
  <c r="AF34" i="8"/>
  <c r="AG34" i="8"/>
  <c r="H14" i="8"/>
  <c r="N13" i="8"/>
  <c r="P49" i="8"/>
  <c r="P50" i="8"/>
  <c r="H13" i="8"/>
  <c r="L49" i="8"/>
  <c r="F49" i="8"/>
  <c r="N14" i="8"/>
  <c r="AF17" i="8"/>
  <c r="AG17" i="8"/>
  <c r="J49" i="8"/>
  <c r="L13" i="8"/>
  <c r="H49" i="8"/>
  <c r="L50" i="8"/>
  <c r="D65" i="8"/>
  <c r="D76" i="8"/>
  <c r="D29" i="8"/>
  <c r="AG39" i="8"/>
  <c r="D30" i="11"/>
  <c r="D41" i="11"/>
  <c r="AF21" i="8"/>
  <c r="AG21" i="8"/>
  <c r="F50" i="8"/>
  <c r="P54" i="8"/>
  <c r="F54" i="8"/>
  <c r="J54" i="8"/>
  <c r="N54" i="8"/>
  <c r="N18" i="8"/>
  <c r="L54" i="8"/>
  <c r="J18" i="8"/>
  <c r="H54" i="8"/>
  <c r="P18" i="8"/>
  <c r="L18" i="8"/>
  <c r="L14" i="8"/>
  <c r="J14" i="8"/>
  <c r="H50" i="8"/>
  <c r="J50" i="8"/>
  <c r="F14" i="8"/>
  <c r="N50" i="8"/>
  <c r="H18" i="8"/>
  <c r="AF15" i="8"/>
  <c r="AG15" i="8"/>
  <c r="AF36" i="8"/>
  <c r="AG36" i="8"/>
  <c r="AF37" i="8"/>
  <c r="AG37" i="8"/>
  <c r="AG11" i="8"/>
  <c r="AF32" i="8"/>
  <c r="AG32" i="8"/>
  <c r="AF30" i="8"/>
  <c r="AG30" i="8"/>
  <c r="E22" i="11"/>
  <c r="E17" i="11"/>
  <c r="E38" i="11"/>
  <c r="E23" i="11"/>
  <c r="E19" i="11"/>
  <c r="E15" i="11"/>
  <c r="E12" i="11"/>
  <c r="E31" i="11"/>
  <c r="E32" i="11"/>
  <c r="E13" i="11"/>
  <c r="E33" i="11"/>
  <c r="E35" i="11"/>
  <c r="E21" i="11"/>
  <c r="E14" i="11"/>
  <c r="E36" i="11"/>
  <c r="E27" i="11"/>
  <c r="E39" i="11"/>
  <c r="E16" i="11"/>
  <c r="E29" i="11"/>
  <c r="E18" i="11"/>
  <c r="E24" i="11"/>
  <c r="E25" i="11"/>
  <c r="E26" i="11"/>
  <c r="E30" i="11"/>
  <c r="AF13" i="8"/>
  <c r="AG13" i="8"/>
  <c r="E34" i="11"/>
  <c r="E37" i="11"/>
  <c r="E28" i="11"/>
  <c r="E20" i="11"/>
  <c r="N29" i="8"/>
  <c r="N40" i="8"/>
  <c r="L29" i="8"/>
  <c r="L40" i="8"/>
  <c r="H65" i="8"/>
  <c r="H76" i="8"/>
  <c r="F65" i="8"/>
  <c r="F76" i="8"/>
  <c r="H29" i="8"/>
  <c r="H40" i="8"/>
  <c r="J65" i="8"/>
  <c r="J76" i="8"/>
  <c r="L65" i="8"/>
  <c r="L76" i="8"/>
  <c r="P65" i="8"/>
  <c r="J29" i="8"/>
  <c r="J40" i="8"/>
  <c r="P29" i="8"/>
  <c r="P40" i="8"/>
  <c r="N65" i="8"/>
  <c r="N76" i="8"/>
  <c r="F29" i="8"/>
  <c r="F40" i="8"/>
  <c r="D40" i="8"/>
  <c r="E34" i="8"/>
  <c r="E74" i="8"/>
  <c r="AF18" i="8"/>
  <c r="AG18" i="8"/>
  <c r="AF14" i="8"/>
  <c r="AG14" i="8"/>
  <c r="E29" i="8"/>
  <c r="I76" i="8"/>
  <c r="E26" i="8"/>
  <c r="G40" i="8"/>
  <c r="G41" i="8"/>
  <c r="G76" i="8"/>
  <c r="E56" i="8"/>
  <c r="K76" i="8"/>
  <c r="M40" i="8"/>
  <c r="E55" i="8"/>
  <c r="O76" i="8"/>
  <c r="M76" i="8"/>
  <c r="F41" i="8"/>
  <c r="H41" i="8"/>
  <c r="J41" i="8"/>
  <c r="L41" i="8"/>
  <c r="N41" i="8"/>
  <c r="P41" i="8"/>
  <c r="F77" i="8"/>
  <c r="H77" i="8"/>
  <c r="J77" i="8"/>
  <c r="L77" i="8"/>
  <c r="N77" i="8"/>
  <c r="E41" i="11"/>
  <c r="AF29" i="8"/>
  <c r="AG29" i="8"/>
  <c r="E66" i="8"/>
  <c r="E68" i="8"/>
  <c r="E38" i="8"/>
  <c r="E25" i="8"/>
  <c r="E17" i="8"/>
  <c r="E27" i="8"/>
  <c r="E12" i="8"/>
  <c r="E30" i="8"/>
  <c r="E57" i="8"/>
  <c r="E52" i="8"/>
  <c r="E19" i="8"/>
  <c r="E67" i="8"/>
  <c r="E53" i="8"/>
  <c r="E47" i="8"/>
  <c r="E22" i="8"/>
  <c r="E18" i="8"/>
  <c r="E54" i="8"/>
  <c r="E36" i="8"/>
  <c r="E37" i="8"/>
  <c r="E51" i="8"/>
  <c r="E48" i="8"/>
  <c r="E15" i="8"/>
  <c r="E58" i="8"/>
  <c r="E69" i="8"/>
  <c r="E16" i="8"/>
  <c r="E33" i="8"/>
  <c r="E59" i="8"/>
  <c r="E20" i="8"/>
  <c r="E72" i="8"/>
  <c r="E32" i="8"/>
  <c r="E24" i="8"/>
  <c r="E63" i="8"/>
  <c r="E50" i="8"/>
  <c r="E13" i="8"/>
  <c r="E49" i="8"/>
  <c r="E11" i="8"/>
  <c r="E31" i="8"/>
  <c r="E70" i="8"/>
  <c r="E21" i="8"/>
  <c r="E14" i="8"/>
  <c r="E35" i="8"/>
  <c r="E71" i="8"/>
  <c r="E65" i="8"/>
  <c r="P76" i="8"/>
  <c r="Q76" i="8"/>
  <c r="K40" i="8"/>
  <c r="E62" i="8"/>
  <c r="E60" i="8"/>
  <c r="E28" i="8"/>
  <c r="Q40" i="8"/>
  <c r="O40" i="8"/>
  <c r="E73" i="8"/>
  <c r="E61" i="8"/>
  <c r="E23" i="8"/>
  <c r="E64" i="8"/>
  <c r="I40" i="8"/>
  <c r="I41" i="8"/>
  <c r="K41" i="8"/>
  <c r="M41" i="8"/>
  <c r="O41" i="8"/>
  <c r="Q41" i="8"/>
  <c r="G77" i="8"/>
  <c r="I77" i="8"/>
  <c r="K77" i="8"/>
  <c r="M77" i="8"/>
  <c r="O77" i="8"/>
  <c r="Q77" i="8"/>
  <c r="AF39" i="8"/>
  <c r="P77" i="8"/>
  <c r="E76" i="8"/>
  <c r="E40" i="8"/>
</calcChain>
</file>

<file path=xl/sharedStrings.xml><?xml version="1.0" encoding="utf-8"?>
<sst xmlns="http://schemas.openxmlformats.org/spreadsheetml/2006/main" count="54923" uniqueCount="14051">
  <si>
    <t>Acessórios p/ eletrodutos</t>
  </si>
  <si>
    <t>Caixa PVC</t>
  </si>
  <si>
    <t>4x2"</t>
  </si>
  <si>
    <t>1 pç</t>
  </si>
  <si>
    <t>Caixa PVC octogonal</t>
  </si>
  <si>
    <t>Cabo Unipolar (cobre)</t>
  </si>
  <si>
    <t>Isol.PVC - 0,6/1kV (ref. Inbrac Polivinil Antichama)</t>
  </si>
  <si>
    <t>10 mm²</t>
  </si>
  <si>
    <t>150 mm²</t>
  </si>
  <si>
    <t>16 mm²</t>
  </si>
  <si>
    <t>25 mm²</t>
  </si>
  <si>
    <t>35 mm²</t>
  </si>
  <si>
    <t>50 mm²</t>
  </si>
  <si>
    <t>6 mm²</t>
  </si>
  <si>
    <t>70 mm²</t>
  </si>
  <si>
    <t>95 mm²</t>
  </si>
  <si>
    <t>Isol.PVC - 450/750V (ref. Pirastic Ecoplus BWF Flexível)</t>
  </si>
  <si>
    <t>2.5 mm²</t>
  </si>
  <si>
    <t>4 mm²</t>
  </si>
  <si>
    <t>Caixa de passagem - embutir</t>
  </si>
  <si>
    <t>Alvenaria</t>
  </si>
  <si>
    <t>400x400x400mm</t>
  </si>
  <si>
    <t>Dispositivo Elétrico - embutido</t>
  </si>
  <si>
    <t>Interruptor 1 tecla paralela</t>
  </si>
  <si>
    <t>Interruptor 1 tecla simples</t>
  </si>
  <si>
    <t>Interruptor 2 teclas paralelas</t>
  </si>
  <si>
    <t>Interruptor 2 teclas simples</t>
  </si>
  <si>
    <t>Interruptor 3 teclas paralelas</t>
  </si>
  <si>
    <t>Interruptor 3 teclas simples</t>
  </si>
  <si>
    <t>Tomada hexagonal (NBR 14136) 2P+T 10A</t>
  </si>
  <si>
    <t>Dispositivo de Proteção</t>
  </si>
  <si>
    <t>Disjuntor Bipolar Termomagnético - norma DIN (Curva C)</t>
  </si>
  <si>
    <t>16 A - 3 kA</t>
  </si>
  <si>
    <t>40 A - 3 kA</t>
  </si>
  <si>
    <t>Disjuntor Tripolar Termomagnético - norma DIN (Curva C)</t>
  </si>
  <si>
    <t>100A - 10 kA</t>
  </si>
  <si>
    <t>125A - 10 kA</t>
  </si>
  <si>
    <t>16 A - 10 kA</t>
  </si>
  <si>
    <t>20 A - 10 kA</t>
  </si>
  <si>
    <t>40 A - 10 kA</t>
  </si>
  <si>
    <t>Disjuntor Unipolar Termomagnético - norma DIN (Curva C)</t>
  </si>
  <si>
    <t>Disjuntor tripolar termomagnético - norma DIN</t>
  </si>
  <si>
    <t>150A</t>
  </si>
  <si>
    <t>Dispositivo de proteção contra surto</t>
  </si>
  <si>
    <t>175 V - 8 KA</t>
  </si>
  <si>
    <t>Eletrocalha furada tipo C pré-galv. quen</t>
  </si>
  <si>
    <t>Cotovelo reto</t>
  </si>
  <si>
    <t>50x50mm chapa 18</t>
  </si>
  <si>
    <t>Eletrocalha perfurada tipo C</t>
  </si>
  <si>
    <t>100x50mm chapa 18</t>
  </si>
  <si>
    <t>T reto 90º</t>
  </si>
  <si>
    <t>Cruzeta 90°</t>
  </si>
  <si>
    <t>Eletroduto PVC flexível</t>
  </si>
  <si>
    <t>Eletroduto leve</t>
  </si>
  <si>
    <t>1"</t>
  </si>
  <si>
    <t>1.1/2"</t>
  </si>
  <si>
    <t>2"</t>
  </si>
  <si>
    <t>3/4"</t>
  </si>
  <si>
    <t>4"</t>
  </si>
  <si>
    <t>Luminária e acessórios</t>
  </si>
  <si>
    <t>Luminára embutir p/ compacta</t>
  </si>
  <si>
    <t>Luminária Led Sobrepor</t>
  </si>
  <si>
    <t>Ledvance Damp-proof LED 2X18W</t>
  </si>
  <si>
    <t>Ledvance Damp-proof LED 2X36W</t>
  </si>
  <si>
    <t>Compacta reator integrado</t>
  </si>
  <si>
    <t>15 W</t>
  </si>
  <si>
    <t>25 W</t>
  </si>
  <si>
    <t>36 W</t>
  </si>
  <si>
    <t>26 W</t>
  </si>
  <si>
    <t>Lâmpadas Led</t>
  </si>
  <si>
    <t>Spot de embutir no chão</t>
  </si>
  <si>
    <t>9W</t>
  </si>
  <si>
    <t>Quadro distrib. chapa pintada - embutir</t>
  </si>
  <si>
    <t>Barr. trif., disj geral, compacto - DIN (Ref. Moratori)</t>
  </si>
  <si>
    <t>Cap. 18 disj. unip. - In barr. 100 A</t>
  </si>
  <si>
    <t>Barr. bif., - DIN (Ref. Hager)</t>
  </si>
  <si>
    <t>Cap. 12 disj. unip. - In Pente 100A</t>
  </si>
  <si>
    <t>Aparelho</t>
  </si>
  <si>
    <t>Mictório de Descarga Descontínua</t>
  </si>
  <si>
    <t>1/2"</t>
  </si>
  <si>
    <t>25 mm x 3/4"</t>
  </si>
  <si>
    <t>25 mm - 1/2"</t>
  </si>
  <si>
    <t>25mmx 3/4"</t>
  </si>
  <si>
    <t>Torneira de lavatório</t>
  </si>
  <si>
    <t>Vaso Sanitário c/ cx. acoplada</t>
  </si>
  <si>
    <t>Bomba Hidráulica - Recalque</t>
  </si>
  <si>
    <t>Caixas de Passagem</t>
  </si>
  <si>
    <t>Caixa de areia pluvial sem grelha</t>
  </si>
  <si>
    <t>CA- 60x60cm</t>
  </si>
  <si>
    <t>CA- 80x80 cm</t>
  </si>
  <si>
    <t>Caixa de gordura</t>
  </si>
  <si>
    <t>CG 60x60 cm</t>
  </si>
  <si>
    <t>Caixa de inspeção esgoto simples</t>
  </si>
  <si>
    <t>CE- 60x60 cm</t>
  </si>
  <si>
    <t>Metais</t>
  </si>
  <si>
    <t>Registro bruto de gaveta industrial</t>
  </si>
  <si>
    <t>2.1/2"</t>
  </si>
  <si>
    <t>3"</t>
  </si>
  <si>
    <t>Registro de gaveta c/ canopla cromada</t>
  </si>
  <si>
    <t>Registro de pressão c/ canopla cromada</t>
  </si>
  <si>
    <t>PVC Acessórios</t>
  </si>
  <si>
    <t>Bolsa de ligação p/ vaso sanitário</t>
  </si>
  <si>
    <t>Caixa sifonada</t>
  </si>
  <si>
    <t>100x100x50</t>
  </si>
  <si>
    <t>150x150x50</t>
  </si>
  <si>
    <t>150x185x75</t>
  </si>
  <si>
    <t>250x172x50</t>
  </si>
  <si>
    <t>1/2 - 30cm</t>
  </si>
  <si>
    <t>Engate flexível plástico</t>
  </si>
  <si>
    <t>1" - 1.1/2"</t>
  </si>
  <si>
    <t>Tubo de descarga VDE.</t>
  </si>
  <si>
    <t>38 mm</t>
  </si>
  <si>
    <t>Tubo de ligação  latão cromado c/ canopla p/ vaso Sa.</t>
  </si>
  <si>
    <t>40 mm</t>
  </si>
  <si>
    <t>PVC Esgoto</t>
  </si>
  <si>
    <t>Curva 90 curta</t>
  </si>
  <si>
    <t>100 mm</t>
  </si>
  <si>
    <t>50 mm</t>
  </si>
  <si>
    <t>Joelho 45</t>
  </si>
  <si>
    <t>150 mm</t>
  </si>
  <si>
    <t>75 mm</t>
  </si>
  <si>
    <t>Joelho 90</t>
  </si>
  <si>
    <t>Joelho 90 c/anel p/ esgoto secundário</t>
  </si>
  <si>
    <t>40 mm - 1.1/2"</t>
  </si>
  <si>
    <t>Junção invertida</t>
  </si>
  <si>
    <t>100 mm x 50 mm</t>
  </si>
  <si>
    <t>Junção simples</t>
  </si>
  <si>
    <t>100 mm - 50 mm</t>
  </si>
  <si>
    <t>100 mm - 75 mm</t>
  </si>
  <si>
    <t>100 mm- 100 mm</t>
  </si>
  <si>
    <t>150 mm - 100 mm</t>
  </si>
  <si>
    <t>40 mm x 40 mm</t>
  </si>
  <si>
    <t>50 mm - 50 mm</t>
  </si>
  <si>
    <t>Luva simples</t>
  </si>
  <si>
    <t>Redução excêntrica</t>
  </si>
  <si>
    <t>100 mm - 4"</t>
  </si>
  <si>
    <t>Tubo rígido c/ ponta lisa</t>
  </si>
  <si>
    <t>150 mm - 6"</t>
  </si>
  <si>
    <t>50 mm - 2"</t>
  </si>
  <si>
    <t>75 mm - 3"</t>
  </si>
  <si>
    <t>Tê sanitário</t>
  </si>
  <si>
    <t>75 mm - 50 mm</t>
  </si>
  <si>
    <t>75 mm - 75 mm</t>
  </si>
  <si>
    <t>25 mm - 3/4"</t>
  </si>
  <si>
    <t>PVC rígido soldável</t>
  </si>
  <si>
    <t>Adapt sold. c/ flange livre p/ cx. d´água</t>
  </si>
  <si>
    <t>75 mm - 2.1/2"</t>
  </si>
  <si>
    <t>Adapt sold.curto c/bolsa-rosca p registro</t>
  </si>
  <si>
    <t>50 mm - 1.1/2"</t>
  </si>
  <si>
    <t>Bucha de redução sold. curta</t>
  </si>
  <si>
    <t>32 mm - 25 mm</t>
  </si>
  <si>
    <t>60 mm - 50 mm</t>
  </si>
  <si>
    <t>75 mm - 60 mm</t>
  </si>
  <si>
    <t>Bucha de redução sold. longa</t>
  </si>
  <si>
    <t>50 mm - 25 mm</t>
  </si>
  <si>
    <t>50 mm - 32 mm</t>
  </si>
  <si>
    <t>60 mm - 25 mm</t>
  </si>
  <si>
    <t>60 mm- 32 mm</t>
  </si>
  <si>
    <t>Curva 90 soldável</t>
  </si>
  <si>
    <t>Joelho 45 soldável</t>
  </si>
  <si>
    <t>25 mm</t>
  </si>
  <si>
    <t>32 mm</t>
  </si>
  <si>
    <t>60 mm</t>
  </si>
  <si>
    <t>Joelho 90º soldável</t>
  </si>
  <si>
    <t>Luva de correr p/ tubo</t>
  </si>
  <si>
    <t>Tubos</t>
  </si>
  <si>
    <t>Tê 90 soldável</t>
  </si>
  <si>
    <t>Tê de redução 90 soldável</t>
  </si>
  <si>
    <t>PVC soldável azul c/ bucha latão</t>
  </si>
  <si>
    <t>Joelho 90º soldável com  bucha de latão</t>
  </si>
  <si>
    <t>Joelho de redução 90º soldável com bucha de latão</t>
  </si>
  <si>
    <t>25 mm- 1/2"</t>
  </si>
  <si>
    <t>Tê red.90 sold c/ bucha latão B central</t>
  </si>
  <si>
    <t>25 mm -1/2"</t>
  </si>
  <si>
    <t>Reservatório cilíndrico</t>
  </si>
  <si>
    <t>Fibra de vidro</t>
  </si>
  <si>
    <t>Unidades de tratamento</t>
  </si>
  <si>
    <t>pç</t>
  </si>
  <si>
    <t>m</t>
  </si>
  <si>
    <t>INSTALAÇÕES ELETRICAS</t>
  </si>
  <si>
    <t>INSTALAÇÕES HIDROSSANITÁRIO</t>
  </si>
  <si>
    <t>INSTALAÇÕES DE INCÊNDIO</t>
  </si>
  <si>
    <t>CODIGO  DA COMPOSICAO</t>
  </si>
  <si>
    <t>DESCRICAO DA COMPOSICAO</t>
  </si>
  <si>
    <t>UNIDADE</t>
  </si>
  <si>
    <t>CUSTO TOTAL</t>
  </si>
  <si>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</si>
  <si>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</si>
  <si>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</si>
  <si>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</si>
  <si>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</si>
  <si>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</si>
  <si>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</si>
  <si>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</si>
  <si>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</si>
  <si>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</si>
  <si>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</si>
  <si>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</si>
  <si>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</si>
  <si>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</si>
  <si>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</si>
  <si>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</si>
  <si>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</si>
  <si>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</si>
  <si>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</si>
  <si>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</si>
  <si>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</si>
  <si>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</si>
  <si>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</si>
  <si>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</si>
  <si>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</si>
  <si>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</si>
  <si>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</si>
  <si>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</si>
  <si>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</si>
  <si>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</si>
  <si>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</si>
  <si>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</si>
  <si>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</si>
  <si>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</si>
  <si>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</si>
  <si>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</si>
  <si>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</si>
  <si>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</si>
  <si>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</si>
  <si>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</si>
  <si>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</si>
  <si>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</si>
  <si>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</si>
  <si>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</si>
  <si>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</si>
  <si>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</si>
  <si>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</si>
  <si>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</si>
  <si>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</si>
  <si>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</si>
  <si>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</si>
  <si>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</si>
  <si>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</si>
  <si>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UN</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</si>
  <si>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</si>
  <si>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</si>
  <si>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</si>
  <si>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</si>
  <si>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</si>
  <si>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</si>
  <si>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</si>
  <si>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</si>
  <si>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</si>
  <si>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</si>
  <si>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</si>
  <si>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</si>
  <si>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</si>
  <si>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</si>
  <si>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</si>
  <si>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</si>
  <si>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</si>
  <si>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</si>
  <si>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</si>
  <si>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</si>
  <si>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</si>
  <si>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</si>
  <si>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</si>
  <si>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</si>
  <si>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</si>
  <si>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</si>
  <si>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</si>
  <si>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</si>
  <si>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</si>
  <si>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</si>
  <si>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</si>
  <si>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</si>
  <si>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</si>
  <si>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</si>
  <si>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</si>
  <si>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</si>
  <si>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</si>
  <si>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</si>
  <si>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</si>
  <si>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</si>
  <si>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</si>
  <si>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</si>
  <si>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</si>
  <si>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</si>
  <si>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</si>
  <si>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</si>
  <si>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</si>
  <si>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</si>
  <si>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</si>
  <si>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</si>
  <si>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</si>
  <si>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</si>
  <si>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</si>
  <si>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</si>
  <si>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</si>
  <si>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</si>
  <si>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</si>
  <si>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</si>
  <si>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</si>
  <si>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</si>
  <si>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</si>
  <si>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</si>
  <si>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</si>
  <si>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</si>
  <si>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</si>
  <si>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</si>
  <si>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</si>
  <si>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</si>
  <si>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</si>
  <si>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</si>
  <si>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</si>
  <si>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</si>
  <si>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</si>
  <si>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</si>
  <si>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</si>
  <si>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</si>
  <si>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</si>
  <si>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</si>
  <si>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</si>
  <si>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</si>
  <si>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TAMPAO DE FERRO FUNDIDO 900 MM</t>
  </si>
  <si>
    <t>ASSENTAMENTO DE TAMPAO DE FERRO FUNDIDO 600 MM</t>
  </si>
  <si>
    <t>KG</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</si>
  <si>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</si>
  <si>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</si>
  <si>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</si>
  <si>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</si>
  <si>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</si>
  <si>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</si>
  <si>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</si>
  <si>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</si>
  <si>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</si>
  <si>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</si>
  <si>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</si>
  <si>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</si>
  <si>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</si>
  <si>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</si>
  <si>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M2</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</si>
  <si>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</si>
  <si>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</si>
  <si>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</si>
  <si>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</si>
  <si>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</si>
  <si>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</si>
  <si>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</si>
  <si>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</si>
  <si>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</si>
  <si>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</si>
  <si>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</si>
  <si>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</si>
  <si>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</si>
  <si>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</si>
  <si>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</si>
  <si>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</si>
  <si>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</si>
  <si>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</si>
  <si>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</si>
  <si>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</si>
  <si>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</si>
  <si>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</si>
  <si>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</si>
  <si>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</si>
  <si>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</si>
  <si>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</si>
  <si>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</si>
  <si>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</si>
  <si>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</si>
  <si>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</si>
  <si>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</si>
  <si>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</si>
  <si>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</si>
  <si>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PLACA DE OBRA EM CHAPA DE ACO GALVANIZADO</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</si>
  <si>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</si>
  <si>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</si>
  <si>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</si>
  <si>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</si>
  <si>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</si>
  <si>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</si>
  <si>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</si>
  <si>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</si>
  <si>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</si>
  <si>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</si>
  <si>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</si>
  <si>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</si>
  <si>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</si>
  <si>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</si>
  <si>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</si>
  <si>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</si>
  <si>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</si>
  <si>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</si>
  <si>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</si>
  <si>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</si>
  <si>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</si>
  <si>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</si>
  <si>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</si>
  <si>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</si>
  <si>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</si>
  <si>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</si>
  <si>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</si>
  <si>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</si>
  <si>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</si>
  <si>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</si>
  <si>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</si>
  <si>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</si>
  <si>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</si>
  <si>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</si>
  <si>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</si>
  <si>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</si>
  <si>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</si>
  <si>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</si>
  <si>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</si>
  <si>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</si>
  <si>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</si>
  <si>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</si>
  <si>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</si>
  <si>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</si>
  <si>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</si>
  <si>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</si>
  <si>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</si>
  <si>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</si>
  <si>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</si>
  <si>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</si>
  <si>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</si>
  <si>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</si>
  <si>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</si>
  <si>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</si>
  <si>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</si>
  <si>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</si>
  <si>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</si>
  <si>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</si>
  <si>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</si>
  <si>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</si>
  <si>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</si>
  <si>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</si>
  <si>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</si>
  <si>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</si>
  <si>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</si>
  <si>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</si>
  <si>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</si>
  <si>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</si>
  <si>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</si>
  <si>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</si>
  <si>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</si>
  <si>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</si>
  <si>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</si>
  <si>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</si>
  <si>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</si>
  <si>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</si>
  <si>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</si>
  <si>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</si>
  <si>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</si>
  <si>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</si>
  <si>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</si>
  <si>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</si>
  <si>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</si>
  <si>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</si>
  <si>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</si>
  <si>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</si>
  <si>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</si>
  <si>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</si>
  <si>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</si>
  <si>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</si>
  <si>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</si>
  <si>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</si>
  <si>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</si>
  <si>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</si>
  <si>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</si>
  <si>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</si>
  <si>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</si>
  <si>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</si>
  <si>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</si>
  <si>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</si>
  <si>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</si>
  <si>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</si>
  <si>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</si>
  <si>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</si>
  <si>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</si>
  <si>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</si>
  <si>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</si>
  <si>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</si>
  <si>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</si>
  <si>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</si>
  <si>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</si>
  <si>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</si>
  <si>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</si>
  <si>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</si>
  <si>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</si>
  <si>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</si>
  <si>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</si>
  <si>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</si>
  <si>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</si>
  <si>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</si>
  <si>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</si>
  <si>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</si>
  <si>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</si>
  <si>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</si>
  <si>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</si>
  <si>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</si>
  <si>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</si>
  <si>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</si>
  <si>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</si>
  <si>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</si>
  <si>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</si>
  <si>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</si>
  <si>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</si>
  <si>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</si>
  <si>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</si>
  <si>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</si>
  <si>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</si>
  <si>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</si>
  <si>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</si>
  <si>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</si>
  <si>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</si>
  <si>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</si>
  <si>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</si>
  <si>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</si>
  <si>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</si>
  <si>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</si>
  <si>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</si>
  <si>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</si>
  <si>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</si>
  <si>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</si>
  <si>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</si>
  <si>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</si>
  <si>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</si>
  <si>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</si>
  <si>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</si>
  <si>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</si>
  <si>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</si>
  <si>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</si>
  <si>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</si>
  <si>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</si>
  <si>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</si>
  <si>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</si>
  <si>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</si>
  <si>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</si>
  <si>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</si>
  <si>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</si>
  <si>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</si>
  <si>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</si>
  <si>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</si>
  <si>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</si>
  <si>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</si>
  <si>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</si>
  <si>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</si>
  <si>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</si>
  <si>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</si>
  <si>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</si>
  <si>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</si>
  <si>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</si>
  <si>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</si>
  <si>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</si>
  <si>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</si>
  <si>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</si>
  <si>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</si>
  <si>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</si>
  <si>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</si>
  <si>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</si>
  <si>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</si>
  <si>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</si>
  <si>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</si>
  <si>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</si>
  <si>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</si>
  <si>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</si>
  <si>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</si>
  <si>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</si>
  <si>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</si>
  <si>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</si>
  <si>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</si>
  <si>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</si>
  <si>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</si>
  <si>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</si>
  <si>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</si>
  <si>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</si>
  <si>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</si>
  <si>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</si>
  <si>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</si>
  <si>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</si>
  <si>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</si>
  <si>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</si>
  <si>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</si>
  <si>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</si>
  <si>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</si>
  <si>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</si>
  <si>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</si>
  <si>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</si>
  <si>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</si>
  <si>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</si>
  <si>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</si>
  <si>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</si>
  <si>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</si>
  <si>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</si>
  <si>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</si>
  <si>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</si>
  <si>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</si>
  <si>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</si>
  <si>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</si>
  <si>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</si>
  <si>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</si>
  <si>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</si>
  <si>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</si>
  <si>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</si>
  <si>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</si>
  <si>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</si>
  <si>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</si>
  <si>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</si>
  <si>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</si>
  <si>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</si>
  <si>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</si>
  <si>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</si>
  <si>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</si>
  <si>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</si>
  <si>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</si>
  <si>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</si>
  <si>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</si>
  <si>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</si>
  <si>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</si>
  <si>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</si>
  <si>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</si>
  <si>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</si>
  <si>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</si>
  <si>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</si>
  <si>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</si>
  <si>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</si>
  <si>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</si>
  <si>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</si>
  <si>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</si>
  <si>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</si>
  <si>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</si>
  <si>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</si>
  <si>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</si>
  <si>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</si>
  <si>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</si>
  <si>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</si>
  <si>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</si>
  <si>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</si>
  <si>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</si>
  <si>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</si>
  <si>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</si>
  <si>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</si>
  <si>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</si>
  <si>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</si>
  <si>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</si>
  <si>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</si>
  <si>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</si>
  <si>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</si>
  <si>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</si>
  <si>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</si>
  <si>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</si>
  <si>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</si>
  <si>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</si>
  <si>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</si>
  <si>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</si>
  <si>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</si>
  <si>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</si>
  <si>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</si>
  <si>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</si>
  <si>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</si>
  <si>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</si>
  <si>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</si>
  <si>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</si>
  <si>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</si>
  <si>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</si>
  <si>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</si>
  <si>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</si>
  <si>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</si>
  <si>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</si>
  <si>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</si>
  <si>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</si>
  <si>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</si>
  <si>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</si>
  <si>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</si>
  <si>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</si>
  <si>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</si>
  <si>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</si>
  <si>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</si>
  <si>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</si>
  <si>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</si>
  <si>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</si>
  <si>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</si>
  <si>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</si>
  <si>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</si>
  <si>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</si>
  <si>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</si>
  <si>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</si>
  <si>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</si>
  <si>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</si>
  <si>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</si>
  <si>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</si>
  <si>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</si>
  <si>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</si>
  <si>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</si>
  <si>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</si>
  <si>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</si>
  <si>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</si>
  <si>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</si>
  <si>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</si>
  <si>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</si>
  <si>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</si>
  <si>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</si>
  <si>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</si>
  <si>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</si>
  <si>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</si>
  <si>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</si>
  <si>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</si>
  <si>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</si>
  <si>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</si>
  <si>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</si>
  <si>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</si>
  <si>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</si>
  <si>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</si>
  <si>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</si>
  <si>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</si>
  <si>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</si>
  <si>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</si>
  <si>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</si>
  <si>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</si>
  <si>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</si>
  <si>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</si>
  <si>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</si>
  <si>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</si>
  <si>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</si>
  <si>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</si>
  <si>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</si>
  <si>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</si>
  <si>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</si>
  <si>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</si>
  <si>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</si>
  <si>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</si>
  <si>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</si>
  <si>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</si>
  <si>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</si>
  <si>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</si>
  <si>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</si>
  <si>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</si>
  <si>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</si>
  <si>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</si>
  <si>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</si>
  <si>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</si>
  <si>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</si>
  <si>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</si>
  <si>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</si>
  <si>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</si>
  <si>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</si>
  <si>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</si>
  <si>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</si>
  <si>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</si>
  <si>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</si>
  <si>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</si>
  <si>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</si>
  <si>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</si>
  <si>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</si>
  <si>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</si>
  <si>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</si>
  <si>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</si>
  <si>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</si>
  <si>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</si>
  <si>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</si>
  <si>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</si>
  <si>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</si>
  <si>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</si>
  <si>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</si>
  <si>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</si>
  <si>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</si>
  <si>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</si>
  <si>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</si>
  <si>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</si>
  <si>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</si>
  <si>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</si>
  <si>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</si>
  <si>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</si>
  <si>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</si>
  <si>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</si>
  <si>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</si>
  <si>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</si>
  <si>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</si>
  <si>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</si>
  <si>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</si>
  <si>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</si>
  <si>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</si>
  <si>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</si>
  <si>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</si>
  <si>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</si>
  <si>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</si>
  <si>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</si>
  <si>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</si>
  <si>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</si>
  <si>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</si>
  <si>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</si>
  <si>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</si>
  <si>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</si>
  <si>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</si>
  <si>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</si>
  <si>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</si>
  <si>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</si>
  <si>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</si>
  <si>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</si>
  <si>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</si>
  <si>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</si>
  <si>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</si>
  <si>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</si>
  <si>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</si>
  <si>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</si>
  <si>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</si>
  <si>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</si>
  <si>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</si>
  <si>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</si>
  <si>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</si>
  <si>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</si>
  <si>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</si>
  <si>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</si>
  <si>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</si>
  <si>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</si>
  <si>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</si>
  <si>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</si>
  <si>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</si>
  <si>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</si>
  <si>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</si>
  <si>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</si>
  <si>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</si>
  <si>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</si>
  <si>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</si>
  <si>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</si>
  <si>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</si>
  <si>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</si>
  <si>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</si>
  <si>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</si>
  <si>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</si>
  <si>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</si>
  <si>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</si>
  <si>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</si>
  <si>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</si>
  <si>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</si>
  <si>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</si>
  <si>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</si>
  <si>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</si>
  <si>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</si>
  <si>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</si>
  <si>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</si>
  <si>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</si>
  <si>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</si>
  <si>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</si>
  <si>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</si>
  <si>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</si>
  <si>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</si>
  <si>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</si>
  <si>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</si>
  <si>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</si>
  <si>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</si>
  <si>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</si>
  <si>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</si>
  <si>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</si>
  <si>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</si>
  <si>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</si>
  <si>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</si>
  <si>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</si>
  <si>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</si>
  <si>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</si>
  <si>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</si>
  <si>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</si>
  <si>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</si>
  <si>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</si>
  <si>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</si>
  <si>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</si>
  <si>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</si>
  <si>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</si>
  <si>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</si>
  <si>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</si>
  <si>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</si>
  <si>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</si>
  <si>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</si>
  <si>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</si>
  <si>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</si>
  <si>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</si>
  <si>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</si>
  <si>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</si>
  <si>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</si>
  <si>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</si>
  <si>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</si>
  <si>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</si>
  <si>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</si>
  <si>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</si>
  <si>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</si>
  <si>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</si>
  <si>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</si>
  <si>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</si>
  <si>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</si>
  <si>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</si>
  <si>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</si>
  <si>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</si>
  <si>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</si>
  <si>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</si>
  <si>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</si>
  <si>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</si>
  <si>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</si>
  <si>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</si>
  <si>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</si>
  <si>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</si>
  <si>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</si>
  <si>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</si>
  <si>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</si>
  <si>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</si>
  <si>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</si>
  <si>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</si>
  <si>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</si>
  <si>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</si>
  <si>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</si>
  <si>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</si>
  <si>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</si>
  <si>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</si>
  <si>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</si>
  <si>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</si>
  <si>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</si>
  <si>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</si>
  <si>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</si>
  <si>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</si>
  <si>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</si>
  <si>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</si>
  <si>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</si>
  <si>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</si>
  <si>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</si>
  <si>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</si>
  <si>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</si>
  <si>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</si>
  <si>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</si>
  <si>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</si>
  <si>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</si>
  <si>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</si>
  <si>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</si>
  <si>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</si>
  <si>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</si>
  <si>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</si>
  <si>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</si>
  <si>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</si>
  <si>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</si>
  <si>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</si>
  <si>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</si>
  <si>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</si>
  <si>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</si>
  <si>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</si>
  <si>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</si>
  <si>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</si>
  <si>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</si>
  <si>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</si>
  <si>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</si>
  <si>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</si>
  <si>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</si>
  <si>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</si>
  <si>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</si>
  <si>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</si>
  <si>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</si>
  <si>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</si>
  <si>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</si>
  <si>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</si>
  <si>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</si>
  <si>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</si>
  <si>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</si>
  <si>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</si>
  <si>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</si>
  <si>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</si>
  <si>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</si>
  <si>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</si>
  <si>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</si>
  <si>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</si>
  <si>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</si>
  <si>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</si>
  <si>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</si>
  <si>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</si>
  <si>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</si>
  <si>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</si>
  <si>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</si>
  <si>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</si>
  <si>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</si>
  <si>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</si>
  <si>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</si>
  <si>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</si>
  <si>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</si>
  <si>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</si>
  <si>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</si>
  <si>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</si>
  <si>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</si>
  <si>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</si>
  <si>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</si>
  <si>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</si>
  <si>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</si>
  <si>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</si>
  <si>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</si>
  <si>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</si>
  <si>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</si>
  <si>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</si>
  <si>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</si>
  <si>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</si>
  <si>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</si>
  <si>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</si>
  <si>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</si>
  <si>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</si>
  <si>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</si>
  <si>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</si>
  <si>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</si>
  <si>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</si>
  <si>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</si>
  <si>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</si>
  <si>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</si>
  <si>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</si>
  <si>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</si>
  <si>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</si>
  <si>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</si>
  <si>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</si>
  <si>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</si>
  <si>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</si>
  <si>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</si>
  <si>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</si>
  <si>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</si>
  <si>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</si>
  <si>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</si>
  <si>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</si>
  <si>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</si>
  <si>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</si>
  <si>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</si>
  <si>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</si>
  <si>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</si>
  <si>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</si>
  <si>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</si>
  <si>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</si>
  <si>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</si>
  <si>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</si>
  <si>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</si>
  <si>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</si>
  <si>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</si>
  <si>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</si>
  <si>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</si>
  <si>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</si>
  <si>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</si>
  <si>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</si>
  <si>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</si>
  <si>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</si>
  <si>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</si>
  <si>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</si>
  <si>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</si>
  <si>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</si>
  <si>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</si>
  <si>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</si>
  <si>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</si>
  <si>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</si>
  <si>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</si>
  <si>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</si>
  <si>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</si>
  <si>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</si>
  <si>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</si>
  <si>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</si>
  <si>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</si>
  <si>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</si>
  <si>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</si>
  <si>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</si>
  <si>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</si>
  <si>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</si>
  <si>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</si>
  <si>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</si>
  <si>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</si>
  <si>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</si>
  <si>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</si>
  <si>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</si>
  <si>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</si>
  <si>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</si>
  <si>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</si>
  <si>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</si>
  <si>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</si>
  <si>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</si>
  <si>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</si>
  <si>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</si>
  <si>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</si>
  <si>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</si>
  <si>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</si>
  <si>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</si>
  <si>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</si>
  <si>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</si>
  <si>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</si>
  <si>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</si>
  <si>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</si>
  <si>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</si>
  <si>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</si>
  <si>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</si>
  <si>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</si>
  <si>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</si>
  <si>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</si>
  <si>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</si>
  <si>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</si>
  <si>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</si>
  <si>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</si>
  <si>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</si>
  <si>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</si>
  <si>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</si>
  <si>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</si>
  <si>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</si>
  <si>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</si>
  <si>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</si>
  <si>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</si>
  <si>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</si>
  <si>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</si>
  <si>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</si>
  <si>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</si>
  <si>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</si>
  <si>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</si>
  <si>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</si>
  <si>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</si>
  <si>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</si>
  <si>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</si>
  <si>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</si>
  <si>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</si>
  <si>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</si>
  <si>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</si>
  <si>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</si>
  <si>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</si>
  <si>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</si>
  <si>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</si>
  <si>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</si>
  <si>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</si>
  <si>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</si>
  <si>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</si>
  <si>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</si>
  <si>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</si>
  <si>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</si>
  <si>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</si>
  <si>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</si>
  <si>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</si>
  <si>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</si>
  <si>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</si>
  <si>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</si>
  <si>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</si>
  <si>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</si>
  <si>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</si>
  <si>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</si>
  <si>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</si>
  <si>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</si>
  <si>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</si>
  <si>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</si>
  <si>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</si>
  <si>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</si>
  <si>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</si>
  <si>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</si>
  <si>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</si>
  <si>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</si>
  <si>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</si>
  <si>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</si>
  <si>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</si>
  <si>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</si>
  <si>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</si>
  <si>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</si>
  <si>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</si>
  <si>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</si>
  <si>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</si>
  <si>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</si>
  <si>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</si>
  <si>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</si>
  <si>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</si>
  <si>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</si>
  <si>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</si>
  <si>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</si>
  <si>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</si>
  <si>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</si>
  <si>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</si>
  <si>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</si>
  <si>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</si>
  <si>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</si>
  <si>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</si>
  <si>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</si>
  <si>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</si>
  <si>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</si>
  <si>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</si>
  <si>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</si>
  <si>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</si>
  <si>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</si>
  <si>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</si>
  <si>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</si>
  <si>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</si>
  <si>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</si>
  <si>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</si>
  <si>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</si>
  <si>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</si>
  <si>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</si>
  <si>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</si>
  <si>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</si>
  <si>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</si>
  <si>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</si>
  <si>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</si>
  <si>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</si>
  <si>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</si>
  <si>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</si>
  <si>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</si>
  <si>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</si>
  <si>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</si>
  <si>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</si>
  <si>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</si>
  <si>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</si>
  <si>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</si>
  <si>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</si>
  <si>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</si>
  <si>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</si>
  <si>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</si>
  <si>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</si>
  <si>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</si>
  <si>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</si>
  <si>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</si>
  <si>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</si>
  <si>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</si>
  <si>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</si>
  <si>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</si>
  <si>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</si>
  <si>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</si>
  <si>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</si>
  <si>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</si>
  <si>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</si>
  <si>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</si>
  <si>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</si>
  <si>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</si>
  <si>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</si>
  <si>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</si>
  <si>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</si>
  <si>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</si>
  <si>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</si>
  <si>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</si>
  <si>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</si>
  <si>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</si>
  <si>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</si>
  <si>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</si>
  <si>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</si>
  <si>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</si>
  <si>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</si>
  <si>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</si>
  <si>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</si>
  <si>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</si>
  <si>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</si>
  <si>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ESTRUTURA METALICA EM ACO ESTRUTURAL PERFIL I 6 X 3 3/8</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</si>
  <si>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</si>
  <si>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</si>
  <si>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</si>
  <si>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</si>
  <si>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</si>
  <si>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</si>
  <si>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</si>
  <si>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</si>
  <si>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</si>
  <si>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</si>
  <si>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</si>
  <si>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</si>
  <si>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</si>
  <si>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</si>
  <si>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</si>
  <si>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</si>
  <si>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</si>
  <si>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</si>
  <si>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</si>
  <si>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</si>
  <si>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</si>
  <si>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73881/1</t>
  </si>
  <si>
    <t>EXECUCAO DE DRENO COM MANTA GEOTEXTIL 200 G/M2</t>
  </si>
  <si>
    <t>M3</t>
  </si>
  <si>
    <t>73883/2</t>
  </si>
  <si>
    <t>EXECUCAO DE DRENO FRANCES COM BRITA NUM 2</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</si>
  <si>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</si>
  <si>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</si>
  <si>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</si>
  <si>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</si>
  <si>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</si>
  <si>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</si>
  <si>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</si>
  <si>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</si>
  <si>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</si>
  <si>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</si>
  <si>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</si>
  <si>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</si>
  <si>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</si>
  <si>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</si>
  <si>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</si>
  <si>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</si>
  <si>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</si>
  <si>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</si>
  <si>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</si>
  <si>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</si>
  <si>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</si>
  <si>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</si>
  <si>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</si>
  <si>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</si>
  <si>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</si>
  <si>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</si>
  <si>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</si>
  <si>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</si>
  <si>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</si>
  <si>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</si>
  <si>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</si>
  <si>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</si>
  <si>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</si>
  <si>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</si>
  <si>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</si>
  <si>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</si>
  <si>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</si>
  <si>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</si>
  <si>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</si>
  <si>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</si>
  <si>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</si>
  <si>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</si>
  <si>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</si>
  <si>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</si>
  <si>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</si>
  <si>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</si>
  <si>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</si>
  <si>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</si>
  <si>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</si>
  <si>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</si>
  <si>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</si>
  <si>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</si>
  <si>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</si>
  <si>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</si>
  <si>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</si>
  <si>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</si>
  <si>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</si>
  <si>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</si>
  <si>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</si>
  <si>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</si>
  <si>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</si>
  <si>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</si>
  <si>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</si>
  <si>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</si>
  <si>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</si>
  <si>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</si>
  <si>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</si>
  <si>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</si>
  <si>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</si>
  <si>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</si>
  <si>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</si>
  <si>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</si>
  <si>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</si>
  <si>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</si>
  <si>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</si>
  <si>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</si>
  <si>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</si>
  <si>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</si>
  <si>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</si>
  <si>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</si>
  <si>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</si>
  <si>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</si>
  <si>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</si>
  <si>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</si>
  <si>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</si>
  <si>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</si>
  <si>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</si>
  <si>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</si>
  <si>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</si>
  <si>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</si>
  <si>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</si>
  <si>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</si>
  <si>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</si>
  <si>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</si>
  <si>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</si>
  <si>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</si>
  <si>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</si>
  <si>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</si>
  <si>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</si>
  <si>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</si>
  <si>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</si>
  <si>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</si>
  <si>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</si>
  <si>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</si>
  <si>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</si>
  <si>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</si>
  <si>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</si>
  <si>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</si>
  <si>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</si>
  <si>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</si>
  <si>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</si>
  <si>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</si>
  <si>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</si>
  <si>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</si>
  <si>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</si>
  <si>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</si>
  <si>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</si>
  <si>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</si>
  <si>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</si>
  <si>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</si>
  <si>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</si>
  <si>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</si>
  <si>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</si>
  <si>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</si>
  <si>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</si>
  <si>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</si>
  <si>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JOGO DE FERRAGENS CROMADAS PARA PORTA DE VIDRO TEMPERADO, UMA FOLHA COMPOSTO DE DOBRADICAS SUPERIOR E INFERIOR, TRINCO, FECHADURA, CONTRA FECHADURA COM CAPUCHINHO SEM MOLA E PUXADOR</t>
  </si>
  <si>
    <t>MOLA HIDRAULICA DE PISO PARA PORTA DE VIDRO TEMPERADO</t>
  </si>
  <si>
    <t>ESTACA HÉLICE CONTÍNUA, DIÂMETRO DE 30 CM, COMPRIMENTO TOTAL ATÉ 15 M, PERFURATRIZ COM TORQUE DE 170 KN.M (EXCLUSIVE MOBILIZAÇÃO E DESMOBILIZAÇÃO). AF_02/2015</t>
  </si>
  <si>
    <t>LASTRO DE CONCRETO MAGRO, APLICADO EM PISOS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</si>
  <si>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</si>
  <si>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</si>
  <si>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</si>
  <si>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</si>
  <si>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</si>
  <si>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ESCAVAÇÃO MANUAL DE VIGA DE BORDA PARA RADIER. AF_09/2017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</si>
  <si>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</si>
  <si>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</si>
  <si>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</si>
  <si>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</si>
  <si>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</si>
  <si>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</si>
  <si>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</si>
  <si>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</si>
  <si>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</si>
  <si>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</si>
  <si>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</si>
  <si>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</si>
  <si>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</si>
  <si>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</si>
  <si>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</si>
  <si>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</si>
  <si>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</si>
  <si>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PILARES RETANGULARES E ESTRUTURAS SIMILARES COM ÁREA MÉDIA DAS SEÇÕES MAIOR QUE 0,25 M², PÉ-DIREITO SIMPLES, EM MADEIRA SERRADA, 4 UTILIZAÇÕES. AF_12/2015</t>
  </si>
  <si>
    <t>MONTAGEM E DESMONTAGEM DE FÔRMA DE VIGA, ESCORAMENTO METÁLICO, PÉ-DIREITO DUPLO, EM CHAPA DE MADEIRA RESINADA, 6 UTILIZAÇÕES. AF_12/2015</t>
  </si>
  <si>
    <t>MONTAGEM E DESMONTAGEM DE FÔRMA DE VIGA, ESCORAMENTO METÁLICO, PÉ-DIREITO SIMPLES, EM CHAPA DE MADEIRA PLASTIFICADA, 14 UTILIZAÇÕES. AF_12/2015</t>
  </si>
  <si>
    <t>MONTAGEM E DESMONTAGEM DE FÔRMA DE LAJE MACIÇA COM ÁREA MÉDIA MAIOR QUE 20 M², PÉ-DIREITO SIMPLES, EM CHAPA DE MADEIRA COMPENSADA RESINADA, 2 UTILIZAÇÕES. AF_12/2015</t>
  </si>
  <si>
    <t>MONTAGEM E DESMONTAGEM DE FÔRMA DE LAJE MACIÇA COM ÁREA MÉDIA MAIOR QUE 20 M², PÉ-DIREITO SIMPLES, EM CHAPA DE MADEIRA COMPENSADA PLASTIFICADA, 14 UTILIZAÇÕES. AF_12/2015</t>
  </si>
  <si>
    <t>FABRICAÇÃO DE FÔRMA PARA ESCADAS, COM 2 LANCES, EM MADEIRA SERRADA, E=25 MM. AF_01/2017</t>
  </si>
  <si>
    <t>MONTAGEM E DESMONTAGEM DE FÔRMA PARA ESCADAS, COM 2 LANCES, EM MADEIRA SERRADA, 2 UTILIZAÇÕES. AF_01/2017</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</si>
  <si>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</si>
  <si>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</si>
  <si>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</si>
  <si>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</si>
  <si>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</si>
  <si>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</si>
  <si>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</si>
  <si>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</si>
  <si>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</si>
  <si>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</si>
  <si>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</si>
  <si>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</si>
  <si>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</si>
  <si>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</si>
  <si>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</si>
  <si>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</si>
  <si>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</si>
  <si>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</si>
  <si>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</si>
  <si>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</si>
  <si>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</si>
  <si>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</si>
  <si>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</si>
  <si>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</si>
  <si>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</si>
  <si>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COMO REFORÇO, VERGALHÃO DE 10,0 MM DE DIÂMETRO. AF_06/2015</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</si>
  <si>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</si>
  <si>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</si>
  <si>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</si>
  <si>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</si>
  <si>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</si>
  <si>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</si>
  <si>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</si>
  <si>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</si>
  <si>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</si>
  <si>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</si>
  <si>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</si>
  <si>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</si>
  <si>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</si>
  <si>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</si>
  <si>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</si>
  <si>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</si>
  <si>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</si>
  <si>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</si>
  <si>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</si>
  <si>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</si>
  <si>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</si>
  <si>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</si>
  <si>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</si>
  <si>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</si>
  <si>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</si>
  <si>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</si>
  <si>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</si>
  <si>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</si>
  <si>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</si>
  <si>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</si>
  <si>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</si>
  <si>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</si>
  <si>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</si>
  <si>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</si>
  <si>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</si>
  <si>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</si>
  <si>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</si>
  <si>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</si>
  <si>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</si>
  <si>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</si>
  <si>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</si>
  <si>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</si>
  <si>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</si>
  <si>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</si>
  <si>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</si>
  <si>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</si>
  <si>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</si>
  <si>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</si>
  <si>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</si>
  <si>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</si>
  <si>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</si>
  <si>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</si>
  <si>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</si>
  <si>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</si>
  <si>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</si>
  <si>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</si>
  <si>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</si>
  <si>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</si>
  <si>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</si>
  <si>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</si>
  <si>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</si>
  <si>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</si>
  <si>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</si>
  <si>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</si>
  <si>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</si>
  <si>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</si>
  <si>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</si>
  <si>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</si>
  <si>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</si>
  <si>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</si>
  <si>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</si>
  <si>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</si>
  <si>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</si>
  <si>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</si>
  <si>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</si>
  <si>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</si>
  <si>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</si>
  <si>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</si>
  <si>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</si>
  <si>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</si>
  <si>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</si>
  <si>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</si>
  <si>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</si>
  <si>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</si>
  <si>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</si>
  <si>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</si>
  <si>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</si>
  <si>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</si>
  <si>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</si>
  <si>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</si>
  <si>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</si>
  <si>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</si>
  <si>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</si>
  <si>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</si>
  <si>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</si>
  <si>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GRAUTEAMENTO VERTICAL EM ALVENARIA ESTRUTURAL. AF_01/2015</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</si>
  <si>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</si>
  <si>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</si>
  <si>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</si>
  <si>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</si>
  <si>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</si>
  <si>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</si>
  <si>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</si>
  <si>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</si>
  <si>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</si>
  <si>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</si>
  <si>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</si>
  <si>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</si>
  <si>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</si>
  <si>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</si>
  <si>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</si>
  <si>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</si>
  <si>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</si>
  <si>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</si>
  <si>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</si>
  <si>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</si>
  <si>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</si>
  <si>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</si>
  <si>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</si>
  <si>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</si>
  <si>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</si>
  <si>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</si>
  <si>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</si>
  <si>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</si>
  <si>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</si>
  <si>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</si>
  <si>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</si>
  <si>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</si>
  <si>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</si>
  <si>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</si>
  <si>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</si>
  <si>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</si>
  <si>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</si>
  <si>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</si>
  <si>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</si>
  <si>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</si>
  <si>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</si>
  <si>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</si>
  <si>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</si>
  <si>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</si>
  <si>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</si>
  <si>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20MPA, TRAÇO 1:2,7:3 (CIMENTO/ AREIA MÉDIA/ BRITA 1)  - PREPARO MECÂNICO COM BETONEIRA 600 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</si>
  <si>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</si>
  <si>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</si>
  <si>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</si>
  <si>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</si>
  <si>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</si>
  <si>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</si>
  <si>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</si>
  <si>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</si>
  <si>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</si>
  <si>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</si>
  <si>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</si>
  <si>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</si>
  <si>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</si>
  <si>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</si>
  <si>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LAJE PRE-MOLDADA P/FORRO, SOBRECARGA 100KG/M2, VAOS ATE 3,50M/E=8CM, C/LAJOTAS E CAP.C/CONC FCK=20MPA, 3CM, INTER-EIXO 38CM, C/ESCORAMENTO (REAPR.3X) E FERRAGEM NEGATIVA</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</si>
  <si>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</si>
  <si>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</si>
  <si>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</si>
  <si>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</si>
  <si>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</si>
  <si>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</si>
  <si>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</si>
  <si>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</si>
  <si>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</si>
  <si>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</si>
  <si>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</si>
  <si>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</si>
  <si>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</si>
  <si>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</si>
  <si>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</si>
  <si>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</si>
  <si>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</si>
  <si>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</si>
  <si>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</si>
  <si>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</si>
  <si>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</si>
  <si>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</si>
  <si>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</si>
  <si>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</si>
  <si>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</si>
  <si>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ESCADA EM CONCRETO ARMADO, FCK = 15 MPA, MOLDADA IN LOCO</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</si>
  <si>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</si>
  <si>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</si>
  <si>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</si>
  <si>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</si>
  <si>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</si>
  <si>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</si>
  <si>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</si>
  <si>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</si>
  <si>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</si>
  <si>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</si>
  <si>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</si>
  <si>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</si>
  <si>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</si>
  <si>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</si>
  <si>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</si>
  <si>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</si>
  <si>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</si>
  <si>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</si>
  <si>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</si>
  <si>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</si>
  <si>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</si>
  <si>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</si>
  <si>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</si>
  <si>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</si>
  <si>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</si>
  <si>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</si>
  <si>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</si>
  <si>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</si>
  <si>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</si>
  <si>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</si>
  <si>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</si>
  <si>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</si>
  <si>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</si>
  <si>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</si>
  <si>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</si>
  <si>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</si>
  <si>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</si>
  <si>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</si>
  <si>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</si>
  <si>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</si>
  <si>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</si>
  <si>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</si>
  <si>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</si>
  <si>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</si>
  <si>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</si>
  <si>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</si>
  <si>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</si>
  <si>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</si>
  <si>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</si>
  <si>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</si>
  <si>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</si>
  <si>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</si>
  <si>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</si>
  <si>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</si>
  <si>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</si>
  <si>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</si>
  <si>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</si>
  <si>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</si>
  <si>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</si>
  <si>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</si>
  <si>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</si>
  <si>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</si>
  <si>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</si>
  <si>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</si>
  <si>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</si>
  <si>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</si>
  <si>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</si>
  <si>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</si>
  <si>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</si>
  <si>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</si>
  <si>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</si>
  <si>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</si>
  <si>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</si>
  <si>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</si>
  <si>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</si>
  <si>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</si>
  <si>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</si>
  <si>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</si>
  <si>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</si>
  <si>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</si>
  <si>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</si>
  <si>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</si>
  <si>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</si>
  <si>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</si>
  <si>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</si>
  <si>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</si>
  <si>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</si>
  <si>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</si>
  <si>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</si>
  <si>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</si>
  <si>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</si>
  <si>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</si>
  <si>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</si>
  <si>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</si>
  <si>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</si>
  <si>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</si>
  <si>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</si>
  <si>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TERMINAL METALICO A PRESSAO PARA 1 CABO DE 95 MM2 - FORNECIMENTO E INSTALACAO</t>
  </si>
  <si>
    <t>TERMINAL A PRESSAO REFORCADO PARA CONEXAO DE CABO DE COBRE A BARRA, CABO 150 E 185MM2 - FORNECIMENTO E INSTALACAO</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</si>
  <si>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</si>
  <si>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</si>
  <si>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</si>
  <si>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</si>
  <si>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</si>
  <si>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</si>
  <si>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</si>
  <si>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</si>
  <si>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</si>
  <si>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</si>
  <si>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</si>
  <si>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</si>
  <si>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</si>
  <si>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</si>
  <si>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</si>
  <si>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</si>
  <si>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</si>
  <si>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</si>
  <si>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</si>
  <si>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</si>
  <si>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</si>
  <si>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</si>
  <si>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</si>
  <si>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</si>
  <si>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</si>
  <si>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</si>
  <si>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</si>
  <si>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</si>
  <si>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</si>
  <si>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</si>
  <si>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</si>
  <si>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</si>
  <si>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</si>
  <si>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</si>
  <si>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</si>
  <si>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</si>
  <si>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</si>
  <si>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</si>
  <si>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</si>
  <si>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</si>
  <si>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</si>
  <si>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</si>
  <si>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</si>
  <si>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</si>
  <si>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</si>
  <si>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</si>
  <si>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</si>
  <si>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</si>
  <si>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</si>
  <si>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</si>
  <si>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</si>
  <si>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</si>
  <si>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</si>
  <si>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</si>
  <si>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</si>
  <si>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</si>
  <si>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</si>
  <si>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</si>
  <si>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</si>
  <si>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</si>
  <si>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</si>
  <si>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</si>
  <si>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</si>
  <si>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</si>
  <si>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</si>
  <si>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</si>
  <si>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</si>
  <si>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</si>
  <si>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</si>
  <si>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</si>
  <si>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</si>
  <si>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</si>
  <si>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</si>
  <si>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</si>
  <si>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</si>
  <si>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</si>
  <si>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</si>
  <si>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</si>
  <si>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</si>
  <si>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</si>
  <si>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</si>
  <si>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</si>
  <si>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</si>
  <si>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</si>
  <si>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</si>
  <si>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</si>
  <si>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</si>
  <si>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</si>
  <si>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</si>
  <si>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</si>
  <si>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</si>
  <si>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</si>
  <si>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</si>
  <si>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</si>
  <si>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</si>
  <si>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</si>
  <si>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</si>
  <si>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</si>
  <si>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</si>
  <si>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</si>
  <si>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</si>
  <si>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</si>
  <si>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</si>
  <si>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</si>
  <si>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</si>
  <si>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</si>
  <si>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</si>
  <si>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</si>
  <si>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</si>
  <si>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</si>
  <si>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</si>
  <si>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</si>
  <si>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</si>
  <si>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</si>
  <si>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</si>
  <si>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</si>
  <si>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</si>
  <si>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</si>
  <si>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</si>
  <si>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</si>
  <si>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</si>
  <si>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</si>
  <si>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</si>
  <si>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</si>
  <si>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</si>
  <si>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</si>
  <si>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</si>
  <si>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</si>
  <si>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</si>
  <si>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</si>
  <si>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</si>
  <si>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</si>
  <si>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</si>
  <si>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</si>
  <si>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</si>
  <si>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</si>
  <si>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</si>
  <si>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</si>
  <si>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</si>
  <si>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DISJUNTOR TERMOMAGNETICO BIPOLAR PADRAO NEMA (AMERICANO) 10 A 50A 240V, FORNECIMENTO E INSTALACAO</t>
  </si>
  <si>
    <t>DISJUNTOR TERMOMAGNETICO TRIPOLAR PADRAO NEMA (AMERICANO) 10 A 50A 240V, FORNECIMENTO E INSTALACAO</t>
  </si>
  <si>
    <t>DISJUNTOR TERMOMAGNETICO TRIPOLAR PADRAO NEMA (AMERICANO) 60 A 100A 240V, FORNECIMENTO E INSTALACAO</t>
  </si>
  <si>
    <t>DISJUNTOR TERMOMAGNETICO TRIPOLAR PADRAO NEMA (AMERICANO) 125 A 150A 240V, FORNECIMENTO E INSTALACAO</t>
  </si>
  <si>
    <t>DISJUNTOR TERMOMAGNETICO TRIPOLAR EM CAIXA MOLDADA 250A 600V, FORNECIMENTO E INSTALACAO</t>
  </si>
  <si>
    <t>DISJUNTOR TERMOMAGNETICO TRIPOLAR EM CAIXA MOLDADA 500 A 600A 600V, FORNECIMENTO E INSTALACAO</t>
  </si>
  <si>
    <t>DISJUNTOR TERMOMAGNETICO TRIPOLAR EM CAIXA MOLDADA 175 A 225A 240V, FORNECIMENTO E INSTALACAO</t>
  </si>
  <si>
    <t>QUADRO DE DISTRIBUICAO DE ENERGIA DE EMBUTIR, EM CHAPA METALICA, PARA 18 DISJUNTORES TERMOMAGNETICOS MONOPOLARES, COM BARRAMENTO TRIFASICO E NEUTRO, FORNECIMENTO E INSTALACAO</t>
  </si>
  <si>
    <t>QUADRO DE DISTRIBUICAO DE ENERGIA DE EMBUTIR, EM CHAPA METALICA, PARA 32 DISJUNTORES TERMOMAGNETICOS MONOPOLARES, COM BARRAMENTO TRIFASICO E NEUTRO, FORNECIMENTO E INSTALACAO</t>
  </si>
  <si>
    <t>QUADRO DE DISTRIBUICAO DE ENERGIA DE EMBUTIR, EM CHAPA METALICA, PARA 40 DISJUNTORES TERMOMAGNETICOS MONOPOLARES, COM BARRAMENTO TRIFASICO E NEUTRO, FORNECIMENTO E INSTALACAO</t>
  </si>
  <si>
    <t>QUADRO DE DISTRIBUICAO DE ENERGIA DE EMBUTIR, EM CHAPA METALICA, PARA 50 DISJUNTORES TERMOMAGNETICOS MONOPOLARES, COM BARRAMENTO TRIFASICO E NEUTRO, FORNECIMENTO E INSTALACAO</t>
  </si>
  <si>
    <t>TOMADA 3P+T 30A/440V SEM PLACA - FORNECIMENTO E INSTALACAO</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</si>
  <si>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</si>
  <si>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</si>
  <si>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</si>
  <si>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</si>
  <si>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</si>
  <si>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</si>
  <si>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</si>
  <si>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</si>
  <si>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</si>
  <si>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</si>
  <si>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</si>
  <si>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</si>
  <si>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</si>
  <si>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</si>
  <si>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</si>
  <si>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</si>
  <si>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</si>
  <si>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</si>
  <si>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</si>
  <si>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</si>
  <si>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</si>
  <si>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</si>
  <si>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</si>
  <si>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</si>
  <si>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</si>
  <si>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</si>
  <si>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</si>
  <si>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</si>
  <si>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</si>
  <si>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</si>
  <si>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</si>
  <si>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</si>
  <si>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</si>
  <si>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</si>
  <si>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</si>
  <si>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</si>
  <si>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</si>
  <si>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</si>
  <si>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</si>
  <si>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</si>
  <si>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</si>
  <si>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</si>
  <si>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</si>
  <si>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</si>
  <si>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</si>
  <si>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</si>
  <si>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</si>
  <si>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</si>
  <si>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</si>
  <si>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</si>
  <si>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</si>
  <si>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</si>
  <si>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</si>
  <si>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</si>
  <si>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</si>
  <si>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</si>
  <si>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</si>
  <si>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</si>
  <si>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</si>
  <si>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</si>
  <si>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</si>
  <si>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</si>
  <si>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</si>
  <si>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</si>
  <si>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</si>
  <si>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</si>
  <si>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</si>
  <si>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</si>
  <si>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</si>
  <si>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</si>
  <si>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</si>
  <si>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</si>
  <si>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</si>
  <si>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</si>
  <si>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</si>
  <si>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</si>
  <si>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</si>
  <si>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</si>
  <si>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</si>
  <si>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</si>
  <si>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</si>
  <si>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</si>
  <si>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</si>
  <si>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</si>
  <si>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</si>
  <si>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</si>
  <si>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</si>
  <si>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</si>
  <si>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</si>
  <si>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</si>
  <si>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TRANSFORMADOR DISTRIBUICAO  225KVA TRIFASICO 60HZ CLASSE 15KV IMERSO EM ÓLEO MINERAL FORNECIMENTO E INSTALACAO</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</si>
  <si>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</si>
  <si>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</si>
  <si>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</si>
  <si>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</si>
  <si>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</si>
  <si>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</si>
  <si>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</si>
  <si>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</si>
  <si>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</si>
  <si>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</si>
  <si>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</si>
  <si>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</si>
  <si>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</si>
  <si>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</si>
  <si>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</si>
  <si>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</si>
  <si>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</si>
  <si>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</si>
  <si>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</si>
  <si>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</si>
  <si>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</si>
  <si>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</si>
  <si>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</si>
  <si>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</si>
  <si>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</si>
  <si>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</si>
  <si>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</si>
  <si>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</si>
  <si>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EXTINTOR INCENDIO AGUA-PRESSURIZADA 10L INCL SUPORTE PAREDE CARGA     COMPLETA FORNECIMENTO E COLOCACAO</t>
  </si>
  <si>
    <t>PINTURA ANTICORROSIVA DE DUTO METÁLICO. AF_04/2018</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</si>
  <si>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</si>
  <si>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</si>
  <si>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</si>
  <si>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</si>
  <si>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</si>
  <si>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</si>
  <si>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</si>
  <si>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</si>
  <si>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</si>
  <si>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</si>
  <si>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</si>
  <si>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</si>
  <si>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</si>
  <si>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</si>
  <si>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</si>
  <si>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</si>
  <si>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</si>
  <si>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</si>
  <si>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</si>
  <si>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</si>
  <si>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</si>
  <si>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</si>
  <si>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</si>
  <si>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</si>
  <si>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</si>
  <si>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</si>
  <si>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</si>
  <si>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</si>
  <si>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</si>
  <si>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</si>
  <si>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</si>
  <si>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</si>
  <si>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</si>
  <si>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</si>
  <si>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</si>
  <si>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</si>
  <si>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</si>
  <si>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</si>
  <si>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</si>
  <si>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</si>
  <si>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</si>
  <si>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</si>
  <si>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</si>
  <si>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</si>
  <si>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</si>
  <si>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</si>
  <si>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</si>
  <si>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</si>
  <si>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</si>
  <si>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</si>
  <si>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</si>
  <si>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</si>
  <si>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</si>
  <si>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</si>
  <si>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</si>
  <si>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</si>
  <si>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</si>
  <si>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</si>
  <si>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</si>
  <si>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</si>
  <si>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</si>
  <si>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</si>
  <si>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</si>
  <si>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</si>
  <si>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</si>
  <si>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</si>
  <si>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</si>
  <si>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</si>
  <si>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</si>
  <si>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</si>
  <si>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</si>
  <si>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</si>
  <si>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</si>
  <si>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</si>
  <si>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</si>
  <si>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</si>
  <si>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</si>
  <si>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</si>
  <si>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</si>
  <si>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</si>
  <si>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</si>
  <si>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</si>
  <si>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</si>
  <si>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</si>
  <si>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</si>
  <si>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</si>
  <si>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</si>
  <si>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</si>
  <si>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</si>
  <si>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</si>
  <si>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</si>
  <si>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</si>
  <si>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</si>
  <si>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</si>
  <si>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</si>
  <si>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</si>
  <si>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</si>
  <si>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</si>
  <si>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</si>
  <si>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</si>
  <si>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</si>
  <si>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</si>
  <si>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</si>
  <si>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</si>
  <si>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</si>
  <si>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</si>
  <si>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</si>
  <si>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</si>
  <si>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</si>
  <si>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</si>
  <si>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</si>
  <si>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</si>
  <si>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</si>
  <si>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</si>
  <si>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</si>
  <si>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</si>
  <si>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</si>
  <si>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</si>
  <si>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</si>
  <si>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</si>
  <si>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</si>
  <si>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</si>
  <si>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</si>
  <si>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</si>
  <si>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</si>
  <si>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</si>
  <si>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</si>
  <si>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</si>
  <si>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</si>
  <si>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</si>
  <si>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</si>
  <si>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</si>
  <si>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</si>
  <si>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</si>
  <si>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</si>
  <si>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</si>
  <si>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</si>
  <si>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</si>
  <si>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</si>
  <si>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</si>
  <si>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</si>
  <si>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</si>
  <si>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</si>
  <si>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</si>
  <si>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</si>
  <si>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</si>
  <si>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</si>
  <si>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</si>
  <si>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</si>
  <si>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</si>
  <si>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</si>
  <si>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</si>
  <si>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</si>
  <si>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</si>
  <si>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</si>
  <si>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</si>
  <si>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</si>
  <si>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</si>
  <si>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</si>
  <si>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</si>
  <si>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</si>
  <si>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</si>
  <si>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</si>
  <si>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</si>
  <si>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</si>
  <si>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</si>
  <si>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</si>
  <si>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</si>
  <si>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</si>
  <si>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</si>
  <si>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</si>
  <si>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</si>
  <si>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</si>
  <si>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</si>
  <si>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</si>
  <si>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</si>
  <si>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</si>
  <si>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</si>
  <si>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</si>
  <si>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</si>
  <si>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</si>
  <si>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</si>
  <si>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</si>
  <si>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</si>
  <si>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</si>
  <si>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</si>
  <si>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</si>
  <si>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</si>
  <si>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</si>
  <si>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</si>
  <si>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</si>
  <si>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</si>
  <si>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</si>
  <si>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</si>
  <si>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</si>
  <si>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</si>
  <si>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</si>
  <si>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</si>
  <si>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</si>
  <si>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</si>
  <si>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</si>
  <si>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</si>
  <si>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</si>
  <si>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</si>
  <si>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</si>
  <si>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</si>
  <si>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</si>
  <si>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</si>
  <si>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</si>
  <si>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</si>
  <si>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</si>
  <si>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</si>
  <si>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</si>
  <si>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</si>
  <si>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</si>
  <si>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</si>
  <si>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</si>
  <si>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</si>
  <si>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</si>
  <si>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</si>
  <si>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</si>
  <si>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</si>
  <si>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</si>
  <si>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</si>
  <si>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</si>
  <si>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</si>
  <si>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</si>
  <si>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</si>
  <si>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</si>
  <si>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</si>
  <si>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</si>
  <si>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</si>
  <si>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</si>
  <si>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</si>
  <si>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</si>
  <si>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</si>
  <si>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</si>
  <si>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</si>
  <si>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</si>
  <si>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</si>
  <si>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</si>
  <si>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</si>
  <si>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</si>
  <si>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</si>
  <si>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</si>
  <si>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</si>
  <si>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</si>
  <si>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</si>
  <si>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</si>
  <si>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</si>
  <si>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</si>
  <si>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</si>
  <si>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</si>
  <si>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</si>
  <si>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</si>
  <si>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</si>
  <si>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</si>
  <si>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</si>
  <si>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</si>
  <si>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</si>
  <si>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</si>
  <si>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</si>
  <si>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</si>
  <si>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</si>
  <si>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</si>
  <si>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</si>
  <si>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</si>
  <si>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</si>
  <si>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</si>
  <si>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</si>
  <si>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</si>
  <si>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</si>
  <si>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</si>
  <si>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</si>
  <si>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</si>
  <si>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</si>
  <si>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</si>
  <si>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</si>
  <si>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</si>
  <si>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</si>
  <si>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</si>
  <si>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</si>
  <si>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</si>
  <si>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</si>
  <si>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</si>
  <si>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</si>
  <si>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</si>
  <si>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</si>
  <si>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</si>
  <si>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</si>
  <si>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</si>
  <si>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</si>
  <si>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</si>
  <si>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</si>
  <si>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</si>
  <si>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</si>
  <si>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</si>
  <si>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</si>
  <si>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</si>
  <si>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</si>
  <si>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</si>
  <si>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</si>
  <si>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</si>
  <si>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</si>
  <si>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</si>
  <si>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</si>
  <si>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</si>
  <si>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</si>
  <si>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</si>
  <si>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</si>
  <si>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</si>
  <si>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</si>
  <si>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</si>
  <si>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</si>
  <si>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</si>
  <si>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</si>
  <si>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</si>
  <si>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</si>
  <si>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</si>
  <si>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</si>
  <si>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</si>
  <si>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</si>
  <si>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</si>
  <si>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</si>
  <si>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</si>
  <si>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</si>
  <si>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</si>
  <si>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</si>
  <si>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</si>
  <si>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</si>
  <si>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</si>
  <si>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</si>
  <si>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</si>
  <si>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</si>
  <si>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</si>
  <si>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</si>
  <si>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</si>
  <si>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</si>
  <si>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</si>
  <si>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</si>
  <si>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</si>
  <si>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</si>
  <si>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</si>
  <si>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</si>
  <si>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</si>
  <si>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</si>
  <si>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</si>
  <si>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</si>
  <si>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</si>
  <si>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</si>
  <si>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</si>
  <si>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</si>
  <si>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</si>
  <si>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</si>
  <si>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</si>
  <si>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</si>
  <si>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</si>
  <si>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</si>
  <si>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</si>
  <si>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</si>
  <si>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</si>
  <si>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</si>
  <si>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</si>
  <si>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</si>
  <si>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</si>
  <si>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</si>
  <si>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</si>
  <si>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</si>
  <si>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</si>
  <si>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</si>
  <si>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</si>
  <si>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</si>
  <si>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</si>
  <si>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</si>
  <si>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</si>
  <si>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</si>
  <si>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</si>
  <si>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</si>
  <si>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</si>
  <si>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</si>
  <si>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</si>
  <si>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</si>
  <si>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</si>
  <si>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</si>
  <si>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</si>
  <si>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</si>
  <si>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</si>
  <si>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</si>
  <si>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</si>
  <si>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</si>
  <si>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</si>
  <si>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</si>
  <si>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</si>
  <si>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</si>
  <si>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</si>
  <si>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</si>
  <si>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</si>
  <si>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</si>
  <si>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</si>
  <si>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</si>
  <si>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</si>
  <si>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</si>
  <si>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</si>
  <si>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</si>
  <si>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</si>
  <si>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</si>
  <si>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</si>
  <si>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</si>
  <si>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</si>
  <si>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</si>
  <si>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</si>
  <si>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</si>
  <si>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</si>
  <si>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</si>
  <si>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</si>
  <si>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</si>
  <si>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</si>
  <si>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</si>
  <si>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</si>
  <si>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</si>
  <si>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</si>
  <si>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</si>
  <si>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</si>
  <si>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</si>
  <si>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</si>
  <si>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</si>
  <si>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</si>
  <si>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</si>
  <si>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</si>
  <si>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</si>
  <si>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</si>
  <si>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</si>
  <si>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</si>
  <si>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</si>
  <si>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</si>
  <si>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</si>
  <si>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</si>
  <si>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</si>
  <si>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</si>
  <si>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</si>
  <si>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</si>
  <si>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</si>
  <si>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</si>
  <si>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</si>
  <si>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</si>
  <si>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</si>
  <si>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</si>
  <si>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</si>
  <si>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</si>
  <si>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</si>
  <si>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</si>
  <si>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</si>
  <si>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</si>
  <si>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</si>
  <si>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</si>
  <si>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</si>
  <si>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</si>
  <si>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</si>
  <si>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</si>
  <si>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</si>
  <si>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</si>
  <si>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</si>
  <si>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</si>
  <si>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</si>
  <si>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</si>
  <si>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</si>
  <si>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</si>
  <si>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</si>
  <si>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</si>
  <si>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</si>
  <si>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</si>
  <si>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</si>
  <si>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</si>
  <si>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</si>
  <si>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</si>
  <si>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</si>
  <si>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</si>
  <si>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</si>
  <si>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</si>
  <si>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</si>
  <si>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</si>
  <si>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</si>
  <si>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</si>
  <si>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</si>
  <si>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</si>
  <si>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</si>
  <si>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</si>
  <si>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</si>
  <si>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</si>
  <si>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</si>
  <si>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</si>
  <si>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</si>
  <si>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</si>
  <si>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</si>
  <si>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</si>
  <si>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</si>
  <si>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</si>
  <si>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</si>
  <si>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</si>
  <si>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</si>
  <si>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</si>
  <si>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</si>
  <si>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</si>
  <si>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</si>
  <si>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</si>
  <si>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</si>
  <si>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</si>
  <si>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</si>
  <si>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</si>
  <si>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</si>
  <si>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</si>
  <si>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</si>
  <si>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</si>
  <si>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</si>
  <si>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</si>
  <si>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</si>
  <si>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</si>
  <si>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</si>
  <si>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</si>
  <si>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</si>
  <si>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</si>
  <si>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</si>
  <si>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</si>
  <si>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</si>
  <si>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</si>
  <si>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</si>
  <si>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</si>
  <si>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</si>
  <si>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</si>
  <si>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</si>
  <si>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</si>
  <si>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</si>
  <si>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</si>
  <si>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</si>
  <si>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</si>
  <si>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</si>
  <si>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</si>
  <si>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</si>
  <si>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</si>
  <si>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</si>
  <si>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</si>
  <si>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</si>
  <si>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</si>
  <si>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</si>
  <si>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</si>
  <si>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</si>
  <si>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</si>
  <si>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</si>
  <si>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</si>
  <si>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</si>
  <si>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</si>
  <si>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</si>
  <si>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</si>
  <si>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</si>
  <si>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</si>
  <si>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</si>
  <si>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</si>
  <si>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</si>
  <si>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</si>
  <si>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</si>
  <si>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</si>
  <si>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</si>
  <si>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</si>
  <si>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</si>
  <si>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</si>
  <si>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</si>
  <si>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</si>
  <si>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</si>
  <si>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</si>
  <si>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</si>
  <si>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</si>
  <si>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</si>
  <si>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</si>
  <si>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</si>
  <si>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</si>
  <si>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</si>
  <si>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</si>
  <si>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</si>
  <si>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</si>
  <si>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</si>
  <si>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</si>
  <si>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</si>
  <si>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</si>
  <si>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</si>
  <si>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</si>
  <si>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</si>
  <si>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</si>
  <si>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</si>
  <si>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</si>
  <si>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</si>
  <si>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</si>
  <si>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</si>
  <si>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</si>
  <si>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</si>
  <si>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</si>
  <si>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</si>
  <si>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</si>
  <si>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</si>
  <si>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</si>
  <si>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</si>
  <si>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</si>
  <si>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</si>
  <si>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</si>
  <si>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</si>
  <si>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</si>
  <si>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</si>
  <si>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</si>
  <si>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</si>
  <si>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</si>
  <si>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</si>
  <si>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</si>
  <si>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</si>
  <si>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</si>
  <si>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</si>
  <si>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</si>
  <si>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</si>
  <si>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</si>
  <si>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</si>
  <si>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</si>
  <si>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</si>
  <si>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</si>
  <si>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</si>
  <si>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</si>
  <si>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</si>
  <si>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</si>
  <si>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</si>
  <si>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</si>
  <si>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</si>
  <si>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</si>
  <si>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</si>
  <si>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</si>
  <si>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</si>
  <si>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</si>
  <si>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</si>
  <si>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</si>
  <si>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</si>
  <si>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</si>
  <si>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</si>
  <si>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</si>
  <si>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</si>
  <si>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</si>
  <si>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</si>
  <si>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</si>
  <si>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</si>
  <si>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</si>
  <si>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</si>
  <si>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</si>
  <si>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</si>
  <si>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</si>
  <si>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</si>
  <si>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</si>
  <si>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</si>
  <si>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</si>
  <si>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</si>
  <si>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</si>
  <si>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</si>
  <si>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</si>
  <si>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</si>
  <si>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</si>
  <si>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</si>
  <si>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</si>
  <si>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</si>
  <si>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</si>
  <si>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</si>
  <si>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</si>
  <si>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</si>
  <si>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</si>
  <si>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</si>
  <si>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</si>
  <si>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</si>
  <si>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</si>
  <si>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</si>
  <si>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</si>
  <si>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</si>
  <si>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</si>
  <si>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</si>
  <si>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</si>
  <si>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</si>
  <si>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</si>
  <si>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</si>
  <si>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</si>
  <si>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</si>
  <si>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</si>
  <si>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</si>
  <si>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</si>
  <si>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</si>
  <si>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</si>
  <si>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</si>
  <si>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</si>
  <si>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</si>
  <si>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</si>
  <si>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</si>
  <si>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</si>
  <si>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</si>
  <si>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</si>
  <si>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</si>
  <si>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</si>
  <si>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</si>
  <si>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</si>
  <si>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</si>
  <si>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</si>
  <si>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</si>
  <si>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</si>
  <si>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</si>
  <si>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</si>
  <si>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</si>
  <si>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</si>
  <si>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</si>
  <si>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</si>
  <si>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</si>
  <si>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</si>
  <si>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</si>
  <si>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</si>
  <si>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</si>
  <si>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</si>
  <si>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</si>
  <si>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</si>
  <si>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</si>
  <si>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</si>
  <si>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</si>
  <si>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</si>
  <si>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</si>
  <si>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</si>
  <si>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</si>
  <si>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</si>
  <si>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</si>
  <si>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</si>
  <si>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</si>
  <si>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</si>
  <si>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</si>
  <si>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</si>
  <si>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</si>
  <si>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</si>
  <si>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</si>
  <si>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</si>
  <si>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</si>
  <si>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</si>
  <si>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</si>
  <si>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</si>
  <si>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</si>
  <si>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</si>
  <si>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</si>
  <si>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</si>
  <si>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</si>
  <si>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</si>
  <si>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</si>
  <si>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</si>
  <si>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</si>
  <si>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</si>
  <si>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</si>
  <si>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</si>
  <si>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</si>
  <si>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</si>
  <si>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</si>
  <si>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</si>
  <si>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</si>
  <si>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</si>
  <si>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</si>
  <si>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</si>
  <si>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</si>
  <si>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</si>
  <si>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</si>
  <si>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</si>
  <si>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</si>
  <si>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</si>
  <si>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</si>
  <si>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</si>
  <si>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</si>
  <si>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</si>
  <si>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</si>
  <si>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</si>
  <si>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</si>
  <si>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</si>
  <si>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</si>
  <si>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</si>
  <si>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</si>
  <si>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</si>
  <si>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</si>
  <si>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</si>
  <si>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</si>
  <si>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</si>
  <si>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</si>
  <si>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</si>
  <si>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</si>
  <si>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</si>
  <si>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</si>
  <si>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</si>
  <si>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</si>
  <si>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</si>
  <si>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</si>
  <si>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</si>
  <si>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</si>
  <si>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</si>
  <si>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</si>
  <si>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</si>
  <si>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</si>
  <si>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</si>
  <si>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</si>
  <si>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</si>
  <si>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</si>
  <si>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</si>
  <si>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</si>
  <si>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</si>
  <si>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</si>
  <si>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</si>
  <si>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</si>
  <si>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</si>
  <si>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</si>
  <si>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</si>
  <si>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</si>
  <si>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</si>
  <si>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</si>
  <si>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</si>
  <si>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</si>
  <si>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</si>
  <si>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</si>
  <si>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</si>
  <si>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</si>
  <si>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</si>
  <si>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</si>
  <si>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</si>
  <si>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</si>
  <si>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</si>
  <si>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</si>
  <si>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</si>
  <si>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</si>
  <si>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</si>
  <si>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</si>
  <si>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</si>
  <si>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</si>
  <si>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</si>
  <si>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</si>
  <si>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</si>
  <si>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</si>
  <si>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</si>
  <si>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</si>
  <si>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</si>
  <si>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</si>
  <si>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</si>
  <si>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</si>
  <si>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</si>
  <si>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</si>
  <si>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</si>
  <si>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</si>
  <si>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</si>
  <si>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</si>
  <si>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</si>
  <si>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</si>
  <si>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</si>
  <si>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</si>
  <si>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</si>
  <si>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</si>
  <si>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</si>
  <si>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</si>
  <si>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</si>
  <si>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</si>
  <si>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</si>
  <si>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</si>
  <si>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</si>
  <si>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</si>
  <si>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</si>
  <si>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</si>
  <si>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</si>
  <si>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</si>
  <si>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</si>
  <si>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</si>
  <si>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</si>
  <si>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</si>
  <si>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</si>
  <si>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</si>
  <si>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</si>
  <si>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</si>
  <si>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</si>
  <si>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</si>
  <si>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</si>
  <si>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</si>
  <si>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</si>
  <si>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</si>
  <si>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</si>
  <si>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</si>
  <si>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</si>
  <si>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</si>
  <si>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</si>
  <si>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</si>
  <si>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</si>
  <si>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</si>
  <si>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</si>
  <si>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</si>
  <si>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</si>
  <si>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</si>
  <si>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</si>
  <si>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</si>
  <si>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</si>
  <si>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</si>
  <si>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</si>
  <si>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</si>
  <si>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</si>
  <si>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</si>
  <si>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</si>
  <si>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</si>
  <si>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</si>
  <si>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</si>
  <si>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</si>
  <si>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</si>
  <si>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</si>
  <si>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</si>
  <si>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</si>
  <si>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</si>
  <si>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</si>
  <si>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</si>
  <si>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</si>
  <si>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</si>
  <si>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</si>
  <si>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</si>
  <si>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</si>
  <si>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</si>
  <si>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</si>
  <si>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</si>
  <si>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</si>
  <si>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</si>
  <si>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</si>
  <si>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</si>
  <si>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</si>
  <si>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</si>
  <si>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</si>
  <si>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</si>
  <si>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</si>
  <si>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</si>
  <si>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</si>
  <si>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</si>
  <si>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</si>
  <si>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</si>
  <si>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</si>
  <si>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</si>
  <si>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</si>
  <si>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</si>
  <si>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</si>
  <si>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</si>
  <si>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</si>
  <si>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</si>
  <si>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</si>
  <si>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</si>
  <si>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</si>
  <si>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</si>
  <si>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</si>
  <si>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</si>
  <si>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</si>
  <si>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</si>
  <si>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</si>
  <si>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</si>
  <si>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</si>
  <si>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</si>
  <si>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</si>
  <si>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</si>
  <si>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</si>
  <si>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</si>
  <si>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</si>
  <si>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</si>
  <si>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</si>
  <si>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</si>
  <si>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</si>
  <si>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</si>
  <si>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</si>
  <si>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</si>
  <si>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</si>
  <si>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</si>
  <si>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</si>
  <si>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</si>
  <si>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</si>
  <si>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</si>
  <si>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</si>
  <si>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</si>
  <si>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</si>
  <si>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</si>
  <si>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</si>
  <si>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</si>
  <si>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</si>
  <si>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</si>
  <si>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</si>
  <si>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</si>
  <si>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</si>
  <si>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</si>
  <si>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</si>
  <si>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</si>
  <si>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</si>
  <si>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</si>
  <si>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</si>
  <si>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</si>
  <si>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</si>
  <si>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</si>
  <si>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</si>
  <si>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</si>
  <si>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</si>
  <si>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</si>
  <si>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</si>
  <si>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</si>
  <si>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</si>
  <si>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</si>
  <si>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</si>
  <si>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</si>
  <si>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</si>
  <si>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</si>
  <si>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</si>
  <si>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</si>
  <si>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</si>
  <si>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</si>
  <si>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</si>
  <si>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</si>
  <si>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</si>
  <si>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</si>
  <si>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</si>
  <si>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</si>
  <si>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</si>
  <si>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</si>
  <si>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</si>
  <si>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</si>
  <si>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</si>
  <si>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</si>
  <si>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</si>
  <si>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</si>
  <si>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</si>
  <si>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</si>
  <si>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</si>
  <si>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</si>
  <si>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</si>
  <si>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VÁLVULA EM PLÁSTICO 1" PARA PIA, TANQUE OU LAVATÓRIO, COM OU SEM LADRÃO - FORNECIMENTO E INSTALAÇÃO. AF_12/2013</t>
  </si>
  <si>
    <t>SIFÃO DO TIPO FLEXÍVEL EM PVC 1 X 1.1/2 - FORNECIMENTO E INSTALAÇÃO. AF_12/2013</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</si>
  <si>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</si>
  <si>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</si>
  <si>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</si>
  <si>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VALVULA PE COM CRIVO BRONZE 1.1/4" - FORNECIMENTO E INSTALACAO</t>
  </si>
  <si>
    <t>REGISTRO DE PRESSÃO BRUTO, LATÃO, ROSCÁVEL, 1/2",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</si>
  <si>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</si>
  <si>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</si>
  <si>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</si>
  <si>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</si>
  <si>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</si>
  <si>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</si>
  <si>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</si>
  <si>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</si>
  <si>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</si>
  <si>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</si>
  <si>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</si>
  <si>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</si>
  <si>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</si>
  <si>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</si>
  <si>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</si>
  <si>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</si>
  <si>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</si>
  <si>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</si>
  <si>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</si>
  <si>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</si>
  <si>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</si>
  <si>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</si>
  <si>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</si>
  <si>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</si>
  <si>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</si>
  <si>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</si>
  <si>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</si>
  <si>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</si>
  <si>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</si>
  <si>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</si>
  <si>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</si>
  <si>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</si>
  <si>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</si>
  <si>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</si>
  <si>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</si>
  <si>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</si>
  <si>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</si>
  <si>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</si>
  <si>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</si>
  <si>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</si>
  <si>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</si>
  <si>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</si>
  <si>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</si>
  <si>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</si>
  <si>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</si>
  <si>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</si>
  <si>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</si>
  <si>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</si>
  <si>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</si>
  <si>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</si>
  <si>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</si>
  <si>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</si>
  <si>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</si>
  <si>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</si>
  <si>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</si>
  <si>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</si>
  <si>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</si>
  <si>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</si>
  <si>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</si>
  <si>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</si>
  <si>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</si>
  <si>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</si>
  <si>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</si>
  <si>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</si>
  <si>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</si>
  <si>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</si>
  <si>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</si>
  <si>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</si>
  <si>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</si>
  <si>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</si>
  <si>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</si>
  <si>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</si>
  <si>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</si>
  <si>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</si>
  <si>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</si>
  <si>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</si>
  <si>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</si>
  <si>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</si>
  <si>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</si>
  <si>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</si>
  <si>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</si>
  <si>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</si>
  <si>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</si>
  <si>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</si>
  <si>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</si>
  <si>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</si>
  <si>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</si>
  <si>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</si>
  <si>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</si>
  <si>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</si>
  <si>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</si>
  <si>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</si>
  <si>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</si>
  <si>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</si>
  <si>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</si>
  <si>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</si>
  <si>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</si>
  <si>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</si>
  <si>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</si>
  <si>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</si>
  <si>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</si>
  <si>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</si>
  <si>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</si>
  <si>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</si>
  <si>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</si>
  <si>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</si>
  <si>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</si>
  <si>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</si>
  <si>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</si>
  <si>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</si>
  <si>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</si>
  <si>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KIT CAVALETE PVC COM REGISTRO 3/4" - FORNECIMENTO E INSTALACAO</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</si>
  <si>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</si>
  <si>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</si>
  <si>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</si>
  <si>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</si>
  <si>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</si>
  <si>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</si>
  <si>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</si>
  <si>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</si>
  <si>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ESCAVACAO, CARGA E TRANSPORTE DE  MATERIAL DE 1A CATEGORIA COM TRATOR SOBRE ESTEIRAS 347 HP E CACAMBA 6M3,  DMT 50 A 200M</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</si>
  <si>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</si>
  <si>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</si>
  <si>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</si>
  <si>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</si>
  <si>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</si>
  <si>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</si>
  <si>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</si>
  <si>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</si>
  <si>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</si>
  <si>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</si>
  <si>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</si>
  <si>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</si>
  <si>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</si>
  <si>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</si>
  <si>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</si>
  <si>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</si>
  <si>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</si>
  <si>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</si>
  <si>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</si>
  <si>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</si>
  <si>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</si>
  <si>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</si>
  <si>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</si>
  <si>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</si>
  <si>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</si>
  <si>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</si>
  <si>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</si>
  <si>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</si>
  <si>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</si>
  <si>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</si>
  <si>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</si>
  <si>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</si>
  <si>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</si>
  <si>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</si>
  <si>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</si>
  <si>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</si>
  <si>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</si>
  <si>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</si>
  <si>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</si>
  <si>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</si>
  <si>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</si>
  <si>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</si>
  <si>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</si>
  <si>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</si>
  <si>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</si>
  <si>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</si>
  <si>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</si>
  <si>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</si>
  <si>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</si>
  <si>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</si>
  <si>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</si>
  <si>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</si>
  <si>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</si>
  <si>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</si>
  <si>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</si>
  <si>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</si>
  <si>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</si>
  <si>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TXKM</t>
  </si>
  <si>
    <t>T</t>
  </si>
  <si>
    <t>M3XKM</t>
  </si>
  <si>
    <t>CARGA E DESCARGA MECANICA DE SOLO UTILIZANDO CAMINHAO BASCULANTE 6,0M3/16T E PA CARREGADEIRA SOBRE PNEUS 128 HP, CAPACIDADE DA CAÇAMBA 1,7 A 2,8 M3, PESO OPERACIONAL 11632 KG</t>
  </si>
  <si>
    <t>PREPARO DE FUNDO DE VALA COM LARGURA MENOR QUE 1,5 M, EM LOCAL COM NÍVEL BAIXO DE INTERFERÊNCIA. AF_06/2016</t>
  </si>
  <si>
    <t>LASTRO DE VALA COM PREPARO DE FUNDO, LARGURA MENOR QUE 1,5 M, COM CAMADA DE BRITA, LANÇAMENTO MECANIZADO, EM LOCAL COM NÍVEL BAIXO DE INTERFERÊNCIA. AF_06/2016</t>
  </si>
  <si>
    <t>LASTRO COM PREPARO DE FUNDO, LARGURA MAIOR OU IGUAL A 1,5 M, COM CAMADA DE BRITA, LANÇAMENTO MECANIZADO, EM LOCAL COM NÍVEL BAIXO DE INTERFERÊNCIA. AF_06/2016</t>
  </si>
  <si>
    <t>COMPACTACAO MECANICA, SEM CONTROLE DO GC (C/COMPACTADOR PLACA 400 KG)</t>
  </si>
  <si>
    <t>COMPACTACAO MECANICA C/ CONTROLE DO GC&gt;=95% DO PN (AREAS) (C/MONIVELADORA 140 HP E ROLO COMPRESSOR VIBRATORIO 80 HP)</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</si>
  <si>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</si>
  <si>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</si>
  <si>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</si>
  <si>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</si>
  <si>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</si>
  <si>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</si>
  <si>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</si>
  <si>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</si>
  <si>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</si>
  <si>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</si>
  <si>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</si>
  <si>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</si>
  <si>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</si>
  <si>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</si>
  <si>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</si>
  <si>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</si>
  <si>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</si>
  <si>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</si>
  <si>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</si>
  <si>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</si>
  <si>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</si>
  <si>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</si>
  <si>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</si>
  <si>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</si>
  <si>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</si>
  <si>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</si>
  <si>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</si>
  <si>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</si>
  <si>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</si>
  <si>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</si>
  <si>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</si>
  <si>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</si>
  <si>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</si>
  <si>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</si>
  <si>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</si>
  <si>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</si>
  <si>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</si>
  <si>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</si>
  <si>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</si>
  <si>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</si>
  <si>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</si>
  <si>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</si>
  <si>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</si>
  <si>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</si>
  <si>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</si>
  <si>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</si>
  <si>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</si>
  <si>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</si>
  <si>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</si>
  <si>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</si>
  <si>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</si>
  <si>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</si>
  <si>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</si>
  <si>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</si>
  <si>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</si>
  <si>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</si>
  <si>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</si>
  <si>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</si>
  <si>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</si>
  <si>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</si>
  <si>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</si>
  <si>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</si>
  <si>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</si>
  <si>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</si>
  <si>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</si>
  <si>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</si>
  <si>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</si>
  <si>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</si>
  <si>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</si>
  <si>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</si>
  <si>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</si>
  <si>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</si>
  <si>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</si>
  <si>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</si>
  <si>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</si>
  <si>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</si>
  <si>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</si>
  <si>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</si>
  <si>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</si>
  <si>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</si>
  <si>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</si>
  <si>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</si>
  <si>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</si>
  <si>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</si>
  <si>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</si>
  <si>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</si>
  <si>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</si>
  <si>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</si>
  <si>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</si>
  <si>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</si>
  <si>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</si>
  <si>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</si>
  <si>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</si>
  <si>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</si>
  <si>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</si>
  <si>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</si>
  <si>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</si>
  <si>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</si>
  <si>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</si>
  <si>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</si>
  <si>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</si>
  <si>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</si>
  <si>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</si>
  <si>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</si>
  <si>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</si>
  <si>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</si>
  <si>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</si>
  <si>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</si>
  <si>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</si>
  <si>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</si>
  <si>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</si>
  <si>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</si>
  <si>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</si>
  <si>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</si>
  <si>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</si>
  <si>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</si>
  <si>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</si>
  <si>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</si>
  <si>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</si>
  <si>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</si>
  <si>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</si>
  <si>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</si>
  <si>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</si>
  <si>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</si>
  <si>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</si>
  <si>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</si>
  <si>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</si>
  <si>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</si>
  <si>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</si>
  <si>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</si>
  <si>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</si>
  <si>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</si>
  <si>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</si>
  <si>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</si>
  <si>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</si>
  <si>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</si>
  <si>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</si>
  <si>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</si>
  <si>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</si>
  <si>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</si>
  <si>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</si>
  <si>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</si>
  <si>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</si>
  <si>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</si>
  <si>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</si>
  <si>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</si>
  <si>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</si>
  <si>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</si>
  <si>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</si>
  <si>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</si>
  <si>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</si>
  <si>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</si>
  <si>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</si>
  <si>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</si>
  <si>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</si>
  <si>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</si>
  <si>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</si>
  <si>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</si>
  <si>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</si>
  <si>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</si>
  <si>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</si>
  <si>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</si>
  <si>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</si>
  <si>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</si>
  <si>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</si>
  <si>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</si>
  <si>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</si>
  <si>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</si>
  <si>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</si>
  <si>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</si>
  <si>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</si>
  <si>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</si>
  <si>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</si>
  <si>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</si>
  <si>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</si>
  <si>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</si>
  <si>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</si>
  <si>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</si>
  <si>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</si>
  <si>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</si>
  <si>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</si>
  <si>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</si>
  <si>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</si>
  <si>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</si>
  <si>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</si>
  <si>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</si>
  <si>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</si>
  <si>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</si>
  <si>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</si>
  <si>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</si>
  <si>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</si>
  <si>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</si>
  <si>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</si>
  <si>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</si>
  <si>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</si>
  <si>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</si>
  <si>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</si>
  <si>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</si>
  <si>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</si>
  <si>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</si>
  <si>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</si>
  <si>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</si>
  <si>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</si>
  <si>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</si>
  <si>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</si>
  <si>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</si>
  <si>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</si>
  <si>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</si>
  <si>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</si>
  <si>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</si>
  <si>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</si>
  <si>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</si>
  <si>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</si>
  <si>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</si>
  <si>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</si>
  <si>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</si>
  <si>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</si>
  <si>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</si>
  <si>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</si>
  <si>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</si>
  <si>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</si>
  <si>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</si>
  <si>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</si>
  <si>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</si>
  <si>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</si>
  <si>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</si>
  <si>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</si>
  <si>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</si>
  <si>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</si>
  <si>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</si>
  <si>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</si>
  <si>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</si>
  <si>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</si>
  <si>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</si>
  <si>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</si>
  <si>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</si>
  <si>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</si>
  <si>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ESMALTE ACETINADO EM MADEIRA, DUAS DEMAOS</t>
  </si>
  <si>
    <t>PINTURA COM TINTA PROTETORA ACABAMENTO GRAFITE ESMALTE SOBRE SUPERFICIE METALICA, 2 DEMAOS</t>
  </si>
  <si>
    <t>PINTURA ESMALTE BRILHANTE (2 DEMAOS) SOBRE SUPERFICIE METALICA, INCLUSIVE PROTECAO COM ZARCAO (1 DEMAO)</t>
  </si>
  <si>
    <t>PINTURA ACRILICA PARA SINALIZAÇÃO HORIZONTAL EM PISO CIMENTADO</t>
  </si>
  <si>
    <t>PISO EM TACO DE MADEIRA 7X21CM, ASSENTADO COM ARGAMASSA TRACO 1:4 (CIMENTO E AREIA MEDIA)</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</si>
  <si>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</si>
  <si>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</si>
  <si>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</si>
  <si>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</si>
  <si>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</si>
  <si>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</si>
  <si>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</si>
  <si>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</si>
  <si>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</si>
  <si>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</si>
  <si>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</si>
  <si>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</si>
  <si>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</si>
  <si>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</si>
  <si>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</si>
  <si>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</si>
  <si>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</si>
  <si>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</si>
  <si>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LADRILHO HIDRÁULICO APLICADO EM AMBIENTES INTERNOS, INCLUSO APLICAÇÃO DE RESINA. AF_06/2018</t>
  </si>
  <si>
    <t>PISO VINÍLICO SEMI-FLEXÍVEL EM PLACAS, PADRÃO LISO, ESPESSURA 3,2 MM, FIXADO COM COLA. AF_06/2018</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</si>
  <si>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</si>
  <si>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</si>
  <si>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</si>
  <si>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</si>
  <si>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</si>
  <si>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</si>
  <si>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</si>
  <si>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</si>
  <si>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</si>
  <si>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</si>
  <si>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</si>
  <si>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</si>
  <si>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</si>
  <si>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</si>
  <si>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</si>
  <si>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</si>
  <si>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</si>
  <si>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</si>
  <si>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</si>
  <si>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</si>
  <si>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</si>
  <si>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</si>
  <si>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</si>
  <si>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</si>
  <si>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</si>
  <si>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</si>
  <si>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</si>
  <si>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</si>
  <si>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</si>
  <si>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</si>
  <si>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</si>
  <si>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</si>
  <si>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</si>
  <si>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</si>
  <si>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</si>
  <si>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</si>
  <si>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</si>
  <si>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</si>
  <si>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</si>
  <si>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</si>
  <si>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</si>
  <si>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</si>
  <si>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</si>
  <si>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</si>
  <si>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</si>
  <si>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</si>
  <si>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</si>
  <si>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</si>
  <si>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</si>
  <si>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</si>
  <si>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</si>
  <si>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</si>
  <si>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</si>
  <si>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</si>
  <si>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</si>
  <si>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</si>
  <si>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</si>
  <si>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</si>
  <si>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</si>
  <si>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</si>
  <si>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</si>
  <si>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</si>
  <si>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</si>
  <si>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</si>
  <si>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</si>
  <si>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</si>
  <si>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</si>
  <si>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</si>
  <si>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</si>
  <si>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</si>
  <si>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</si>
  <si>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</si>
  <si>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</si>
  <si>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</si>
  <si>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</si>
  <si>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</si>
  <si>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</si>
  <si>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</si>
  <si>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</si>
  <si>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</si>
  <si>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</si>
  <si>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</si>
  <si>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</si>
  <si>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</si>
  <si>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</si>
  <si>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</si>
  <si>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</si>
  <si>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</si>
  <si>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</si>
  <si>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</si>
  <si>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</si>
  <si>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</si>
  <si>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</si>
  <si>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</si>
  <si>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</si>
  <si>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</si>
  <si>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</si>
  <si>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</si>
  <si>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</si>
  <si>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</si>
  <si>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</si>
  <si>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</si>
  <si>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</si>
  <si>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</si>
  <si>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</si>
  <si>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</si>
  <si>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</si>
  <si>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</si>
  <si>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</si>
  <si>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</si>
  <si>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</si>
  <si>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</si>
  <si>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</si>
  <si>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</si>
  <si>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</si>
  <si>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</si>
  <si>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</si>
  <si>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</si>
  <si>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</si>
  <si>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</si>
  <si>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</si>
  <si>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</si>
  <si>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</si>
  <si>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</si>
  <si>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</si>
  <si>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</si>
  <si>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</si>
  <si>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</si>
  <si>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</si>
  <si>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</si>
  <si>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</si>
  <si>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</si>
  <si>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</si>
  <si>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</si>
  <si>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</si>
  <si>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</si>
  <si>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</si>
  <si>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</si>
  <si>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</si>
  <si>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</si>
  <si>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</si>
  <si>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</si>
  <si>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</si>
  <si>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</si>
  <si>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</si>
  <si>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</si>
  <si>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</si>
  <si>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</si>
  <si>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</si>
  <si>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</si>
  <si>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</si>
  <si>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</si>
  <si>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</si>
  <si>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</si>
  <si>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</si>
  <si>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</si>
  <si>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</si>
  <si>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</si>
  <si>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</si>
  <si>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</si>
  <si>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</si>
  <si>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</si>
  <si>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</si>
  <si>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</si>
  <si>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</si>
  <si>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</si>
  <si>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</si>
  <si>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</si>
  <si>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</si>
  <si>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</si>
  <si>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</si>
  <si>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</si>
  <si>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</si>
  <si>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</si>
  <si>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</si>
  <si>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</si>
  <si>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</si>
  <si>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</si>
  <si>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</si>
  <si>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</si>
  <si>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</si>
  <si>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</si>
  <si>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</si>
  <si>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</si>
  <si>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</si>
  <si>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</si>
  <si>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</si>
  <si>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</si>
  <si>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</si>
  <si>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</si>
  <si>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</si>
  <si>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</si>
  <si>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</si>
  <si>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</si>
  <si>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</si>
  <si>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</si>
  <si>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</si>
  <si>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</si>
  <si>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</si>
  <si>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</si>
  <si>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</si>
  <si>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</si>
  <si>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</si>
  <si>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</si>
  <si>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</si>
  <si>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</si>
  <si>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</si>
  <si>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</si>
  <si>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</si>
  <si>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</si>
  <si>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</si>
  <si>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</si>
  <si>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</si>
  <si>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</si>
  <si>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</si>
  <si>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</si>
  <si>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</si>
  <si>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</si>
  <si>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</si>
  <si>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</si>
  <si>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</si>
  <si>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</si>
  <si>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</si>
  <si>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</si>
  <si>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</si>
  <si>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</si>
  <si>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</si>
  <si>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</si>
  <si>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</si>
  <si>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</si>
  <si>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</si>
  <si>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</si>
  <si>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</si>
  <si>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</si>
  <si>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</si>
  <si>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</si>
  <si>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</si>
  <si>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</si>
  <si>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</si>
  <si>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</si>
  <si>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</si>
  <si>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</si>
  <si>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</si>
  <si>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</si>
  <si>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</si>
  <si>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</si>
  <si>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</si>
  <si>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</si>
  <si>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</si>
  <si>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</si>
  <si>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</si>
  <si>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</si>
  <si>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</si>
  <si>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</si>
  <si>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</si>
  <si>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</si>
  <si>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</si>
  <si>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</si>
  <si>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</si>
  <si>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</si>
  <si>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</si>
  <si>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</si>
  <si>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</si>
  <si>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</si>
  <si>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</si>
  <si>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</si>
  <si>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</si>
  <si>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</si>
  <si>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</si>
  <si>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</si>
  <si>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</si>
  <si>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</si>
  <si>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</si>
  <si>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</si>
  <si>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</si>
  <si>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</si>
  <si>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</si>
  <si>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</si>
  <si>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</si>
  <si>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</si>
  <si>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</si>
  <si>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</si>
  <si>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</si>
  <si>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</si>
  <si>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</si>
  <si>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</si>
  <si>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</si>
  <si>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</si>
  <si>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</si>
  <si>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</si>
  <si>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</si>
  <si>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</si>
  <si>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</si>
  <si>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</si>
  <si>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</si>
  <si>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</si>
  <si>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</si>
  <si>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</si>
  <si>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</si>
  <si>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</si>
  <si>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</si>
  <si>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</si>
  <si>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1:4 (CIMENTO E AREIA GROSSA) PARA CHAPISCO CONVENCIONAL, PREPARO MECÂNICO COM BETONEIRA 400 L. AF_06/2014</t>
  </si>
  <si>
    <t>ARGAMASSA PARA REVESTIMENTO DECORATIVO MONOCAMADA (MONOCAPA), MISTURA E PROJEÇÃO DE 2 M3/H DE ARGAMASSA. AF_06/2014</t>
  </si>
  <si>
    <t>ARGAMASSA INDUSTRIALIZADA PARA REVESTIMENTOS, MISTURA E PROJEÇÃO DE 2 M³/H DE ARGAMASSA. AF_06/2014</t>
  </si>
  <si>
    <t>ARGAMASSA TRAÇO 1:3 (CIMENTO E AREIA MÉDIA), PREPARO MECÂNICO COM BETONEIRA 400 L. AF_08/2014</t>
  </si>
  <si>
    <t>ARGAMASSA TRAÇO 1:4 (CIMENTO E AREIA MÉDIA), PREPARO MECÂNICO COM BETONEIRA 400 L. AF_08/2014</t>
  </si>
  <si>
    <t>ARGAMASSA TRAÇO 1:3 (CIMENTO E AREIA), PREPARO MECANICO , INCLUSO ADITIVO IMPERMEABILIZANTE</t>
  </si>
  <si>
    <t>L</t>
  </si>
  <si>
    <t>PENEIRAMENTO DE AREIA COM PENEIRA ELÉTRICA. AF_11/2015</t>
  </si>
  <si>
    <t>PENEIRAMENTO DE AREIA COM PENEIRA MANUAL. AF_11/2015</t>
  </si>
  <si>
    <t>ENSACAMENTO DE AREIA. AF_11/2015</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</si>
  <si>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</si>
  <si>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</si>
  <si>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</si>
  <si>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</si>
  <si>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</si>
  <si>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</si>
  <si>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</si>
  <si>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</si>
  <si>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</si>
  <si>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</si>
  <si>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</si>
  <si>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</si>
  <si>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</si>
  <si>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</si>
  <si>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</si>
  <si>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</si>
  <si>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</si>
  <si>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</si>
  <si>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</si>
  <si>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</si>
  <si>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</si>
  <si>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</si>
  <si>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</si>
  <si>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</si>
  <si>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</si>
  <si>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</si>
  <si>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</si>
  <si>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</si>
  <si>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</si>
  <si>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</si>
  <si>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</si>
  <si>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</si>
  <si>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</si>
  <si>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</si>
  <si>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</si>
  <si>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</si>
  <si>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</si>
  <si>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</si>
  <si>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</si>
  <si>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</si>
  <si>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</si>
  <si>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</si>
  <si>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</si>
  <si>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</si>
  <si>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</si>
  <si>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</si>
  <si>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</si>
  <si>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</si>
  <si>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</si>
  <si>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</si>
  <si>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</si>
  <si>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</si>
  <si>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</si>
  <si>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</si>
  <si>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</si>
  <si>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</si>
  <si>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</si>
  <si>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</si>
  <si>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</si>
  <si>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</si>
  <si>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</si>
  <si>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</si>
  <si>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</si>
  <si>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</si>
  <si>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</si>
  <si>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</si>
  <si>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</si>
  <si>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</si>
  <si>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</si>
  <si>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</si>
  <si>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</si>
  <si>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</si>
  <si>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</si>
  <si>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</si>
  <si>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</si>
  <si>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</si>
  <si>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</si>
  <si>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</si>
  <si>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</si>
  <si>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</si>
  <si>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</si>
  <si>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</si>
  <si>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</si>
  <si>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</si>
  <si>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</si>
  <si>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</si>
  <si>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ESMERALDA EM ROLO</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</si>
  <si>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</si>
  <si>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</si>
  <si>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</si>
  <si>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</si>
  <si>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</si>
  <si>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</si>
  <si>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</si>
  <si>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</si>
  <si>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</si>
  <si>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</si>
  <si>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</si>
  <si>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</si>
  <si>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</si>
  <si>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</si>
  <si>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</si>
  <si>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</si>
  <si>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</si>
  <si>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</si>
  <si>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</si>
  <si>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</si>
  <si>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</si>
  <si>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</si>
  <si>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</si>
  <si>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</si>
  <si>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</si>
  <si>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</si>
  <si>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</si>
  <si>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</si>
  <si>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</si>
  <si>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</si>
  <si>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</si>
  <si>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</si>
  <si>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</si>
  <si>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</si>
  <si>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</si>
  <si>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</si>
  <si>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</si>
  <si>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</si>
  <si>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</si>
  <si>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</si>
  <si>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</si>
  <si>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</si>
  <si>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</si>
  <si>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</si>
  <si>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</si>
  <si>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</si>
  <si>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</si>
  <si>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</si>
  <si>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</si>
  <si>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</si>
  <si>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</si>
  <si>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</si>
  <si>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</si>
  <si>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</si>
  <si>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</si>
  <si>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</si>
  <si>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</si>
  <si>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</si>
  <si>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</si>
  <si>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</si>
  <si>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</si>
  <si>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</si>
  <si>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</si>
  <si>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</si>
  <si>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</si>
  <si>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</si>
  <si>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</si>
  <si>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</si>
  <si>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</si>
  <si>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</si>
  <si>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</si>
  <si>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</si>
  <si>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</si>
  <si>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</si>
  <si>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</si>
  <si>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</si>
  <si>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</si>
  <si>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</si>
  <si>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</si>
  <si>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</si>
  <si>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</si>
  <si>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</si>
  <si>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</si>
  <si>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</si>
  <si>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</si>
  <si>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</si>
  <si>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</si>
  <si>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</si>
  <si>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</si>
  <si>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</si>
  <si>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</si>
  <si>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</si>
  <si>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</si>
  <si>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</si>
  <si>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</si>
  <si>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</si>
  <si>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</si>
  <si>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</si>
  <si>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</si>
  <si>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</si>
  <si>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</si>
  <si>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</si>
  <si>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</si>
  <si>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</si>
  <si>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</si>
  <si>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</si>
  <si>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</si>
  <si>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</si>
  <si>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</si>
  <si>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</si>
  <si>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</si>
  <si>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</si>
  <si>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</si>
  <si>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</si>
  <si>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</si>
  <si>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</si>
  <si>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</si>
  <si>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</si>
  <si>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</si>
  <si>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</si>
  <si>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</si>
  <si>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</si>
  <si>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</si>
  <si>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</si>
  <si>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</si>
  <si>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</si>
  <si>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</si>
  <si>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</si>
  <si>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</si>
  <si>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</si>
  <si>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</si>
  <si>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</si>
  <si>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</si>
  <si>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</si>
  <si>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</si>
  <si>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</si>
  <si>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</si>
  <si>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</si>
  <si>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</si>
  <si>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</si>
  <si>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</si>
  <si>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</si>
  <si>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</si>
  <si>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</si>
  <si>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</si>
  <si>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</si>
  <si>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</si>
  <si>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</si>
  <si>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</si>
  <si>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</si>
  <si>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</si>
  <si>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</si>
  <si>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</si>
  <si>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</si>
  <si>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</si>
  <si>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</si>
  <si>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</si>
  <si>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</si>
  <si>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</si>
  <si>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</si>
  <si>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</si>
  <si>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</si>
  <si>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</si>
  <si>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</si>
  <si>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</si>
  <si>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</si>
  <si>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</si>
  <si>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</si>
  <si>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</si>
  <si>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</si>
  <si>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</si>
  <si>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</si>
  <si>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</si>
  <si>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</si>
  <si>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</si>
  <si>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</si>
  <si>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</si>
  <si>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</si>
  <si>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</si>
  <si>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</si>
  <si>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</si>
  <si>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</si>
  <si>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</si>
  <si>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</si>
  <si>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</si>
  <si>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</si>
  <si>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</si>
  <si>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</si>
  <si>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</si>
  <si>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</si>
  <si>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</si>
  <si>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</si>
  <si>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</si>
  <si>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</si>
  <si>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</si>
  <si>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</si>
  <si>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</si>
  <si>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</si>
  <si>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</si>
  <si>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</si>
  <si>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</si>
  <si>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</si>
  <si>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</si>
  <si>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</si>
  <si>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</si>
  <si>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</si>
  <si>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</si>
  <si>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</si>
  <si>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</si>
  <si>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</si>
  <si>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</si>
  <si>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</si>
  <si>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</si>
  <si>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</si>
  <si>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</si>
  <si>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</si>
  <si>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</si>
  <si>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</si>
  <si>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</si>
  <si>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</si>
  <si>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</si>
  <si>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</si>
  <si>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</si>
  <si>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</si>
  <si>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</si>
  <si>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</si>
  <si>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</si>
  <si>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</si>
  <si>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</si>
  <si>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</si>
  <si>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</si>
  <si>
    <t>LOCALIDADE: 4160 - CUIABA</t>
  </si>
  <si>
    <t xml:space="preserve">CODIGO  </t>
  </si>
  <si>
    <t>DESCRICAO DO INSUMO</t>
  </si>
  <si>
    <t xml:space="preserve">UN    </t>
  </si>
  <si>
    <t xml:space="preserve">M2    </t>
  </si>
  <si>
    <t xml:space="preserve">H     </t>
  </si>
  <si>
    <t xml:space="preserve">M     </t>
  </si>
  <si>
    <t xml:space="preserve">KG    </t>
  </si>
  <si>
    <t xml:space="preserve">L     </t>
  </si>
  <si>
    <t xml:space="preserve">M3    </t>
  </si>
  <si>
    <t xml:space="preserve">MES   </t>
  </si>
  <si>
    <t xml:space="preserve">ANEL BORRACHA PARA TUBO ESGOTO PREDIAL DN 50 MM (NBR 5688)                                                                                                                                                                                                                                                                                                                                                                                                                                                </t>
  </si>
  <si>
    <t xml:space="preserve">DM3   </t>
  </si>
  <si>
    <t xml:space="preserve">ASSENTO SANITARIO DE PLASTICO, TIPO CONVENCIONAL                                                                                                                                                                                                                                                                                                                                                                                                                                                          </t>
  </si>
  <si>
    <t xml:space="preserve">PAR   </t>
  </si>
  <si>
    <t xml:space="preserve">JG    </t>
  </si>
  <si>
    <t xml:space="preserve">MIL   </t>
  </si>
  <si>
    <t xml:space="preserve">BOLSA DE LIGACAO EM PVC FLEXIVEL PARA VASO SANITARIO 1.1/2 " (40 MM)                                                                                                                                                                                                                                                                                                                                                                                                                                      </t>
  </si>
  <si>
    <t xml:space="preserve">BUCHA DE REDUCAO DE PVC, SOLDAVEL, CURTA, COM 32 X 25 MM, PARA AGUA FRIA PREDIAL                                                                                                                                                                                                                                                                                                                                                                                                                          </t>
  </si>
  <si>
    <t xml:space="preserve">BUCHA DE REDUCAO DE PVC, SOLDAVEL, CURTA, COM 60 X 50 MM, PARA AGUA FRIA PREDIAL                                                                                                                                                                                                                                                                                                                                                                                                                          </t>
  </si>
  <si>
    <t xml:space="preserve">BUCHA DE REDUCAO DE PVC, SOLDAVEL, CURTA, COM 75 X 60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</si>
  <si>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</si>
  <si>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</si>
  <si>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</si>
  <si>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</si>
  <si>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75 X 50 MM, PARA AGUA FRIA PREDIAL                                                                                                                                                                                                                                                                                                                                                                                                                          </t>
  </si>
  <si>
    <t xml:space="preserve">BUCHA DE REDUCAO DE PVC, SOLDAVEL, LONGA, 50 X 40 MM, PARA ESGOTO PREDIAL                                                                                                                                                                                                                                                                                                                                                                                                                                 </t>
  </si>
  <si>
    <t>201,49</t>
  </si>
  <si>
    <t xml:space="preserve">CAIXA SIFONADA PVC, 150 X 150 X 50 MM, COM GRELHA QUADRADA BRANCA (NBR 5688)                                                                                                                                                                                                                                                                                                                                                                                                                              </t>
  </si>
  <si>
    <t xml:space="preserve">T     </t>
  </si>
  <si>
    <t xml:space="preserve">CJ    </t>
  </si>
  <si>
    <t xml:space="preserve">CONJUNTO DE LIGACAO PARA BACIA SANITARIA AJUSTAVEL, EM PLASTICO BRANCO, COM TUBO, CANOPLA E ESPUDE                                                                                                                                                                                                                                                                                                                                                                                                        </t>
  </si>
  <si>
    <t xml:space="preserve">100M  </t>
  </si>
  <si>
    <t xml:space="preserve">KW/H  </t>
  </si>
  <si>
    <t xml:space="preserve">CENTO </t>
  </si>
  <si>
    <t xml:space="preserve">GL    </t>
  </si>
  <si>
    <t>SC25KG</t>
  </si>
  <si>
    <t xml:space="preserve">GRANITO PARA BANCADA, POLIDO, TIPO ANDORINHA/ QUARTZ/ CASTELO/ CORUMBA OU OUTROS EQUIVALENTES DA REGIAO, E=  *2,5* CM                                                                                                                                                                                                                                                                                                                                                                                     </t>
  </si>
  <si>
    <t xml:space="preserve">JUNCAO DE REDUCAO SIMPLES, COM BOLSA PARA ANEL, PVC LEVE,  150 X 100 MM, PARA ESGOTO PREDIAL                                                                                                                                                                                                                                                                                                                                                                                                              </t>
  </si>
  <si>
    <t xml:space="preserve">LAVATORIO/CUBA DE EMBUTIR OVAL LOUCA BRANCA SEM LADRAO *50 X 35* CM                                                                                                                                                                                                                                                                                                                                                                                                                                       </t>
  </si>
  <si>
    <t>M2XMES</t>
  </si>
  <si>
    <t xml:space="preserve">MXMES </t>
  </si>
  <si>
    <t>911,98</t>
  </si>
  <si>
    <t xml:space="preserve">310ML </t>
  </si>
  <si>
    <t xml:space="preserve">SERVICO DE BOMBEAMENTO DE CONCRETO COM CONSUMO MINIMO DE 40 M3                                                                                                                                                                                                                                                                                                                                                                                                                                            </t>
  </si>
  <si>
    <t>600x600x600mm</t>
  </si>
  <si>
    <t>Espelho com Furo</t>
  </si>
  <si>
    <t>Tomada tripolar redonda 3P 30A sem placa</t>
  </si>
  <si>
    <t>25 A - 10 kA</t>
  </si>
  <si>
    <t>200A - 10 kA</t>
  </si>
  <si>
    <t>NÃO AFERIDA</t>
  </si>
  <si>
    <t>INSUMO</t>
  </si>
  <si>
    <t>1,0000000</t>
  </si>
  <si>
    <t>COMPOSICAO</t>
  </si>
  <si>
    <t>0,4000000</t>
  </si>
  <si>
    <t>COEFICIENTE</t>
  </si>
  <si>
    <t>PREÇO UNIT.</t>
  </si>
  <si>
    <t>PREÇO TOTAL PARCIAL</t>
  </si>
  <si>
    <t>SH001</t>
  </si>
  <si>
    <t>600 A - 10 kA</t>
  </si>
  <si>
    <t>Isol.XLPE OU EPR</t>
  </si>
  <si>
    <t>185 mm²</t>
  </si>
  <si>
    <t>SH002</t>
  </si>
  <si>
    <t>SH003</t>
  </si>
  <si>
    <t>CABO DE COBRE FLEXÍVEL ISOLADO, 185 MM², ANTI-CHAMA XLPE OU EPR, PARA DISTRIBUIÇÃO - FORNECIMENTO E INSTALAÇÃO. AF_12/2015</t>
  </si>
  <si>
    <t>CABO DE COBRE FLEXÍVEL ISOLADO, 95 MM², ANTI-CHAMA XLPE OU EPR, PARA DISTRIBUIÇÃO - FORNECIMENTO E INSTALAÇÃO. AF_12/2015</t>
  </si>
  <si>
    <t>SH004</t>
  </si>
  <si>
    <t>UD</t>
  </si>
  <si>
    <t>DISPOSITIVO DE PROTEÇÃO CONTRA SURTO 175 V - 8 KA</t>
  </si>
  <si>
    <t>10.000 L</t>
  </si>
  <si>
    <t>Cap. 50 disj. unip. - In barr. 225A</t>
  </si>
  <si>
    <t>Cap. 50 disj. unip. - In barr. 600A</t>
  </si>
  <si>
    <t>Cap. 32 disj. unip. - In barr. 225A</t>
  </si>
  <si>
    <t>Luminaria com Lâmpada fluorescente</t>
  </si>
  <si>
    <t>Cap. 40 disj. unip. - In barr. 100 A</t>
  </si>
  <si>
    <t>Barr. bif., disj geral, compacto - DIN (Ref. Moratori)</t>
  </si>
  <si>
    <t>Quadro distrib. plástico com tampa acrílica - embutir</t>
  </si>
  <si>
    <t>SH005</t>
  </si>
  <si>
    <t xml:space="preserve">COTOVELO RETO 50X50MM CHAPA 18 PARA ELETROCALHA FURADA TIPO C PRÉ-GALV. QUEN </t>
  </si>
  <si>
    <t>SH006</t>
  </si>
  <si>
    <t xml:space="preserve">COTOVELO RETO 100X50MM CHAPA 18 PARA ELETROCALHA FURADA TIPO C PRÉ-GALV. QUEN </t>
  </si>
  <si>
    <t>SH007</t>
  </si>
  <si>
    <t>SH008</t>
  </si>
  <si>
    <t>SH009</t>
  </si>
  <si>
    <t>SH010</t>
  </si>
  <si>
    <t>SH011</t>
  </si>
  <si>
    <t>SH012</t>
  </si>
  <si>
    <t>SH013</t>
  </si>
  <si>
    <t>02.INEL.ELE1.003/01</t>
  </si>
  <si>
    <t>1,1000000</t>
  </si>
  <si>
    <t>0,0900000</t>
  </si>
  <si>
    <t>SH014</t>
  </si>
  <si>
    <t>SH015</t>
  </si>
  <si>
    <t xml:space="preserve">ELETRODUTO FLEXÍVEL CORRUGADO, PVC, DN 50 MM (1.1/2"), PARA CIRCUITOS TERMINAIS, INSTALADO EM FORRO - FORNECIMENTO E INSTALAÇÃO. </t>
  </si>
  <si>
    <t xml:space="preserve">ELETRODUTO FLEXÍVEL CORRUGADO, PVC, DN 60 MM (2"), PARA CIRCUITOS TERMINAIS, INSTALADO EM FORRO - FORNECIMENTO E INSTALAÇÃO. </t>
  </si>
  <si>
    <t>SH016</t>
  </si>
  <si>
    <t xml:space="preserve">ELETRODUTO FLEXÍVEL CORRUGADO, PVC, DN 100 MM (4"), PARA CIRCUITOS TERMINAIS, INSTALADO EM FORRO - FORNECIMENTO E INSTALAÇÃO. </t>
  </si>
  <si>
    <t>SH017</t>
  </si>
  <si>
    <t>SH018</t>
  </si>
  <si>
    <t>LUMINÁRIA LED SOBREPOR LEDVANCE DAMP-PROOF LED 2X18W</t>
  </si>
  <si>
    <t>LUMINÁRIA LED SOBREPOR LEDVANCE DAMP-PROOF LED 2X36W</t>
  </si>
  <si>
    <t>LAMPADA LED T8 - 2X18W</t>
  </si>
  <si>
    <t>LAMPADA LED T8 - 2X36W</t>
  </si>
  <si>
    <t>SH019</t>
  </si>
  <si>
    <t>SH020</t>
  </si>
  <si>
    <t xml:space="preserve">LAMPADA FLUORESCENTE COMPACTA 2U BRANCA 25 W, BASE E27 (127/220 V)                                                                                                                                                                                                                                                                                                                                                                                                                                        </t>
  </si>
  <si>
    <t>LUMINARIA COM LÂMPADA FLUORESCENTE COMPACTA REATOR INTEGRADO 25W</t>
  </si>
  <si>
    <t>LUMINARIA COM LÂMPADA FLUORESCENTE COMPACTA REATOR INTEGRADO 36W</t>
  </si>
  <si>
    <t xml:space="preserve">LAMPADA FLUORESCENTE COMPACTA 2U BRANCA 36 W, BASE E27 (127/220 V)                                                                                                                                                                                                                                                                                                                                                                                                                                        </t>
  </si>
  <si>
    <t>LUMINARIA COM LÂMPADA FLUORESCENTE COMPACTA REATOR INTEGRADO 26W</t>
  </si>
  <si>
    <t xml:space="preserve">LAMPADA FLUORESCENTE COMPACTA 2U BRANCA 26 W, BASE E27 (127/220 V)                                                                                                                                                                                                                                                                                                                                                                                                                                        </t>
  </si>
  <si>
    <t>SH021</t>
  </si>
  <si>
    <t>SH022</t>
  </si>
  <si>
    <t>SH023</t>
  </si>
  <si>
    <t>LÂMPADAS LED PARA SPOT DE EMBUTIR NO CHÃO COM LÂMPADA LED 9W</t>
  </si>
  <si>
    <t>BOMBA HIDRÁULICA - RECALQUE DE 3/4 CV</t>
  </si>
  <si>
    <t xml:space="preserve">Recalque </t>
  </si>
  <si>
    <t>Recalque  - 3/4 CV</t>
  </si>
  <si>
    <t>SH024</t>
  </si>
  <si>
    <t>0,0087000</t>
  </si>
  <si>
    <t>0,0294000</t>
  </si>
  <si>
    <t>TIJOLO CERAMICO MACICO *5 X 10 X 20* CM</t>
  </si>
  <si>
    <t>169,8027000</t>
  </si>
  <si>
    <t>0,0014000</t>
  </si>
  <si>
    <t>5,4392000</t>
  </si>
  <si>
    <t>0,1012000</t>
  </si>
  <si>
    <t>0,0810000</t>
  </si>
  <si>
    <t>0,0448000</t>
  </si>
  <si>
    <t>CAIXA DE AREIA PLUVIAL SEM GRELHA, EM ALVENARIA COM TIJOLOS CERÂMICOS MACIÇOS, FUNDO COM BRITA, DIMENSÕES INTERNAS: 0,6X0,6X0,6 M.</t>
  </si>
  <si>
    <t>SH025</t>
  </si>
  <si>
    <t>0,0136000</t>
  </si>
  <si>
    <t>0,0456000</t>
  </si>
  <si>
    <t>216,4916000</t>
  </si>
  <si>
    <t>0,0018000</t>
  </si>
  <si>
    <t>6,9994000</t>
  </si>
  <si>
    <t>0,1306000</t>
  </si>
  <si>
    <t>0,1210000</t>
  </si>
  <si>
    <t>0,0700000</t>
  </si>
  <si>
    <t>CAIXA DE AREIA PLUVIAL SEM GRELHA, EM ALVENARIA COM TIJOLOS CERÂMICOS MACIÇOS, FUNDO COM BRITA, DIMENSÕES INTERNAS: 0,8X0,8X0,6 M.</t>
  </si>
  <si>
    <t>CE- 80x80 cm</t>
  </si>
  <si>
    <t>SH022A</t>
  </si>
  <si>
    <t>6,0000000</t>
  </si>
  <si>
    <t>QUADRO DE DISTRIBUICAO COM BARRAMENTO TRIFASICO, DE EMBUTIR, EM CHAPA DE ACO GALVANIZADO, PARA 50 DISJUNTORES DIN, 600, A</t>
  </si>
  <si>
    <t>SH026</t>
  </si>
  <si>
    <t>CAIXA DE GORDURA - CG 60X60 CM</t>
  </si>
  <si>
    <t>Sifão flexível p/ Mictório em inox</t>
  </si>
  <si>
    <t>40mm - 1 1/2" - inclusive ligação ajustável</t>
  </si>
  <si>
    <t>Válvula p/ lavatório, pia e tanque</t>
  </si>
  <si>
    <t>Tubo de dreno de ar condicionado</t>
  </si>
  <si>
    <t>Junção PVC ∅150mm</t>
  </si>
  <si>
    <t>Redução Excentrica 150x100mm</t>
  </si>
  <si>
    <t>Bucha de redução 50x40mm</t>
  </si>
  <si>
    <t>Joelho 45° PVC ∅150mm</t>
  </si>
  <si>
    <t>Redução Excentrica 100x75mm</t>
  </si>
  <si>
    <t>Redução Excentrica 75x50mm</t>
  </si>
  <si>
    <t>Redução excentrica 75 mm - 50 mm</t>
  </si>
  <si>
    <t>Redução excentrica 100 mm - 75 mm</t>
  </si>
  <si>
    <t>100 mm - 100 mm</t>
  </si>
  <si>
    <t>32 mm - 1"</t>
  </si>
  <si>
    <t xml:space="preserve">Rasgo para eletroduto </t>
  </si>
  <si>
    <t>Fornecimento e instalação de boia eletrica, inclusive o comando. (Boia eletrica inferior e superior)</t>
  </si>
  <si>
    <t>ud</t>
  </si>
  <si>
    <t>SH022B</t>
  </si>
  <si>
    <t>FORNECIMENTO E INSTALAÇÃO DE BOIA ELETRICA, INCLUSIVE O COMANDO. (BOIA ELETRICA INFERIOR E SUPERIOR)</t>
  </si>
  <si>
    <t>Quadro de comando da boia eletrica</t>
  </si>
  <si>
    <t xml:space="preserve">boia automatica inferior </t>
  </si>
  <si>
    <t>boia automatica superior</t>
  </si>
  <si>
    <t>Registro gaveta bruto 1 pol</t>
  </si>
  <si>
    <t>Joelho 90 pvc soldável 40mm</t>
  </si>
  <si>
    <t>Válvula de pé com crivo 1.1/4 pol</t>
  </si>
  <si>
    <t>Adaptador curto pvc soldável 40mm x 1.1/4 pol</t>
  </si>
  <si>
    <t>Adaptador curto pvc soldável 32mm x 1 pol</t>
  </si>
  <si>
    <t>Adaptador longa pvc soldável 40mm x 1.1/4 pol</t>
  </si>
  <si>
    <t>BOLSA DE LIGAÇÃO P/ VASO SANITÁRIO 1.1/2"</t>
  </si>
  <si>
    <t>SH027</t>
  </si>
  <si>
    <t>SH028</t>
  </si>
  <si>
    <t>02.INHI.CSRA.001/01</t>
  </si>
  <si>
    <t>ADESIVO PLASTICO PARA PVC, FRASCO COM 850 GR</t>
  </si>
  <si>
    <t>0,0148000</t>
  </si>
  <si>
    <t>ANEL BORRACHA PARA TUBO ESGOTO PREDIAL DN 50 MM (NBR 5688)</t>
  </si>
  <si>
    <t>PASTA LUBRIFICANTE PARA TUBOS E CONEXOES COM JUNTA ELASTICA (USO EM PVC, ACO, POLIETILENO E OUTROS) ( DE *400* G)</t>
  </si>
  <si>
    <t>0,0200000</t>
  </si>
  <si>
    <t>SOLUCAO LIMPADORA PARA PVC, FRASCO COM 1000 CM3</t>
  </si>
  <si>
    <t>0,0225000</t>
  </si>
  <si>
    <t>LIXA D'AGUA EM FOLHA, GRAO 100</t>
  </si>
  <si>
    <t>0,0640000</t>
  </si>
  <si>
    <t>0,2500000</t>
  </si>
  <si>
    <t>CAIXA SIFONADA 150X150X50MM</t>
  </si>
  <si>
    <t>SH029</t>
  </si>
  <si>
    <t>CAIXA SIFONADA 250x172x50</t>
  </si>
  <si>
    <t xml:space="preserve">CAIXA SIFONADA PVC, 250x172x50 MM, COM TAMPA E PORTA TAMPA QUADRADA BRANCA                                                                                                                                                                                                                                                                                                                                                                                                                            </t>
  </si>
  <si>
    <t>SH030</t>
  </si>
  <si>
    <t>TUBO DE DESCARGA VDE 38 MM</t>
  </si>
  <si>
    <t>SH031</t>
  </si>
  <si>
    <t>TUBO DE LIGAÇÃO  LATÃO CROMADO C/ CANOPLA P/ VASO SA. MM</t>
  </si>
  <si>
    <t>ANEL BORRACHA PARA TUBO ESGOTO PREDIAL, DN 100 MM (NBR 5688)</t>
  </si>
  <si>
    <t>JUNÇÃO INVERTIDA 100 MM X 50 MM</t>
  </si>
  <si>
    <t>SH032</t>
  </si>
  <si>
    <t>JUNÇÃO SIMPLES 100 MM - 50 MM</t>
  </si>
  <si>
    <t>JUNÇÃO SIMPLES 150 MM - 100 MM</t>
  </si>
  <si>
    <t>SH033</t>
  </si>
  <si>
    <t xml:space="preserve">ANEL BORRACHA PARA TUBO ESGOTO PREDIAL DN 150 MM (NBR 5688)                                                                                                                                                                                                                                                                                                                                                                                                                                                </t>
  </si>
  <si>
    <t>SH034</t>
  </si>
  <si>
    <t>BUCHA DE REDUÇÃO SOLD. CURTA 32 MM - 25 MM</t>
  </si>
  <si>
    <t>SH035</t>
  </si>
  <si>
    <t>BUCHA DE REDUÇÃO SOLD. CURTA 60 MM - 50 MM</t>
  </si>
  <si>
    <t>SH036</t>
  </si>
  <si>
    <t>SH037</t>
  </si>
  <si>
    <t>SH038</t>
  </si>
  <si>
    <t>BUCHA DE REDUÇÃO SOLD. CURTA 75 MM - 60 MM</t>
  </si>
  <si>
    <t>BUCHA DE REDUÇÃO SOLD. LONGA 50 MM - 25 MM</t>
  </si>
  <si>
    <t>BUCHA DE REDUÇÃO SOLD. LONGA 50 MM - 32 MM</t>
  </si>
  <si>
    <t>SH039</t>
  </si>
  <si>
    <t>BUCHA DE REDUÇÃO SOLD. LONGA 60 MM - 25 MM</t>
  </si>
  <si>
    <t>BUCHA DE REDUÇÃO SOLD. LONGA 60 MM - 32 MM</t>
  </si>
  <si>
    <t>SH040</t>
  </si>
  <si>
    <t>BUCHA DE REDUÇÃO SOLD. LONGA 75 MM - 50 MM</t>
  </si>
  <si>
    <t>SH041</t>
  </si>
  <si>
    <t>SH033A</t>
  </si>
  <si>
    <t>BUCHA DE REDUCAO, PVC, LONGA, SERIE R, DN 50 X 40 MM, PARA ESGOTO PREDIAL</t>
  </si>
  <si>
    <t>FIBRA DE VIDRO 10.000 LITROS</t>
  </si>
  <si>
    <t>CAIXA D'AGUA EM POLIETILENO 10000 LITROS, COM TAMPA</t>
  </si>
  <si>
    <t>Tanque septico em alvenaria 1,70x3,40x1,80m. Conforme o projeto em anexo.</t>
  </si>
  <si>
    <t>Filtro anaeróbio em alvenaria 2,65x3,20x1,20m. Conforme o projeto em anexo.</t>
  </si>
  <si>
    <t>Caixa de cloração 0,60x1,15x1,20m. Conforme o projeto em anexo.</t>
  </si>
  <si>
    <t>Tubulações e conexoes de esgoto e pluvial</t>
  </si>
  <si>
    <t>Tubo de esgoto 150 mm - 6"</t>
  </si>
  <si>
    <t>Luva de correr 150 mm - 6"</t>
  </si>
  <si>
    <t>SH042</t>
  </si>
  <si>
    <t>TANQUE SEPTICO EM ALVENARIA 1,70X3,40X1,80M. CONFORME O PROJETO EM ANEXO.</t>
  </si>
  <si>
    <t>SH043</t>
  </si>
  <si>
    <t>FILTRO ANAERÓBIO EM ALVENARIA 2,65X3,20X1,20M. CONFORME O PROJETO EM ANEXO.</t>
  </si>
  <si>
    <t>PEDRA BRITADA N. 0, OU PEDRISCO (4,8 A 9,5 MM) POSTO PEDREIRA/FORNECEDOR, SEM FRETE</t>
  </si>
  <si>
    <t>SH044</t>
  </si>
  <si>
    <t>CAIXA DE CLORAÇÃO 0,60X1,15X1,20M. CONFORME O PROJETO EM ANEXO.</t>
  </si>
  <si>
    <t>Vaso Sanitário p/ Válvula de Descarga PCD</t>
  </si>
  <si>
    <t>SH045</t>
  </si>
  <si>
    <t>Anel de vedação para vaso sanitario</t>
  </si>
  <si>
    <t>SH047</t>
  </si>
  <si>
    <t>ANEL DE VEDAÇÃO PARA VASO SANITARIO</t>
  </si>
  <si>
    <t>Tanque de louça com coluna de 01 cuba, inclusive valvula plastica e sifão universal</t>
  </si>
  <si>
    <t xml:space="preserve">BANCADA DE GRANITO PARA LAVATÓRIO COM 01 CUBA DE LOUÇA DIM. 0,60X0,90M </t>
  </si>
  <si>
    <t xml:space="preserve">BANCADA DE GRANITO PARA LAVATÓRIO COM 02 CUBA DE LOUÇA DIM. 0,60X1,50M </t>
  </si>
  <si>
    <t xml:space="preserve">Bancada de granito para lavatório com 01 cuba de louça dim. 0,60x0,90m </t>
  </si>
  <si>
    <t xml:space="preserve">Bancada de granito para lavatório com 02 cuba de louça dim. 0,60x1,50m </t>
  </si>
  <si>
    <t xml:space="preserve">Bancada de granito para lavatório com 01 cuba de louça dim. 0,60x1,30m </t>
  </si>
  <si>
    <t xml:space="preserve">Bancada de granito para lavatório com 01 cuba de louça dim. 0,60x1,40m </t>
  </si>
  <si>
    <t xml:space="preserve">Bancada de granito para lavatório com 01 cuba de louça dim. 0,60x1,70m </t>
  </si>
  <si>
    <t xml:space="preserve">Bancada de granito para lavatório com 01 cuba de louça dim. 0,60x1,20m </t>
  </si>
  <si>
    <t>SH048</t>
  </si>
  <si>
    <t>SH049</t>
  </si>
  <si>
    <t>SH050</t>
  </si>
  <si>
    <t xml:space="preserve">BANCADA DE GRANITO PARA LAVATÓRIO COM 01 CUBA DE LOUÇA DIM. 0,60X1,30M </t>
  </si>
  <si>
    <t>SH051</t>
  </si>
  <si>
    <t xml:space="preserve">BANCADA DE GRANITO PARA LAVATÓRIO COM 01 CUBA DE LOUÇA DIM. 0,60X1,40M </t>
  </si>
  <si>
    <t>SH052</t>
  </si>
  <si>
    <t>SH053</t>
  </si>
  <si>
    <t>SH054</t>
  </si>
  <si>
    <t xml:space="preserve">Bancada de granito para pia com 03 cuba grande de louça dim. 0,60x3,00m </t>
  </si>
  <si>
    <t xml:space="preserve">Bancada de granito para pia com 04 cuba grande de louça dim. 0,60x3,00m </t>
  </si>
  <si>
    <t xml:space="preserve">BANCADA DE GRANITO PARA PIA COM 03 CUBA GRANDE DE LOUÇA DIM. 0,60X3,00M </t>
  </si>
  <si>
    <t>SH055</t>
  </si>
  <si>
    <t xml:space="preserve">BANCADA DE GRANITO PARA PIA COM 04 CUBA GRANDE DE LOUÇA DIM. 0,60X3,00M </t>
  </si>
  <si>
    <t>SH056</t>
  </si>
  <si>
    <t>ISH056</t>
  </si>
  <si>
    <t>CUBA INOX 47X30X14CM INCLUSIVE VÁLVULA AMERICANA</t>
  </si>
  <si>
    <t>Bancada de granito para pia com 01 cuba de inox dim. 0,60x2,20m, inclusive válvula americana</t>
  </si>
  <si>
    <t>Bancada de granito para pia com 01 cuba grande de inox dim. 0,60x1,30m, inclusive válvula americana</t>
  </si>
  <si>
    <t>Bancada de granito para pia com 01 cuba grande de inox dim. 0,60x1,90m, inclusive válvula americana</t>
  </si>
  <si>
    <t>BANCADA DE GRANITO PARA PIA COM 01 CUBA DE INOX DIM. 0,60X2,20M, INCLUSIVE VÁLVULA AMERICANA</t>
  </si>
  <si>
    <t>BANCADA DE GRANITO PARA PIA COM 01 CUBA GRANDE DE INOX DIM. 0,60X1,30M, INCLUSIVE VÁLVULA AMERICANA</t>
  </si>
  <si>
    <t>CUBA INOX 56x34x14CM INCLUSIVE VÁLVULA AMERICANA</t>
  </si>
  <si>
    <t>SH057</t>
  </si>
  <si>
    <t>BANCADA DE GRANITO PARA PIA COM 01 CUBA GRANDE DE INOX DIM. 0,60X1,90M, INCLUSIVE VÁLVULA AMERICANA</t>
  </si>
  <si>
    <t>SH058</t>
  </si>
  <si>
    <t>SH059</t>
  </si>
  <si>
    <t xml:space="preserve">BANCADA DE GRANITO PARA LAVATÓRIO COM 01 CUBA DE LOUÇA DIM. 0,60X1,20M </t>
  </si>
  <si>
    <t>Torneira de Pia de Cozinha de parede</t>
  </si>
  <si>
    <t>Torneira de Jardim de parede</t>
  </si>
  <si>
    <t>Torneira de Tanque de Lavar de parede</t>
  </si>
  <si>
    <t>Sifão  p/ pia, tanque e lavatório - flexível</t>
  </si>
  <si>
    <t>Mictorio de louça</t>
  </si>
  <si>
    <t>Assento para vaso convencional</t>
  </si>
  <si>
    <t>ASSENTO PARA VASO CONVENCIONAL</t>
  </si>
  <si>
    <t>SH060</t>
  </si>
  <si>
    <t>Placa de Saída</t>
  </si>
  <si>
    <t>Placa direcional (Esquerda ou Direita)</t>
  </si>
  <si>
    <t>Placa direcional (Escada desce)</t>
  </si>
  <si>
    <t>Placa de Bomba de incêndio</t>
  </si>
  <si>
    <t>Placa de proibido uso de elevador caso de incêndio</t>
  </si>
  <si>
    <t>Placa Extintor póquimico</t>
  </si>
  <si>
    <t>Placa Extintor água</t>
  </si>
  <si>
    <t>Sinalização de botoeira</t>
  </si>
  <si>
    <t>Sinalização de central</t>
  </si>
  <si>
    <t>Sinalização de piso dim. Borda de 30 cm em amarelo e quadrado vermelho de 70cm. Conforme o projeto em anexo.</t>
  </si>
  <si>
    <t>Hidrante  75X45X17cm, Inclusive Registro angular 45, adaptador storz 2.1/2pol, duas mangueira 38mm de 15m e esguincho 16mm</t>
  </si>
  <si>
    <t>Quadro de comando da bomba de incêndio (caixa liga/desliga + contactora)</t>
  </si>
  <si>
    <t>Botoeira manual</t>
  </si>
  <si>
    <t>Botoeira de bomba</t>
  </si>
  <si>
    <t>Sirene de alarme</t>
  </si>
  <si>
    <t>Central de alarme 24V</t>
  </si>
  <si>
    <t>Bateria de 12V (ligar em serie p/ gerar 24V)</t>
  </si>
  <si>
    <t>Extintor de agua 10 litros</t>
  </si>
  <si>
    <t>Extintor pó quimico 4 kilos</t>
  </si>
  <si>
    <t>Cotovelo galvanizado de 63mm</t>
  </si>
  <si>
    <t>Cotovelo galvanizado de 75mm</t>
  </si>
  <si>
    <t>Tê galvanizado de 63mm</t>
  </si>
  <si>
    <t>Uniao galvanizado 2.1/2 pol</t>
  </si>
  <si>
    <t>Niple galvanizado 2.1/2 pol</t>
  </si>
  <si>
    <t>Niple galvanizado 3 pol</t>
  </si>
  <si>
    <t>Uniao galvanizado 3 pol</t>
  </si>
  <si>
    <t>Registro gaveta bruto 2.1/2 pol</t>
  </si>
  <si>
    <t>Registro gaveta bruto 3 pol</t>
  </si>
  <si>
    <t>Válvula de retenção horizontal 2.1/2 pol</t>
  </si>
  <si>
    <t>Válvula de retenção horizontal diâm. 1 pol</t>
  </si>
  <si>
    <t>Válvula de pé com crivo 3 pol</t>
  </si>
  <si>
    <t>Bomba de incêndio 5cv</t>
  </si>
  <si>
    <t>Hidrante  75X45X17cm, Inclusive Registro angular 45, adaptador storz 2.1/2pol (Passeio de parede)</t>
  </si>
  <si>
    <t>Caixa de pvc cor vermelha 4x2</t>
  </si>
  <si>
    <t>Eletroduto de cor vermelho 3/4 pol</t>
  </si>
  <si>
    <t>Cotovelo de cor vermelho 3/4 pol</t>
  </si>
  <si>
    <t>Fiação 2,50 mm preto</t>
  </si>
  <si>
    <t>Fiação 2,50 mm branco</t>
  </si>
  <si>
    <t>Sinalização de sirene</t>
  </si>
  <si>
    <t>Luva galvanizado 2.1/2 pol</t>
  </si>
  <si>
    <t>Cabo de cobre nú 35mm</t>
  </si>
  <si>
    <t>Cabo de cobre nú 50mm</t>
  </si>
  <si>
    <t>Olhal de haste/cabo</t>
  </si>
  <si>
    <t>Haste de cobre 5/8 x 2,40m</t>
  </si>
  <si>
    <t>Caixa de inspensão áerea</t>
  </si>
  <si>
    <t>Caixa de inspensão de piso com tampa pesado metalico</t>
  </si>
  <si>
    <t>Caixa de inspensão de piso com tampa leve plastico</t>
  </si>
  <si>
    <t>Isolador para platibanda</t>
  </si>
  <si>
    <t>Isolador para telhado</t>
  </si>
  <si>
    <t>Terminal aereo para platibanda</t>
  </si>
  <si>
    <t>Terminal aereo para telhado</t>
  </si>
  <si>
    <t>Isolador de parede</t>
  </si>
  <si>
    <t>Isolador reforçado de quina</t>
  </si>
  <si>
    <t>Caixa equalização</t>
  </si>
  <si>
    <t>Cisterna</t>
  </si>
  <si>
    <t>SH061</t>
  </si>
  <si>
    <t>Cisterna em concreto armado 3,50x3,00x2,10m, inclusive impermeabilização com manta asfáltica</t>
  </si>
  <si>
    <t>PEÇA RETANGULAR PRÉ-MOLDADA, VOLUME DE CONCRETO DE 30 A 100 LITROS, TAXA DE AÇO APROXIMADA DE 30KG/M³. (TAMPA)</t>
  </si>
  <si>
    <t>CISTERNA EM CONCRETO ARMADO 3,50X3,00X2,10M, INCLUSIVE IMPERMEABILIZAÇÃO COM NEUTROL E COM MANTA ASFÁLTICA 3MM</t>
  </si>
  <si>
    <t>SH062</t>
  </si>
  <si>
    <t>PLACA DE SAÍDA</t>
  </si>
  <si>
    <t>SH063</t>
  </si>
  <si>
    <t>PLACA DIRECIONAL (ESQUERDA OU DIREITA)</t>
  </si>
  <si>
    <t>SH064</t>
  </si>
  <si>
    <t>PLACA DIRECIONAL (ESCADA DESCE)</t>
  </si>
  <si>
    <t>SH065</t>
  </si>
  <si>
    <t>PLACA DE BOMBA DE INCÊNDIO</t>
  </si>
  <si>
    <t>SH066</t>
  </si>
  <si>
    <t>PLACA DE PROIBIDO USO DE ELEVADOR CASO DE INCÊNDIO</t>
  </si>
  <si>
    <t>SH067</t>
  </si>
  <si>
    <t>PLACA EXTINTOR PÓQUIMICO</t>
  </si>
  <si>
    <t>SH068</t>
  </si>
  <si>
    <t>PLACA EXTINTOR ÁGUA</t>
  </si>
  <si>
    <t>SH070</t>
  </si>
  <si>
    <t>SINALIZAÇÃO DE PISO DIM. BORDA DE 30 CM EM AMARELO E QUADRADO VERMELHO DE 70CM. CONFORME O PROJETO EM ANEXO.</t>
  </si>
  <si>
    <t>SINALIZAÇÃO DE BOTOEIRA</t>
  </si>
  <si>
    <t>SH071</t>
  </si>
  <si>
    <t>SH072</t>
  </si>
  <si>
    <t>SINALIZAÇÃO DE SIRENE</t>
  </si>
  <si>
    <t>SH073</t>
  </si>
  <si>
    <t>SINALIZAÇÃO DE CENTRAL</t>
  </si>
  <si>
    <t>SH074</t>
  </si>
  <si>
    <t>SH075</t>
  </si>
  <si>
    <t>ISH075</t>
  </si>
  <si>
    <t>SH076</t>
  </si>
  <si>
    <t>HIDRANTE  75X45X17CM, INCLUSIVE REGISTRO ANGULAR 45, ADAPTADOR STORZ 2.1/2POL, DUAS MANGUEIRA 38MM DE 15M E ESGUINCHO 16MM</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</si>
  <si>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</si>
  <si>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</si>
  <si>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REGISTRO OU VALVULA GLOBO ANGULAR EM LATAO, PARA HIDRANTES EM INSTALACAO PREDIAL DE INCENDIO, 45 GRAUS, DIAMETRO DE 2 1/2", COM VOLANTE, CLASSE DE PRESSAO DE ATE 200 PSI</t>
  </si>
  <si>
    <t>REDUCAO FIXA TIPO STORZ, ENGATE RAPIDO 2.1/2" X 1.1/2", EM LATAO, PARA INSTALACAO PREDIAL COMBATE A INCENDIO PREDIAL</t>
  </si>
  <si>
    <t>MANGUEIRA DE INCENDIO, TIPO 1, DE 1 1/2", COMPRIMENTO = 15 M, TECIDO EM FIO DE POLIESTER E TUBO INTERNO EM BORRACHA SINTETICA, COM UNIOES ENGATE RAPIDO</t>
  </si>
  <si>
    <t>HIDRANTE  75X45X17CM, INCLUSIVE REGISTRO ANGULAR 45, ADAPTADOR STORZ 2.1/2POL (PASSEIO DE PAREDE)</t>
  </si>
  <si>
    <t>SH077</t>
  </si>
  <si>
    <t>ESGUICHO TIPO JATO SOLIDO, EM LATAO, ENGATE RAPIDO 1 1/2" X 16 MM, PARA MANGUEIRA EM INSTALACAO PREDIAL COMBATE A INCENDIO</t>
  </si>
  <si>
    <t>SH078</t>
  </si>
  <si>
    <t>QUADRO DE COMANDO DA BOMBA DE INCÊNDIO (CAIXA LIGA/DESLIGA + CONTACTORA)</t>
  </si>
  <si>
    <t>SH079</t>
  </si>
  <si>
    <t>BOTOEIRA MANUAL</t>
  </si>
  <si>
    <t>ISH079</t>
  </si>
  <si>
    <t>SH080</t>
  </si>
  <si>
    <t>ISH080</t>
  </si>
  <si>
    <t>BOTOEIRA DE BOMBA</t>
  </si>
  <si>
    <t>SIRENE DE ALARME</t>
  </si>
  <si>
    <t>SH081</t>
  </si>
  <si>
    <t>ISH081</t>
  </si>
  <si>
    <t>CENTRAL DE ALARME 24V</t>
  </si>
  <si>
    <t>SH082</t>
  </si>
  <si>
    <t>BATERIA DE 12V (LIGAR EM SERIE P/ GERAR 24V)</t>
  </si>
  <si>
    <t>SH083</t>
  </si>
  <si>
    <t>ISH083</t>
  </si>
  <si>
    <t>Tubo galvanizado de 75mm (3 pol)</t>
  </si>
  <si>
    <t>Tubo galvanizado de 63mm (2.1/2 pol)</t>
  </si>
  <si>
    <t>Luva galvanizado 3 x 2.1/2 pol</t>
  </si>
  <si>
    <t>SH085</t>
  </si>
  <si>
    <t>BOMBA DE INCÊNDIO 5CV</t>
  </si>
  <si>
    <t>Iluminação de emergencia 30 led</t>
  </si>
  <si>
    <t>Bloco autonomo 1200 lumens</t>
  </si>
  <si>
    <t>ILUMINAÇÃO DE EMERGENCIA 30 LED</t>
  </si>
  <si>
    <t>BLOCO AUTONOMO 1200 LUMENS</t>
  </si>
  <si>
    <t>Calha</t>
  </si>
  <si>
    <t>calha metálica</t>
  </si>
  <si>
    <t>SELANTE ELASTICO MONOCOMPONENTE A BASE DE POLIURETANO PARA JUNTAS DIVERSAS</t>
  </si>
  <si>
    <t>310ML</t>
  </si>
  <si>
    <t>PREGO DE ACO POLIDO COM CABECA 18 X 27 (2 1/2 X 10)</t>
  </si>
  <si>
    <t>REBITE DE ALUMINIO VAZADO DE REPUXO, 3,2 X 8 MM (1KG = 1025 UNIDADES)</t>
  </si>
  <si>
    <t>SOLDA EM BARRA DE ESTANHO-CHUMBO 50/50</t>
  </si>
  <si>
    <t>SH061A</t>
  </si>
  <si>
    <t>calha metalica chapa 24 de desenvolvimento 1,00m</t>
  </si>
  <si>
    <t>Rufo metalica chapa 24 desenvolvimento 25CM</t>
  </si>
  <si>
    <t>Pingadeira metalica chapa 24 desenvolvimento 25CM</t>
  </si>
  <si>
    <t>RUFO INTERNO/EXTERNO DE CHAPA DE ACO GALVANIZADA NUM 24, CORTE 25 CM (COLETADO CAIXA)</t>
  </si>
  <si>
    <t>PINGADEIRA METALICA CHAPA 24 DESENVOLVIMENTO 25CM</t>
  </si>
  <si>
    <t>SH086</t>
  </si>
  <si>
    <t>ISH086</t>
  </si>
  <si>
    <t>ELETRODUTO DE COR VERMELHO 3/4 POL</t>
  </si>
  <si>
    <t>SH087</t>
  </si>
  <si>
    <t>ISH087</t>
  </si>
  <si>
    <t>COTOVELO DE COR VERMELHO 3/4 POL</t>
  </si>
  <si>
    <t>SH088</t>
  </si>
  <si>
    <t>ISH088</t>
  </si>
  <si>
    <t>CAIXA DE PVC COR VERMELHA 4X2</t>
  </si>
  <si>
    <t>SH089</t>
  </si>
  <si>
    <t>ISH089</t>
  </si>
  <si>
    <t>SH090</t>
  </si>
  <si>
    <t>ISH090</t>
  </si>
  <si>
    <t>Tomada 2P+T com espelho</t>
  </si>
  <si>
    <t>TOMADA 2P+T COM ESPELHO</t>
  </si>
  <si>
    <t>ESPELHO CEGO</t>
  </si>
  <si>
    <t>Espelho cega</t>
  </si>
  <si>
    <t>SH091</t>
  </si>
  <si>
    <t>CABO DE COBRE NU 35 MM2 MEIO-DURO</t>
  </si>
  <si>
    <t>SH092</t>
  </si>
  <si>
    <t>ISH092</t>
  </si>
  <si>
    <t>CABO DE COBRE NÚ 35MM</t>
  </si>
  <si>
    <t>Grampo conector de haste/cabo</t>
  </si>
  <si>
    <t>GRAMPO CONECTOR DE HASTE/CABO</t>
  </si>
  <si>
    <t>SH093</t>
  </si>
  <si>
    <t>ISH093</t>
  </si>
  <si>
    <t>OLHAL DE HASTE/CABO</t>
  </si>
  <si>
    <t>SH094</t>
  </si>
  <si>
    <t>ISH094</t>
  </si>
  <si>
    <t>Tubo de proteção 3m - 1.1/4 pol</t>
  </si>
  <si>
    <t>ISOLADOR REFORÇADO DE QUINA</t>
  </si>
  <si>
    <t>SH095</t>
  </si>
  <si>
    <t>ISH095</t>
  </si>
  <si>
    <t>ISOLADOR DE PAREDE</t>
  </si>
  <si>
    <t>SH096</t>
  </si>
  <si>
    <t>ISH096</t>
  </si>
  <si>
    <t>CAIXA EQUALIZAÇÃO</t>
  </si>
  <si>
    <t>SH097</t>
  </si>
  <si>
    <t>ISH097</t>
  </si>
  <si>
    <t>CAIXA DE INSPENSÃO ÁEREA</t>
  </si>
  <si>
    <t>SH098</t>
  </si>
  <si>
    <t>ISH098</t>
  </si>
  <si>
    <t>SH099</t>
  </si>
  <si>
    <t>ISH099</t>
  </si>
  <si>
    <t>CAIXA DE INSPENSÃO DE PISO COM TAMPA PESADO METALICO</t>
  </si>
  <si>
    <t>4x4"</t>
  </si>
  <si>
    <t>CFU3 - T - PR</t>
  </si>
  <si>
    <t>Poste De Concreto Dt 11/1000</t>
  </si>
  <si>
    <t>Parafuso Cabeça Quadrada De 100Mm</t>
  </si>
  <si>
    <t>Parafuso Cabeça Quadrada De 125Mm</t>
  </si>
  <si>
    <t>Sapatilha</t>
  </si>
  <si>
    <t>Olha Para Parafuso</t>
  </si>
  <si>
    <t>Isolador De Ancoragem Tipo Bastão Polimero 15Kv</t>
  </si>
  <si>
    <t>Manilha Sapatilha</t>
  </si>
  <si>
    <t>Gancho Olhal</t>
  </si>
  <si>
    <t>Perfil U</t>
  </si>
  <si>
    <t>Fixador De Perfil U</t>
  </si>
  <si>
    <t>Para Raio De Distribuição 12Kv - Polimerico - 10 Ka</t>
  </si>
  <si>
    <t>Cruzeta De Concreto 250 Dan Retangular</t>
  </si>
  <si>
    <t>Chave Fusivel Tipo C - 15Kv - 10 Ka</t>
  </si>
  <si>
    <t>Mão Francesa 619Mm</t>
  </si>
  <si>
    <t>Suporte De Transformador</t>
  </si>
  <si>
    <t>Arruela Quadrada</t>
  </si>
  <si>
    <t>Parafuso De Cabeça Quadrada De 250Mm</t>
  </si>
  <si>
    <t>Parafuso De Cabeça Quadrada De 300Mm</t>
  </si>
  <si>
    <t>Parafuso De Cabeça Quadrada De 350Mm</t>
  </si>
  <si>
    <t>Alça Preformado De Estai P/ Cabo De Aço 9,5Mm</t>
  </si>
  <si>
    <t>Grampo De Ancoragem P/ Cabo Cobeto - 15Kv - 185Mm2</t>
  </si>
  <si>
    <t>N1</t>
  </si>
  <si>
    <t xml:space="preserve">Isolador Pilar 170Kv </t>
  </si>
  <si>
    <t>Pino Auto Travante - 140Mm Para Isolador Pilar</t>
  </si>
  <si>
    <t>Parafuso De Cabeça Quadrada 125Mm</t>
  </si>
  <si>
    <t>Parafuso De Cabeça Quadrada De 200Mm</t>
  </si>
  <si>
    <t>Laço Pre Formado De Topo</t>
  </si>
  <si>
    <t>Poste De Concreto Dt 11/300</t>
  </si>
  <si>
    <t>Arame De Aço Galvanizado N.º 14 Bwg (M)</t>
  </si>
  <si>
    <t>Arruela Espaçadora</t>
  </si>
  <si>
    <t>Chave Fusível –Tipo C- 15 Kv – 10 Ka</t>
  </si>
  <si>
    <t>DCFU3-CF</t>
  </si>
  <si>
    <t>COMPLEMENTAR</t>
  </si>
  <si>
    <t>Espaçador Losangular  Para Cabo De Aluminio - 15 Kv</t>
  </si>
  <si>
    <t>Transformador 225 Kva - 15Kv, Imerso Em Oleo Mineral</t>
  </si>
  <si>
    <t>Caixa De Passagem 80X80Cm</t>
  </si>
  <si>
    <t>SH100</t>
  </si>
  <si>
    <t>POSTE DE CONCRETO DT 11/1000</t>
  </si>
  <si>
    <t>ISH100</t>
  </si>
  <si>
    <t>SH101</t>
  </si>
  <si>
    <t>PARAFUSO CABEÇA QUADRADA DE 100MM</t>
  </si>
  <si>
    <t>ISH101</t>
  </si>
  <si>
    <t>PARAFUSO CABEÇA QUADRADA DE 125MM</t>
  </si>
  <si>
    <t>SAPATILHA</t>
  </si>
  <si>
    <t>OLHA PARA PARAFUSO</t>
  </si>
  <si>
    <t>ISOLADOR DE ANCORAGEM TIPO BASTÃO POLIMERO 15KV</t>
  </si>
  <si>
    <t>MANILHA SAPATILHA</t>
  </si>
  <si>
    <t>GANCHO OLHAL</t>
  </si>
  <si>
    <t>PERFIL U</t>
  </si>
  <si>
    <t>FIXADOR DE PERFIL U</t>
  </si>
  <si>
    <t>PARA RAIO DE DISTRIBUIÇÃO 12KV - POLIMERICO - 10 KA</t>
  </si>
  <si>
    <t>CRUZETA DE CONCRETO 250 DAN RETANGULAR</t>
  </si>
  <si>
    <t>CHAVE FUSIVEL TIPO C - 15KV - 10 KA</t>
  </si>
  <si>
    <t>MÃO FRANCESA 619MM</t>
  </si>
  <si>
    <t>SUPORTE DE TRANSFORMADOR</t>
  </si>
  <si>
    <t>ARRUELA QUADRADA</t>
  </si>
  <si>
    <t>PARAFUSO DE CABEÇA QUADRADA DE 250MM</t>
  </si>
  <si>
    <t>PARAFUSO DE CABEÇA QUADRADA DE 300MM</t>
  </si>
  <si>
    <t>PARAFUSO DE CABEÇA QUADRADA DE 350MM</t>
  </si>
  <si>
    <t>ALÇA PREFORMADO DE ESTAI P/ CABO DE AÇO 9,5MM</t>
  </si>
  <si>
    <t>GRAMPO DE ANCORAGEM P/ CABO COBETO - 15KV - 185MM2</t>
  </si>
  <si>
    <t>SH102</t>
  </si>
  <si>
    <t>ISH102</t>
  </si>
  <si>
    <t>SH103</t>
  </si>
  <si>
    <t>ISH103</t>
  </si>
  <si>
    <t>SH104</t>
  </si>
  <si>
    <t>ISH104</t>
  </si>
  <si>
    <t>SH105</t>
  </si>
  <si>
    <t>ISH105</t>
  </si>
  <si>
    <t>SH106</t>
  </si>
  <si>
    <t>ISH106</t>
  </si>
  <si>
    <t>SH107</t>
  </si>
  <si>
    <t>ISH107</t>
  </si>
  <si>
    <t>SH108</t>
  </si>
  <si>
    <t>ISH108</t>
  </si>
  <si>
    <t>SH109</t>
  </si>
  <si>
    <t>ISH109</t>
  </si>
  <si>
    <t>SH111</t>
  </si>
  <si>
    <t>SH110</t>
  </si>
  <si>
    <t>ISH110</t>
  </si>
  <si>
    <t>ISH111</t>
  </si>
  <si>
    <t>SH112</t>
  </si>
  <si>
    <t>ISH112</t>
  </si>
  <si>
    <t>SH113</t>
  </si>
  <si>
    <t>ISH113</t>
  </si>
  <si>
    <t>SH114</t>
  </si>
  <si>
    <t>ISH114</t>
  </si>
  <si>
    <t>SH115</t>
  </si>
  <si>
    <t>ISH115</t>
  </si>
  <si>
    <t>SH116</t>
  </si>
  <si>
    <t>ISH116</t>
  </si>
  <si>
    <t>SH117</t>
  </si>
  <si>
    <t>ISH117</t>
  </si>
  <si>
    <t>SH118</t>
  </si>
  <si>
    <t>ISH118</t>
  </si>
  <si>
    <t>SH119</t>
  </si>
  <si>
    <t>ISH119</t>
  </si>
  <si>
    <t>SH120</t>
  </si>
  <si>
    <t>ISH120</t>
  </si>
  <si>
    <t>SH121</t>
  </si>
  <si>
    <t>Caixa De Aterramento 40X40Cm</t>
  </si>
  <si>
    <t xml:space="preserve">ISOLADOR PILAR 170KV </t>
  </si>
  <si>
    <t>SH122</t>
  </si>
  <si>
    <t>ISH122</t>
  </si>
  <si>
    <t>SH123</t>
  </si>
  <si>
    <t>ISH123</t>
  </si>
  <si>
    <t>PINO AUTO TRAVANTE - 140MM PARA ISOLADOR PILAR</t>
  </si>
  <si>
    <t>SH124</t>
  </si>
  <si>
    <t>ISH124</t>
  </si>
  <si>
    <t>PARAFUSO DE CABEÇA QUADRADA DE 200MM</t>
  </si>
  <si>
    <t>SH125</t>
  </si>
  <si>
    <t>ISH125</t>
  </si>
  <si>
    <t>LAÇO PRE FORMADO DE TOPO</t>
  </si>
  <si>
    <t>SH126</t>
  </si>
  <si>
    <t>ISH126</t>
  </si>
  <si>
    <t>POSTE DE CONCRETO DT 11/300</t>
  </si>
  <si>
    <t>ARAME DE AÇO GALVANIZADO N.º 14 BWG (M)</t>
  </si>
  <si>
    <t>SH127</t>
  </si>
  <si>
    <t>SH128</t>
  </si>
  <si>
    <t>ISH128</t>
  </si>
  <si>
    <t>ARRUELA ESPAÇADORA</t>
  </si>
  <si>
    <t>ESPAÇADOR LOSANGULAR  PARA CABO DE ALUMINIO - 15 KV</t>
  </si>
  <si>
    <t>SH129</t>
  </si>
  <si>
    <t>ISH129</t>
  </si>
  <si>
    <t>Retirada De Poste Circular 11/150</t>
  </si>
  <si>
    <t>RETIRADA DE POSTE CIRCULAR 11/150</t>
  </si>
  <si>
    <t>SH130</t>
  </si>
  <si>
    <t>Cabo de cobre isolado 0,6/1KV/70ºC - 95mm2</t>
  </si>
  <si>
    <t xml:space="preserve">Eletroduto ferro galv ou zincado eletrolit pesado parede 2,25mm - 4"  </t>
  </si>
  <si>
    <t>Mureta em alvenaria 1 vez dim. 1,20x2,00metros com cobertura de 5% inclinação</t>
  </si>
  <si>
    <t>Cabo de cobre isolado 0,6/1KV/70ºC - 185mm2</t>
  </si>
  <si>
    <t>Cabo de cobre nú  95mm2</t>
  </si>
  <si>
    <t>Terminal de pressão 185mm2</t>
  </si>
  <si>
    <t>Disjuntor trifasico 3x600A</t>
  </si>
  <si>
    <t>SH131</t>
  </si>
  <si>
    <t>ISH131</t>
  </si>
  <si>
    <t xml:space="preserve">ELETRODUTO FERRO GALV OU ZINCADO ELETROLIT PESADO PAREDE 2,25MM - 4"  </t>
  </si>
  <si>
    <t>Caixa de medição externo com visor para corrente trifásica de 600A</t>
  </si>
  <si>
    <t>Caixa para transformador de corrente</t>
  </si>
  <si>
    <t>Caixa para disjuntor com barramento</t>
  </si>
  <si>
    <t>CAIXA DE MEDIÇÃO EXTERNO COM VISOR PARA CORRENTE TRIFÁSICA DE 600A</t>
  </si>
  <si>
    <t>SH132</t>
  </si>
  <si>
    <t>ISH132</t>
  </si>
  <si>
    <t>SH133</t>
  </si>
  <si>
    <t>ISH133</t>
  </si>
  <si>
    <t>CAIXA PARA DISJUNTOR COM BARRAMENTO</t>
  </si>
  <si>
    <t>CAIXA PARA TRANSFORMADOR DE CORRENTE</t>
  </si>
  <si>
    <t>SH134</t>
  </si>
  <si>
    <t>ISH134</t>
  </si>
  <si>
    <t>SH135</t>
  </si>
  <si>
    <t>CODIGO</t>
  </si>
  <si>
    <t>ITEM</t>
  </si>
  <si>
    <t>DESCRIÇÃO</t>
  </si>
  <si>
    <t>UNID.</t>
  </si>
  <si>
    <t>QUANTIDADE</t>
  </si>
  <si>
    <t>PREÇO PARCIAL</t>
  </si>
  <si>
    <t>INSTALAÇÕES DE POSTO DE TRANSFORMAÇÃO</t>
  </si>
  <si>
    <t>TOTAL</t>
  </si>
  <si>
    <t>BASE DE PREÇO:</t>
  </si>
  <si>
    <t>BDI:</t>
  </si>
  <si>
    <t>Complemento</t>
  </si>
  <si>
    <t>Rasgo para tubulação entre 40mm a 75mm</t>
  </si>
  <si>
    <t>INSTALAÇÃO DE REUSO D'ÁGUAS PLUVIAIS</t>
  </si>
  <si>
    <t>Adaptador curto pvc soldável 25mm x 3/4 pol</t>
  </si>
  <si>
    <t>5.000 L</t>
  </si>
  <si>
    <t>Filtro Fino Vortex WFF 100 ou similar</t>
  </si>
  <si>
    <t>Multisifão WFF 100 ou similar</t>
  </si>
  <si>
    <t>Freio d´ agua para tubo DN 100 (WISY Votex WFF100) ou similar</t>
  </si>
  <si>
    <t>Luva correr</t>
  </si>
  <si>
    <t>SH023A</t>
  </si>
  <si>
    <t>BOMBA HIDRÁULICA - RECALQUE DE 1/2 CV</t>
  </si>
  <si>
    <t>Recalque  - 1/2 CV</t>
  </si>
  <si>
    <t>SH041A</t>
  </si>
  <si>
    <t>FIBRA DE VIDRO 5.000 LITROS TIPO SUBTERRANEA</t>
  </si>
  <si>
    <t>SI041</t>
  </si>
  <si>
    <t>CAIXA D'AGUA EM POLIETILENO 5000 LITROS PARAENTERRAR, COM TAMPA</t>
  </si>
  <si>
    <t>Fibra de vidro tipo subterranea</t>
  </si>
  <si>
    <t>SH041B</t>
  </si>
  <si>
    <t>FILTRO FINO VORTEX WFF 100 OU SIMILAR</t>
  </si>
  <si>
    <t>SH041C</t>
  </si>
  <si>
    <t>MULTISIFÃO WFF 100 OU SIMILAR</t>
  </si>
  <si>
    <t>SH041D</t>
  </si>
  <si>
    <t>FREIO D´ AGUA PARA TUBO DN 100 (WISY VOTEX WFF100) OU SIMILAR</t>
  </si>
  <si>
    <t>SI041B</t>
  </si>
  <si>
    <t>SI041A</t>
  </si>
  <si>
    <t>SI041C</t>
  </si>
  <si>
    <t>FILTRO FINO VORTEX WFF 100 OU SIMILAR.</t>
  </si>
  <si>
    <t>MULTISIFÃO WFF 100 OU SIMILAR.</t>
  </si>
  <si>
    <t>INSTALAÇÃO DE ELEVADOR</t>
  </si>
  <si>
    <t>Elevador para 8 passageiros, Acabamento interno: Aço inoxidável escovado Medidas internas da cabina: 1100 mm (largura), 1400 mm (profundidade), 2200 mm (altura). Conforme projeto e memorial descritivo do elevador da marca OTIS ou similar</t>
  </si>
  <si>
    <t>ELEVADOR PARA 8 PASSAGEIROS, ACABAMENTO INTERNO: AÇO INOXIDÁVEL ESCOVADO MEDIDAS INTERNAS DA CABINA: 1100 MM (LARGURA), 1400 MM (PROFUNDIDADE), 2200 MM (ALTURA). CONFORME PROJETO E MEMORIAL DESCRITIVO DO ELEVADOR DA MARCA OTIS OU SIMILAR</t>
  </si>
  <si>
    <t>SH136</t>
  </si>
  <si>
    <t>200x50mm chapa 18</t>
  </si>
  <si>
    <t>INSTALAÇÃO DE REDE DE LOGICA</t>
  </si>
  <si>
    <t>INSTALAÇÃO DE REDE DE TELEFONICA</t>
  </si>
  <si>
    <t>Tomada RJ 45</t>
  </si>
  <si>
    <t>Tomada RJ 11</t>
  </si>
  <si>
    <t>INSTALAÇÃO DE SOM E IMAGEM</t>
  </si>
  <si>
    <t>Caixa metalica de 20x20cm para piso</t>
  </si>
  <si>
    <t>SH137</t>
  </si>
  <si>
    <t>ISH137</t>
  </si>
  <si>
    <t>ISH136</t>
  </si>
  <si>
    <t>SH008A</t>
  </si>
  <si>
    <t>ESCAVAÇÃO MANUAL DE VALA COM PROFUNDIDADE MENOR OU IGUAL A 1,30 M</t>
  </si>
  <si>
    <t>m³</t>
  </si>
  <si>
    <t>REATERRO MANUAL DE VALAS COM COMPACTAÇÃO MECANIZADA</t>
  </si>
  <si>
    <t>BDI DIFERENCIADO:</t>
  </si>
  <si>
    <t>PREÇO UNIT. COM BDI</t>
  </si>
  <si>
    <t>1.0</t>
  </si>
  <si>
    <t>ADMINISTRAÇÃO DA OBRA</t>
  </si>
  <si>
    <t>Preço Unit.</t>
  </si>
  <si>
    <t>Preço Unit. Com BDI</t>
  </si>
  <si>
    <t>1.1</t>
  </si>
  <si>
    <t>h</t>
  </si>
  <si>
    <t>1.2</t>
  </si>
  <si>
    <t>mês</t>
  </si>
  <si>
    <t>1.3</t>
  </si>
  <si>
    <t xml:space="preserve">ENGENHEIRO ELETRICISTA COM ENCARGOS COMPLEMENTARES </t>
  </si>
  <si>
    <t>SUBTOTAL</t>
  </si>
  <si>
    <t>2.0</t>
  </si>
  <si>
    <t>SERVIÇOS INICIAIS</t>
  </si>
  <si>
    <t>2.1</t>
  </si>
  <si>
    <t xml:space="preserve"> PLACA DE OBRA EM CHAPA DE ACO GALVANIZADO</t>
  </si>
  <si>
    <t>m²</t>
  </si>
  <si>
    <t>2.4</t>
  </si>
  <si>
    <t>Aterro com areia com adensamento hidráulico</t>
  </si>
  <si>
    <t>2.5</t>
  </si>
  <si>
    <t>Compactação mecânica com controle do GC &gt;= 95% do PN (áreas) (com motoniveladora 140 HP e rolo compressor vibratório 80 HP)</t>
  </si>
  <si>
    <t>3.0</t>
  </si>
  <si>
    <t>PISOS</t>
  </si>
  <si>
    <t>3.1</t>
  </si>
  <si>
    <t>Pavimento Térreo</t>
  </si>
  <si>
    <t>3.1.1</t>
  </si>
  <si>
    <t>Lastro de concreto magro, aplicado em pisos ou radiers, espessura de 5 cm</t>
  </si>
  <si>
    <t>3.1.2</t>
  </si>
  <si>
    <t>Revestimento cerâmico para piso com placas tipo esmaltada extra de dimensões 45x45 cm aplicada em ambientes de área menor que 5 m²</t>
  </si>
  <si>
    <t>3.1.3</t>
  </si>
  <si>
    <t>Revestimento cerâmico para piso com placas tipo esmaltada extra de dimensões 45x45 cm aplicada em ambientes de área entre 5 m² e 10 m²</t>
  </si>
  <si>
    <t>3.1.4</t>
  </si>
  <si>
    <t>Revestimento cerâmico para piso com placas tipo esmaltada extra de dimensões 45x45 cm aplicada em ambientes de área maior que 10 m²</t>
  </si>
  <si>
    <t>3.1.5</t>
  </si>
  <si>
    <t>Revestimento cerâmico para piso com placas tipo esmaltada extra de dimensões 60x60 cm aplicada em ambientes de área entre 5 m² e 10 m²</t>
  </si>
  <si>
    <t>3.1.6</t>
  </si>
  <si>
    <t>Revestimento cerâmico para piso com placas tipo esmaltada extra de dimensões 60x60 cm aplicada em ambientes de área maior que 10 m²</t>
  </si>
  <si>
    <t>3.1.7</t>
  </si>
  <si>
    <t>Piso vinílico semi-flexível em placas, padrão liso, espessura 3,2 mm, fixado com cola</t>
  </si>
  <si>
    <t>3.1.8</t>
  </si>
  <si>
    <t>Piso em taco de madeira 7x21 cm, assentado com argamassa traço 1:4 (cimento e areia média) - elevado de madeira</t>
  </si>
  <si>
    <t>3.1.9</t>
  </si>
  <si>
    <t>COMPOSIÇÃO</t>
  </si>
  <si>
    <t>Revestimento cerâmico para piso, 50 x 50 cm, antiderrapante, aplicado com argamassa industrializada, rejuntado</t>
  </si>
  <si>
    <t>3.2</t>
  </si>
  <si>
    <t>Pavimento Superior</t>
  </si>
  <si>
    <t>3.2.1</t>
  </si>
  <si>
    <t>Contrapiso em argamassa traço 1:4  (cimento e areia), preparo manual, aplicado em áreas secas sobre laje, aderido, espessura 2 cm</t>
  </si>
  <si>
    <t>3.2.2</t>
  </si>
  <si>
    <t>Contrapiso em argamassa traço 1:4 (cimento e areia), preparo manual, aplicado em áreas molhadas sobre laje, aderido, espessura 2 cm</t>
  </si>
  <si>
    <t>3.2.3</t>
  </si>
  <si>
    <t>3.2.4</t>
  </si>
  <si>
    <t>3.2.5</t>
  </si>
  <si>
    <t>3.2.6</t>
  </si>
  <si>
    <t>4.0</t>
  </si>
  <si>
    <t>PAREDES E DIVISÓRIAS</t>
  </si>
  <si>
    <t>4.1</t>
  </si>
  <si>
    <t>4.1.1</t>
  </si>
  <si>
    <t>Parede com placas de gesso acartonado (drywall), para uso interno, com duas faces simples e estrutura metálica com guias duplas, com vãos</t>
  </si>
  <si>
    <t>4.1.2</t>
  </si>
  <si>
    <t>Instalação de isolamento com lã de rocha em paredes drywall</t>
  </si>
  <si>
    <t>4.1.3</t>
  </si>
  <si>
    <t>(Composição Representativa) do serviço de alvenaria de vedação de blocos vazados de cerâmica de 9x19x19 cm (espessura 9 cm), para edificação habitacional unifamiliar (casa) e edificação pública padrão</t>
  </si>
  <si>
    <t>4.1.4</t>
  </si>
  <si>
    <t>Divisória em granito cinza andorinha polido, espessura de 2 cm, inclusive montagem com ferragens</t>
  </si>
  <si>
    <t>4.2</t>
  </si>
  <si>
    <t>4.2.1</t>
  </si>
  <si>
    <t>4.2.2</t>
  </si>
  <si>
    <t>4.2.3</t>
  </si>
  <si>
    <t>4.2.4</t>
  </si>
  <si>
    <t>4.3</t>
  </si>
  <si>
    <t>Platibanda</t>
  </si>
  <si>
    <t>4.3.1</t>
  </si>
  <si>
    <t>4.4</t>
  </si>
  <si>
    <t>Elevador</t>
  </si>
  <si>
    <t>4.4.1</t>
  </si>
  <si>
    <t>5.0</t>
  </si>
  <si>
    <t>REVESTIMENTOS</t>
  </si>
  <si>
    <t>5.1</t>
  </si>
  <si>
    <t>Chapisco aplicado em alvenarias e estruturas de concreto internas, com rolo para textura acrílica. Argamassa industrializada com preparo manual</t>
  </si>
  <si>
    <t>5.2</t>
  </si>
  <si>
    <t>Chapisco aplicado no teto, com rolo para textura acrílica, argamassa traço 1:4 e emulsão polimérica (adesivo) com preparo em betoneira 400 L</t>
  </si>
  <si>
    <t>5.3</t>
  </si>
  <si>
    <t>Emboço, para recebimento de cerâmica, em argamassa traço 1:2:8, preparo manual, aplicado manualmente em faces internas de paredes, para ambiente com área entre 5 m² e 10 m², espessura de 20 mm, com execução de taliscas</t>
  </si>
  <si>
    <t>5.4</t>
  </si>
  <si>
    <t>Massa única para recebimento de pintura, em argamassa traço1:2:8, preparo mecânico com betoneira 400 L, aplicada manualmente em teto, espessura de 10 mm com execução de taliscas</t>
  </si>
  <si>
    <t>5.5</t>
  </si>
  <si>
    <t>Revestimento cerâmico para paredes internas com placas tipo esmaltada extra de dimensões 33x45 cm aplicadas em ambientes de área maior que 5 m²</t>
  </si>
  <si>
    <t>5.6</t>
  </si>
  <si>
    <t>Revestimento em lambril</t>
  </si>
  <si>
    <t>5.7</t>
  </si>
  <si>
    <t>6.0</t>
  </si>
  <si>
    <t>PINTURA</t>
  </si>
  <si>
    <t>6.1</t>
  </si>
  <si>
    <t>Aplicação de fundo selador acrílico em paredes, uma demão</t>
  </si>
  <si>
    <t>6.2</t>
  </si>
  <si>
    <t>Aplicação e lixamento de massa látex em paredes, duas demãos</t>
  </si>
  <si>
    <t>6.3</t>
  </si>
  <si>
    <t>Aplicação manual de pintura com tinta látex acrílica em paredes, duas demãos</t>
  </si>
  <si>
    <t>6.4</t>
  </si>
  <si>
    <t>Aplicação manual de pintura cm tinta látex acrílica em teto, duas demãos</t>
  </si>
  <si>
    <t>6.5</t>
  </si>
  <si>
    <t>Aplicação de fundo selador acrílico em teto, uma demão</t>
  </si>
  <si>
    <t>6.6</t>
  </si>
  <si>
    <t>Pintura esmalte acetinado em madeira, duas demãos</t>
  </si>
  <si>
    <t>6.7</t>
  </si>
  <si>
    <t>Pintura esmalte brilhante (2 demãos) sobre superfície metálica, inclusive proteção com zarcão (1 demão)</t>
  </si>
  <si>
    <t>7.0</t>
  </si>
  <si>
    <t>FORRO</t>
  </si>
  <si>
    <t>7.1</t>
  </si>
  <si>
    <t>7.1.1</t>
  </si>
  <si>
    <t>Forro de fibra mineral em placas de 625 x 625 mm, e = 15/16 mm, borda rebaixada, com pintura antimofo</t>
  </si>
  <si>
    <t>7.2</t>
  </si>
  <si>
    <t>7.2.1</t>
  </si>
  <si>
    <t>8.0</t>
  </si>
  <si>
    <t>ESQUADRIAS</t>
  </si>
  <si>
    <t>8.1</t>
  </si>
  <si>
    <t>8.1.1</t>
  </si>
  <si>
    <t>Portas</t>
  </si>
  <si>
    <t>8.1.1.1</t>
  </si>
  <si>
    <t>Portas de madeira</t>
  </si>
  <si>
    <t>8.1.1.1.1</t>
  </si>
  <si>
    <t>PM1 - Porta de madeira de abrir, 01 folha, lisa, 0,80 m x 2,10 m, completa</t>
  </si>
  <si>
    <t>unid</t>
  </si>
  <si>
    <t>8.1.1.1.2</t>
  </si>
  <si>
    <t>PM2 - Porta de madeira de abrir, 01 folha, com chapa e barra metálica, 0,80 m x 2,10 m, completa</t>
  </si>
  <si>
    <t>8.1.1.1.4</t>
  </si>
  <si>
    <t>PM3 - Porta de madeira de abrir, 01 folha, lisa, 0,70 m x 2,10 m, completa</t>
  </si>
  <si>
    <t>Porta de madeira para sanitários, 0,60 m x 1,80 m, completa</t>
  </si>
  <si>
    <t>Porta de madeira para sanitários, 0,90 m x 1,80 m, completa</t>
  </si>
  <si>
    <t>8.1.1.2</t>
  </si>
  <si>
    <t>Portas de vidro temperado</t>
  </si>
  <si>
    <t>8.1.1.2.1</t>
  </si>
  <si>
    <t>PV1 - Porta de vidro temperado, 02 folhas, de abrir, 2,00 m x 2,10 m, completa</t>
  </si>
  <si>
    <t>8.1.1.2.2</t>
  </si>
  <si>
    <t>PV2 - Porta de vidro temperado, 02 folhas de correr e 02 folhas fixas, 4,00 m x 2,10 m, completa</t>
  </si>
  <si>
    <t>8.1.1.2.3</t>
  </si>
  <si>
    <t>PV3 - Porta de vidro temperado, 02 folhas de correr e 02 folhas fixas, 4,00 m x 3,00 m, completa</t>
  </si>
  <si>
    <t>8.1.2</t>
  </si>
  <si>
    <t>Janelas</t>
  </si>
  <si>
    <t>8.1.2.1</t>
  </si>
  <si>
    <t>Janelas de vidro temperado</t>
  </si>
  <si>
    <t>8.1.2.1.1</t>
  </si>
  <si>
    <t>JV1 - Janela de vidro temperado, dimensões 3,17 x 1,10 m, de correr, completa</t>
  </si>
  <si>
    <t>8.1.2.1.2</t>
  </si>
  <si>
    <t>JV2 - Janela de vidro temperado, dimensões 2,50 x 1,10 m, de correr, completa</t>
  </si>
  <si>
    <t>8.1.2.1.3</t>
  </si>
  <si>
    <t>JV3 - Janela de vidro temperado, dimensões 3,50 x 1,10 m, de correr, completa</t>
  </si>
  <si>
    <t>8.1.2.1.4</t>
  </si>
  <si>
    <t>JV4 - Janela de vidro temperado, dimensões 3,00 x 1,10 m, de correr, completa</t>
  </si>
  <si>
    <t>8.1.2.1.5</t>
  </si>
  <si>
    <t>JV5 - Janela de vidro temperado, dimensões 2,80 x 0,50 m, maxim-ar, completa</t>
  </si>
  <si>
    <t>8.1.2.1.6</t>
  </si>
  <si>
    <t>JV6 - Janela de vidro temperado, dimensões 2,00 x 1,10 m, de correr, completa</t>
  </si>
  <si>
    <t>8.1.2.1.7</t>
  </si>
  <si>
    <t>JV7 - Janela de vidro temperado, dimensões 3,50 x 0,60 m, maxim-ar, completa</t>
  </si>
  <si>
    <t>8.1.2.1.8</t>
  </si>
  <si>
    <t>JV8 - Janela de vidro temperado, dimensões 4,50 x 0,60 m, maxim-ar, completa</t>
  </si>
  <si>
    <t>8.1.2.1.9</t>
  </si>
  <si>
    <t>JV9 - Janela de vidro temperado, dimensões 5,50 x 1,10 m, de correr, completa</t>
  </si>
  <si>
    <t>8.1.2.1.10</t>
  </si>
  <si>
    <t>JV10 - Janela de vidro temperado, dimensões 2,50 x 0,50 m, maxim-ar, completa</t>
  </si>
  <si>
    <t>8.1.2.1.11</t>
  </si>
  <si>
    <t>JV11 - Janela de vidro temperado, dimensões 3,65 x 1,10 m, de correr, completa</t>
  </si>
  <si>
    <t>8.1.2.1.12</t>
  </si>
  <si>
    <t>JV12 - Janela de vidro temperado, dimensões 1,00 x 0,50 m, maxim-ar, completa</t>
  </si>
  <si>
    <t>8.1.2.1.13</t>
  </si>
  <si>
    <t>JV13 - Janela de vidro temperado, dimensões 9,50 x 1,10 m, de correr, completa</t>
  </si>
  <si>
    <t>8.1.2.1.14</t>
  </si>
  <si>
    <t>JV14 - Janela de vidro temperado, dimensões 2,05 x 1,10 m, de correr, completa</t>
  </si>
  <si>
    <t>8.1.2.1.15</t>
  </si>
  <si>
    <t>JV15 - Janela de vidro temperado, dimensões 4,00 x 1,10 m, de correr, completa</t>
  </si>
  <si>
    <t>8.1.2.1.16</t>
  </si>
  <si>
    <t>JV16 - Janela de vidro temperado, dimensões 3,00 x 0,50 m, maxim-ar, completa</t>
  </si>
  <si>
    <t>8.1.2.1.17</t>
  </si>
  <si>
    <t>JV17 - Janela de vidro temperado, dimensões 1,20 x 0,50 m, maxim-ar, completa</t>
  </si>
  <si>
    <t>8.2</t>
  </si>
  <si>
    <t>8.2.1</t>
  </si>
  <si>
    <t>8.2.1.1</t>
  </si>
  <si>
    <t>8.2.1.1.1</t>
  </si>
  <si>
    <t>8.2.1.1.2</t>
  </si>
  <si>
    <t>8.2.1.1.4</t>
  </si>
  <si>
    <t>8.2.1.2</t>
  </si>
  <si>
    <t>8.2.1.2.1</t>
  </si>
  <si>
    <t>8.2.1.2.2</t>
  </si>
  <si>
    <t>8.2.2</t>
  </si>
  <si>
    <t>8.2.2.1</t>
  </si>
  <si>
    <t>8.2.2.1.1</t>
  </si>
  <si>
    <t>8.2.2.1.2</t>
  </si>
  <si>
    <t>8.2.2.1.3</t>
  </si>
  <si>
    <t>8.2.2.1.4</t>
  </si>
  <si>
    <t>8.2.2.1.5</t>
  </si>
  <si>
    <t>8.2.2.1.6</t>
  </si>
  <si>
    <t>JV18 - Janela de vidro temperado, dimensões 4,50 x 1,00 m, de correr, completa</t>
  </si>
  <si>
    <t>8.2.2.1.7</t>
  </si>
  <si>
    <t>JV19 - Janela de vidro temperado, dimensões 7,65 x 0,60 m, maxim-ar, completa</t>
  </si>
  <si>
    <t>8.2.2.1.8</t>
  </si>
  <si>
    <t>JV20 - Janela de vidro temperado, dimensões 4,65 x 1,00 m, de correr, completa</t>
  </si>
  <si>
    <t>9.0</t>
  </si>
  <si>
    <t>COBERTURA</t>
  </si>
  <si>
    <t>9.1</t>
  </si>
  <si>
    <t>Telhamento com telha metálica termoacústica e = 30 mm, com até 2 águas, incluso içamento</t>
  </si>
  <si>
    <t>10.0</t>
  </si>
  <si>
    <t>SERVIÇOS DIVERSOS</t>
  </si>
  <si>
    <t>10.1</t>
  </si>
  <si>
    <t>Soleira em granito, largura 15 cm, espessura 2 cm</t>
  </si>
  <si>
    <t>10.2</t>
  </si>
  <si>
    <t>Fechadura de embutir para porta de banheiro, completa, acabamento padrão médio, incluso execução de furo - fornecimento e instalação</t>
  </si>
  <si>
    <t>10.3</t>
  </si>
  <si>
    <t>Vidro temperado incolor, espessura 10 mm, fornecimento e instalação, inclusive massa para vedação - parede Plenário</t>
  </si>
  <si>
    <t>10.4</t>
  </si>
  <si>
    <t>Marquise em ACM - cor vermelha 4,00 x 0,50 x 18,60 m (LxAxC)</t>
  </si>
  <si>
    <t>10.5</t>
  </si>
  <si>
    <t>Ressalto em ACM - cor branca 0,50 x 2,00 x 31,17 m (LxAxC)</t>
  </si>
  <si>
    <t>10.7</t>
  </si>
  <si>
    <t>Painel em vidro laminado verde, 10 mm, reflexivo, fixaod em suportes de alumínio anodizado branco, liga 6060 têmpera T5, sistema estrutural silicone Glazing</t>
  </si>
  <si>
    <t>10.8</t>
  </si>
  <si>
    <t>10.9</t>
  </si>
  <si>
    <t>11.0</t>
  </si>
  <si>
    <t>PAISAGISMO</t>
  </si>
  <si>
    <t>11.1</t>
  </si>
  <si>
    <t>Plantio de grama esmeralda em rolo</t>
  </si>
  <si>
    <t>Guia (meio-fio) concreto, moldada in loco em trecho reto com extrusora, 15 cm base x 30 cm altura</t>
  </si>
  <si>
    <t>SERVIÇOS FINAIS</t>
  </si>
  <si>
    <t>12.1</t>
  </si>
  <si>
    <t>Limpeza de superfícies com jato de alta pressão de ar e água</t>
  </si>
  <si>
    <t>ARQ</t>
  </si>
  <si>
    <t>COMP</t>
  </si>
  <si>
    <t>ESTR</t>
  </si>
  <si>
    <t>LOCACAO CONVENCIONAL DE OBRA, UTILIZANDO GABARITO DE TÁBUAS CORRIDAS PONTALETADAS A CADA 2,00M - 2 UTILIZAÇÕES. AF_10/2018</t>
  </si>
  <si>
    <t xml:space="preserve"> ESCAVAÇÃO MANUAL DE VALA PARA VIGA BALDRAME, COM PREVISÃO DE FÔRMA.  AF_06/2017</t>
  </si>
  <si>
    <t>kg</t>
  </si>
  <si>
    <t>ACO CA-50, 10,0 MM, VERGALHAO</t>
  </si>
  <si>
    <t>ACO CA-50, 12,5 MM, DOBRADO E CORTADO</t>
  </si>
  <si>
    <t>CONCRETO USINADO BOMBEAVEL, CLASSE DE RESISTENCIA C30, COM BRITA 0 E 1, SLUMP =  
190 +/- 20 MM, INCLUSO SERVICO DE BOMBEAMENTO (NBR 8953)</t>
  </si>
  <si>
    <t>IMPERMEABILIZAÇÃO DE SUPERFÍCIE COM EMULSÃO ASFÁLTICA, 2 DEMÃOS</t>
  </si>
  <si>
    <t xml:space="preserve"> PINTURA COM TINTA PROTETORA ACABAMENTO GRAFITE ESMALTE SOBRE SUPERFICIE METALICA, 2 DEMAOS</t>
  </si>
  <si>
    <t>SS003</t>
  </si>
  <si>
    <t>SS001</t>
  </si>
  <si>
    <t>FÔRMA E ESCORA EM MADEIRA PARA LAJE (FABRICAÇÃO, MONTAGEM E DESFORMA) - LAJE</t>
  </si>
  <si>
    <t>SS004</t>
  </si>
  <si>
    <t>CONCRETO USINADO BOMBEAVEL, CLASSE DE RESISTENCIA C30, COM BRITA 0 E 1, SLUMP =  190 +/- 20 MM, INCLUSO SERVICO DE BOMBEAMENTO (NBR 8953) PARA ESCADA</t>
  </si>
  <si>
    <t>SS002</t>
  </si>
  <si>
    <t>FÔRMA DE ESCADA (FABRICAÇÃO, MONTAGEM E DESFORMA)</t>
  </si>
  <si>
    <t>FUNDAÇÕES</t>
  </si>
  <si>
    <t>PILARES</t>
  </si>
  <si>
    <t>VIGAS</t>
  </si>
  <si>
    <t>LAJES</t>
  </si>
  <si>
    <t>ESCADAS</t>
  </si>
  <si>
    <t>ESTRUTURA METALICA DE COBERTURA</t>
  </si>
  <si>
    <t xml:space="preserve">FABRICAÇÃO DE ESCORAS DO TIPO PONTALETE, EM MADEIRA. AF_12/2015 </t>
  </si>
  <si>
    <t>FABRICAÇÃO DE FÔRMA PARA LAJES, EM CHAPA DE MADEIRA COMPENSADA PLASTIFICADA 18MM</t>
  </si>
  <si>
    <t xml:space="preserve"> FABRICAÇÃO DE FÔRMA PARA ESCADAS, COM 2 LANCES, EM MADEIRA SERRADA, E=25 MM. AF_01/2017</t>
  </si>
  <si>
    <t>CONCRETO USINADO BOMBEAVEL, CLASSE DE RESISTENCIA C30, COM BRITA 0 E 1, SLUMP =  190 +/- 20 MM, INCLUSO SERVICO DE BOMBEAMENTO (NBR 8953) PARA LAJE</t>
  </si>
  <si>
    <t>CONCRETO USINADO BOMBEAVEL, CLASSE DE RESISTENCIA C30, COM BRITA 0 E 1, SLUMP =  
190 +/- 20 MM - LAJE</t>
  </si>
  <si>
    <t>Composição</t>
  </si>
  <si>
    <t>Forro de fibra mineral em placas de 625 x 625 mm, e = 15/16 mm, borda rebaixada com pintura antimofo</t>
  </si>
  <si>
    <t>Código</t>
  </si>
  <si>
    <t>MÃO DE OBRA</t>
  </si>
  <si>
    <t>Unid</t>
  </si>
  <si>
    <t>Qnt.</t>
  </si>
  <si>
    <t>Unitário</t>
  </si>
  <si>
    <t>Total</t>
  </si>
  <si>
    <t>Ajudante de estrtutra metálica com encargos complementares</t>
  </si>
  <si>
    <t>Montador de estrutura metálica com encargos complementares</t>
  </si>
  <si>
    <t>MATERIAIS</t>
  </si>
  <si>
    <t>Forro de fibra mineral em placas de 625 x 625 mm, e = 15/16 mm, borda rebaixada com pintura antimofo, apoiado em perfil de aço galvanizado com 42 mm de base - instalado</t>
  </si>
  <si>
    <t>CUSTO DIRETO</t>
  </si>
  <si>
    <t>Pedreiro com encargos complementares</t>
  </si>
  <si>
    <t>Servente com encargos complementares</t>
  </si>
  <si>
    <t>Divisória em granito, com duas faces polidas, tipo andorinha, e = 2 cm</t>
  </si>
  <si>
    <t>Cantoneira ferro galvanizado de abas iguais 1" x 1/8" (LxE), 1,20 kg/m</t>
  </si>
  <si>
    <t>Kit de porta de madeira para pintura, semi-oca (leve ou média), padrão médio, 80x210 cm, espessura de 3,5 cm, itens inclusos: dobradiças, montagem e instalação do batente, fechadura com execução do furo - fornecimento e instalação</t>
  </si>
  <si>
    <t>Barra de apoio reta em aço inox polido, comprimento 60 cm, diâmetro mínimo 3 cm</t>
  </si>
  <si>
    <t>Chapa de aço galvanizada bitola GSG 20, e = 0,95 mm (7,60 Kg/m²)</t>
  </si>
  <si>
    <t>Carpinteiro de esquadria com encargos complementares</t>
  </si>
  <si>
    <t>Dobradiça em aço/ferro, 3 1/2" x 3", e = 1,9 a 2 mm, com anel, cromado ou zincado, tampa bola, com parafusos</t>
  </si>
  <si>
    <t>Porta de madeira, folha média (NBR 15930), e = 35mm, núcleo sarrafeado, capa frisada em HDF, acabamento melaminico em padrão madeira</t>
  </si>
  <si>
    <t>Parafuso rosca soberba zincado cabeça chata fenda simples 3,5 x 25 mm (1")</t>
  </si>
  <si>
    <t>Piso porcelanato, borda reta, extra, formato maior que 2025 cm²</t>
  </si>
  <si>
    <t>Argamassa colante tipo AC III</t>
  </si>
  <si>
    <t>Kg</t>
  </si>
  <si>
    <t>Rejunte colorido, cimentício</t>
  </si>
  <si>
    <t>Pavimentação ornamental com seixo rolado espalhado</t>
  </si>
  <si>
    <t>Seixo rolado para aplicação em concreto</t>
  </si>
  <si>
    <t>CRONOGRAMA FISICO FINANCEIRO</t>
  </si>
  <si>
    <t>DESCRIÇÃO / ETAPA</t>
  </si>
  <si>
    <t>PERIODO</t>
  </si>
  <si>
    <t>À Executar</t>
  </si>
  <si>
    <t>Valor (R$)</t>
  </si>
  <si>
    <t>%</t>
  </si>
  <si>
    <t>12.0</t>
  </si>
  <si>
    <t>13.0</t>
  </si>
  <si>
    <t>14.0</t>
  </si>
  <si>
    <t>15.0</t>
  </si>
  <si>
    <t>16.0</t>
  </si>
  <si>
    <t>17.0</t>
  </si>
  <si>
    <t>18.0</t>
  </si>
  <si>
    <t>19.0</t>
  </si>
  <si>
    <t>20.0</t>
  </si>
  <si>
    <t>21.0</t>
  </si>
  <si>
    <t>22.0</t>
  </si>
  <si>
    <t>23.0</t>
  </si>
  <si>
    <t>24.0</t>
  </si>
  <si>
    <t>25.0</t>
  </si>
  <si>
    <t>26.0</t>
  </si>
  <si>
    <t>27.0</t>
  </si>
  <si>
    <t>28.0</t>
  </si>
  <si>
    <t>TOTAL DA OBRA =</t>
  </si>
  <si>
    <t>Valor Do Mês</t>
  </si>
  <si>
    <t xml:space="preserve">Valor Acomulado </t>
  </si>
  <si>
    <t>COMPOSIÇÃO DA TAXA DE BENEFÍCIOS E DESPESAS INDIRETAS</t>
  </si>
  <si>
    <t>Grupo A</t>
  </si>
  <si>
    <t xml:space="preserve">Despesas indiretas </t>
  </si>
  <si>
    <t>AC</t>
  </si>
  <si>
    <t>Administração central</t>
  </si>
  <si>
    <t>SG</t>
  </si>
  <si>
    <t>Seguro e Garantia</t>
  </si>
  <si>
    <t>R</t>
  </si>
  <si>
    <t>Risco</t>
  </si>
  <si>
    <t>Total do grupo A</t>
  </si>
  <si>
    <t>Grupo B</t>
  </si>
  <si>
    <t>Bonificação</t>
  </si>
  <si>
    <t>DF</t>
  </si>
  <si>
    <t>Despesas Financeiras</t>
  </si>
  <si>
    <t>Total do grupo B</t>
  </si>
  <si>
    <t>Grupo C</t>
  </si>
  <si>
    <t>Lucro</t>
  </si>
  <si>
    <t>Total do grupo C</t>
  </si>
  <si>
    <t>Grupo D</t>
  </si>
  <si>
    <t>Impostos</t>
  </si>
  <si>
    <t>C.1</t>
  </si>
  <si>
    <t>PIS</t>
  </si>
  <si>
    <t>C.2</t>
  </si>
  <si>
    <t>COFINS</t>
  </si>
  <si>
    <t>C.3</t>
  </si>
  <si>
    <t>ISSQN</t>
  </si>
  <si>
    <t>C.4</t>
  </si>
  <si>
    <t>CPRB</t>
  </si>
  <si>
    <t>Total do grupo D</t>
  </si>
  <si>
    <t>Fórmula para o cálculo do B.D.I. ( benefícios e despesas indiretas )</t>
  </si>
  <si>
    <t>BDI  = ((1+AC+S+R+G)(1+DF)(1+L)/(1-I))-1</t>
  </si>
  <si>
    <t>12.2</t>
  </si>
  <si>
    <t>12.3</t>
  </si>
  <si>
    <t>12.4</t>
  </si>
  <si>
    <t>12.5</t>
  </si>
  <si>
    <t>12.6</t>
  </si>
  <si>
    <t>12.7</t>
  </si>
  <si>
    <t>12.8</t>
  </si>
  <si>
    <t>12.9</t>
  </si>
  <si>
    <t>12.10</t>
  </si>
  <si>
    <t>12.11</t>
  </si>
  <si>
    <t>12.12</t>
  </si>
  <si>
    <t>12.13</t>
  </si>
  <si>
    <t>12.14</t>
  </si>
  <si>
    <t>12.15</t>
  </si>
  <si>
    <t>13.1</t>
  </si>
  <si>
    <t>13.2</t>
  </si>
  <si>
    <t>14.1</t>
  </si>
  <si>
    <t>14.2</t>
  </si>
  <si>
    <t>15.1</t>
  </si>
  <si>
    <t>15.2</t>
  </si>
  <si>
    <t>16.1</t>
  </si>
  <si>
    <t>18.1</t>
  </si>
  <si>
    <t>16.2</t>
  </si>
  <si>
    <t>16.3</t>
  </si>
  <si>
    <t>16.4</t>
  </si>
  <si>
    <t>17.1</t>
  </si>
  <si>
    <t>17.2</t>
  </si>
  <si>
    <t>18.2</t>
  </si>
  <si>
    <t>18.3</t>
  </si>
  <si>
    <t>18.4</t>
  </si>
  <si>
    <t>18.5</t>
  </si>
  <si>
    <t>18.6</t>
  </si>
  <si>
    <t>18.7</t>
  </si>
  <si>
    <t>18.8</t>
  </si>
  <si>
    <t>18.9</t>
  </si>
  <si>
    <t>19.1</t>
  </si>
  <si>
    <t>19.2</t>
  </si>
  <si>
    <t>19.3</t>
  </si>
  <si>
    <t>19.4</t>
  </si>
  <si>
    <t>19.5</t>
  </si>
  <si>
    <t>20.1</t>
  </si>
  <si>
    <t>20.2</t>
  </si>
  <si>
    <t>20.3</t>
  </si>
  <si>
    <t>20.4</t>
  </si>
  <si>
    <t>20.5</t>
  </si>
  <si>
    <t>20.6</t>
  </si>
  <si>
    <t>20.7</t>
  </si>
  <si>
    <t>20.8</t>
  </si>
  <si>
    <t>20.9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</si>
  <si>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</si>
  <si>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</si>
  <si>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</si>
  <si>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</si>
  <si>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</si>
  <si>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</si>
  <si>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</si>
  <si>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</si>
  <si>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</si>
  <si>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</si>
  <si>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</si>
  <si>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</si>
  <si>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</si>
  <si>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</si>
  <si>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</si>
  <si>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</si>
  <si>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</si>
  <si>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</si>
  <si>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</si>
  <si>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</si>
  <si>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</si>
  <si>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</si>
  <si>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</si>
  <si>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</si>
  <si>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</si>
  <si>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</si>
  <si>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</si>
  <si>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</si>
  <si>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</si>
  <si>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</si>
  <si>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</si>
  <si>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</si>
  <si>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</si>
  <si>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</si>
  <si>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</si>
  <si>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</si>
  <si>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</si>
  <si>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</si>
  <si>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</si>
  <si>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21.1</t>
  </si>
  <si>
    <t>22.1</t>
  </si>
  <si>
    <t>22.2</t>
  </si>
  <si>
    <t>22.3</t>
  </si>
  <si>
    <t>22.4</t>
  </si>
  <si>
    <t>22.5</t>
  </si>
  <si>
    <t>22.6</t>
  </si>
  <si>
    <t>22.7</t>
  </si>
  <si>
    <t>22.8</t>
  </si>
  <si>
    <t>22.9</t>
  </si>
  <si>
    <t>22.10</t>
  </si>
  <si>
    <t>22.11</t>
  </si>
  <si>
    <t>22.12</t>
  </si>
  <si>
    <t>22.13</t>
  </si>
  <si>
    <t>22.14</t>
  </si>
  <si>
    <t>22.15</t>
  </si>
  <si>
    <t>22.16</t>
  </si>
  <si>
    <t>22.17</t>
  </si>
  <si>
    <t>22.18</t>
  </si>
  <si>
    <t>INSTALAÇÃO DE SISTEMA DE PROTEÇÃO CONTRA DESCARGA ATMOSFERICA</t>
  </si>
  <si>
    <t>23.1</t>
  </si>
  <si>
    <t>24.1</t>
  </si>
  <si>
    <t>24.2</t>
  </si>
  <si>
    <t>24.3</t>
  </si>
  <si>
    <t>25.1</t>
  </si>
  <si>
    <t>25.2</t>
  </si>
  <si>
    <t>25.3</t>
  </si>
  <si>
    <t>26.1</t>
  </si>
  <si>
    <t>26.2</t>
  </si>
  <si>
    <t>26.3</t>
  </si>
  <si>
    <t>27.1</t>
  </si>
  <si>
    <t>27.2</t>
  </si>
  <si>
    <t>27.3</t>
  </si>
  <si>
    <t>27.4</t>
  </si>
  <si>
    <t>28.1</t>
  </si>
  <si>
    <t>ORÇAMENTO</t>
  </si>
  <si>
    <t>RESUMO GERAL DA OBRA</t>
  </si>
  <si>
    <t>PÉRIODO</t>
  </si>
  <si>
    <t>1º MÊS</t>
  </si>
  <si>
    <t>2º MÊS</t>
  </si>
  <si>
    <t>3º MÊS</t>
  </si>
  <si>
    <t>4º MÊS</t>
  </si>
  <si>
    <t>5º MÊS</t>
  </si>
  <si>
    <t>6º MÊS</t>
  </si>
  <si>
    <t>7º MÊS</t>
  </si>
  <si>
    <t>8º MÊS</t>
  </si>
  <si>
    <t>9º MÊS</t>
  </si>
  <si>
    <t>10º MÊS</t>
  </si>
  <si>
    <t>11º MÊS</t>
  </si>
  <si>
    <t>12º MÊS</t>
  </si>
  <si>
    <t>Cotação 2</t>
  </si>
  <si>
    <t>lambril</t>
  </si>
  <si>
    <t>FORRO DE FIBRA MINERAL EM PLACAS DE 625 X 625 MM, E = 15/16 MM, BORDA REBAIXADA, COM PINTURA ANTIMOFO, APOIADO EM PERFIL DE ACO GALVANIZADO COM 24 MM DE BASE - INSTALADO</t>
  </si>
  <si>
    <t>Vidraceiro com encargos complementares</t>
  </si>
  <si>
    <t>parei aqui</t>
  </si>
  <si>
    <t>cotação</t>
  </si>
  <si>
    <t>ELETROCALHA FURADA TIPO C PRÉ-GALV. QUEN 200X50MM CHAPA 26</t>
  </si>
  <si>
    <t>ELETROCALHA FURADA TIPO C PRÉ-GALV. QUEN 50X50MM CHAPA 26</t>
  </si>
  <si>
    <t>ELETROCALHA FURADA TIPO C PRÉ-GALV. QUEN 150X50MM CHAPA 26</t>
  </si>
  <si>
    <t>ELETROCALHA FURADA TIPO C PRÉ-GALV. QUEN 100X50MM CHAPA 26</t>
  </si>
  <si>
    <t>50x50mm chapa 26</t>
  </si>
  <si>
    <t>100x50mm chapa 26</t>
  </si>
  <si>
    <t>150x100mm chapa 26</t>
  </si>
  <si>
    <t>100x100mm chapa 26</t>
  </si>
  <si>
    <t xml:space="preserve">TÊ RETO 100X100MM CHAPA 26 PARA ELETROCALHA FURADA TIPO C PRÉ-GALV. QUEN </t>
  </si>
  <si>
    <t xml:space="preserve">TÊ RETO 150X100MM CHAPA 26 PARA ELETROCALHA FURADA TIPO C PRÉ-GALV. QUEN </t>
  </si>
  <si>
    <t xml:space="preserve">TÊ RETO 50X50MM CHAPA 26 PARA ELETROCALHA FURADA TIPO C PRÉ-GALV. QUEN </t>
  </si>
  <si>
    <t xml:space="preserve">CRUZETA 90° RETO 150X100MM CHAPA 26 PARA ELETROCALHA FURADA TIPO C PRÉ-GALV. QUEN </t>
  </si>
  <si>
    <t>SH031A</t>
  </si>
  <si>
    <t>CONTACTORA TRIPOLAR 32A</t>
  </si>
  <si>
    <t>QUADRO DE COMANDO COM BOTÃO LIGA/DESLIGA</t>
  </si>
  <si>
    <t>14.3</t>
  </si>
  <si>
    <t>14.4</t>
  </si>
  <si>
    <t>14.5</t>
  </si>
  <si>
    <t>14.6</t>
  </si>
  <si>
    <t>14.7</t>
  </si>
  <si>
    <t>14.8</t>
  </si>
  <si>
    <t>14.9</t>
  </si>
  <si>
    <t>14.10</t>
  </si>
  <si>
    <t>13.3</t>
  </si>
  <si>
    <t>13.4</t>
  </si>
  <si>
    <t>13.5</t>
  </si>
  <si>
    <t>13.6</t>
  </si>
  <si>
    <t>13.7</t>
  </si>
  <si>
    <t>13.8</t>
  </si>
  <si>
    <t>13.9</t>
  </si>
  <si>
    <t>13.10</t>
  </si>
  <si>
    <t>15.3</t>
  </si>
  <si>
    <t>15.4</t>
  </si>
  <si>
    <t>15.5</t>
  </si>
  <si>
    <t>15.6</t>
  </si>
  <si>
    <t>15.7</t>
  </si>
  <si>
    <t>15.8</t>
  </si>
  <si>
    <t>15.9</t>
  </si>
  <si>
    <t>15.10</t>
  </si>
  <si>
    <t xml:space="preserve">ACO CA-60, 4.2 MM, VERGALHAO  </t>
  </si>
  <si>
    <t xml:space="preserve">ACO CA-60, 5 MM, VERGALHAO  </t>
  </si>
  <si>
    <t xml:space="preserve">ACO CA-50 8,0 MM, VERGALHAO  </t>
  </si>
  <si>
    <t xml:space="preserve">ACO CA-50, 10,0 MM, VERGALHAO  </t>
  </si>
  <si>
    <t xml:space="preserve">ACO CA-50, 12,5 MM, VERGALHAO   </t>
  </si>
  <si>
    <t xml:space="preserve">ACO CA-50, 16 MM, VERGALHAO    </t>
  </si>
  <si>
    <t xml:space="preserve">ACO CA-50, 6,3 MM, VERGALHAO  </t>
  </si>
  <si>
    <t xml:space="preserve">ACO CA-50, 20 MM, VERGALHAO   </t>
  </si>
  <si>
    <t xml:space="preserve">ACO CA-50, 20 MM, VERGALHAO     </t>
  </si>
  <si>
    <t>15.11</t>
  </si>
  <si>
    <t>13.11</t>
  </si>
  <si>
    <t>1/2" X 40CM</t>
  </si>
  <si>
    <t>Terminal de pressão 95mm2</t>
  </si>
  <si>
    <t>CENTRAL DE ALARME 24V - 24 ENDEREÇOS</t>
  </si>
  <si>
    <t>LAVADORA DE ALTA PRESSAO (LAVA-JATO) PARA AGUA FRIA, PRESSAO DE OPERACAO ENTRE 1400 E 1900 LIB/POL2, VAZAO MAXIMA ENTRE 400 E 700 L/H - CHP DIURNO. AF_04/2019</t>
  </si>
  <si>
    <t>LAVADORA DE ALTA PRESSAO (LAVA-JATO) PARA AGUA FRIA, PRESSAO DE OPERACAO ENTRE 1400 E 1900 LIB/POL2, VAZAO MAXIMA ENTRE 400 E 700 L/H - CHI DIURNO. AF_04/2019</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</si>
  <si>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</si>
  <si>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</si>
  <si>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</si>
  <si>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</si>
  <si>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</si>
  <si>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</si>
  <si>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</si>
  <si>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</si>
  <si>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</si>
  <si>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</si>
  <si>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</si>
  <si>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</si>
  <si>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</si>
  <si>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</si>
  <si>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</si>
  <si>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</si>
  <si>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</si>
  <si>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</si>
  <si>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</si>
  <si>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</si>
  <si>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</si>
  <si>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</si>
  <si>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</si>
  <si>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</si>
  <si>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</si>
  <si>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</si>
  <si>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</si>
  <si>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</si>
  <si>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</si>
  <si>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</si>
  <si>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</si>
  <si>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</si>
  <si>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</si>
  <si>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</si>
  <si>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</si>
  <si>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</si>
  <si>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</si>
  <si>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</si>
  <si>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</si>
  <si>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</si>
  <si>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</si>
  <si>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</si>
  <si>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</si>
  <si>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</si>
  <si>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</si>
  <si>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</si>
  <si>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</si>
  <si>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</si>
  <si>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</si>
  <si>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</si>
  <si>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</si>
  <si>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</si>
  <si>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</si>
  <si>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</si>
  <si>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</si>
  <si>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</si>
  <si>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JOELHO DE TRANSIÇÃO, 90 GRAUS, CPVC, SOLDÁVEL, DN 15MM X 1/2",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</si>
  <si>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</si>
  <si>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1/2", INSTALADO EM RAMAL DE ALIMENTAÇAÕ DE ÁGUA - FORNECIMENTO E INSTALAÇÃO. AF_12/2014</t>
  </si>
  <si>
    <t>REGISTRO DE PRESSÃO BRUTO, LATÃO,  ROSCÁVEL, 3/4, FORNECIDO E INSTALADO EM RAMAL DE ÁGUA. AF_12/2014</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</si>
  <si>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</si>
  <si>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</si>
  <si>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</si>
  <si>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</si>
  <si>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</si>
  <si>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</si>
  <si>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</si>
  <si>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</si>
  <si>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</si>
  <si>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</si>
  <si>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</si>
  <si>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</si>
  <si>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</si>
  <si>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</si>
  <si>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</si>
  <si>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</si>
  <si>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</si>
  <si>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</si>
  <si>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</si>
  <si>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</si>
  <si>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</si>
  <si>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</si>
  <si>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</si>
  <si>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</si>
  <si>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</si>
  <si>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</si>
  <si>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</si>
  <si>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</si>
  <si>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</si>
  <si>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</si>
  <si>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</si>
  <si>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</si>
  <si>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</si>
  <si>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</si>
  <si>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 xml:space="preserve">        PRECOS DE INSUMOS</t>
  </si>
  <si>
    <t xml:space="preserve">  PRECO MEDIANO R$</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</si>
  <si>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</si>
  <si>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</si>
  <si>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</si>
  <si>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LUMINARIA FECHADA P/ ILUMINACAO PUBLICA, TIPO ABL 50/F OU EQUIV, P/ LAMPADA A VAPOR DE MERCURIO 400W</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</si>
  <si>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</si>
  <si>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</si>
  <si>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</si>
  <si>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</si>
  <si>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</si>
  <si>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</si>
  <si>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</si>
  <si>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</si>
  <si>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</si>
  <si>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</si>
  <si>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</si>
  <si>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</si>
  <si>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</si>
  <si>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</si>
  <si>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</si>
  <si>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</si>
  <si>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</si>
  <si>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</si>
  <si>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</si>
  <si>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</si>
  <si>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</si>
  <si>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</si>
  <si>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</si>
  <si>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</si>
  <si>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</si>
  <si>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</si>
  <si>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</si>
  <si>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</si>
  <si>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</si>
  <si>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</si>
  <si>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</si>
  <si>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</si>
  <si>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</si>
  <si>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</si>
  <si>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</si>
  <si>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</si>
  <si>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</si>
  <si>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</si>
  <si>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</si>
  <si>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</si>
  <si>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</si>
  <si>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</si>
  <si>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</si>
  <si>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</si>
  <si>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</si>
  <si>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</si>
  <si>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</si>
  <si>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</si>
  <si>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</si>
  <si>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</si>
  <si>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</si>
  <si>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</si>
  <si>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32,0 MM, VERGALHAO</t>
  </si>
  <si>
    <t>ACO CA-50, 6,3 MM, DOBRADO E CORTADO</t>
  </si>
  <si>
    <t>ACO CA-50, 6,3 MM, VERGALHAO</t>
  </si>
  <si>
    <t>ACO CA-50, 8,0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</si>
  <si>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</si>
  <si>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</si>
  <si>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</si>
  <si>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</si>
  <si>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</si>
  <si>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</si>
  <si>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</si>
  <si>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</si>
  <si>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</si>
  <si>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</si>
  <si>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</si>
  <si>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</si>
  <si>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</si>
  <si>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</si>
  <si>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</si>
  <si>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</si>
  <si>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</si>
  <si>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</si>
  <si>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</si>
  <si>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</si>
  <si>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</si>
  <si>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</si>
  <si>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</si>
  <si>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</si>
  <si>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</si>
  <si>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</si>
  <si>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</si>
  <si>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</si>
  <si>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</si>
  <si>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</si>
  <si>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</si>
  <si>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</si>
  <si>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</si>
  <si>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</si>
  <si>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</si>
  <si>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</si>
  <si>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</si>
  <si>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</si>
  <si>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</si>
  <si>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</si>
  <si>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</si>
  <si>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</si>
  <si>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</si>
  <si>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</si>
  <si>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</si>
  <si>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</si>
  <si>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</si>
  <si>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</si>
  <si>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</si>
  <si>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</si>
  <si>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</si>
  <si>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</si>
  <si>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</si>
  <si>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</si>
  <si>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</si>
  <si>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</si>
  <si>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</si>
  <si>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</si>
  <si>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</si>
  <si>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</si>
  <si>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</si>
  <si>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</si>
  <si>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</si>
  <si>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</si>
  <si>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</si>
  <si>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</si>
  <si>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</si>
  <si>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</si>
  <si>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</si>
  <si>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</si>
  <si>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</si>
  <si>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ADESIVO/COLA PARA EPS (ISOPOR) E OUTROS MATERIAIS</t>
  </si>
  <si>
    <t>ADITIVO ADESIVO LIQUIDO PARA ARGAMASSAS DE REVESTIMENTOS CIMENTICIOS</t>
  </si>
  <si>
    <t>AFASTADOR PARA TELHA DE FIBROCIMENTO CANALETE 90 OU KALHETAO</t>
  </si>
  <si>
    <t>AGREGADO RECICLADO, TIPO RACHAO RECICLADO CINZA, CLASSE A</t>
  </si>
  <si>
    <t>AJUDANTE DE ARMADOR</t>
  </si>
  <si>
    <t>AJUDANTE DE ARMADOR (MENSALISTA)</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</si>
  <si>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</si>
  <si>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</si>
  <si>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</si>
  <si>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</si>
  <si>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</si>
  <si>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</si>
  <si>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</si>
  <si>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</si>
  <si>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</si>
  <si>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</si>
  <si>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</si>
  <si>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</si>
  <si>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</si>
  <si>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</si>
  <si>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</si>
  <si>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</si>
  <si>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</si>
  <si>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</si>
  <si>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</si>
  <si>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</si>
  <si>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</si>
  <si>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</si>
  <si>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</si>
  <si>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</si>
  <si>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</si>
  <si>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ALIMENTACAO - MENSALISTA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</si>
  <si>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</si>
  <si>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</si>
  <si>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</si>
  <si>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</si>
  <si>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</si>
  <si>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</si>
  <si>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</si>
  <si>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</si>
  <si>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75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</si>
  <si>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</si>
  <si>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</si>
  <si>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</si>
  <si>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</si>
  <si>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</si>
  <si>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</si>
  <si>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</si>
  <si>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</si>
  <si>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</si>
  <si>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</si>
  <si>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</si>
  <si>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</si>
  <si>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</si>
  <si>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</si>
  <si>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</si>
  <si>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</si>
  <si>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</si>
  <si>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</si>
  <si>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</si>
  <si>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</si>
  <si>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</si>
  <si>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</si>
  <si>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</si>
  <si>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</si>
  <si>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</si>
  <si>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</si>
  <si>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</si>
  <si>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</si>
  <si>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</si>
  <si>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</si>
  <si>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</si>
  <si>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</si>
  <si>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</si>
  <si>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</si>
  <si>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</si>
  <si>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</si>
  <si>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</si>
  <si>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</si>
  <si>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</si>
  <si>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</si>
  <si>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</si>
  <si>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</si>
  <si>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</si>
  <si>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</si>
  <si>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</si>
  <si>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</si>
  <si>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</si>
  <si>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</si>
  <si>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</si>
  <si>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</si>
  <si>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</si>
  <si>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</si>
  <si>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</si>
  <si>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</si>
  <si>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</si>
  <si>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</si>
  <si>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</si>
  <si>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</si>
  <si>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</si>
  <si>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</si>
  <si>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</si>
  <si>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</si>
  <si>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</si>
  <si>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</si>
  <si>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</si>
  <si>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</si>
  <si>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</si>
  <si>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</si>
  <si>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</si>
  <si>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</si>
  <si>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</si>
  <si>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</si>
  <si>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QUENTE/FRIO, 60 HZ, CLASSIFICACAO ENERGETICA A - SELO PROCEL, GAS HFC, CONTROLE S/ 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</si>
  <si>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</si>
  <si>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</si>
  <si>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</si>
  <si>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</si>
  <si>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</si>
  <si>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</si>
  <si>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</si>
  <si>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</si>
  <si>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16 BWG (1,65 MM), CLASSE 250</t>
  </si>
  <si>
    <t>ARAME PROTEGIDO COM POLIMERO PARA GABIAO, DIAMETRO 2,2 MM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</si>
  <si>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</si>
  <si>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</si>
  <si>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</si>
  <si>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</si>
  <si>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</si>
  <si>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</si>
  <si>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INDUSTRIALIZADA MULTIUSO, PARA REVESTIMENTO INTERNO E EXTERNO E ASSENTAMENTO DE BLOCOS DIVERSOS</t>
  </si>
  <si>
    <t>ARGAMASSA INDUSTRIALIZADA PARA CHAPISCO COLANTE</t>
  </si>
  <si>
    <t>ARGAMASSA INDUSTRIALIZADA PARA CHAPISCO ROLADO</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</si>
  <si>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</si>
  <si>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</si>
  <si>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</si>
  <si>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</si>
  <si>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</si>
  <si>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</si>
  <si>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</si>
  <si>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</si>
  <si>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</si>
  <si>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</si>
  <si>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</si>
  <si>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</si>
  <si>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</si>
  <si>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</si>
  <si>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</si>
  <si>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</si>
  <si>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</si>
  <si>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</si>
  <si>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</si>
  <si>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</si>
  <si>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</si>
  <si>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</si>
  <si>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</si>
  <si>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</si>
  <si>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</si>
  <si>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</si>
  <si>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</si>
  <si>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</si>
  <si>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</si>
  <si>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</si>
  <si>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</si>
  <si>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</si>
  <si>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</si>
  <si>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</si>
  <si>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</si>
  <si>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</si>
  <si>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</si>
  <si>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</si>
  <si>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</si>
  <si>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</si>
  <si>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</si>
  <si>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</si>
  <si>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</si>
  <si>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</si>
  <si>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</si>
  <si>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</si>
  <si>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</si>
  <si>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</si>
  <si>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</si>
  <si>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</si>
  <si>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</si>
  <si>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</si>
  <si>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</si>
  <si>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</si>
  <si>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</si>
  <si>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</si>
  <si>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</si>
  <si>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</si>
  <si>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</si>
  <si>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</si>
  <si>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</si>
  <si>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</si>
  <si>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</si>
  <si>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</si>
  <si>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</si>
  <si>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</si>
  <si>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</si>
  <si>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</si>
  <si>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</si>
  <si>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</si>
  <si>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</si>
  <si>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</si>
  <si>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</si>
  <si>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</si>
  <si>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</si>
  <si>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</si>
  <si>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</si>
  <si>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</si>
  <si>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</si>
  <si>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</si>
  <si>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</si>
  <si>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</si>
  <si>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</si>
  <si>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</si>
  <si>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</si>
  <si>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</si>
  <si>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</si>
  <si>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</si>
  <si>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</si>
  <si>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</si>
  <si>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</si>
  <si>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</si>
  <si>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</si>
  <si>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</si>
  <si>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</si>
  <si>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</si>
  <si>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</si>
  <si>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</si>
  <si>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</si>
  <si>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</si>
  <si>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</si>
  <si>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</si>
  <si>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</si>
  <si>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</si>
  <si>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</si>
  <si>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</si>
  <si>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</si>
  <si>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</si>
  <si>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</si>
  <si>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</si>
  <si>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</si>
  <si>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</si>
  <si>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</si>
  <si>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</si>
  <si>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</si>
  <si>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</si>
  <si>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</si>
  <si>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</si>
  <si>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</si>
  <si>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</si>
  <si>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</si>
  <si>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</si>
  <si>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</si>
  <si>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</si>
  <si>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</si>
  <si>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</si>
  <si>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</si>
  <si>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</si>
  <si>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</si>
  <si>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</si>
  <si>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DE ESPUMA MULTIUSO *23 X 13 X 8* CM</t>
  </si>
  <si>
    <t>BLOCO DE POLIETILENO ALTA DENSIDADE, *27* X *30* X *100* CM, ACOMPANHADOS PLACAS  TERMINAIS  E LONGARINAS, PARA FUNDO DE FILTRO</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</si>
  <si>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</si>
  <si>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</si>
  <si>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</si>
  <si>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</si>
  <si>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</si>
  <si>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</si>
  <si>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</si>
  <si>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</si>
  <si>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</si>
  <si>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</si>
  <si>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</si>
  <si>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</si>
  <si>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</si>
  <si>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</si>
  <si>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</si>
  <si>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</si>
  <si>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</si>
  <si>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</si>
  <si>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</si>
  <si>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</si>
  <si>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</si>
  <si>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</si>
  <si>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</si>
  <si>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</si>
  <si>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</si>
  <si>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</si>
  <si>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</si>
  <si>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</si>
  <si>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</si>
  <si>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</si>
  <si>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</si>
  <si>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</si>
  <si>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</si>
  <si>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</si>
  <si>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</si>
  <si>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</si>
  <si>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</si>
  <si>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</si>
  <si>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</si>
  <si>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</si>
  <si>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</si>
  <si>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</si>
  <si>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</si>
  <si>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</si>
  <si>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</si>
  <si>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</si>
  <si>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</si>
  <si>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</si>
  <si>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</si>
  <si>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</si>
  <si>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</si>
  <si>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</si>
  <si>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</si>
  <si>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</si>
  <si>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</si>
  <si>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</si>
  <si>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</si>
  <si>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</si>
  <si>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</si>
  <si>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</si>
  <si>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</si>
  <si>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</si>
  <si>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</si>
  <si>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</si>
  <si>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</si>
  <si>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</si>
  <si>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</si>
  <si>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</si>
  <si>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</si>
  <si>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</si>
  <si>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</si>
  <si>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</si>
  <si>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</si>
  <si>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</si>
  <si>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</si>
  <si>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</si>
  <si>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</si>
  <si>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</si>
  <si>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</si>
  <si>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</si>
  <si>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</si>
  <si>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</si>
  <si>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</si>
  <si>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</si>
  <si>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</si>
  <si>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</si>
  <si>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</si>
  <si>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</si>
  <si>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</si>
  <si>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</si>
  <si>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</si>
  <si>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</si>
  <si>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</si>
  <si>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</si>
  <si>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</si>
  <si>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</si>
  <si>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</si>
  <si>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</si>
  <si>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</si>
  <si>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</si>
  <si>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</si>
  <si>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</si>
  <si>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</si>
  <si>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</si>
  <si>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</si>
  <si>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</si>
  <si>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</si>
  <si>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</si>
  <si>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</si>
  <si>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</si>
  <si>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</si>
  <si>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</si>
  <si>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</si>
  <si>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</si>
  <si>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</si>
  <si>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</si>
  <si>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</si>
  <si>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</si>
  <si>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</si>
  <si>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</si>
  <si>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</si>
  <si>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</si>
  <si>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</si>
  <si>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</si>
  <si>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</si>
  <si>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</si>
  <si>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</si>
  <si>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</si>
  <si>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</si>
  <si>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</si>
  <si>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</si>
  <si>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</si>
  <si>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</si>
  <si>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</si>
  <si>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</si>
  <si>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</si>
  <si>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</si>
  <si>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</si>
  <si>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</si>
  <si>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</si>
  <si>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</si>
  <si>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</si>
  <si>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</si>
  <si>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</si>
  <si>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</si>
  <si>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</si>
  <si>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</si>
  <si>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</si>
  <si>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</si>
  <si>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</si>
  <si>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</si>
  <si>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</si>
  <si>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</si>
  <si>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</si>
  <si>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</si>
  <si>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</si>
  <si>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</si>
  <si>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</si>
  <si>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</si>
  <si>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</si>
  <si>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</si>
  <si>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</si>
  <si>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</si>
  <si>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</si>
  <si>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</si>
  <si>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</si>
  <si>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</si>
  <si>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</si>
  <si>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</si>
  <si>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</si>
  <si>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</si>
  <si>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</si>
  <si>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</si>
  <si>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</si>
  <si>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</si>
  <si>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</si>
  <si>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</si>
  <si>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</si>
  <si>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</si>
  <si>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</si>
  <si>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</si>
  <si>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</si>
  <si>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</si>
  <si>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</si>
  <si>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</si>
  <si>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</si>
  <si>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</si>
  <si>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</si>
  <si>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</si>
  <si>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</si>
  <si>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</si>
  <si>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</si>
  <si>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</si>
  <si>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</si>
  <si>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</si>
  <si>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</si>
  <si>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</si>
  <si>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</si>
  <si>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</si>
  <si>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</si>
  <si>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</si>
  <si>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</si>
  <si>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</si>
  <si>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</si>
  <si>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</si>
  <si>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</si>
  <si>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</si>
  <si>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</si>
  <si>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</si>
  <si>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</si>
  <si>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</si>
  <si>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</si>
  <si>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</si>
  <si>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</si>
  <si>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</si>
  <si>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</si>
  <si>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</si>
  <si>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</si>
  <si>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</si>
  <si>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</si>
  <si>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</si>
  <si>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</si>
  <si>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</si>
  <si>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</si>
  <si>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</si>
  <si>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</si>
  <si>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</si>
  <si>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</si>
  <si>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</si>
  <si>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</si>
  <si>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</si>
  <si>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</si>
  <si>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</si>
  <si>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</si>
  <si>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</si>
  <si>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</si>
  <si>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</si>
  <si>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</si>
  <si>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</si>
  <si>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</si>
  <si>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</si>
  <si>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</si>
  <si>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</si>
  <si>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</si>
  <si>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</si>
  <si>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</si>
  <si>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</si>
  <si>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</si>
  <si>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</si>
  <si>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</si>
  <si>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</si>
  <si>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</si>
  <si>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</si>
  <si>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</si>
  <si>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</si>
  <si>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</si>
  <si>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</si>
  <si>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</si>
  <si>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</si>
  <si>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</si>
  <si>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</si>
  <si>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</si>
  <si>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</si>
  <si>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</si>
  <si>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</si>
  <si>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</si>
  <si>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</si>
  <si>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</si>
  <si>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</si>
  <si>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</si>
  <si>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</si>
  <si>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</si>
  <si>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</si>
  <si>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</si>
  <si>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</si>
  <si>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</si>
  <si>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</si>
  <si>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</si>
  <si>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</si>
  <si>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</si>
  <si>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</si>
  <si>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</si>
  <si>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</si>
  <si>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</si>
  <si>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</si>
  <si>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</si>
  <si>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</si>
  <si>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</si>
  <si>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</si>
  <si>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</si>
  <si>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</si>
  <si>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</si>
  <si>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</si>
  <si>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</si>
  <si>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</si>
  <si>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</si>
  <si>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</si>
  <si>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</si>
  <si>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</si>
  <si>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</si>
  <si>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</si>
  <si>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</si>
  <si>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</si>
  <si>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</si>
  <si>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</si>
  <si>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</si>
  <si>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</si>
  <si>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</si>
  <si>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</si>
  <si>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</si>
  <si>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</si>
  <si>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</si>
  <si>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</si>
  <si>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</si>
  <si>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</si>
  <si>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</si>
  <si>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</si>
  <si>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</si>
  <si>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</si>
  <si>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</si>
  <si>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</si>
  <si>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</si>
  <si>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</si>
  <si>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</si>
  <si>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</si>
  <si>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</si>
  <si>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</si>
  <si>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</si>
  <si>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</si>
  <si>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</si>
  <si>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</si>
  <si>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</si>
  <si>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</si>
  <si>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CADEIRA SUSPENSA MANUAL / BALANCIM INDIVIDUAL (NBR 14751)</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</si>
  <si>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</si>
  <si>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</si>
  <si>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</si>
  <si>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</si>
  <si>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</si>
  <si>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</si>
  <si>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</si>
  <si>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</si>
  <si>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</si>
  <si>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</si>
  <si>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</si>
  <si>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DESCARGA DE PLASTICO EXTERNA, DE *9* L, PUXADOR FIO DE NYLON, NAO INCLUSO CANO, BOLSA, ENGATE</t>
  </si>
  <si>
    <t>CAIXA DE DESCARGA PLASTICA DE EMBUTIR COMPLETA, COM ESPELHO PLASTICO, CAPACIDADE 6 A 10 L, ACESSORIOS INCLUSOS</t>
  </si>
  <si>
    <t>CAIXA DE GORDURA EM PVC, DIAMETRO MINIMO 300 MM, DIAMETRO DE SAIDA 100 MM, CAPACIDADE  APROXIMADA 18 LITROS, COM TAMPA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</si>
  <si>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</si>
  <si>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</si>
  <si>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</si>
  <si>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</si>
  <si>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</si>
  <si>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</si>
  <si>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</si>
  <si>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</si>
  <si>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</si>
  <si>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</si>
  <si>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</si>
  <si>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</si>
  <si>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</si>
  <si>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</si>
  <si>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</si>
  <si>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</si>
  <si>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</si>
  <si>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</si>
  <si>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OCTOGONAL DE FUNDO MOVEL, EM PVC, DE 3" X 3", PARA ELETRODUTO FLEXIVEL CORRUGADO</t>
  </si>
  <si>
    <t>CAIXA OCTOGONAL DE FUNDO MOVEL, EM PVC, DE 4" X 4", PARA ELETRODUTO FLEXIVEL CORRUGADO</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</si>
  <si>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</si>
  <si>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</si>
  <si>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</si>
  <si>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</si>
  <si>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250 X 230 X 75 MM, COM TAMPA E PORTA TAMPA QUADRADA BRANCA</t>
  </si>
  <si>
    <t>CAL HIDRATADA CH-I PARA ARGAMASSAS</t>
  </si>
  <si>
    <t>CAL HIDRATADA PARA PINTURA</t>
  </si>
  <si>
    <t>CAL VIRGEM COMUM PARA ARGAMASSAS (NBR 6453)</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</si>
  <si>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</si>
  <si>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</si>
  <si>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</si>
  <si>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</si>
  <si>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</si>
  <si>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</si>
  <si>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</si>
  <si>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</si>
  <si>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26, CORTE 33 CM</t>
  </si>
  <si>
    <t>CALHA QUADRADA DE CHAPA DE ACO GALVANIZADA NUM 28, CORTE 25 CM</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</si>
  <si>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</si>
  <si>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</si>
  <si>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</si>
  <si>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</si>
  <si>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</si>
  <si>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</si>
  <si>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</si>
  <si>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</si>
  <si>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</si>
  <si>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</si>
  <si>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</si>
  <si>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</si>
  <si>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</si>
  <si>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</si>
  <si>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</si>
  <si>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</si>
  <si>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</si>
  <si>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</si>
  <si>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</si>
  <si>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</si>
  <si>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</si>
  <si>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</si>
  <si>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</si>
  <si>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</si>
  <si>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</si>
  <si>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</si>
  <si>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</si>
  <si>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</si>
  <si>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</si>
  <si>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</si>
  <si>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</si>
  <si>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</si>
  <si>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</si>
  <si>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</si>
  <si>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</si>
  <si>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</si>
  <si>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</si>
  <si>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</si>
  <si>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</si>
  <si>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</si>
  <si>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</si>
  <si>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</si>
  <si>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</si>
  <si>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</si>
  <si>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</si>
  <si>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</si>
  <si>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</si>
  <si>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</si>
  <si>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</si>
  <si>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</si>
  <si>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</si>
  <si>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</si>
  <si>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</si>
  <si>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</si>
  <si>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</si>
  <si>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</si>
  <si>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</si>
  <si>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</si>
  <si>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</si>
  <si>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</si>
  <si>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</si>
  <si>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</si>
  <si>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</si>
  <si>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</si>
  <si>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</si>
  <si>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</si>
  <si>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</si>
  <si>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</si>
  <si>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</si>
  <si>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</si>
  <si>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</si>
  <si>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</si>
  <si>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</si>
  <si>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</si>
  <si>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</si>
  <si>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</si>
  <si>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</si>
  <si>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</si>
  <si>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</si>
  <si>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</si>
  <si>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</si>
  <si>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</si>
  <si>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</si>
  <si>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</si>
  <si>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</si>
  <si>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</si>
  <si>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</si>
  <si>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</si>
  <si>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</si>
  <si>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</si>
  <si>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</si>
  <si>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</si>
  <si>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</si>
  <si>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</si>
  <si>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</si>
  <si>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</si>
  <si>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</si>
  <si>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</si>
  <si>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</si>
  <si>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</si>
  <si>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</si>
  <si>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</si>
  <si>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</si>
  <si>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</si>
  <si>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</si>
  <si>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</si>
  <si>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</si>
  <si>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</si>
  <si>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</si>
  <si>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</si>
  <si>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</si>
  <si>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</si>
  <si>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</si>
  <si>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</si>
  <si>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</si>
  <si>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</si>
  <si>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</si>
  <si>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</si>
  <si>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CERA  LIQUIDA</t>
  </si>
  <si>
    <t>CHAPA ACO INOX AISI 304 NUMERO 4 (E = 6 MM), ACABAMENTO NUMERO 1 (LAMINADO A QUENTE, FOSCO)</t>
  </si>
  <si>
    <t>CHAPA ACO INOX AISI 304 NUMERO 9 (E = 4 MM), ACABAMENTO NUMERO 1 (LAMINADO A QUENTE, FOSCO)</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</si>
  <si>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</si>
  <si>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</si>
  <si>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</si>
  <si>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</si>
  <si>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</si>
  <si>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</si>
  <si>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</si>
  <si>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</si>
  <si>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</si>
  <si>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</si>
  <si>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</si>
  <si>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</si>
  <si>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</si>
  <si>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</si>
  <si>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</si>
  <si>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</si>
  <si>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</si>
  <si>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</si>
  <si>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</si>
  <si>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</si>
  <si>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</si>
  <si>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</si>
  <si>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</si>
  <si>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</si>
  <si>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</si>
  <si>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</si>
  <si>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</si>
  <si>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</si>
  <si>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</si>
  <si>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</si>
  <si>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</si>
  <si>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</si>
  <si>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</si>
  <si>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</si>
  <si>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</si>
  <si>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</si>
  <si>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</si>
  <si>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</si>
  <si>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</si>
  <si>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</si>
  <si>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</si>
  <si>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</si>
  <si>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</si>
  <si>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</si>
  <si>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</si>
  <si>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</si>
  <si>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</si>
  <si>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</si>
  <si>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</si>
  <si>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</si>
  <si>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</si>
  <si>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</si>
  <si>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</si>
  <si>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</si>
  <si>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</si>
  <si>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</si>
  <si>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</si>
  <si>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</si>
  <si>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</si>
  <si>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</si>
  <si>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</si>
  <si>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PARA EMENDA DE VIGA, EM ACO GROSSO, QUALIDADE ESTRUTURAL, BITOLA 3/16 ", E= 4,75 MM, 4 FUROS, LARGURA 45 MM, COMPRIMENTO 500 MM</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</si>
  <si>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</si>
  <si>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</si>
  <si>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</si>
  <si>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</si>
  <si>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</si>
  <si>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</si>
  <si>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</si>
  <si>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</si>
  <si>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</si>
  <si>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</si>
  <si>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</si>
  <si>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</si>
  <si>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</si>
  <si>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</si>
  <si>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</si>
  <si>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</si>
  <si>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</si>
  <si>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</si>
  <si>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50/70 (COLETADO CAIXA NA ANP ACRESCIDO DE ICMS)</t>
  </si>
  <si>
    <t>CIMENTO BRANCO</t>
  </si>
  <si>
    <t>CIMENTO IMPERMEABILIZANTE DE PEGA ULTRARRAPIDA PARA TAMPONAMENTOS</t>
  </si>
  <si>
    <t>CIMENTO PORTLAND COMPOSTO CP II-32</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</si>
  <si>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</si>
  <si>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</si>
  <si>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</si>
  <si>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</si>
  <si>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</si>
  <si>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</si>
  <si>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</si>
  <si>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</si>
  <si>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</si>
  <si>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</si>
  <si>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</si>
  <si>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</si>
  <si>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</si>
  <si>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</si>
  <si>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</si>
  <si>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</si>
  <si>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</si>
  <si>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</si>
  <si>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</si>
  <si>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</si>
  <si>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</si>
  <si>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</si>
  <si>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</si>
  <si>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</si>
  <si>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</si>
  <si>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</si>
  <si>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</si>
  <si>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</si>
  <si>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</si>
  <si>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</si>
  <si>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</si>
  <si>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</si>
  <si>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</si>
  <si>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</si>
  <si>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</si>
  <si>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</si>
  <si>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</si>
  <si>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</si>
  <si>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</si>
  <si>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</si>
  <si>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</si>
  <si>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</si>
  <si>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</si>
  <si>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</si>
  <si>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</si>
  <si>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</si>
  <si>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</si>
  <si>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</si>
  <si>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</si>
  <si>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</si>
  <si>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</si>
  <si>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</si>
  <si>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</si>
  <si>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</si>
  <si>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</si>
  <si>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</si>
  <si>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</si>
  <si>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</si>
  <si>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</si>
  <si>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</si>
  <si>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</si>
  <si>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</si>
  <si>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</si>
  <si>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</si>
  <si>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</si>
  <si>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</si>
  <si>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</si>
  <si>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</si>
  <si>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</si>
  <si>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</si>
  <si>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</si>
  <si>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</si>
  <si>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</si>
  <si>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</si>
  <si>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</si>
  <si>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</si>
  <si>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</si>
  <si>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</si>
  <si>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</si>
  <si>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</si>
  <si>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</si>
  <si>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</si>
  <si>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</si>
  <si>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</si>
  <si>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</si>
  <si>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</si>
  <si>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</si>
  <si>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</si>
  <si>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</si>
  <si>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</si>
  <si>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</si>
  <si>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</si>
  <si>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</si>
  <si>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</si>
  <si>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</si>
  <si>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</si>
  <si>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</si>
  <si>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</si>
  <si>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</si>
  <si>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</si>
  <si>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</si>
  <si>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</si>
  <si>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</si>
  <si>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</si>
  <si>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</si>
  <si>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</si>
  <si>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</si>
  <si>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</si>
  <si>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</si>
  <si>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</si>
  <si>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</si>
  <si>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</si>
  <si>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</si>
  <si>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</si>
  <si>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</si>
  <si>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</si>
  <si>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</si>
  <si>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</si>
  <si>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</si>
  <si>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</si>
  <si>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</si>
  <si>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</si>
  <si>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</si>
  <si>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</si>
  <si>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</si>
  <si>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</si>
  <si>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</si>
  <si>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</si>
  <si>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</si>
  <si>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</si>
  <si>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</si>
  <si>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</si>
  <si>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</si>
  <si>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</si>
  <si>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</si>
  <si>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</si>
  <si>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</si>
  <si>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</si>
  <si>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</si>
  <si>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</si>
  <si>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</si>
  <si>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</si>
  <si>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</si>
  <si>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</si>
  <si>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</si>
  <si>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</si>
  <si>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</si>
  <si>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</si>
  <si>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</si>
  <si>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</si>
  <si>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</si>
  <si>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</si>
  <si>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</si>
  <si>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</si>
  <si>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</si>
  <si>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</si>
  <si>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</si>
  <si>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</si>
  <si>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</si>
  <si>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</si>
  <si>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</si>
  <si>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</si>
  <si>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</si>
  <si>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</si>
  <si>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</si>
  <si>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</si>
  <si>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</si>
  <si>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</si>
  <si>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</si>
  <si>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</si>
  <si>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</si>
  <si>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</si>
  <si>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</si>
  <si>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</si>
  <si>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</si>
  <si>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</si>
  <si>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</si>
  <si>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</si>
  <si>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</si>
  <si>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</si>
  <si>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</si>
  <si>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</si>
  <si>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</si>
  <si>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</si>
  <si>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</si>
  <si>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</si>
  <si>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</si>
  <si>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</si>
  <si>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</si>
  <si>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</si>
  <si>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</si>
  <si>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</si>
  <si>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</si>
  <si>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</si>
  <si>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</si>
  <si>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</si>
  <si>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</si>
  <si>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</si>
  <si>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</si>
  <si>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</si>
  <si>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</si>
  <si>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</si>
  <si>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</si>
  <si>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</si>
  <si>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</si>
  <si>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</si>
  <si>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</si>
  <si>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</si>
  <si>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</si>
  <si>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</si>
  <si>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</si>
  <si>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</si>
  <si>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</si>
  <si>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</si>
  <si>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</si>
  <si>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</si>
  <si>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</si>
  <si>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</si>
  <si>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</si>
  <si>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</si>
  <si>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</si>
  <si>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</si>
  <si>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</si>
  <si>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</si>
  <si>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</si>
  <si>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</si>
  <si>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</si>
  <si>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</si>
  <si>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</si>
  <si>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</si>
  <si>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</si>
  <si>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</si>
  <si>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</si>
  <si>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</si>
  <si>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</si>
  <si>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</si>
  <si>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</si>
  <si>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</si>
  <si>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</si>
  <si>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</si>
  <si>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</si>
  <si>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</si>
  <si>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</si>
  <si>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</si>
  <si>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</si>
  <si>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</si>
  <si>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</si>
  <si>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</si>
  <si>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</si>
  <si>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</si>
  <si>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</si>
  <si>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</si>
  <si>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</si>
  <si>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</si>
  <si>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</si>
  <si>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</si>
  <si>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</si>
  <si>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</si>
  <si>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</si>
  <si>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</si>
  <si>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</si>
  <si>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</si>
  <si>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</si>
  <si>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</si>
  <si>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</si>
  <si>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</si>
  <si>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</si>
  <si>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</si>
  <si>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</si>
  <si>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</si>
  <si>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</si>
  <si>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</si>
  <si>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</si>
  <si>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</si>
  <si>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</si>
  <si>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</si>
  <si>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</si>
  <si>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</si>
  <si>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</si>
  <si>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</si>
  <si>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</si>
  <si>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</si>
  <si>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</si>
  <si>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</si>
  <si>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</si>
  <si>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</si>
  <si>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</si>
  <si>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</si>
  <si>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</si>
  <si>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</si>
  <si>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</si>
  <si>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</si>
  <si>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</si>
  <si>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</si>
  <si>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</si>
  <si>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</si>
  <si>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</si>
  <si>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</si>
  <si>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</si>
  <si>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</si>
  <si>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</si>
  <si>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</si>
  <si>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</si>
  <si>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</si>
  <si>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</si>
  <si>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</si>
  <si>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</si>
  <si>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</si>
  <si>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</si>
  <si>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</si>
  <si>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</si>
  <si>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</si>
  <si>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</si>
  <si>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</si>
  <si>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</si>
  <si>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</si>
  <si>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</si>
  <si>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</si>
  <si>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</si>
  <si>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</si>
  <si>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</si>
  <si>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</si>
  <si>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</si>
  <si>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</si>
  <si>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</si>
  <si>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</si>
  <si>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</si>
  <si>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</si>
  <si>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</si>
  <si>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</si>
  <si>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</si>
  <si>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</si>
  <si>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</si>
  <si>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</si>
  <si>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</si>
  <si>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</si>
  <si>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</si>
  <si>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</si>
  <si>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</si>
  <si>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</si>
  <si>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</si>
  <si>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</si>
  <si>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</si>
  <si>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</si>
  <si>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</si>
  <si>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</si>
  <si>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</si>
  <si>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</si>
  <si>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</si>
  <si>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</si>
  <si>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</si>
  <si>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</si>
  <si>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</si>
  <si>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</si>
  <si>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</si>
  <si>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</si>
  <si>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</si>
  <si>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</si>
  <si>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</si>
  <si>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</si>
  <si>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</si>
  <si>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</si>
  <si>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</si>
  <si>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</si>
  <si>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</si>
  <si>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</si>
  <si>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</si>
  <si>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</si>
  <si>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</si>
  <si>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</si>
  <si>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</si>
  <si>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</si>
  <si>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</si>
  <si>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</si>
  <si>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</si>
  <si>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</si>
  <si>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</si>
  <si>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</si>
  <si>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</si>
  <si>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</si>
  <si>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</si>
  <si>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</si>
  <si>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</si>
  <si>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</si>
  <si>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</si>
  <si>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</si>
  <si>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</si>
  <si>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</si>
  <si>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</si>
  <si>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</si>
  <si>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</si>
  <si>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</si>
  <si>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</si>
  <si>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</si>
  <si>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</si>
  <si>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</si>
  <si>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</si>
  <si>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</si>
  <si>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</si>
  <si>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</si>
  <si>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</si>
  <si>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</si>
  <si>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</si>
  <si>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</si>
  <si>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</si>
  <si>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</si>
  <si>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</si>
  <si>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</si>
  <si>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</si>
  <si>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</si>
  <si>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</si>
  <si>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</si>
  <si>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</si>
  <si>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</si>
  <si>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</si>
  <si>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</si>
  <si>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</si>
  <si>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</si>
  <si>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</si>
  <si>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</si>
  <si>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</si>
  <si>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</si>
  <si>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</si>
  <si>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</si>
  <si>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</si>
  <si>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</si>
  <si>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</si>
  <si>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</si>
  <si>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</si>
  <si>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</si>
  <si>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</si>
  <si>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</si>
  <si>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</si>
  <si>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</si>
  <si>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</si>
  <si>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</si>
  <si>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</si>
  <si>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</si>
  <si>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</si>
  <si>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</si>
  <si>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</si>
  <si>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</si>
  <si>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</si>
  <si>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</si>
  <si>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</si>
  <si>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</si>
  <si>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</si>
  <si>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</si>
  <si>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</si>
  <si>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</si>
  <si>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</si>
  <si>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</si>
  <si>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</si>
  <si>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</si>
  <si>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</si>
  <si>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</si>
  <si>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</si>
  <si>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</si>
  <si>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</si>
  <si>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</si>
  <si>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</si>
  <si>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</si>
  <si>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</si>
  <si>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</si>
  <si>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</si>
  <si>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</si>
  <si>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</si>
  <si>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</si>
  <si>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</si>
  <si>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</si>
  <si>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</si>
  <si>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</si>
  <si>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</si>
  <si>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</si>
  <si>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</si>
  <si>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</si>
  <si>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</si>
  <si>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</si>
  <si>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</si>
  <si>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</si>
  <si>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</si>
  <si>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</si>
  <si>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</si>
  <si>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</si>
  <si>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</si>
  <si>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</si>
  <si>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</si>
  <si>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</si>
  <si>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</si>
  <si>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</si>
  <si>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</si>
  <si>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</si>
  <si>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</si>
  <si>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</si>
  <si>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</si>
  <si>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</si>
  <si>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</si>
  <si>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</si>
  <si>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</si>
  <si>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</si>
  <si>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</si>
  <si>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</si>
  <si>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</si>
  <si>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</si>
  <si>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</si>
  <si>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</si>
  <si>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</si>
  <si>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</si>
  <si>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</si>
  <si>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</si>
  <si>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</si>
  <si>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</si>
  <si>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</si>
  <si>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</si>
  <si>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</si>
  <si>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</si>
  <si>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</si>
  <si>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</si>
  <si>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</si>
  <si>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</si>
  <si>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</si>
  <si>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</si>
  <si>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</si>
  <si>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</si>
  <si>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</si>
  <si>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</si>
  <si>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</si>
  <si>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</si>
  <si>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</si>
  <si>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</si>
  <si>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</si>
  <si>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</si>
  <si>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</si>
  <si>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</si>
  <si>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</si>
  <si>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</si>
  <si>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</si>
  <si>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</si>
  <si>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</si>
  <si>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</si>
  <si>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</si>
  <si>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</si>
  <si>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</si>
  <si>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</si>
  <si>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</si>
  <si>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</si>
  <si>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</si>
  <si>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</si>
  <si>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</si>
  <si>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</si>
  <si>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</si>
  <si>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</si>
  <si>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</si>
  <si>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</si>
  <si>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</si>
  <si>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</si>
  <si>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</si>
  <si>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</si>
  <si>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</si>
  <si>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</si>
  <si>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</si>
  <si>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</si>
  <si>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</si>
  <si>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</si>
  <si>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</si>
  <si>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</si>
  <si>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</si>
  <si>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</si>
  <si>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</si>
  <si>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</si>
  <si>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</si>
  <si>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</si>
  <si>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</si>
  <si>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</si>
  <si>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</si>
  <si>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</si>
  <si>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</si>
  <si>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</si>
  <si>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</si>
  <si>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</si>
  <si>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</si>
  <si>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</si>
  <si>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</si>
  <si>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</si>
  <si>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</si>
  <si>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</si>
  <si>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</si>
  <si>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</si>
  <si>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</si>
  <si>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</si>
  <si>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</si>
  <si>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</si>
  <si>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</si>
  <si>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</si>
  <si>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</si>
  <si>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</si>
  <si>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</si>
  <si>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</si>
  <si>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</si>
  <si>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</si>
  <si>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</si>
  <si>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</si>
  <si>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</si>
  <si>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</si>
  <si>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</si>
  <si>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</si>
  <si>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</si>
  <si>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</si>
  <si>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</si>
  <si>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</si>
  <si>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</si>
  <si>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</si>
  <si>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</si>
  <si>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</si>
  <si>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</si>
  <si>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</si>
  <si>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</si>
  <si>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</si>
  <si>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</si>
  <si>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</si>
  <si>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</si>
  <si>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</si>
  <si>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</si>
  <si>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</si>
  <si>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</si>
  <si>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</si>
  <si>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</si>
  <si>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</si>
  <si>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</si>
  <si>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</si>
  <si>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</si>
  <si>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</si>
  <si>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</si>
  <si>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</si>
  <si>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</si>
  <si>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</si>
  <si>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</si>
  <si>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</si>
  <si>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</si>
  <si>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</si>
  <si>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</si>
  <si>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</si>
  <si>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</si>
  <si>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</si>
  <si>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</si>
  <si>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</si>
  <si>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</si>
  <si>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</si>
  <si>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</si>
  <si>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</si>
  <si>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</si>
  <si>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</si>
  <si>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</si>
  <si>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</si>
  <si>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</si>
  <si>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</si>
  <si>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</si>
  <si>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</si>
  <si>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</si>
  <si>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</si>
  <si>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</si>
  <si>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</si>
  <si>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</si>
  <si>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</si>
  <si>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</si>
  <si>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</si>
  <si>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</si>
  <si>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</si>
  <si>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</si>
  <si>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</si>
  <si>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</si>
  <si>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</si>
  <si>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</si>
  <si>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</si>
  <si>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</si>
  <si>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</si>
  <si>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</si>
  <si>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</si>
  <si>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</si>
  <si>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</si>
  <si>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</si>
  <si>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</si>
  <si>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</si>
  <si>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</si>
  <si>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</si>
  <si>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</si>
  <si>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</si>
  <si>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</si>
  <si>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</si>
  <si>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</si>
  <si>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</si>
  <si>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</si>
  <si>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</si>
  <si>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</si>
  <si>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</si>
  <si>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</si>
  <si>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</si>
  <si>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</si>
  <si>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</si>
  <si>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</si>
  <si>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</si>
  <si>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</si>
  <si>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</si>
  <si>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</si>
  <si>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</si>
  <si>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</si>
  <si>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</si>
  <si>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</si>
  <si>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</si>
  <si>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</si>
  <si>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</si>
  <si>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</si>
  <si>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</si>
  <si>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</si>
  <si>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</si>
  <si>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</si>
  <si>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</si>
  <si>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</si>
  <si>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</si>
  <si>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</si>
  <si>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</si>
  <si>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</si>
  <si>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</si>
  <si>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</si>
  <si>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</si>
  <si>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</si>
  <si>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</si>
  <si>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ENERGIA ELETRICA ATE 2000 KWH INDUSTRIAL, SEM DEMANDA</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</si>
  <si>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</si>
  <si>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</si>
  <si>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</si>
  <si>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</si>
  <si>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</si>
  <si>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</si>
  <si>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</si>
  <si>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</si>
  <si>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</si>
  <si>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</si>
  <si>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</si>
  <si>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</si>
  <si>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</si>
  <si>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</si>
  <si>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</si>
  <si>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</si>
  <si>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</si>
  <si>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</si>
  <si>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</si>
  <si>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</si>
  <si>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</si>
  <si>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</si>
  <si>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</si>
  <si>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</si>
  <si>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</si>
  <si>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</si>
  <si>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</si>
  <si>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</si>
  <si>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</si>
  <si>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</si>
  <si>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</si>
  <si>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</si>
  <si>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</si>
  <si>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</si>
  <si>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</si>
  <si>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</si>
  <si>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</si>
  <si>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</si>
  <si>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</si>
  <si>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</si>
  <si>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</si>
  <si>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</si>
  <si>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</si>
  <si>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</si>
  <si>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</si>
  <si>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</si>
  <si>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</si>
  <si>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</si>
  <si>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</si>
  <si>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</si>
  <si>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</si>
  <si>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</si>
  <si>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</si>
  <si>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</si>
  <si>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</si>
  <si>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</si>
  <si>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</si>
  <si>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</si>
  <si>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</si>
  <si>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</si>
  <si>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</si>
  <si>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</si>
  <si>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</si>
  <si>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</si>
  <si>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</si>
  <si>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</si>
  <si>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</si>
  <si>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</si>
  <si>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</si>
  <si>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</si>
  <si>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</si>
  <si>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</si>
  <si>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</si>
  <si>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</si>
  <si>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</si>
  <si>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</si>
  <si>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</si>
  <si>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</si>
  <si>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</si>
  <si>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</si>
  <si>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</si>
  <si>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</si>
  <si>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</si>
  <si>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</si>
  <si>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</si>
  <si>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</si>
  <si>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</si>
  <si>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</si>
  <si>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</si>
  <si>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</si>
  <si>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</si>
  <si>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</si>
  <si>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</si>
  <si>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</si>
  <si>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</si>
  <si>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</si>
  <si>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</si>
  <si>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</si>
  <si>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</si>
  <si>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</si>
  <si>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</si>
  <si>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</si>
  <si>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</si>
  <si>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t>
  </si>
  <si>
    <t>EXAMES - MENSALISTA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</si>
  <si>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</si>
  <si>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</si>
  <si>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</si>
  <si>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</si>
  <si>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</si>
  <si>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</si>
  <si>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</si>
  <si>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</si>
  <si>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</si>
  <si>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</si>
  <si>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</si>
  <si>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</si>
  <si>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</si>
  <si>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</si>
  <si>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</si>
  <si>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</si>
  <si>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</si>
  <si>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</si>
  <si>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</si>
  <si>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</si>
  <si>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</si>
  <si>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FECHO / FECHADURA COM PUXADOR CONCHA, COM TRANCA TIPO TRAVA, PARA JANELA / PORTA DE CORRER (INCLUI TESTA, FECHADURA, PUXADOR) - COMPLETA</t>
  </si>
  <si>
    <t>FECHO DE SEGURANCA, TIPO BATOM, EM LATAO / ZAMAC, CROMADO, PARA PORTAS E JANELAS - INCLUI PARAFUSOS</t>
  </si>
  <si>
    <t>FELTRO EM LA DE ROCHA, 1 FACE REVESTIDA COM PAPEL ALUMINIZADO, EM ROLO, DENSIDADE = 32 KG/M3, E=*50* MM (COLETADO CAIXA)</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</si>
  <si>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</si>
  <si>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</si>
  <si>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</si>
  <si>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</si>
  <si>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</si>
  <si>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</si>
  <si>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</si>
  <si>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</si>
  <si>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</si>
  <si>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</si>
  <si>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</si>
  <si>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</si>
  <si>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</si>
  <si>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</si>
  <si>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</si>
  <si>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</si>
  <si>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</si>
  <si>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</si>
  <si>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</si>
  <si>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</si>
  <si>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</si>
  <si>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</si>
  <si>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</si>
  <si>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</si>
  <si>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</si>
  <si>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</si>
  <si>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</si>
  <si>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</si>
  <si>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</si>
  <si>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</si>
  <si>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</si>
  <si>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</si>
  <si>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</si>
  <si>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</si>
  <si>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</si>
  <si>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</si>
  <si>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</si>
  <si>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</si>
  <si>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</si>
  <si>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</si>
  <si>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</si>
  <si>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</si>
  <si>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</si>
  <si>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</si>
  <si>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</si>
  <si>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</si>
  <si>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</si>
  <si>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</si>
  <si>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</si>
  <si>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</si>
  <si>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</si>
  <si>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</si>
  <si>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</si>
  <si>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</si>
  <si>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</si>
  <si>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</si>
  <si>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</si>
  <si>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</si>
  <si>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</si>
  <si>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</si>
  <si>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</si>
  <si>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</si>
  <si>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</si>
  <si>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</si>
  <si>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</si>
  <si>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</si>
  <si>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</si>
  <si>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</si>
  <si>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</si>
  <si>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</si>
  <si>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</si>
  <si>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</si>
  <si>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</si>
  <si>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</si>
  <si>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</si>
  <si>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</si>
  <si>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</si>
  <si>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</si>
  <si>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</si>
  <si>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</si>
  <si>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</si>
  <si>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</si>
  <si>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</si>
  <si>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</si>
  <si>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</si>
  <si>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</si>
  <si>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</si>
  <si>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</si>
  <si>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</si>
  <si>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</si>
  <si>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</si>
  <si>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</si>
  <si>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</si>
  <si>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</si>
  <si>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</si>
  <si>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</si>
  <si>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</si>
  <si>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</si>
  <si>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</si>
  <si>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</si>
  <si>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</si>
  <si>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</si>
  <si>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</si>
  <si>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</si>
  <si>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</si>
  <si>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</si>
  <si>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</si>
  <si>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</si>
  <si>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</si>
  <si>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</si>
  <si>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</si>
  <si>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</si>
  <si>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</si>
  <si>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</si>
  <si>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</si>
  <si>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</si>
  <si>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</si>
  <si>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</si>
  <si>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</si>
  <si>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</si>
  <si>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</si>
  <si>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</si>
  <si>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</si>
  <si>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</si>
  <si>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</si>
  <si>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</si>
  <si>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</si>
  <si>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</si>
  <si>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</si>
  <si>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</si>
  <si>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</si>
  <si>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</si>
  <si>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</si>
  <si>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</si>
  <si>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</si>
  <si>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</si>
  <si>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</si>
  <si>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</si>
  <si>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</si>
  <si>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</si>
  <si>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</si>
  <si>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</si>
  <si>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</si>
  <si>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</si>
  <si>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</si>
  <si>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</si>
  <si>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</si>
  <si>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</si>
  <si>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</si>
  <si>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</si>
  <si>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</si>
  <si>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</si>
  <si>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</si>
  <si>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</si>
  <si>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</si>
  <si>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</si>
  <si>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</si>
  <si>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</si>
  <si>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</si>
  <si>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</si>
  <si>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</si>
  <si>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</si>
  <si>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</si>
  <si>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</si>
  <si>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</si>
  <si>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</si>
  <si>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</si>
  <si>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</si>
  <si>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</si>
  <si>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</si>
  <si>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</si>
  <si>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</si>
  <si>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</si>
  <si>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</si>
  <si>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</si>
  <si>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</si>
  <si>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</si>
  <si>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</si>
  <si>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</si>
  <si>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</si>
  <si>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</si>
  <si>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</si>
  <si>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</si>
  <si>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</si>
  <si>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</si>
  <si>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</si>
  <si>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</si>
  <si>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</si>
  <si>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</si>
  <si>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</si>
  <si>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</si>
  <si>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</si>
  <si>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</si>
  <si>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</si>
  <si>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</si>
  <si>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</si>
  <si>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</si>
  <si>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</si>
  <si>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</si>
  <si>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</si>
  <si>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</si>
  <si>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</si>
  <si>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</si>
  <si>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</si>
  <si>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</si>
  <si>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</si>
  <si>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</si>
  <si>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</si>
  <si>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</si>
  <si>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</si>
  <si>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</si>
  <si>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</si>
  <si>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</si>
  <si>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</si>
  <si>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</si>
  <si>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</si>
  <si>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</si>
  <si>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</si>
  <si>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</si>
  <si>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</si>
  <si>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</si>
  <si>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</si>
  <si>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</si>
  <si>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</si>
  <si>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</si>
  <si>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</si>
  <si>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</si>
  <si>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</si>
  <si>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</si>
  <si>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</si>
  <si>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</si>
  <si>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</si>
  <si>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</si>
  <si>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</si>
  <si>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</si>
  <si>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</si>
  <si>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</si>
  <si>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</si>
  <si>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</si>
  <si>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</si>
  <si>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</si>
  <si>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</si>
  <si>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</si>
  <si>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</si>
  <si>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</si>
  <si>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</si>
  <si>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</si>
  <si>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</si>
  <si>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</si>
  <si>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</si>
  <si>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</si>
  <si>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</si>
  <si>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</si>
  <si>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</si>
  <si>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</si>
  <si>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</si>
  <si>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</si>
  <si>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</si>
  <si>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</si>
  <si>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</si>
  <si>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</si>
  <si>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</si>
  <si>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</si>
  <si>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</si>
  <si>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</si>
  <si>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</si>
  <si>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</si>
  <si>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</si>
  <si>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</si>
  <si>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</si>
  <si>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</si>
  <si>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</si>
  <si>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</si>
  <si>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80 X 60 CM (A X L), ACABAMENTO ACET OU BRILHANTE,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</si>
  <si>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</si>
  <si>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</si>
  <si>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</si>
  <si>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</si>
  <si>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</si>
  <si>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</si>
  <si>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</si>
  <si>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</si>
  <si>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</si>
  <si>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</si>
  <si>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</si>
  <si>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JANELA DE CORRER EM ALUMINIO, 120 X 150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</si>
  <si>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</si>
  <si>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</si>
  <si>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</si>
  <si>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</si>
  <si>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</si>
  <si>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</si>
  <si>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</si>
  <si>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</si>
  <si>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</si>
  <si>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</si>
  <si>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</si>
  <si>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</si>
  <si>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</si>
  <si>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</si>
  <si>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</si>
  <si>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</si>
  <si>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</si>
  <si>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</si>
  <si>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</si>
  <si>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</si>
  <si>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</si>
  <si>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</si>
  <si>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</si>
  <si>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</si>
  <si>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</si>
  <si>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</si>
  <si>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</si>
  <si>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</si>
  <si>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</si>
  <si>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</si>
  <si>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</si>
  <si>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</si>
  <si>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</si>
  <si>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</si>
  <si>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</si>
  <si>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</si>
  <si>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</si>
  <si>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</si>
  <si>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</si>
  <si>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</si>
  <si>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</si>
  <si>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</si>
  <si>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</si>
  <si>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</si>
  <si>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</si>
  <si>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</si>
  <si>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</si>
  <si>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</si>
  <si>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</si>
  <si>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</si>
  <si>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</si>
  <si>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</si>
  <si>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</si>
  <si>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</si>
  <si>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</si>
  <si>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</si>
  <si>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</si>
  <si>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</si>
  <si>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</si>
  <si>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</si>
  <si>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</si>
  <si>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</si>
  <si>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</si>
  <si>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</si>
  <si>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</si>
  <si>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</si>
  <si>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</si>
  <si>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</si>
  <si>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</si>
  <si>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</si>
  <si>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</si>
  <si>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</si>
  <si>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</si>
  <si>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</si>
  <si>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</si>
  <si>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</si>
  <si>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</si>
  <si>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</si>
  <si>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</si>
  <si>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</si>
  <si>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</si>
  <si>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</si>
  <si>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</si>
  <si>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</si>
  <si>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</si>
  <si>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</si>
  <si>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</si>
  <si>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</si>
  <si>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</si>
  <si>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</si>
  <si>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</si>
  <si>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</si>
  <si>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</si>
  <si>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</si>
  <si>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</si>
  <si>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</si>
  <si>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</si>
  <si>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</si>
  <si>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</si>
  <si>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</si>
  <si>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</si>
  <si>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</si>
  <si>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</si>
  <si>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</si>
  <si>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</si>
  <si>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</si>
  <si>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</si>
  <si>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</si>
  <si>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</si>
  <si>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</si>
  <si>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</si>
  <si>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</si>
  <si>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</si>
  <si>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</si>
  <si>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</si>
  <si>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</si>
  <si>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</si>
  <si>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</si>
  <si>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</si>
  <si>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</si>
  <si>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</si>
  <si>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</si>
  <si>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</si>
  <si>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</si>
  <si>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</si>
  <si>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</si>
  <si>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</si>
  <si>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</si>
  <si>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</si>
  <si>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</si>
  <si>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</si>
  <si>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</si>
  <si>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</si>
  <si>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</si>
  <si>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</si>
  <si>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</si>
  <si>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</si>
  <si>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</si>
  <si>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</si>
  <si>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</si>
  <si>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</si>
  <si>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</si>
  <si>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</si>
  <si>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</si>
  <si>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</si>
  <si>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</si>
  <si>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</si>
  <si>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</si>
  <si>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</si>
  <si>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</si>
  <si>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</si>
  <si>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</si>
  <si>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</si>
  <si>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</si>
  <si>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</si>
  <si>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</si>
  <si>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</si>
  <si>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</si>
  <si>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</si>
  <si>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</si>
  <si>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</si>
  <si>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</si>
  <si>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</si>
  <si>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</si>
  <si>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</si>
  <si>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</si>
  <si>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</si>
  <si>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</si>
  <si>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</si>
  <si>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</si>
  <si>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</si>
  <si>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</si>
  <si>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</si>
  <si>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</si>
  <si>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</si>
  <si>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</si>
  <si>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</si>
  <si>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</si>
  <si>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</si>
  <si>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</si>
  <si>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</si>
  <si>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</si>
  <si>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</si>
  <si>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</si>
  <si>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</si>
  <si>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</si>
  <si>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</si>
  <si>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</si>
  <si>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</si>
  <si>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</si>
  <si>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</si>
  <si>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</si>
  <si>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</si>
  <si>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</si>
  <si>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</si>
  <si>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</si>
  <si>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</si>
  <si>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</si>
  <si>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</si>
  <si>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</si>
  <si>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</si>
  <si>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</si>
  <si>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</si>
  <si>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</si>
  <si>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</si>
  <si>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</si>
  <si>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</si>
  <si>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</si>
  <si>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</si>
  <si>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</si>
  <si>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</si>
  <si>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</si>
  <si>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</si>
  <si>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</si>
  <si>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</si>
  <si>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</si>
  <si>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</si>
  <si>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</si>
  <si>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</si>
  <si>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</si>
  <si>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</si>
  <si>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</si>
  <si>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</si>
  <si>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</si>
  <si>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</si>
  <si>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</si>
  <si>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</si>
  <si>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</si>
  <si>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</si>
  <si>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</si>
  <si>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</si>
  <si>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</si>
  <si>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</si>
  <si>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</si>
  <si>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</si>
  <si>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</si>
  <si>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</si>
  <si>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</si>
  <si>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</si>
  <si>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</si>
  <si>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</si>
  <si>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</si>
  <si>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</si>
  <si>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</si>
  <si>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</si>
  <si>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</si>
  <si>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</si>
  <si>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</si>
  <si>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</si>
  <si>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</si>
  <si>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</si>
  <si>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</si>
  <si>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</si>
  <si>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</si>
  <si>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</si>
  <si>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</si>
  <si>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</si>
  <si>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</si>
  <si>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</si>
  <si>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</si>
  <si>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</si>
  <si>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</si>
  <si>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</si>
  <si>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</si>
  <si>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</si>
  <si>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</si>
  <si>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</si>
  <si>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</si>
  <si>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</si>
  <si>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</si>
  <si>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</si>
  <si>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</si>
  <si>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</si>
  <si>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</si>
  <si>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</si>
  <si>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</si>
  <si>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</si>
  <si>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</si>
  <si>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</si>
  <si>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</si>
  <si>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</si>
  <si>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</si>
  <si>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</si>
  <si>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</si>
  <si>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</si>
  <si>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</si>
  <si>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</si>
  <si>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</si>
  <si>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</si>
  <si>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</si>
  <si>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</si>
  <si>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</si>
  <si>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</si>
  <si>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</si>
  <si>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</si>
  <si>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</si>
  <si>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</si>
  <si>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</si>
  <si>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</si>
  <si>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</si>
  <si>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</si>
  <si>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</si>
  <si>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</si>
  <si>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</si>
  <si>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</si>
  <si>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</si>
  <si>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</si>
  <si>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</si>
  <si>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</si>
  <si>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</si>
  <si>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</si>
  <si>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</si>
  <si>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</si>
  <si>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</si>
  <si>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</si>
  <si>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</si>
  <si>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</si>
  <si>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</si>
  <si>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</si>
  <si>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</si>
  <si>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</si>
  <si>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</si>
  <si>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</si>
  <si>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</si>
  <si>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</si>
  <si>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</si>
  <si>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</si>
  <si>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</si>
  <si>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</si>
  <si>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</si>
  <si>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</si>
  <si>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</si>
  <si>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</si>
  <si>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</si>
  <si>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</si>
  <si>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</si>
  <si>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</si>
  <si>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</si>
  <si>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</si>
  <si>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</si>
  <si>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</si>
  <si>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</si>
  <si>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</si>
  <si>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</si>
  <si>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</si>
  <si>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</si>
  <si>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</si>
  <si>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</si>
  <si>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</si>
  <si>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</si>
  <si>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</si>
  <si>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</si>
  <si>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</si>
  <si>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</si>
  <si>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</si>
  <si>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</si>
  <si>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</si>
  <si>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</si>
  <si>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</si>
  <si>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</si>
  <si>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</si>
  <si>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</si>
  <si>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</si>
  <si>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</si>
  <si>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</si>
  <si>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</si>
  <si>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</si>
  <si>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</si>
  <si>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</si>
  <si>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</si>
  <si>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</si>
  <si>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</si>
  <si>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</si>
  <si>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</si>
  <si>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</si>
  <si>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</si>
  <si>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</si>
  <si>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</si>
  <si>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</si>
  <si>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</si>
  <si>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</si>
  <si>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</si>
  <si>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</si>
  <si>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</si>
  <si>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</si>
  <si>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</si>
  <si>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</si>
  <si>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</si>
  <si>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</si>
  <si>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</si>
  <si>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</si>
  <si>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</si>
  <si>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</si>
  <si>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</si>
  <si>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</si>
  <si>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</si>
  <si>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</si>
  <si>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</si>
  <si>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</si>
  <si>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</si>
  <si>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</si>
  <si>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</si>
  <si>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</si>
  <si>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</si>
  <si>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</si>
  <si>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</si>
  <si>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</si>
  <si>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</si>
  <si>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</si>
  <si>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</si>
  <si>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</si>
  <si>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</si>
  <si>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</si>
  <si>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</si>
  <si>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</si>
  <si>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</si>
  <si>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</si>
  <si>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</si>
  <si>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</si>
  <si>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</si>
  <si>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</si>
  <si>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</si>
  <si>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</si>
  <si>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</si>
  <si>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</si>
  <si>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</si>
  <si>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</si>
  <si>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</si>
  <si>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</si>
  <si>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</si>
  <si>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</si>
  <si>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</si>
  <si>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</si>
  <si>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</si>
  <si>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</si>
  <si>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</si>
  <si>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</si>
  <si>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</si>
  <si>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</si>
  <si>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</si>
  <si>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</si>
  <si>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</si>
  <si>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</si>
  <si>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</si>
  <si>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</si>
  <si>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</si>
  <si>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</si>
  <si>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</si>
  <si>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</si>
  <si>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</si>
  <si>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</si>
  <si>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</si>
  <si>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</si>
  <si>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</si>
  <si>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</si>
  <si>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</si>
  <si>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</si>
  <si>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</si>
  <si>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</si>
  <si>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</si>
  <si>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</si>
  <si>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</si>
  <si>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</si>
  <si>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</si>
  <si>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</si>
  <si>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</si>
  <si>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</si>
  <si>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</si>
  <si>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</si>
  <si>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</si>
  <si>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</si>
  <si>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</si>
  <si>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</si>
  <si>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</si>
  <si>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</si>
  <si>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</si>
  <si>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</si>
  <si>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</si>
  <si>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</si>
  <si>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</si>
  <si>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</si>
  <si>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</si>
  <si>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</si>
  <si>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</si>
  <si>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</si>
  <si>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</si>
  <si>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</si>
  <si>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</si>
  <si>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</si>
  <si>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</si>
  <si>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</si>
  <si>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</si>
  <si>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</si>
  <si>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</si>
  <si>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</si>
  <si>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</si>
  <si>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</si>
  <si>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</si>
  <si>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</si>
  <si>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</si>
  <si>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</si>
  <si>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</si>
  <si>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</si>
  <si>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</si>
  <si>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</si>
  <si>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</si>
  <si>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</si>
  <si>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</si>
  <si>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</si>
  <si>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</si>
  <si>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</si>
  <si>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</si>
  <si>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</si>
  <si>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</si>
  <si>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</si>
  <si>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</si>
  <si>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</si>
  <si>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</si>
  <si>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</si>
  <si>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</si>
  <si>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</si>
  <si>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</si>
  <si>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</si>
  <si>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</si>
  <si>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</si>
  <si>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</si>
  <si>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</si>
  <si>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</si>
  <si>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</si>
  <si>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</si>
  <si>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</si>
  <si>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</si>
  <si>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</si>
  <si>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</si>
  <si>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</si>
  <si>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</si>
  <si>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t>
  </si>
  <si>
    <t>MACARIQUEIRO (MENSALISTA)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</si>
  <si>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</si>
  <si>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</si>
  <si>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</si>
  <si>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</si>
  <si>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</si>
  <si>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</si>
  <si>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</si>
  <si>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</si>
  <si>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</si>
  <si>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</si>
  <si>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</si>
  <si>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</si>
  <si>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</si>
  <si>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</si>
  <si>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</si>
  <si>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</si>
  <si>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</si>
  <si>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</si>
  <si>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</si>
  <si>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</si>
  <si>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</si>
  <si>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</si>
  <si>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</si>
  <si>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</si>
  <si>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</si>
  <si>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</si>
  <si>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</si>
  <si>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</si>
  <si>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</si>
  <si>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</si>
  <si>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</si>
  <si>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</si>
  <si>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</si>
  <si>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</si>
  <si>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</si>
  <si>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</si>
  <si>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</si>
  <si>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</si>
  <si>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</si>
  <si>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</si>
  <si>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</si>
  <si>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</si>
  <si>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</si>
  <si>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</si>
  <si>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</si>
  <si>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</si>
  <si>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</si>
  <si>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</si>
  <si>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</si>
  <si>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</si>
  <si>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</si>
  <si>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</si>
  <si>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</si>
  <si>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</si>
  <si>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</si>
  <si>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</si>
  <si>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</si>
  <si>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</si>
  <si>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</si>
  <si>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</si>
  <si>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</si>
  <si>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</si>
  <si>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</si>
  <si>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</si>
  <si>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</si>
  <si>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</si>
  <si>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</si>
  <si>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</si>
  <si>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</si>
  <si>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</si>
  <si>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</si>
  <si>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</si>
  <si>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</si>
  <si>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</si>
  <si>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</si>
  <si>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</si>
  <si>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</si>
  <si>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</si>
  <si>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</si>
  <si>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</si>
  <si>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</si>
  <si>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</si>
  <si>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</si>
  <si>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</si>
  <si>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</si>
  <si>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</si>
  <si>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</si>
  <si>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</si>
  <si>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</si>
  <si>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</si>
  <si>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</si>
  <si>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</si>
  <si>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</si>
  <si>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MEIO BLOCO ESTRUTURAL CERAMICO 14 X 19 X 14 CM, 6,0 MPA (NBR 15270)</t>
  </si>
  <si>
    <t>MEIO BLOCO ESTRUTURAL CERAMICO 14 X 19 X 19 CM, 6,0 MPA (NBR 15270)</t>
  </si>
  <si>
    <t>MEIO-FIO OU GUIA DE CONCRETO, PRE-MOLDADO, COMP 1 M, *30 X 15* CM (H X L)</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</si>
  <si>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</si>
  <si>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</si>
  <si>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</si>
  <si>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</si>
  <si>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</si>
  <si>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</si>
  <si>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</si>
  <si>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</si>
  <si>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</si>
  <si>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</si>
  <si>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</si>
  <si>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</si>
  <si>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</si>
  <si>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</si>
  <si>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</si>
  <si>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</si>
  <si>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</si>
  <si>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</si>
  <si>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</si>
  <si>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</si>
  <si>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</si>
  <si>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</si>
  <si>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</si>
  <si>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</si>
  <si>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</si>
  <si>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</si>
  <si>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</si>
  <si>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</si>
  <si>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</si>
  <si>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</si>
  <si>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</si>
  <si>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</si>
  <si>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</si>
  <si>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</si>
  <si>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</si>
  <si>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</si>
  <si>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</si>
  <si>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</si>
  <si>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</si>
  <si>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</si>
  <si>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</si>
  <si>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</si>
  <si>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</si>
  <si>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</si>
  <si>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</si>
  <si>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</si>
  <si>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</si>
  <si>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</si>
  <si>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</si>
  <si>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</si>
  <si>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</si>
  <si>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</si>
  <si>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</si>
  <si>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</si>
  <si>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</si>
  <si>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</si>
  <si>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</si>
  <si>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</si>
  <si>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</si>
  <si>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</si>
  <si>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RETO, TIPO ESTICADOR, *10 X 10* CM, H= 2,50 M</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</si>
  <si>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</si>
  <si>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</si>
  <si>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</si>
  <si>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</si>
  <si>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</si>
  <si>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</si>
  <si>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</si>
  <si>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</si>
  <si>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</si>
  <si>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</si>
  <si>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</si>
  <si>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</si>
  <si>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</si>
  <si>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</si>
  <si>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</si>
  <si>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</si>
  <si>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</si>
  <si>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</si>
  <si>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</si>
  <si>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</si>
  <si>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</si>
  <si>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</si>
  <si>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</si>
  <si>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</si>
  <si>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</si>
  <si>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</si>
  <si>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</si>
  <si>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</si>
  <si>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</si>
  <si>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</si>
  <si>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</si>
  <si>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</si>
  <si>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</si>
  <si>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</si>
  <si>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</si>
  <si>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</si>
  <si>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</si>
  <si>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</si>
  <si>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</si>
  <si>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</si>
  <si>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</si>
  <si>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</si>
  <si>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</si>
  <si>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</si>
  <si>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</si>
  <si>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</si>
  <si>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</si>
  <si>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</si>
  <si>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</si>
  <si>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</si>
  <si>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</si>
  <si>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</si>
  <si>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</si>
  <si>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</si>
  <si>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</si>
  <si>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OPERADOR DE BATE-ESTACAS</t>
  </si>
  <si>
    <t>OPERADOR DE BATE-ESTACAS (MENSALISTA)</t>
  </si>
  <si>
    <t>OPERADOR DE BETONEIRA (CAMINHAO)</t>
  </si>
  <si>
    <t>OPERADOR DE BETONEIRA (CAMINHAO) (MENSALISTA)</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</si>
  <si>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</si>
  <si>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</si>
  <si>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</si>
  <si>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</si>
  <si>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</si>
  <si>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</si>
  <si>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</si>
  <si>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</si>
  <si>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</si>
  <si>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</si>
  <si>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</si>
  <si>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</si>
  <si>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</si>
  <si>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</si>
  <si>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</si>
  <si>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</si>
  <si>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</si>
  <si>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</si>
  <si>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</si>
  <si>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</si>
  <si>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</si>
  <si>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</si>
  <si>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</si>
  <si>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</si>
  <si>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</si>
  <si>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</si>
  <si>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</si>
  <si>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</si>
  <si>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</si>
  <si>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</si>
  <si>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</si>
  <si>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</si>
  <si>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</si>
  <si>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</si>
  <si>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</si>
  <si>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</si>
  <si>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</si>
  <si>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</si>
  <si>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</si>
  <si>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</si>
  <si>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</si>
  <si>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</si>
  <si>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</si>
  <si>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</si>
  <si>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</si>
  <si>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</si>
  <si>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</si>
  <si>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</si>
  <si>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</si>
  <si>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</si>
  <si>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</si>
  <si>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</si>
  <si>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</si>
  <si>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</si>
  <si>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</si>
  <si>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</si>
  <si>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</si>
  <si>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</si>
  <si>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</si>
  <si>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</si>
  <si>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</si>
  <si>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</si>
  <si>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</si>
  <si>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</si>
  <si>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</si>
  <si>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</si>
  <si>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</si>
  <si>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</si>
  <si>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</si>
  <si>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</si>
  <si>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</si>
  <si>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</si>
  <si>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</si>
  <si>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</si>
  <si>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</si>
  <si>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</si>
  <si>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</si>
  <si>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</si>
  <si>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</si>
  <si>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</si>
  <si>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</si>
  <si>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</si>
  <si>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</si>
  <si>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</si>
  <si>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</si>
  <si>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</si>
  <si>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</si>
  <si>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</si>
  <si>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</si>
  <si>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</si>
  <si>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</si>
  <si>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</si>
  <si>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</si>
  <si>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</si>
  <si>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</si>
  <si>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</si>
  <si>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</si>
  <si>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</si>
  <si>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</si>
  <si>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</si>
  <si>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</si>
  <si>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</si>
  <si>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</si>
  <si>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</si>
  <si>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</si>
  <si>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</si>
  <si>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</si>
  <si>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</si>
  <si>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</si>
  <si>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</si>
  <si>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</si>
  <si>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</si>
  <si>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</si>
  <si>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</si>
  <si>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</si>
  <si>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</si>
  <si>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</si>
  <si>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</si>
  <si>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</si>
  <si>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</si>
  <si>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</si>
  <si>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</si>
  <si>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</si>
  <si>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</si>
  <si>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</si>
  <si>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</si>
  <si>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</si>
  <si>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</si>
  <si>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</si>
  <si>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</si>
  <si>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</si>
  <si>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</si>
  <si>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GRADUADA, CLASSIFICADA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</si>
  <si>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</si>
  <si>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</si>
  <si>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</si>
  <si>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</si>
  <si>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</si>
  <si>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</si>
  <si>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</si>
  <si>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</si>
  <si>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</si>
  <si>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</si>
  <si>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</si>
  <si>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</si>
  <si>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</si>
  <si>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</si>
  <si>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</si>
  <si>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</si>
  <si>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</si>
  <si>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</si>
  <si>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</si>
  <si>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</si>
  <si>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</si>
  <si>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</si>
  <si>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</si>
  <si>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</si>
  <si>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"U" DE ACO LAMINADO, "U" 102 X 9,3</t>
  </si>
  <si>
    <t>PERFIL "U" DE ACO LAMINADO, "U" 152 X 15,6</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</si>
  <si>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</si>
  <si>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</si>
  <si>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</si>
  <si>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</si>
  <si>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</si>
  <si>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</si>
  <si>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</si>
  <si>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</si>
  <si>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</si>
  <si>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</si>
  <si>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</si>
  <si>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</si>
  <si>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</si>
  <si>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</si>
  <si>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</si>
  <si>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</si>
  <si>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</si>
  <si>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</si>
  <si>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</si>
  <si>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</si>
  <si>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</si>
  <si>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</si>
  <si>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</si>
  <si>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</si>
  <si>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</si>
  <si>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</si>
  <si>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</si>
  <si>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</si>
  <si>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</si>
  <si>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</si>
  <si>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</si>
  <si>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</si>
  <si>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</si>
  <si>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</si>
  <si>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</si>
  <si>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</si>
  <si>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</si>
  <si>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</si>
  <si>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</si>
  <si>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</si>
  <si>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</si>
  <si>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</si>
  <si>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</si>
  <si>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</si>
  <si>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</si>
  <si>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</si>
  <si>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</si>
  <si>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</si>
  <si>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</si>
  <si>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</si>
  <si>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</si>
  <si>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</si>
  <si>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</si>
  <si>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</si>
  <si>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</si>
  <si>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</si>
  <si>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</si>
  <si>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</si>
  <si>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</si>
  <si>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</si>
  <si>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</si>
  <si>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</si>
  <si>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</si>
  <si>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</si>
  <si>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</si>
  <si>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</si>
  <si>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</si>
  <si>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</si>
  <si>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</si>
  <si>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</si>
  <si>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</si>
  <si>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</si>
  <si>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</si>
  <si>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</si>
  <si>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</si>
  <si>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</si>
  <si>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</si>
  <si>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</si>
  <si>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</si>
  <si>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</si>
  <si>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</si>
  <si>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</si>
  <si>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</si>
  <si>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</si>
  <si>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</si>
  <si>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</si>
  <si>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</si>
  <si>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</si>
  <si>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</si>
  <si>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</si>
  <si>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</si>
  <si>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</si>
  <si>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INAUGURACAO EM BRONZE *35X 50*CM</t>
  </si>
  <si>
    <t>PLACA DE INAUGURACAO METALICA, *40* CM X *60* CM</t>
  </si>
  <si>
    <t>PLACA DE OBRA (PARA CONSTRUCAO CIVIL) EM CHAPA GALVANIZADA *N. 22*, ADESIVADA, DE *2,0 X 1,125* M</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</si>
  <si>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</si>
  <si>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</si>
  <si>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</si>
  <si>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</si>
  <si>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</si>
  <si>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</si>
  <si>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</si>
  <si>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</si>
  <si>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</si>
  <si>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</si>
  <si>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</si>
  <si>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</si>
  <si>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</si>
  <si>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</si>
  <si>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</si>
  <si>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</si>
  <si>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</si>
  <si>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</si>
  <si>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</si>
  <si>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</si>
  <si>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</si>
  <si>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</si>
  <si>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</si>
  <si>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</si>
  <si>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</si>
  <si>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</si>
  <si>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</si>
  <si>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</si>
  <si>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</si>
  <si>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</si>
  <si>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</si>
  <si>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</si>
  <si>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</si>
  <si>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</si>
  <si>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</si>
  <si>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</si>
  <si>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</si>
  <si>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</si>
  <si>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</si>
  <si>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</si>
  <si>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</si>
  <si>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</si>
  <si>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</si>
  <si>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</si>
  <si>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PONTEIRO PARA MARTELO ROMPEDOR, DIAMETRO = *28* MM, COMPRIMENTO = *520* MM, ENCAIXE SEXTAVADO</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</si>
  <si>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</si>
  <si>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</si>
  <si>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</si>
  <si>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</si>
  <si>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</si>
  <si>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</si>
  <si>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</si>
  <si>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</si>
  <si>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</si>
  <si>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</si>
  <si>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CORTA-FOGO PARA SAIDA DE EMERGENCIA, COM FECHADURA, VAO LUZ DE 90 X 210 CM, CLASSE P-90 (NBR 11742)</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</si>
  <si>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</si>
  <si>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</si>
  <si>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</si>
  <si>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</si>
  <si>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</si>
  <si>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</si>
  <si>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</si>
  <si>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</si>
  <si>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</si>
  <si>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</si>
  <si>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</si>
  <si>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</si>
  <si>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</si>
  <si>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</si>
  <si>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</si>
  <si>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</si>
  <si>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</si>
  <si>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</si>
  <si>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</si>
  <si>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</si>
  <si>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</si>
  <si>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</si>
  <si>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</si>
  <si>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</si>
  <si>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</si>
  <si>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</si>
  <si>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</si>
  <si>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</si>
  <si>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</si>
  <si>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</si>
  <si>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</si>
  <si>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</si>
  <si>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</si>
  <si>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</si>
  <si>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</si>
  <si>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</si>
  <si>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</si>
  <si>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</si>
  <si>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</si>
  <si>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</si>
  <si>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</si>
  <si>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</si>
  <si>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</si>
  <si>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</si>
  <si>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</si>
  <si>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</si>
  <si>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</si>
  <si>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</si>
  <si>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</si>
  <si>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</si>
  <si>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</si>
  <si>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</si>
  <si>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POZOLANA DE CLASSE C</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</si>
  <si>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</si>
  <si>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</si>
  <si>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</si>
  <si>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</si>
  <si>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</si>
  <si>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</si>
  <si>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</si>
  <si>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</si>
  <si>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</si>
  <si>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</si>
  <si>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</si>
  <si>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</si>
  <si>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</si>
  <si>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</si>
  <si>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</si>
  <si>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</si>
  <si>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</si>
  <si>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</si>
  <si>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</si>
  <si>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</si>
  <si>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</si>
  <si>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</si>
  <si>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</si>
  <si>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</si>
  <si>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</si>
  <si>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</si>
  <si>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</si>
  <si>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</si>
  <si>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</si>
  <si>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</si>
  <si>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</si>
  <si>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</si>
  <si>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</si>
  <si>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</si>
  <si>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</si>
  <si>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</si>
  <si>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</si>
  <si>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</si>
  <si>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</si>
  <si>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</si>
  <si>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</si>
  <si>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QUADRO DE DISTRIBUICAO COM BARRAMENTO TRIFASICO, DE EMBUTIR, EM CHAPA DE ACO GALVANIZADO, PARA 12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</si>
  <si>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</si>
  <si>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</si>
  <si>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</si>
  <si>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</si>
  <si>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</si>
  <si>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</si>
  <si>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</si>
  <si>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</si>
  <si>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</si>
  <si>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</si>
  <si>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</si>
  <si>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</si>
  <si>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</si>
  <si>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</si>
  <si>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</si>
  <si>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</si>
  <si>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</si>
  <si>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</si>
  <si>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</si>
  <si>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</si>
  <si>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</si>
  <si>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</si>
  <si>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</si>
  <si>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</si>
  <si>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</si>
  <si>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</si>
  <si>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</si>
  <si>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</si>
  <si>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</si>
  <si>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</si>
  <si>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</si>
  <si>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</si>
  <si>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</si>
  <si>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</si>
  <si>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</si>
  <si>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</si>
  <si>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</si>
  <si>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</si>
  <si>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</si>
  <si>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</si>
  <si>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</si>
  <si>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</si>
  <si>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</si>
  <si>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</si>
  <si>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</si>
  <si>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</si>
  <si>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</si>
  <si>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</si>
  <si>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</si>
  <si>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</si>
  <si>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</si>
  <si>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</si>
  <si>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</si>
  <si>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</si>
  <si>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</si>
  <si>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</si>
  <si>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</si>
  <si>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</si>
  <si>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</si>
  <si>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</si>
  <si>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</si>
  <si>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</si>
  <si>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</si>
  <si>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</si>
  <si>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</si>
  <si>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</si>
  <si>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</si>
  <si>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</si>
  <si>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</si>
  <si>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</si>
  <si>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</si>
  <si>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</si>
  <si>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</si>
  <si>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</si>
  <si>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</si>
  <si>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</si>
  <si>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</si>
  <si>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</si>
  <si>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</si>
  <si>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</si>
  <si>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</si>
  <si>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</si>
  <si>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</si>
  <si>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</si>
  <si>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</si>
  <si>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</si>
  <si>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</si>
  <si>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</si>
  <si>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</si>
  <si>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</si>
  <si>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</si>
  <si>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</si>
  <si>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</si>
  <si>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</si>
  <si>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</si>
  <si>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</si>
  <si>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</si>
  <si>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</si>
  <si>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RELE FOTOELETRICO INTERNO E EXTERNO BIVOLT 1000 W, DE CONECTOR, SEM BASE</t>
  </si>
  <si>
    <t>RELE TERMICO BIMETAL PARA USO EM MOTORES TRIFASICOS, TENSAO 380 V, POTENCIA ATE 15 CV, CORRENTE NOMINAL MAXIMA 22 A</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</si>
  <si>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</si>
  <si>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</si>
  <si>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</si>
  <si>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</si>
  <si>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</si>
  <si>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</si>
  <si>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</si>
  <si>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</si>
  <si>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</si>
  <si>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</si>
  <si>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</si>
  <si>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</si>
  <si>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</si>
  <si>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</si>
  <si>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</si>
  <si>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</si>
  <si>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</si>
  <si>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</si>
  <si>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</si>
  <si>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</si>
  <si>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</si>
  <si>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</si>
  <si>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</si>
  <si>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</si>
  <si>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RODO PARA CHAO 40 CM COM CABO</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</si>
  <si>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</si>
  <si>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</si>
  <si>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</si>
  <si>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</si>
  <si>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</si>
  <si>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</si>
  <si>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</si>
  <si>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</si>
  <si>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</si>
  <si>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</si>
  <si>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</si>
  <si>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</si>
  <si>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</si>
  <si>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</si>
  <si>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</si>
  <si>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</si>
  <si>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</si>
  <si>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</si>
  <si>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</si>
  <si>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</si>
  <si>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</si>
  <si>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</si>
  <si>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</si>
  <si>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</si>
  <si>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</si>
  <si>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</si>
  <si>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</si>
  <si>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</si>
  <si>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</si>
  <si>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</si>
  <si>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</si>
  <si>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</si>
  <si>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SEGURO - HORISTA (COLETADO CAIXA)</t>
  </si>
  <si>
    <t>SEGURO - MENSALISTA (COLETADO CAIXA)</t>
  </si>
  <si>
    <t>SEIXO ROLADO PARA APLICACAO EM CONCRETO (POSTO PEDREIRA/FORNECEDOR, SEM FRETE)</t>
  </si>
  <si>
    <t>SELADOR ACRILICO PAREDES INTERNAS/EXTERNAS</t>
  </si>
  <si>
    <t>SELADOR HORIZONTAL PARA FITA DE ACO 1 "</t>
  </si>
  <si>
    <t>SELANTE A BASE DE ALCATRAO E POLIURETANO PARA JUNTAS HORIZONTAIS</t>
  </si>
  <si>
    <t>SELANTE DE BASE ASFALTICA PARA VEDACAO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</si>
  <si>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</si>
  <si>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</si>
  <si>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</si>
  <si>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</si>
  <si>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</si>
  <si>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</si>
  <si>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</si>
  <si>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</si>
  <si>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</si>
  <si>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</si>
  <si>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</si>
  <si>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</si>
  <si>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</si>
  <si>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</si>
  <si>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</si>
  <si>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</si>
  <si>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</si>
  <si>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</si>
  <si>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</si>
  <si>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</si>
  <si>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</si>
  <si>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</si>
  <si>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</si>
  <si>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</si>
  <si>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</si>
  <si>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</si>
  <si>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</si>
  <si>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</si>
  <si>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</si>
  <si>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</si>
  <si>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</si>
  <si>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</si>
  <si>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</si>
  <si>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</si>
  <si>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</si>
  <si>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</si>
  <si>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</si>
  <si>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</si>
  <si>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</si>
  <si>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</si>
  <si>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</si>
  <si>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</si>
  <si>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</si>
  <si>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</si>
  <si>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</si>
  <si>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</si>
  <si>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</si>
  <si>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</si>
  <si>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</si>
  <si>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</si>
  <si>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SOLVENTE DILUENTE A BASE DE AGUARRAS</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</si>
  <si>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</si>
  <si>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</si>
  <si>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</si>
  <si>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</si>
  <si>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</si>
  <si>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</si>
  <si>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</si>
  <si>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</si>
  <si>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</si>
  <si>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</si>
  <si>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</si>
  <si>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</si>
  <si>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</si>
  <si>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</si>
  <si>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</si>
  <si>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</si>
  <si>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</si>
  <si>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</si>
  <si>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</si>
  <si>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</si>
  <si>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</si>
  <si>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</si>
  <si>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</si>
  <si>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</si>
  <si>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</si>
  <si>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</si>
  <si>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</si>
  <si>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</si>
  <si>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</si>
  <si>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</si>
  <si>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</si>
  <si>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</si>
  <si>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</si>
  <si>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</si>
  <si>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</si>
  <si>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</si>
  <si>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</si>
  <si>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</si>
  <si>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</si>
  <si>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</si>
  <si>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</si>
  <si>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</si>
  <si>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</si>
  <si>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</si>
  <si>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</si>
  <si>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</si>
  <si>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</si>
  <si>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</si>
  <si>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</si>
  <si>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</si>
  <si>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</si>
  <si>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</si>
  <si>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</si>
  <si>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</si>
  <si>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</si>
  <si>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</si>
  <si>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</si>
  <si>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</si>
  <si>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</si>
  <si>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</si>
  <si>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</si>
  <si>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</si>
  <si>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</si>
  <si>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</si>
  <si>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</si>
  <si>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</si>
  <si>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</si>
  <si>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</si>
  <si>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</si>
  <si>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</si>
  <si>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</si>
  <si>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</si>
  <si>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</si>
  <si>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</si>
  <si>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</si>
  <si>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</si>
  <si>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</si>
  <si>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</si>
  <si>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</si>
  <si>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</si>
  <si>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</si>
  <si>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</si>
  <si>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</si>
  <si>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</si>
  <si>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</si>
  <si>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</si>
  <si>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</si>
  <si>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</si>
  <si>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</si>
  <si>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</si>
  <si>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</si>
  <si>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</si>
  <si>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</si>
  <si>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</si>
  <si>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</si>
  <si>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</si>
  <si>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</si>
  <si>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</si>
  <si>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</si>
  <si>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</si>
  <si>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</si>
  <si>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</si>
  <si>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</si>
  <si>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</si>
  <si>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</si>
  <si>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</si>
  <si>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</si>
  <si>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</si>
  <si>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</si>
  <si>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</si>
  <si>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</si>
  <si>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</si>
  <si>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</si>
  <si>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</si>
  <si>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</si>
  <si>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</si>
  <si>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</si>
  <si>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</si>
  <si>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</si>
  <si>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</si>
  <si>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</si>
  <si>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</si>
  <si>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</si>
  <si>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</si>
  <si>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</si>
  <si>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</si>
  <si>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</si>
  <si>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</si>
  <si>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</si>
  <si>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</si>
  <si>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</si>
  <si>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</si>
  <si>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</si>
  <si>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</si>
  <si>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</si>
  <si>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</si>
  <si>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</si>
  <si>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</si>
  <si>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</si>
  <si>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</si>
  <si>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</si>
  <si>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</si>
  <si>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</si>
  <si>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</si>
  <si>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</si>
  <si>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</si>
  <si>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</si>
  <si>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</si>
  <si>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</si>
  <si>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</si>
  <si>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</si>
  <si>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</si>
  <si>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</si>
  <si>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</si>
  <si>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</si>
  <si>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</si>
  <si>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</si>
  <si>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</si>
  <si>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</si>
  <si>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</si>
  <si>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</si>
  <si>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</si>
  <si>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</si>
  <si>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</si>
  <si>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</si>
  <si>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</si>
  <si>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</si>
  <si>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</si>
  <si>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</si>
  <si>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</si>
  <si>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</si>
  <si>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</si>
  <si>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</si>
  <si>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</si>
  <si>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</si>
  <si>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</si>
  <si>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</si>
  <si>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</si>
  <si>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</si>
  <si>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</si>
  <si>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</si>
  <si>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</si>
  <si>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</si>
  <si>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</si>
  <si>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</si>
  <si>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</si>
  <si>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</si>
  <si>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</si>
  <si>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</si>
  <si>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</si>
  <si>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</si>
  <si>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</si>
  <si>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</si>
  <si>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</si>
  <si>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</si>
  <si>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</si>
  <si>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</si>
  <si>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</si>
  <si>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</si>
  <si>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</si>
  <si>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</si>
  <si>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</si>
  <si>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</si>
  <si>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</si>
  <si>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</si>
  <si>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</si>
  <si>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</si>
  <si>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</si>
  <si>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</si>
  <si>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</si>
  <si>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</si>
  <si>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</si>
  <si>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</si>
  <si>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</si>
  <si>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</si>
  <si>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</si>
  <si>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</si>
  <si>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</si>
  <si>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</si>
  <si>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</si>
  <si>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</si>
  <si>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</si>
  <si>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</si>
  <si>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</si>
  <si>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</si>
  <si>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</si>
  <si>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</si>
  <si>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</si>
  <si>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</si>
  <si>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</si>
  <si>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</si>
  <si>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</si>
  <si>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</si>
  <si>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</si>
  <si>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</si>
  <si>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</si>
  <si>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</si>
  <si>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</si>
  <si>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</si>
  <si>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</si>
  <si>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</si>
  <si>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</si>
  <si>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</si>
  <si>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</si>
  <si>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</si>
  <si>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</si>
  <si>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</si>
  <si>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</si>
  <si>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</si>
  <si>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</si>
  <si>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</si>
  <si>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</si>
  <si>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</si>
  <si>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</si>
  <si>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</si>
  <si>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</si>
  <si>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</si>
  <si>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</si>
  <si>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</si>
  <si>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</si>
  <si>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</si>
  <si>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</si>
  <si>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</si>
  <si>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</si>
  <si>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</si>
  <si>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</si>
  <si>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</si>
  <si>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</si>
  <si>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</si>
  <si>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</si>
  <si>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</si>
  <si>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</si>
  <si>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</si>
  <si>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</si>
  <si>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</si>
  <si>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</si>
  <si>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</si>
  <si>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</si>
  <si>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</si>
  <si>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</si>
  <si>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</si>
  <si>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</si>
  <si>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</si>
  <si>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</si>
  <si>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</si>
  <si>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</si>
  <si>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</si>
  <si>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</si>
  <si>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</si>
  <si>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</si>
  <si>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</si>
  <si>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</si>
  <si>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</si>
  <si>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</si>
  <si>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</si>
  <si>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</si>
  <si>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</si>
  <si>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</si>
  <si>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</si>
  <si>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</si>
  <si>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</si>
  <si>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</si>
  <si>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</si>
  <si>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</si>
  <si>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</si>
  <si>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ANIAGEM (JUTA)</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</si>
  <si>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</si>
  <si>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</si>
  <si>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</si>
  <si>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</si>
  <si>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</si>
  <si>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</si>
  <si>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</si>
  <si>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</si>
  <si>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</si>
  <si>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</si>
  <si>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</si>
  <si>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</si>
  <si>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</si>
  <si>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</si>
  <si>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</si>
  <si>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</si>
  <si>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</si>
  <si>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</si>
  <si>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</si>
  <si>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</si>
  <si>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</si>
  <si>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</si>
  <si>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</si>
  <si>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</si>
  <si>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</si>
  <si>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</si>
  <si>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</si>
  <si>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</si>
  <si>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</si>
  <si>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</si>
  <si>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</si>
  <si>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</si>
  <si>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</si>
  <si>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</si>
  <si>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</si>
  <si>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</si>
  <si>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</si>
  <si>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</si>
  <si>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</si>
  <si>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</si>
  <si>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</si>
  <si>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</si>
  <si>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</si>
  <si>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</si>
  <si>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</si>
  <si>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</si>
  <si>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</si>
  <si>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</si>
  <si>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</si>
  <si>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</si>
  <si>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</si>
  <si>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</si>
  <si>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</si>
  <si>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</si>
  <si>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</si>
  <si>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</si>
  <si>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</si>
  <si>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</si>
  <si>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</si>
  <si>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</si>
  <si>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</si>
  <si>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</si>
  <si>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</si>
  <si>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</si>
  <si>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</si>
  <si>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</si>
  <si>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</si>
  <si>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</si>
  <si>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</si>
  <si>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</si>
  <si>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</si>
  <si>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</si>
  <si>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</si>
  <si>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</si>
  <si>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</si>
  <si>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</si>
  <si>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</si>
  <si>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</si>
  <si>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</si>
  <si>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</si>
  <si>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</si>
  <si>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</si>
  <si>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</si>
  <si>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</si>
  <si>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TIL PARA LIGACAO PREDIAL, EM PVC, JE, BBB, DN 100 X 100 MM, PARA REDE COLETORA ESGOTO (NBR 10569)</t>
  </si>
  <si>
    <t>TIL TUBO QUEDA, EM PVC, JE, BBB, DN 100 X 100 MM, PARA REDE COLETORA DE ESGOTO (NBR 10569)</t>
  </si>
  <si>
    <t>TINTA A BASE DE RESINA ACRILICA EMULSIONADA EM AGUA, PARA SINALIZACAO HORIZONTAL VIARIA (NBR 13699)</t>
  </si>
  <si>
    <t>TINTA A BASE DE RESINA ACRILICA, PARA SINALIZACAO HORIZONTAL VIARIA (NBR 11862)</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</si>
  <si>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</si>
  <si>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</si>
  <si>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</si>
  <si>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</si>
  <si>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</si>
  <si>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</si>
  <si>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</si>
  <si>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</si>
  <si>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ESMALTE SINTETICO PREMIUM ACETINADO</t>
  </si>
  <si>
    <t>TINTA ESMALTE SINTETICO PREMIUM BRILHANTE</t>
  </si>
  <si>
    <t>TINTA ESMALTE SINTETICO PREMIUM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</si>
  <si>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</si>
  <si>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</si>
  <si>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</si>
  <si>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</si>
  <si>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</si>
  <si>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</si>
  <si>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</si>
  <si>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</si>
  <si>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</si>
  <si>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</si>
  <si>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</si>
  <si>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</si>
  <si>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</si>
  <si>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</si>
  <si>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</si>
  <si>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</si>
  <si>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</si>
  <si>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</si>
  <si>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</si>
  <si>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</si>
  <si>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</si>
  <si>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</si>
  <si>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</si>
  <si>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</si>
  <si>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</si>
  <si>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</si>
  <si>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</si>
  <si>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</si>
  <si>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</si>
  <si>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</si>
  <si>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</si>
  <si>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</si>
  <si>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</si>
  <si>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</si>
  <si>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</si>
  <si>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</si>
  <si>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</si>
  <si>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</si>
  <si>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</si>
  <si>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</si>
  <si>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</si>
  <si>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</si>
  <si>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</si>
  <si>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</si>
  <si>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</si>
  <si>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</si>
  <si>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</si>
  <si>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</si>
  <si>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</si>
  <si>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</si>
  <si>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</si>
  <si>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</si>
  <si>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</si>
  <si>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</si>
  <si>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</si>
  <si>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</si>
  <si>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</si>
  <si>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</si>
  <si>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</si>
  <si>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</si>
  <si>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</si>
  <si>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</si>
  <si>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</si>
  <si>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</si>
  <si>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</si>
  <si>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</si>
  <si>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TRANSPORTE - MENSALISTA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</si>
  <si>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</si>
  <si>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</si>
  <si>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</si>
  <si>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</si>
  <si>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</si>
  <si>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</si>
  <si>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</si>
  <si>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</si>
  <si>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</si>
  <si>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</si>
  <si>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</si>
  <si>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</si>
  <si>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</si>
  <si>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</si>
  <si>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</si>
  <si>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TRAVA-QUEDAS EM ACO PARA CORDA DE 12 MM, EXTENSOR DE 25 X 300 MM, COM MOSQUETAO TIPO GANCHO TRAVA DUPLA</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</si>
  <si>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</si>
  <si>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</si>
  <si>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</si>
  <si>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</si>
  <si>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</si>
  <si>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</si>
  <si>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</si>
  <si>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</si>
  <si>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</si>
  <si>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</si>
  <si>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</si>
  <si>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</si>
  <si>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</si>
  <si>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</si>
  <si>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</si>
  <si>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</si>
  <si>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</si>
  <si>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</si>
  <si>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</si>
  <si>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</si>
  <si>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</si>
  <si>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</si>
  <si>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</si>
  <si>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</si>
  <si>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</si>
  <si>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</si>
  <si>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</si>
  <si>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</si>
  <si>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</si>
  <si>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</si>
  <si>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</si>
  <si>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</si>
  <si>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</si>
  <si>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</si>
  <si>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</si>
  <si>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</si>
  <si>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</si>
  <si>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</si>
  <si>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</si>
  <si>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</si>
  <si>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</si>
  <si>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</si>
  <si>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</si>
  <si>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</si>
  <si>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</si>
  <si>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</si>
  <si>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</si>
  <si>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</si>
  <si>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</si>
  <si>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</si>
  <si>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</si>
  <si>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</si>
  <si>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</si>
  <si>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</si>
  <si>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</si>
  <si>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</si>
  <si>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</si>
  <si>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</si>
  <si>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</si>
  <si>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</si>
  <si>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</si>
  <si>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</si>
  <si>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</si>
  <si>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</si>
  <si>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</si>
  <si>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</si>
  <si>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</si>
  <si>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</si>
  <si>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</si>
  <si>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</si>
  <si>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</si>
  <si>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</si>
  <si>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</si>
  <si>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</si>
  <si>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</si>
  <si>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</si>
  <si>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</si>
  <si>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</si>
  <si>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</si>
  <si>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</si>
  <si>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</si>
  <si>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</si>
  <si>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</si>
  <si>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</si>
  <si>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</si>
  <si>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</si>
  <si>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</si>
  <si>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</si>
  <si>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</si>
  <si>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</si>
  <si>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</si>
  <si>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</si>
  <si>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</si>
  <si>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</si>
  <si>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</si>
  <si>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</si>
  <si>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</si>
  <si>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</si>
  <si>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</si>
  <si>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</si>
  <si>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</si>
  <si>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</si>
  <si>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</si>
  <si>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</si>
  <si>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</si>
  <si>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</si>
  <si>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</si>
  <si>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</si>
  <si>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</si>
  <si>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</si>
  <si>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</si>
  <si>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</si>
  <si>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</si>
  <si>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</si>
  <si>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</si>
  <si>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</si>
  <si>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</si>
  <si>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</si>
  <si>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</si>
  <si>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</si>
  <si>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</si>
  <si>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</si>
  <si>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</si>
  <si>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</si>
  <si>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</si>
  <si>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</si>
  <si>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</si>
  <si>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</si>
  <si>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</si>
  <si>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</si>
  <si>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</si>
  <si>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</si>
  <si>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</si>
  <si>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</si>
  <si>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</si>
  <si>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</si>
  <si>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</si>
  <si>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</si>
  <si>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</si>
  <si>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</si>
  <si>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</si>
  <si>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</si>
  <si>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</si>
  <si>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</si>
  <si>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</si>
  <si>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</si>
  <si>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</si>
  <si>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</si>
  <si>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</si>
  <si>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</si>
  <si>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</si>
  <si>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</si>
  <si>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</si>
  <si>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</si>
  <si>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</si>
  <si>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</si>
  <si>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</si>
  <si>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</si>
  <si>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</si>
  <si>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</si>
  <si>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</si>
  <si>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</si>
  <si>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</si>
  <si>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</si>
  <si>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</si>
  <si>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</si>
  <si>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</si>
  <si>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</si>
  <si>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</si>
  <si>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</si>
  <si>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</si>
  <si>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</si>
  <si>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</si>
  <si>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</si>
  <si>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</si>
  <si>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</si>
  <si>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</si>
  <si>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</si>
  <si>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</si>
  <si>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</si>
  <si>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</si>
  <si>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</si>
  <si>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</si>
  <si>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</si>
  <si>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</si>
  <si>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</si>
  <si>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</si>
  <si>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</si>
  <si>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</si>
  <si>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</si>
  <si>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</si>
  <si>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</si>
  <si>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</si>
  <si>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</si>
  <si>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</si>
  <si>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</si>
  <si>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</si>
  <si>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</si>
  <si>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</si>
  <si>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</si>
  <si>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</si>
  <si>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</si>
  <si>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</si>
  <si>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</si>
  <si>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</si>
  <si>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</si>
  <si>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</si>
  <si>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</si>
  <si>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</si>
  <si>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</si>
  <si>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</si>
  <si>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</si>
  <si>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</si>
  <si>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</si>
  <si>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</si>
  <si>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</si>
  <si>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</si>
  <si>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</si>
  <si>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</si>
  <si>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</si>
  <si>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</si>
  <si>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</si>
  <si>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</si>
  <si>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</si>
  <si>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</si>
  <si>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</si>
  <si>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</si>
  <si>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</si>
  <si>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</si>
  <si>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</si>
  <si>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</si>
  <si>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</si>
  <si>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</si>
  <si>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</si>
  <si>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</si>
  <si>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</si>
  <si>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</si>
  <si>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</si>
  <si>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</si>
  <si>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</si>
  <si>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</si>
  <si>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</si>
  <si>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</si>
  <si>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</si>
  <si>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</si>
  <si>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</si>
  <si>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</si>
  <si>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</si>
  <si>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</si>
  <si>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</si>
  <si>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</si>
  <si>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</si>
  <si>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</si>
  <si>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</si>
  <si>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</si>
  <si>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</si>
  <si>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</si>
  <si>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</si>
  <si>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</si>
  <si>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</si>
  <si>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</si>
  <si>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</si>
  <si>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</si>
  <si>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</si>
  <si>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</si>
  <si>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</si>
  <si>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</si>
  <si>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</si>
  <si>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</si>
  <si>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</si>
  <si>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</si>
  <si>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</si>
  <si>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</si>
  <si>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</si>
  <si>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</si>
  <si>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</si>
  <si>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</si>
  <si>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</si>
  <si>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</si>
  <si>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</si>
  <si>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</si>
  <si>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</si>
  <si>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</si>
  <si>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</si>
  <si>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</si>
  <si>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</si>
  <si>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</si>
  <si>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</si>
  <si>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</si>
  <si>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</si>
  <si>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</si>
  <si>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</si>
  <si>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</si>
  <si>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</si>
  <si>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</si>
  <si>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</si>
  <si>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</si>
  <si>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</si>
  <si>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</si>
  <si>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</si>
  <si>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</si>
  <si>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</si>
  <si>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</si>
  <si>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</si>
  <si>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</si>
  <si>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</si>
  <si>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</si>
  <si>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</si>
  <si>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</si>
  <si>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</si>
  <si>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</si>
  <si>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</si>
  <si>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</si>
  <si>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</si>
  <si>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</si>
  <si>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</si>
  <si>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</si>
  <si>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</si>
  <si>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</si>
  <si>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</si>
  <si>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</si>
  <si>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</si>
  <si>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</si>
  <si>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</si>
  <si>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</si>
  <si>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</si>
  <si>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</si>
  <si>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</si>
  <si>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</si>
  <si>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</si>
  <si>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</si>
  <si>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</si>
  <si>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</si>
  <si>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</si>
  <si>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</si>
  <si>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</si>
  <si>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</si>
  <si>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</si>
  <si>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</si>
  <si>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</si>
  <si>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</si>
  <si>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</si>
  <si>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</si>
  <si>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</si>
  <si>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</si>
  <si>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</si>
  <si>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</si>
  <si>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</si>
  <si>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</si>
  <si>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</si>
  <si>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</si>
  <si>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</si>
  <si>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</si>
  <si>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</si>
  <si>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</si>
  <si>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</si>
  <si>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</si>
  <si>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</si>
  <si>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</si>
  <si>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</si>
  <si>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</si>
  <si>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</si>
  <si>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</si>
  <si>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</si>
  <si>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</si>
  <si>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</si>
  <si>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</si>
  <si>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</si>
  <si>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</si>
  <si>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</si>
  <si>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</si>
  <si>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</si>
  <si>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</si>
  <si>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</si>
  <si>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</si>
  <si>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</si>
  <si>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</si>
  <si>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</si>
  <si>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</si>
  <si>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</si>
  <si>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</si>
  <si>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</si>
  <si>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</si>
  <si>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</si>
  <si>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</si>
  <si>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</si>
  <si>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</si>
  <si>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</si>
  <si>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</si>
  <si>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</si>
  <si>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</si>
  <si>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</si>
  <si>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</si>
  <si>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</si>
  <si>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</si>
  <si>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</si>
  <si>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</si>
  <si>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</si>
  <si>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</si>
  <si>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</si>
  <si>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</si>
  <si>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</si>
  <si>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</si>
  <si>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</si>
  <si>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</si>
  <si>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</si>
  <si>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</si>
  <si>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</si>
  <si>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</si>
  <si>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</si>
  <si>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</si>
  <si>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</si>
  <si>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</si>
  <si>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</si>
  <si>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</si>
  <si>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</si>
  <si>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</si>
  <si>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DE ESCORAMAENTO H20, DE MADEIRA, PESO DE 5,00 A 5,20 KG/M, COM EXTREMIDADES PLASTICAS</t>
  </si>
  <si>
    <t>VIGIA DIURNO</t>
  </si>
  <si>
    <t>VIGIA DIURNO (MENSALISTA)</t>
  </si>
  <si>
    <t>VIGIA NOTURNO, HORA EFETIVAMENTE TRABALHADA DE 22 H AS 5 H (COM ADICIONAL NOTURNO)</t>
  </si>
  <si>
    <t>ISH082</t>
  </si>
  <si>
    <t>SH138</t>
  </si>
  <si>
    <t>ELETRICA PARANA</t>
  </si>
  <si>
    <t>DAMBR</t>
  </si>
  <si>
    <t>ASSENTO PARA VASO</t>
  </si>
  <si>
    <t>TANQUE DE MARMORE COM COLUNA DE 02 CUBA, INCLUSIVE VALVULA PLASTICA E SIFÃO UNIVERSAL</t>
  </si>
  <si>
    <t>Tanque de marmore com coluna de 02 cuba, inclusive valvula plastica e sifão universal</t>
  </si>
  <si>
    <t>MÉDIA</t>
  </si>
  <si>
    <t xml:space="preserve">Válvula de descarga </t>
  </si>
  <si>
    <t>SH139</t>
  </si>
  <si>
    <t>Junção simples 100 mm - 75 mm</t>
  </si>
  <si>
    <t>Redução Excêntrica 100 mm - 50 mm</t>
  </si>
  <si>
    <t>SH140</t>
  </si>
  <si>
    <t>Referência: Boletim: SINAPI junho/2019</t>
  </si>
  <si>
    <t>150 mm - 150 mm</t>
  </si>
  <si>
    <t>Kit cavalete em PVC  com registro 3/4 - fornecimento e instalação</t>
  </si>
  <si>
    <t>und.</t>
  </si>
  <si>
    <t>Entrada provisória de energia elétrica aérea, trifásica 40A</t>
  </si>
  <si>
    <t>Execução de escritório em canteiro de obra em chapa de madeira compensada</t>
  </si>
  <si>
    <t>Execução de sanitário e vestiário em canteiro de obra em chapa de madeira compensada</t>
  </si>
  <si>
    <t>Execução de almoxarifado em canteiro de obra em chapa de madeira compensada</t>
  </si>
  <si>
    <t xml:space="preserve">Locação convencional da obra (execução de gabarito) </t>
  </si>
  <si>
    <t xml:space="preserve">Tapume em telha metálica </t>
  </si>
  <si>
    <t>Emboço, para recebimento de cerâmica, em argamassa traço 1:2:8, preparo manual, aplicado manualmente em faces internas de paredes, para ambiente com área menor que 5 m², espessura de 20 mm, com execução de taliscas</t>
  </si>
  <si>
    <t>Emboço, para recebimento de cerâmica, em argamassa traço 1:2:8, preparo manual, aplicado manualmente em faces internas de paredes, para ambiente com área maior que 10 m², espessura de 20 mm, com execução de taliscas</t>
  </si>
  <si>
    <t>Massa única, para recebimento de pintura, em argamassa traço 1:2:8, preparo manual, aplicada manualmente em faces internas de paredes, espessura de 20 mm, com execução de taliscas</t>
  </si>
  <si>
    <t>Revestimento cerâmico para paredes internas com placas tipo esmaltada extra de dimensões 33x45 cm aplicadas em ambientes de área menor que 5 m²</t>
  </si>
  <si>
    <t>Laje pré-moldada para forro, sobrecarga 100 Kg/m², vãos até 3,50m/e=8cm, com lajotas e cap. com concreto FcK = 20 Mpa, 3 cm, inter-eixo 38 cm, com escoramento (reapr. 3x) e ferragem negativa</t>
  </si>
  <si>
    <t>PM5 - Porta de madeira tipo veneziana, 01 folha , 0,80 m x 2,10m, completa</t>
  </si>
  <si>
    <t>Ressalto em ACM - cor branca 0,65 x 2,00 x 62,16 m (LxAxC)</t>
  </si>
  <si>
    <t>VER COTAÇÃO</t>
  </si>
  <si>
    <t>Escada em concreto armado, FcK = 15 Mpa, moldado in loco</t>
  </si>
  <si>
    <t>B.E.C  LOPES IMPRESSÃO DIGITAL</t>
  </si>
  <si>
    <t>MARQUISE EM ACM VERMELHO BRILHO 4,00 X 0,50 X 18,60</t>
  </si>
  <si>
    <t>RESSALTO EM ACM BRANCO FOSCO 0,65 X 2,00 X 62,16</t>
  </si>
  <si>
    <t>MULTITEC ELEVADORES</t>
  </si>
  <si>
    <t>OTIS ELEVADORES</t>
  </si>
  <si>
    <t>Referência:  Boletim: SINAPI Junho/2019</t>
  </si>
  <si>
    <t>Piso tátil alerta, borracha, colorido, 25x25 cm, e: 5mm para cola</t>
  </si>
  <si>
    <t>Piso tátil direcional, borracha, colorido, 25x25 cm, e: 5mm para cola</t>
  </si>
  <si>
    <t>Piso tátil direcional ou alerta, concreto, colorido, 40x40 cm, e: 2,5 cm</t>
  </si>
  <si>
    <t>Piso podotátil de alerta em borracha integrado 25x25cm, assentamento cola PVA</t>
  </si>
  <si>
    <t>Piso podotátil direcional em borracha integrado 25x25cm, assentamento cola PVA</t>
  </si>
  <si>
    <t>Piso tátil de alerta e direcional em placas pré-moldadas -40x40cm assentado com argamassa</t>
  </si>
  <si>
    <t xml:space="preserve">GRAFIX </t>
  </si>
  <si>
    <t>AV. CASTELO BRANCO</t>
  </si>
  <si>
    <t>ELEVAENGE</t>
  </si>
  <si>
    <t>PISO 3D</t>
  </si>
  <si>
    <t>SÓ PISOS</t>
  </si>
  <si>
    <t>Revestimento 3D cerâmico</t>
  </si>
  <si>
    <t>2.2</t>
  </si>
  <si>
    <t>2.3</t>
  </si>
  <si>
    <t>2.6</t>
  </si>
  <si>
    <t>2.7</t>
  </si>
  <si>
    <t>2.8</t>
  </si>
  <si>
    <t>2.9</t>
  </si>
  <si>
    <t>2.10</t>
  </si>
  <si>
    <t>5.8</t>
  </si>
  <si>
    <t>5.9</t>
  </si>
  <si>
    <t>5.10</t>
  </si>
  <si>
    <t>5.11</t>
  </si>
  <si>
    <t>7.1.2</t>
  </si>
  <si>
    <t>8.1.1.1.3</t>
  </si>
  <si>
    <t>8.1.1.1.5</t>
  </si>
  <si>
    <t>8.2.1.1.3</t>
  </si>
  <si>
    <t>8.2.1.1.5</t>
  </si>
  <si>
    <t>10.6</t>
  </si>
  <si>
    <t>10.10</t>
  </si>
  <si>
    <t>10.11</t>
  </si>
  <si>
    <t>10.12</t>
  </si>
  <si>
    <t>10.13</t>
  </si>
  <si>
    <t>11.2</t>
  </si>
  <si>
    <t>12.16</t>
  </si>
  <si>
    <t>OBRA:</t>
  </si>
  <si>
    <t>DATA BASE:</t>
  </si>
  <si>
    <t>CAMARA MUNICIPAL DE VÁRZEA GRANDE</t>
  </si>
  <si>
    <t>ENDEREÇO:</t>
  </si>
  <si>
    <t>MUNICÍPIO:</t>
  </si>
  <si>
    <t>VÁRZEA GRANDE/ MT</t>
  </si>
  <si>
    <t>TOTAL PARCIAL</t>
  </si>
  <si>
    <t>18.1.1</t>
  </si>
  <si>
    <t>18.1.1.1</t>
  </si>
  <si>
    <t>18.1.2</t>
  </si>
  <si>
    <t>18.1.3</t>
  </si>
  <si>
    <t>18.1.2.1</t>
  </si>
  <si>
    <t>18.1.3.1</t>
  </si>
  <si>
    <t>18.1.3.2</t>
  </si>
  <si>
    <t>18.1.3.3</t>
  </si>
  <si>
    <t>18.1.4</t>
  </si>
  <si>
    <t>18.1.4.1</t>
  </si>
  <si>
    <t>18.1.4.2</t>
  </si>
  <si>
    <t>18.1.4.3</t>
  </si>
  <si>
    <t>18.1.4.4</t>
  </si>
  <si>
    <t>18.1.4.5</t>
  </si>
  <si>
    <t>18.1.4.6</t>
  </si>
  <si>
    <t>18.1.4.7</t>
  </si>
  <si>
    <t>18.1.4.8</t>
  </si>
  <si>
    <t>18.1.4.9</t>
  </si>
  <si>
    <t>18.1.5</t>
  </si>
  <si>
    <t>18.1.5.1</t>
  </si>
  <si>
    <t>18.1.5.2</t>
  </si>
  <si>
    <t>18.1.5.3</t>
  </si>
  <si>
    <t>18.2.1</t>
  </si>
  <si>
    <t>18.2.1.1</t>
  </si>
  <si>
    <t>18.2.1.2</t>
  </si>
  <si>
    <t>18.2.2</t>
  </si>
  <si>
    <t>18.2.2.1</t>
  </si>
  <si>
    <t>18.2.2.2</t>
  </si>
  <si>
    <t>18.2.2.3</t>
  </si>
  <si>
    <t>18.2.2.4</t>
  </si>
  <si>
    <t>18.2.2.5</t>
  </si>
  <si>
    <t>18.2.2.6</t>
  </si>
  <si>
    <t>18.2.2.7</t>
  </si>
  <si>
    <t>18.2.2.8</t>
  </si>
  <si>
    <t>18.2.2.9</t>
  </si>
  <si>
    <t>18.3.1</t>
  </si>
  <si>
    <t>18.3.2</t>
  </si>
  <si>
    <t>18.3.1.1</t>
  </si>
  <si>
    <t>18.3.1.2</t>
  </si>
  <si>
    <t>18.3.2.1</t>
  </si>
  <si>
    <t>18.3.2.2</t>
  </si>
  <si>
    <t>18.3.2.3</t>
  </si>
  <si>
    <t>18.3.2.4</t>
  </si>
  <si>
    <t>18.3.2.5</t>
  </si>
  <si>
    <t>18.3.2.6</t>
  </si>
  <si>
    <t>18.3.2.7</t>
  </si>
  <si>
    <t>18.3.2.8</t>
  </si>
  <si>
    <t>18.3.2.9</t>
  </si>
  <si>
    <t>18.3.3</t>
  </si>
  <si>
    <t>18.3.3.1</t>
  </si>
  <si>
    <t>18.3.3.2</t>
  </si>
  <si>
    <t>18.4.1</t>
  </si>
  <si>
    <t>18.4.1.1</t>
  </si>
  <si>
    <t>18.5.1</t>
  </si>
  <si>
    <t>18.5.1.1</t>
  </si>
  <si>
    <t>18.5.2</t>
  </si>
  <si>
    <t>18.5.2.1</t>
  </si>
  <si>
    <t>18.5.2.2</t>
  </si>
  <si>
    <t>18.5.2.3</t>
  </si>
  <si>
    <t>18.5.3</t>
  </si>
  <si>
    <t>18.5.3.1</t>
  </si>
  <si>
    <t>18.5.3.2</t>
  </si>
  <si>
    <t>18.5.3.3</t>
  </si>
  <si>
    <t>18.5.4</t>
  </si>
  <si>
    <t>18.5.4.1</t>
  </si>
  <si>
    <t>18.6.1</t>
  </si>
  <si>
    <t>18.6.1.1</t>
  </si>
  <si>
    <t>18.6.1.2</t>
  </si>
  <si>
    <t>18.6.1.3</t>
  </si>
  <si>
    <t>18.6.1.4</t>
  </si>
  <si>
    <t>18.6.1.5</t>
  </si>
  <si>
    <t>18.7.1</t>
  </si>
  <si>
    <t>18.7.1.1</t>
  </si>
  <si>
    <t>18.7.1.1.1</t>
  </si>
  <si>
    <t>18.7.1.1.2</t>
  </si>
  <si>
    <t>18.7.2</t>
  </si>
  <si>
    <t>18.7.2.1</t>
  </si>
  <si>
    <t>18.7.2.1.1</t>
  </si>
  <si>
    <t>18.7.2.1.2</t>
  </si>
  <si>
    <t>18.7.2.1.3</t>
  </si>
  <si>
    <t>18.7.2.1.4</t>
  </si>
  <si>
    <t>18.7.3</t>
  </si>
  <si>
    <t>18.7.3.1</t>
  </si>
  <si>
    <t>18.7.3.1.1</t>
  </si>
  <si>
    <t>18.8.1</t>
  </si>
  <si>
    <t>18.8.1.1</t>
  </si>
  <si>
    <t>18.8.2</t>
  </si>
  <si>
    <t>18.8.2.1</t>
  </si>
  <si>
    <t>18.8.2.2</t>
  </si>
  <si>
    <t>18.8.2.3</t>
  </si>
  <si>
    <t>18.8.2.4</t>
  </si>
  <si>
    <t>18.8.2.5</t>
  </si>
  <si>
    <t>18.9.1</t>
  </si>
  <si>
    <t>18.9.1.1</t>
  </si>
  <si>
    <t>18.9.2</t>
  </si>
  <si>
    <t>18.9.2.1</t>
  </si>
  <si>
    <t>18.9.2.2</t>
  </si>
  <si>
    <t>18.9.2.3</t>
  </si>
  <si>
    <t>18.9.2.4</t>
  </si>
  <si>
    <t>19.1.1</t>
  </si>
  <si>
    <t>19.1.1.1</t>
  </si>
  <si>
    <t>19.1.2</t>
  </si>
  <si>
    <t>19.1.2.1</t>
  </si>
  <si>
    <t>19.1.3</t>
  </si>
  <si>
    <t>19.1.3.1</t>
  </si>
  <si>
    <t>19.1.4</t>
  </si>
  <si>
    <t>19.1.4.1</t>
  </si>
  <si>
    <t>19.1.5</t>
  </si>
  <si>
    <t>19.1.5.1</t>
  </si>
  <si>
    <t>19.1.6</t>
  </si>
  <si>
    <t>19.1.7</t>
  </si>
  <si>
    <t>19.1.8</t>
  </si>
  <si>
    <t>19.1.9</t>
  </si>
  <si>
    <t>19.1.10</t>
  </si>
  <si>
    <t>19.1.11</t>
  </si>
  <si>
    <t>19.1.12</t>
  </si>
  <si>
    <t>19.1.13</t>
  </si>
  <si>
    <t>19.1.14</t>
  </si>
  <si>
    <t>19.3.1.3</t>
  </si>
  <si>
    <t>19.1.9.1</t>
  </si>
  <si>
    <t>19.1.6.1</t>
  </si>
  <si>
    <t>19.1.7.1</t>
  </si>
  <si>
    <t>19.1.8.1</t>
  </si>
  <si>
    <t>19.1.10.1</t>
  </si>
  <si>
    <t>19.1.11.1</t>
  </si>
  <si>
    <t>19.1.12.1</t>
  </si>
  <si>
    <t>19.1.13.1</t>
  </si>
  <si>
    <t>19.1.14.1</t>
  </si>
  <si>
    <t>19.1.14.2</t>
  </si>
  <si>
    <t>19.1.14.3</t>
  </si>
  <si>
    <t>19.1.14.4</t>
  </si>
  <si>
    <t>19.1.14.5</t>
  </si>
  <si>
    <t>19.1.14.6</t>
  </si>
  <si>
    <t>19.1.14.7</t>
  </si>
  <si>
    <t>19.1.14.8</t>
  </si>
  <si>
    <t>19.1.14.9</t>
  </si>
  <si>
    <t>19.1.14.10</t>
  </si>
  <si>
    <t>19.1.14.11</t>
  </si>
  <si>
    <t>19.1.14.12</t>
  </si>
  <si>
    <t>19.1.14.13</t>
  </si>
  <si>
    <t>19.1.14.14</t>
  </si>
  <si>
    <t>19.1.14.15</t>
  </si>
  <si>
    <t>19.1.14.16</t>
  </si>
  <si>
    <t>19.1.14.17</t>
  </si>
  <si>
    <t>19.2.1</t>
  </si>
  <si>
    <t>19.2.2</t>
  </si>
  <si>
    <t>19.2.3</t>
  </si>
  <si>
    <t>19.2.4</t>
  </si>
  <si>
    <t>19.2.1.1</t>
  </si>
  <si>
    <t>19.2.1.2</t>
  </si>
  <si>
    <t>19.2.1.3</t>
  </si>
  <si>
    <t>19.2.1.4</t>
  </si>
  <si>
    <t>19.2.2.1</t>
  </si>
  <si>
    <t>19.2.3.1</t>
  </si>
  <si>
    <t>19.2.4.1</t>
  </si>
  <si>
    <t>19.3.1</t>
  </si>
  <si>
    <t>19.3.1.1</t>
  </si>
  <si>
    <t>19.3.1.2</t>
  </si>
  <si>
    <t>19.3.1.4</t>
  </si>
  <si>
    <t>19.3.1.5</t>
  </si>
  <si>
    <t>19.3.1.6</t>
  </si>
  <si>
    <t>19.3.1.7</t>
  </si>
  <si>
    <t>19.3.1.8</t>
  </si>
  <si>
    <t>19.4.1</t>
  </si>
  <si>
    <t>19.4.1.1</t>
  </si>
  <si>
    <t>19.4.1.2</t>
  </si>
  <si>
    <t>19.4.2</t>
  </si>
  <si>
    <t>19.4.3</t>
  </si>
  <si>
    <t>19.4.4</t>
  </si>
  <si>
    <t>19.4.5</t>
  </si>
  <si>
    <t>19.4.6</t>
  </si>
  <si>
    <t>19.4.7</t>
  </si>
  <si>
    <t>19.4.8</t>
  </si>
  <si>
    <t>19.4.9</t>
  </si>
  <si>
    <t>19.4.10</t>
  </si>
  <si>
    <t>19.4.11</t>
  </si>
  <si>
    <t>19.4.2.1</t>
  </si>
  <si>
    <t>19.4.2.2</t>
  </si>
  <si>
    <t>19.4.2.3</t>
  </si>
  <si>
    <t>19.4.3.1</t>
  </si>
  <si>
    <t>19.4.3.2</t>
  </si>
  <si>
    <t>19.4.3.3</t>
  </si>
  <si>
    <t>19.4.4.1</t>
  </si>
  <si>
    <t>19.4.4.2</t>
  </si>
  <si>
    <t>19.4.4.3</t>
  </si>
  <si>
    <t>19.4.4.4</t>
  </si>
  <si>
    <t>19.4.4.5</t>
  </si>
  <si>
    <t>19.4.5.1</t>
  </si>
  <si>
    <t>19.4.6.1</t>
  </si>
  <si>
    <t>19.4.6.2</t>
  </si>
  <si>
    <t>19.4.6.3</t>
  </si>
  <si>
    <t>19.4.6.4</t>
  </si>
  <si>
    <t>19.4.7.1</t>
  </si>
  <si>
    <t>19.4.7.2</t>
  </si>
  <si>
    <t>19.4.7.3</t>
  </si>
  <si>
    <t>19.4.7.4</t>
  </si>
  <si>
    <t>19.4.7.5</t>
  </si>
  <si>
    <t>19.4.8.1</t>
  </si>
  <si>
    <t>19.4.8.2</t>
  </si>
  <si>
    <t>19.4.8.3</t>
  </si>
  <si>
    <t>19.4.8.4</t>
  </si>
  <si>
    <t>19.4.8.5</t>
  </si>
  <si>
    <t>19.4.9.1</t>
  </si>
  <si>
    <t>19.4.9.2</t>
  </si>
  <si>
    <t>19.4.9.3</t>
  </si>
  <si>
    <t>19.4.9.4</t>
  </si>
  <si>
    <t>19.4.9.5</t>
  </si>
  <si>
    <t>19.4.9.6</t>
  </si>
  <si>
    <t>19.4.10.1</t>
  </si>
  <si>
    <t>19.4.10.2</t>
  </si>
  <si>
    <t>19.4.10.3</t>
  </si>
  <si>
    <t>19.4.10.4</t>
  </si>
  <si>
    <t>19.4.10.5</t>
  </si>
  <si>
    <t>19.4.11.1</t>
  </si>
  <si>
    <t>19.4.11.2</t>
  </si>
  <si>
    <t>19.4.11.3</t>
  </si>
  <si>
    <t>19.5.1</t>
  </si>
  <si>
    <t>19.5.1.1</t>
  </si>
  <si>
    <t>19.5.2</t>
  </si>
  <si>
    <t>19.5.2.1</t>
  </si>
  <si>
    <t>19.5.3</t>
  </si>
  <si>
    <t>19.5.4</t>
  </si>
  <si>
    <t>19.5.3.1</t>
  </si>
  <si>
    <t>19.5.4.1</t>
  </si>
  <si>
    <t>19.5.4.1.1</t>
  </si>
  <si>
    <t>19.5.4.2</t>
  </si>
  <si>
    <t>19.5.4.2.1</t>
  </si>
  <si>
    <t>19.5.4.2.2</t>
  </si>
  <si>
    <t>19.5.4.2.3</t>
  </si>
  <si>
    <t>19.5.5</t>
  </si>
  <si>
    <t>19.5.5.1</t>
  </si>
  <si>
    <t>19.5.5.1.1</t>
  </si>
  <si>
    <t>19.5.5.1.2</t>
  </si>
  <si>
    <t>19.5.5.2</t>
  </si>
  <si>
    <t>19.5.5.3</t>
  </si>
  <si>
    <t>19.5.5.2.1</t>
  </si>
  <si>
    <t>19.5.5.3.1</t>
  </si>
  <si>
    <t>19.5.5.3.2</t>
  </si>
  <si>
    <t>19.5.6</t>
  </si>
  <si>
    <t>19.5.6.1</t>
  </si>
  <si>
    <t>19.5.6.1.1</t>
  </si>
  <si>
    <t>19.5.6.1.2</t>
  </si>
  <si>
    <t>19.5.6.1.3</t>
  </si>
  <si>
    <t>19.5.6.2</t>
  </si>
  <si>
    <t>19.5.6.2.1</t>
  </si>
  <si>
    <t>19.5.6.2.2</t>
  </si>
  <si>
    <t>19.5.6.2.3</t>
  </si>
  <si>
    <t>19.5.6.2.4</t>
  </si>
  <si>
    <t>19.5.6.2.5</t>
  </si>
  <si>
    <t>19.5.6.3</t>
  </si>
  <si>
    <t>19.5.6.3.1</t>
  </si>
  <si>
    <t>19.5.6.3.2</t>
  </si>
  <si>
    <t>19.5.6.3.3</t>
  </si>
  <si>
    <t>19.5.6.3.4</t>
  </si>
  <si>
    <t>19.5.6.4</t>
  </si>
  <si>
    <t>19.5.6.4.1</t>
  </si>
  <si>
    <t>19.5.6.5</t>
  </si>
  <si>
    <t>19.5.6.5.1</t>
  </si>
  <si>
    <t>19.5.6.6</t>
  </si>
  <si>
    <t>19.5.6.6.1</t>
  </si>
  <si>
    <t>19.5.6.6.2</t>
  </si>
  <si>
    <t>19.5.6.6.3</t>
  </si>
  <si>
    <t>19.5.6.6.4</t>
  </si>
  <si>
    <t>19.5.6.6.5</t>
  </si>
  <si>
    <t>19.5.6.6.6</t>
  </si>
  <si>
    <t>19.5.6.6.7</t>
  </si>
  <si>
    <t>19.5.6.7</t>
  </si>
  <si>
    <t>19.5.6.7.1</t>
  </si>
  <si>
    <t>19.5.6.7.2</t>
  </si>
  <si>
    <t>19.5.6.8</t>
  </si>
  <si>
    <t>19.5.6.8.1</t>
  </si>
  <si>
    <t>19.5.6.8.2</t>
  </si>
  <si>
    <t>19.5.6.8.3</t>
  </si>
  <si>
    <t>19.5.6.9</t>
  </si>
  <si>
    <t>19.5.6.9.1</t>
  </si>
  <si>
    <t>19.5.6.9.2</t>
  </si>
  <si>
    <t>19.5.6.9.3</t>
  </si>
  <si>
    <t>19.5.6.9.4</t>
  </si>
  <si>
    <t>19.5.6.9.5</t>
  </si>
  <si>
    <t>19.5.6.10</t>
  </si>
  <si>
    <t>19.5.6.10.1</t>
  </si>
  <si>
    <t>19.5.6.10.2</t>
  </si>
  <si>
    <t>19.5.6.10.3</t>
  </si>
  <si>
    <t>19.5.6.10.4</t>
  </si>
  <si>
    <t>19.5.6.10.5</t>
  </si>
  <si>
    <t>19.5.6.10.6</t>
  </si>
  <si>
    <t>19.5.6.11</t>
  </si>
  <si>
    <t>19.5.6.11.1</t>
  </si>
  <si>
    <t>19.5.6.11.2</t>
  </si>
  <si>
    <t>19.5.6.11.3</t>
  </si>
  <si>
    <t>19.5.6.11.4</t>
  </si>
  <si>
    <t>19.5.6.11.5</t>
  </si>
  <si>
    <t>19.5.6.11.6</t>
  </si>
  <si>
    <t>19.5.6.11.7</t>
  </si>
  <si>
    <t>19.5.7</t>
  </si>
  <si>
    <t>19.5.7.1</t>
  </si>
  <si>
    <t>19.5.7.1.1</t>
  </si>
  <si>
    <t>19.5.7.1.2</t>
  </si>
  <si>
    <t>19.5.7.1.3</t>
  </si>
  <si>
    <t>19.5.7.1.4</t>
  </si>
  <si>
    <t>19.5.7.2</t>
  </si>
  <si>
    <t>19.5.7.2.1</t>
  </si>
  <si>
    <t>19.5.7.2.2</t>
  </si>
  <si>
    <t>19.5.7.2.3</t>
  </si>
  <si>
    <t>19.5.7.2.4</t>
  </si>
  <si>
    <t>19.5.7.3</t>
  </si>
  <si>
    <t>19.5.7.3.1</t>
  </si>
  <si>
    <t>19.5.7.3.2</t>
  </si>
  <si>
    <t>19.5.7.3.3</t>
  </si>
  <si>
    <t>19.5.7.4</t>
  </si>
  <si>
    <t>19.5.7.4.1</t>
  </si>
  <si>
    <t>19.5.7.5</t>
  </si>
  <si>
    <t>19.5.7.5.1</t>
  </si>
  <si>
    <t>19.5.7.6</t>
  </si>
  <si>
    <t>19.5.7.6.1</t>
  </si>
  <si>
    <t>19.5.7.6.2</t>
  </si>
  <si>
    <t>19.5.7.7</t>
  </si>
  <si>
    <t>19.5.7.7.1</t>
  </si>
  <si>
    <t>19.5.7.7.2</t>
  </si>
  <si>
    <t>19.5.7.7.3</t>
  </si>
  <si>
    <t>21.1.1</t>
  </si>
  <si>
    <t>21.1.2</t>
  </si>
  <si>
    <t>21.1.3</t>
  </si>
  <si>
    <t>21.1.4</t>
  </si>
  <si>
    <t>21.1.5</t>
  </si>
  <si>
    <t>21.1.6</t>
  </si>
  <si>
    <t>21.1.7</t>
  </si>
  <si>
    <t>21.1.1.1</t>
  </si>
  <si>
    <t>21.1.2.1</t>
  </si>
  <si>
    <t>21.1.3.1</t>
  </si>
  <si>
    <t>21.1.4.1</t>
  </si>
  <si>
    <t>21.1.5.1</t>
  </si>
  <si>
    <t>21.1.6.1</t>
  </si>
  <si>
    <t>21.1.7.1</t>
  </si>
  <si>
    <t>21.1.7.1.1</t>
  </si>
  <si>
    <t>21.1.8</t>
  </si>
  <si>
    <t>21.1.9</t>
  </si>
  <si>
    <t>21.1.10</t>
  </si>
  <si>
    <t>21.1.8.1</t>
  </si>
  <si>
    <t>21.1.9.1</t>
  </si>
  <si>
    <t>21.1.10.1</t>
  </si>
  <si>
    <t>21.1.8.1.1</t>
  </si>
  <si>
    <t>21.1.9.1.1</t>
  </si>
  <si>
    <t>21.1.10.1.1</t>
  </si>
  <si>
    <t>21.1.10.1.2</t>
  </si>
  <si>
    <t>21.1.10.1.3</t>
  </si>
  <si>
    <t>21.1.10.1.4</t>
  </si>
  <si>
    <t>21.1.11</t>
  </si>
  <si>
    <t>21.1.11.1</t>
  </si>
  <si>
    <t>21.1.11.1.1</t>
  </si>
  <si>
    <t>21.1.11.2</t>
  </si>
  <si>
    <t>21.1.11.3</t>
  </si>
  <si>
    <t>21.1.11.4</t>
  </si>
  <si>
    <t>21.1.11.2.1</t>
  </si>
  <si>
    <t>21.1.11.3.1</t>
  </si>
  <si>
    <t>21.1.11.4.1</t>
  </si>
  <si>
    <t>21.1.11.4.2</t>
  </si>
  <si>
    <t>21.1.11.4.3</t>
  </si>
  <si>
    <t>21.1.11.4.4</t>
  </si>
  <si>
    <t>24.1.1</t>
  </si>
  <si>
    <t>24.1.1.1</t>
  </si>
  <si>
    <t>24.1.1.2</t>
  </si>
  <si>
    <t>24.2.1</t>
  </si>
  <si>
    <t>24.2.1.1</t>
  </si>
  <si>
    <t>24.2.1.2</t>
  </si>
  <si>
    <t>24.3.1</t>
  </si>
  <si>
    <t>24.3.1.1</t>
  </si>
  <si>
    <t>24.3.1.2</t>
  </si>
  <si>
    <t>25.1.1</t>
  </si>
  <si>
    <t>25.1.1.1</t>
  </si>
  <si>
    <t>25.1.1.2</t>
  </si>
  <si>
    <t>25.2.1</t>
  </si>
  <si>
    <t>25.2.1.1</t>
  </si>
  <si>
    <t>25.2.1.2</t>
  </si>
  <si>
    <t>25.3.1</t>
  </si>
  <si>
    <t>25.3.1.1</t>
  </si>
  <si>
    <t>25.3.1.2</t>
  </si>
  <si>
    <t>26.1.1</t>
  </si>
  <si>
    <t>26.1.1.1</t>
  </si>
  <si>
    <t>26.1.1.2</t>
  </si>
  <si>
    <t>26.3.1</t>
  </si>
  <si>
    <t>26.3.1.1</t>
  </si>
  <si>
    <t>26.3.1.2</t>
  </si>
  <si>
    <t>26.3.1.3</t>
  </si>
  <si>
    <t>26.3.1.4</t>
  </si>
  <si>
    <t>27.1.1</t>
  </si>
  <si>
    <t>27.1.2</t>
  </si>
  <si>
    <t>27.1.3</t>
  </si>
  <si>
    <t>27.1.4</t>
  </si>
  <si>
    <t>27.1.5</t>
  </si>
  <si>
    <t>27.1.6</t>
  </si>
  <si>
    <t>27.1.7</t>
  </si>
  <si>
    <t>27.1.8</t>
  </si>
  <si>
    <t>27.1.9</t>
  </si>
  <si>
    <t>27.1.10</t>
  </si>
  <si>
    <t>27.1.11</t>
  </si>
  <si>
    <t>27.1.12</t>
  </si>
  <si>
    <t>27.1.13</t>
  </si>
  <si>
    <t>27.1.14</t>
  </si>
  <si>
    <t>27.1.15</t>
  </si>
  <si>
    <t>27.1.16</t>
  </si>
  <si>
    <t>27.1.17</t>
  </si>
  <si>
    <t>27.1.18</t>
  </si>
  <si>
    <t>27.1.19</t>
  </si>
  <si>
    <t>27.1.20</t>
  </si>
  <si>
    <t>27.1.21</t>
  </si>
  <si>
    <t>27.2.1</t>
  </si>
  <si>
    <t>27.2.2</t>
  </si>
  <si>
    <t>27.2.3</t>
  </si>
  <si>
    <t>27.2.4</t>
  </si>
  <si>
    <t>27.2.5</t>
  </si>
  <si>
    <t>27.2.6</t>
  </si>
  <si>
    <t>27.2.7</t>
  </si>
  <si>
    <t>27.2.8</t>
  </si>
  <si>
    <t>27.2.9</t>
  </si>
  <si>
    <t>27.3.1</t>
  </si>
  <si>
    <t>27.3.2</t>
  </si>
  <si>
    <t>27.3.3</t>
  </si>
  <si>
    <t>27.3.4</t>
  </si>
  <si>
    <t>27.3.5</t>
  </si>
  <si>
    <t>27.3.6</t>
  </si>
  <si>
    <t>27.3.7</t>
  </si>
  <si>
    <t>27.3.8</t>
  </si>
  <si>
    <t>27.3.9</t>
  </si>
  <si>
    <t>27.3.10</t>
  </si>
  <si>
    <t>27.3.11</t>
  </si>
  <si>
    <t>27.3.12</t>
  </si>
  <si>
    <t>27.3.13</t>
  </si>
  <si>
    <t>27.3.14</t>
  </si>
  <si>
    <t>27.3.15</t>
  </si>
  <si>
    <t>27.4.1</t>
  </si>
  <si>
    <t>27.4.2</t>
  </si>
  <si>
    <t>27.4.3</t>
  </si>
  <si>
    <t>27.4.4</t>
  </si>
  <si>
    <t>27.4.5</t>
  </si>
  <si>
    <t>27.4.6</t>
  </si>
  <si>
    <t>27.4.7</t>
  </si>
  <si>
    <t>27.4.8</t>
  </si>
  <si>
    <t>27.4.9</t>
  </si>
  <si>
    <t>27.4.10</t>
  </si>
  <si>
    <t>27.4.11</t>
  </si>
  <si>
    <t>27.4.12</t>
  </si>
  <si>
    <t>27.4.13</t>
  </si>
  <si>
    <t>27.4.14</t>
  </si>
  <si>
    <t>27.4.15</t>
  </si>
  <si>
    <t>27.4.16</t>
  </si>
  <si>
    <t>27.4.17</t>
  </si>
  <si>
    <t>TOTAL GERAL COM BDI</t>
  </si>
  <si>
    <t>COMPOSIÇÃO DE CUSTO UNITÁRIO</t>
  </si>
  <si>
    <t>desonerado</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</si>
  <si>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</si>
  <si>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</si>
  <si>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</si>
  <si>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</si>
  <si>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</si>
  <si>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</si>
  <si>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</si>
  <si>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</si>
  <si>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</si>
  <si>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</si>
  <si>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</si>
  <si>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</si>
  <si>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</si>
  <si>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</si>
  <si>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</si>
  <si>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</si>
  <si>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</si>
  <si>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</si>
  <si>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</si>
  <si>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</si>
  <si>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</si>
  <si>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</si>
  <si>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</si>
  <si>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</si>
  <si>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</si>
  <si>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</si>
  <si>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</si>
  <si>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</si>
  <si>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</si>
  <si>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</si>
  <si>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</si>
  <si>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</si>
  <si>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</si>
  <si>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</si>
  <si>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</si>
  <si>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</si>
  <si>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</si>
  <si>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</si>
  <si>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</si>
  <si>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</si>
  <si>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</si>
  <si>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</si>
  <si>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</si>
  <si>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</si>
  <si>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</si>
  <si>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</si>
  <si>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</si>
  <si>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</si>
  <si>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</si>
  <si>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</si>
  <si>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</si>
  <si>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</si>
  <si>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</si>
  <si>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</si>
  <si>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</si>
  <si>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</si>
  <si>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</si>
  <si>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</si>
  <si>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</si>
  <si>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</si>
  <si>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</si>
  <si>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</si>
  <si>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MÁQUINA JATO DE PRESSAO PORTÁTIL, CAMARA DE 1 SAIDA, CAPACIDADE 280 L, DIAMETRO 670 MM, BICO DE JATO CURTO VENTURI DE 5/16'' , MANGUEIRA DE 1'' COM COMPRESSOR DE AR REBOCÁVEL 189 PCM E MOTOR DIESEL 63 CV - CHP DIURNO. AF_03/2016</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</si>
  <si>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</si>
  <si>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</si>
  <si>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</si>
  <si>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MÁQUINA JATO DE PRESSAO PORTÁTIL, CAMARA DE 1 SAIDA, CAPACIDADE 280 L, DIAMETRO 670 MM, BICO DE JATO CURTO VENTURI DE 5/16'' , MANGUEIRA DE 1'' COM COMPRESSOR DE AR REBOCÁVEL 189 PCM E MOTOR DIESEL 63 CV - CHI DIURNO. AF_03/2016</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</si>
  <si>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</si>
  <si>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</si>
  <si>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</si>
  <si>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</si>
  <si>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</si>
  <si>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</si>
  <si>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</si>
  <si>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</si>
  <si>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</si>
  <si>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</si>
  <si>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</si>
  <si>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</si>
  <si>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</si>
  <si>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</si>
  <si>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</si>
  <si>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</si>
  <si>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</si>
  <si>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</si>
  <si>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</si>
  <si>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</si>
  <si>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</si>
  <si>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</si>
  <si>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</si>
  <si>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</si>
  <si>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</si>
  <si>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</si>
  <si>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</si>
  <si>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</si>
  <si>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</si>
  <si>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</si>
  <si>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</si>
  <si>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</si>
  <si>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</si>
  <si>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</si>
  <si>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</si>
  <si>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</si>
  <si>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</si>
  <si>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</si>
  <si>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</si>
  <si>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</si>
  <si>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</si>
  <si>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</si>
  <si>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</si>
  <si>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</si>
  <si>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</si>
  <si>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</si>
  <si>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</si>
  <si>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</si>
  <si>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</si>
  <si>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</si>
  <si>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</si>
  <si>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</si>
  <si>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</si>
  <si>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</si>
  <si>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</si>
  <si>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</si>
  <si>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</si>
  <si>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</si>
  <si>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</si>
  <si>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</si>
  <si>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</si>
  <si>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</si>
  <si>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</si>
  <si>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</si>
  <si>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</si>
  <si>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</si>
  <si>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</si>
  <si>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</si>
  <si>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</si>
  <si>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</si>
  <si>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</si>
  <si>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</si>
  <si>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</si>
  <si>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</si>
  <si>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</si>
  <si>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</si>
  <si>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</si>
  <si>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</si>
  <si>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</si>
  <si>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</si>
  <si>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</si>
  <si>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</si>
  <si>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</si>
  <si>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</si>
  <si>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</si>
  <si>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</si>
  <si>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</si>
  <si>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</si>
  <si>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</si>
  <si>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</si>
  <si>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</si>
  <si>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</si>
  <si>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</si>
  <si>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</si>
  <si>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</si>
  <si>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</si>
  <si>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</si>
  <si>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</si>
  <si>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</si>
  <si>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</si>
  <si>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</si>
  <si>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</si>
  <si>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</si>
  <si>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</si>
  <si>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</si>
  <si>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</si>
  <si>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</si>
  <si>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</si>
  <si>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</si>
  <si>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</si>
  <si>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</si>
  <si>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</si>
  <si>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</si>
  <si>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</si>
  <si>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</si>
  <si>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</si>
  <si>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</si>
  <si>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</si>
  <si>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</si>
  <si>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</si>
  <si>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</si>
  <si>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</si>
  <si>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</si>
  <si>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</si>
  <si>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</si>
  <si>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</si>
  <si>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</si>
  <si>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</si>
  <si>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</si>
  <si>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</si>
  <si>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</si>
  <si>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</si>
  <si>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</si>
  <si>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</si>
  <si>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</si>
  <si>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</si>
  <si>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</si>
  <si>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</si>
  <si>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</si>
  <si>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</si>
  <si>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</si>
  <si>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</si>
  <si>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</si>
  <si>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</si>
  <si>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</si>
  <si>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</si>
  <si>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</si>
  <si>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</si>
  <si>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</si>
  <si>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</si>
  <si>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</si>
  <si>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</si>
  <si>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</si>
  <si>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</si>
  <si>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</si>
  <si>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</si>
  <si>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</si>
  <si>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</si>
  <si>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</si>
  <si>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</si>
  <si>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</si>
  <si>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</si>
  <si>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</si>
  <si>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</si>
  <si>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</si>
  <si>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</si>
  <si>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</si>
  <si>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</si>
  <si>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</si>
  <si>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</si>
  <si>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</si>
  <si>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</si>
  <si>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</si>
  <si>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</si>
  <si>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</si>
  <si>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</si>
  <si>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</si>
  <si>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</si>
  <si>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</si>
  <si>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</si>
  <si>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</si>
  <si>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</si>
  <si>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</si>
  <si>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</si>
  <si>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</si>
  <si>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</si>
  <si>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</si>
  <si>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</si>
  <si>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</si>
  <si>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</si>
  <si>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</si>
  <si>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</si>
  <si>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</si>
  <si>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</si>
  <si>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</si>
  <si>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</si>
  <si>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</si>
  <si>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</si>
  <si>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</si>
  <si>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</si>
  <si>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</si>
  <si>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</si>
  <si>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</si>
  <si>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</si>
  <si>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</si>
  <si>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</si>
  <si>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</si>
  <si>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</si>
  <si>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</si>
  <si>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</si>
  <si>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</si>
  <si>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</si>
  <si>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</si>
  <si>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</si>
  <si>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</si>
  <si>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</si>
  <si>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</si>
  <si>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</si>
  <si>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</si>
  <si>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</si>
  <si>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</si>
  <si>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</si>
  <si>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</si>
  <si>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</si>
  <si>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</si>
  <si>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</si>
  <si>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</si>
  <si>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</si>
  <si>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</si>
  <si>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</si>
  <si>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</si>
  <si>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</si>
  <si>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</si>
  <si>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</si>
  <si>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</si>
  <si>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</si>
  <si>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</si>
  <si>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</si>
  <si>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</si>
  <si>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</si>
  <si>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</si>
  <si>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</si>
  <si>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</si>
  <si>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</si>
  <si>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</si>
  <si>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</si>
  <si>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</si>
  <si>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</si>
  <si>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</si>
  <si>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</si>
  <si>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</si>
  <si>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</si>
  <si>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</si>
  <si>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</si>
  <si>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</si>
  <si>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</si>
  <si>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</si>
  <si>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</si>
  <si>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</si>
  <si>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</si>
  <si>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</si>
  <si>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</si>
  <si>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</si>
  <si>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</si>
  <si>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</si>
  <si>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</si>
  <si>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</si>
  <si>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</si>
  <si>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</si>
  <si>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</si>
  <si>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</si>
  <si>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</si>
  <si>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</si>
  <si>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</si>
  <si>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</si>
  <si>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</si>
  <si>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</si>
  <si>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</si>
  <si>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</si>
  <si>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</si>
  <si>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</si>
  <si>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</si>
  <si>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</si>
  <si>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</si>
  <si>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</si>
  <si>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</si>
  <si>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</si>
  <si>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</si>
  <si>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</si>
  <si>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</si>
  <si>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</si>
  <si>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</si>
  <si>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</si>
  <si>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</si>
  <si>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</si>
  <si>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</si>
  <si>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</si>
  <si>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</si>
  <si>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</si>
  <si>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</si>
  <si>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</si>
  <si>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</si>
  <si>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</si>
  <si>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</si>
  <si>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</si>
  <si>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</si>
  <si>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</si>
  <si>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</si>
  <si>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</si>
  <si>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</si>
  <si>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</si>
  <si>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</si>
  <si>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</si>
  <si>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</si>
  <si>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</si>
  <si>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</si>
  <si>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</si>
  <si>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</si>
  <si>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</si>
  <si>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</si>
  <si>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</si>
  <si>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</si>
  <si>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</si>
  <si>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</si>
  <si>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</si>
  <si>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</si>
  <si>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</si>
  <si>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</si>
  <si>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</si>
  <si>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</si>
  <si>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</si>
  <si>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</si>
  <si>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</si>
  <si>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</si>
  <si>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</si>
  <si>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</si>
  <si>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</si>
  <si>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</si>
  <si>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</si>
  <si>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</si>
  <si>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</si>
  <si>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</si>
  <si>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</si>
  <si>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</si>
  <si>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</si>
  <si>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</si>
  <si>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</si>
  <si>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</si>
  <si>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</si>
  <si>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</si>
  <si>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</si>
  <si>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</si>
  <si>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</si>
  <si>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</si>
  <si>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</si>
  <si>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</si>
  <si>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</si>
  <si>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</si>
  <si>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</si>
  <si>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</si>
  <si>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</si>
  <si>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</si>
  <si>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</si>
  <si>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</si>
  <si>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</si>
  <si>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</si>
  <si>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</si>
  <si>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</si>
  <si>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</si>
  <si>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</si>
  <si>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</si>
  <si>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</si>
  <si>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</si>
  <si>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</si>
  <si>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</si>
  <si>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</si>
  <si>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</si>
  <si>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</si>
  <si>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</si>
  <si>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</si>
  <si>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</si>
  <si>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</si>
  <si>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</si>
  <si>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</si>
  <si>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</si>
  <si>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</si>
  <si>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</si>
  <si>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</si>
  <si>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</si>
  <si>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</si>
  <si>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</si>
  <si>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</si>
  <si>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</si>
  <si>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</si>
  <si>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</si>
  <si>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</si>
  <si>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</si>
  <si>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</si>
  <si>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</si>
  <si>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</si>
  <si>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</si>
  <si>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</si>
  <si>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</si>
  <si>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</si>
  <si>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</si>
  <si>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</si>
  <si>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</si>
  <si>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</si>
  <si>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</si>
  <si>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</si>
  <si>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</si>
  <si>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</si>
  <si>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</si>
  <si>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</si>
  <si>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</si>
  <si>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</si>
  <si>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</si>
  <si>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</si>
  <si>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</si>
  <si>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</si>
  <si>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</si>
  <si>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</si>
  <si>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</si>
  <si>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</si>
  <si>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</si>
  <si>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</si>
  <si>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</si>
  <si>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</si>
  <si>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</si>
  <si>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</si>
  <si>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</si>
  <si>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</si>
  <si>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</si>
  <si>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</si>
  <si>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</si>
  <si>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</si>
  <si>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</si>
  <si>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</si>
  <si>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</si>
  <si>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</si>
  <si>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</si>
  <si>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</si>
  <si>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</si>
  <si>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</si>
  <si>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</si>
  <si>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</si>
  <si>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</si>
  <si>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</si>
  <si>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</si>
  <si>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</si>
  <si>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</si>
  <si>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</si>
  <si>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</si>
  <si>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</si>
  <si>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</si>
  <si>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</si>
  <si>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</si>
  <si>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</si>
  <si>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</si>
  <si>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</si>
  <si>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</si>
  <si>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</si>
  <si>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</si>
  <si>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</si>
  <si>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</si>
  <si>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</si>
  <si>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</si>
  <si>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</si>
  <si>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</si>
  <si>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</si>
  <si>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</si>
  <si>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</si>
  <si>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</si>
  <si>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</si>
  <si>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</si>
  <si>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</si>
  <si>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</si>
  <si>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</si>
  <si>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</si>
  <si>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</si>
  <si>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</si>
  <si>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</si>
  <si>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</si>
  <si>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</si>
  <si>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</si>
  <si>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</si>
  <si>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</si>
  <si>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</si>
  <si>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</si>
  <si>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</si>
  <si>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</si>
  <si>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</si>
  <si>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</si>
  <si>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</si>
  <si>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</si>
  <si>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</si>
  <si>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</si>
  <si>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</si>
  <si>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</si>
  <si>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</si>
  <si>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</si>
  <si>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</si>
  <si>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</si>
  <si>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</si>
  <si>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</si>
  <si>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</si>
  <si>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</si>
  <si>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</si>
  <si>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</si>
  <si>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</si>
  <si>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</si>
  <si>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</si>
  <si>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</si>
  <si>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</si>
  <si>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</si>
  <si>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</si>
  <si>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</si>
  <si>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</si>
  <si>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</si>
  <si>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</si>
  <si>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</si>
  <si>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</si>
  <si>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</si>
  <si>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</si>
  <si>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</si>
  <si>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</si>
  <si>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</si>
  <si>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</si>
  <si>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</si>
  <si>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</si>
  <si>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</si>
  <si>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</si>
  <si>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</si>
  <si>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</si>
  <si>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</si>
  <si>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</si>
  <si>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</si>
  <si>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</si>
  <si>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</si>
  <si>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</si>
  <si>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</si>
  <si>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</si>
  <si>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</si>
  <si>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</si>
  <si>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</si>
  <si>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</si>
  <si>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</si>
  <si>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</si>
  <si>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</si>
  <si>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</si>
  <si>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</si>
  <si>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</si>
  <si>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</si>
  <si>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</si>
  <si>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</si>
  <si>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</si>
  <si>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</si>
  <si>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</si>
  <si>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</si>
  <si>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</si>
  <si>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</si>
  <si>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</si>
  <si>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</si>
  <si>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</si>
  <si>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</si>
  <si>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</si>
  <si>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</si>
  <si>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</si>
  <si>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</si>
  <si>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</si>
  <si>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</si>
  <si>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</si>
  <si>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</si>
  <si>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</si>
  <si>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</si>
  <si>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</si>
  <si>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</si>
  <si>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</si>
  <si>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</si>
  <si>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</si>
  <si>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</si>
  <si>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</si>
  <si>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</si>
  <si>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</si>
  <si>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</si>
  <si>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</si>
  <si>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</si>
  <si>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</si>
  <si>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</si>
  <si>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</si>
  <si>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</si>
  <si>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</si>
  <si>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</si>
  <si>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</si>
  <si>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</si>
  <si>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</si>
  <si>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</si>
  <si>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</si>
  <si>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ACABAMENTO POLIDO PARA PISO DE CONCRETO ARMADO DE ALTA RESISTÊNCIA.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</si>
  <si>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</si>
  <si>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</si>
  <si>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</si>
  <si>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</si>
  <si>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</si>
  <si>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</si>
  <si>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</si>
  <si>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</si>
  <si>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</si>
  <si>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</si>
  <si>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</si>
  <si>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</si>
  <si>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</si>
  <si>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</si>
  <si>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</si>
  <si>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</si>
  <si>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</si>
  <si>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</si>
  <si>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</si>
  <si>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</si>
  <si>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</si>
  <si>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</si>
  <si>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</si>
  <si>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</si>
  <si>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</si>
  <si>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</si>
  <si>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</si>
  <si>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</si>
  <si>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</si>
  <si>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</si>
  <si>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</si>
  <si>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</si>
  <si>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</si>
  <si>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</si>
  <si>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</si>
  <si>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</si>
  <si>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</si>
  <si>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</si>
  <si>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</si>
  <si>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</si>
  <si>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</si>
  <si>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</si>
  <si>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</si>
  <si>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</si>
  <si>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</si>
  <si>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</si>
  <si>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</si>
  <si>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</si>
  <si>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</si>
  <si>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</si>
  <si>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</si>
  <si>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</si>
  <si>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</si>
  <si>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</si>
  <si>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</si>
  <si>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</si>
  <si>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</si>
  <si>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</si>
  <si>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</si>
  <si>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</si>
  <si>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</si>
  <si>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</si>
  <si>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</si>
  <si>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</si>
  <si>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</si>
  <si>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</si>
  <si>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</si>
  <si>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</si>
  <si>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</si>
  <si>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</si>
  <si>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</si>
  <si>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</si>
  <si>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</si>
  <si>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</si>
  <si>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</si>
  <si>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</si>
  <si>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</si>
  <si>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</si>
  <si>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</si>
  <si>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</si>
  <si>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</si>
  <si>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</si>
  <si>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</si>
  <si>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</si>
  <si>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</si>
  <si>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</si>
  <si>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</si>
  <si>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</si>
  <si>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</si>
  <si>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</si>
  <si>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</si>
  <si>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</si>
  <si>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</si>
  <si>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</si>
  <si>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</si>
  <si>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</si>
  <si>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</si>
  <si>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</si>
  <si>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</si>
  <si>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</si>
  <si>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</si>
  <si>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</si>
  <si>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</si>
  <si>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</si>
  <si>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</si>
  <si>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</si>
  <si>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</si>
  <si>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</si>
  <si>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</si>
  <si>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</si>
  <si>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</si>
  <si>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</si>
  <si>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</si>
  <si>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</si>
  <si>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</si>
  <si>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</si>
  <si>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</si>
  <si>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</si>
  <si>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</si>
  <si>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</si>
  <si>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</si>
  <si>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</si>
  <si>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</si>
  <si>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</si>
  <si>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</si>
  <si>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</si>
  <si>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</si>
  <si>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</si>
  <si>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</si>
  <si>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</si>
  <si>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</si>
  <si>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</si>
  <si>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</si>
  <si>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</si>
  <si>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</si>
  <si>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</si>
  <si>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</si>
  <si>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</si>
  <si>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</si>
  <si>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</si>
  <si>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</si>
  <si>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</si>
  <si>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</si>
  <si>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</si>
  <si>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</si>
  <si>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</si>
  <si>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</si>
  <si>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</si>
  <si>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</si>
  <si>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</si>
  <si>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</si>
  <si>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</si>
  <si>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</si>
  <si>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</si>
  <si>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</si>
  <si>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</si>
  <si>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</si>
  <si>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</si>
  <si>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</si>
  <si>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</si>
  <si>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</si>
  <si>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</si>
  <si>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</si>
  <si>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</si>
  <si>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</si>
  <si>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</si>
  <si>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</si>
  <si>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</si>
  <si>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</si>
  <si>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</si>
  <si>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</si>
  <si>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</si>
  <si>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</si>
  <si>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</si>
  <si>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</si>
  <si>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</si>
  <si>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</si>
  <si>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</si>
  <si>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</si>
  <si>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</si>
  <si>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</si>
  <si>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</si>
  <si>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</si>
  <si>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</si>
  <si>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</si>
  <si>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</si>
  <si>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</si>
  <si>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</si>
  <si>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</si>
  <si>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</si>
  <si>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CORTE E DOBRA DE AÇO CA-50, DIÂMERO DE 32 MM, UTILIZADO EM ESTRUTURAS DIVERSAS, EXCETO LAJE. AF_10/2016</t>
  </si>
  <si>
    <t>MONTAGEM DE ARMADURA LONGITUDINAL DE ESTACAS DE SEÇÃO CIRCULAR, DIÂMETRO = 32,0 MM. AF_11/2016</t>
  </si>
  <si>
    <t>MONTAGEM DE ARMADURA LONGITUDINAL DE ESTACAS DE SEÇÃO RETANGULAR (BARRETE), DIÂMETRO = 32,0 MM. AF_11/2016</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</si>
  <si>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</si>
  <si>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</si>
  <si>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</si>
  <si>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</si>
  <si>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</si>
  <si>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</si>
  <si>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</si>
  <si>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</si>
  <si>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</si>
  <si>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</si>
  <si>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</si>
  <si>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</si>
  <si>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</si>
  <si>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</si>
  <si>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</si>
  <si>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</si>
  <si>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</si>
  <si>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</si>
  <si>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</si>
  <si>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</si>
  <si>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</si>
  <si>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</si>
  <si>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</si>
  <si>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SUPERFÍCIE COM MEMBRANA À BASE DE POLIURETANO, 2 DEMÃOS. AF_06/2018</t>
  </si>
  <si>
    <t>IMPERMEABILIZAÇÃO DE SUPERFÍCIE COM MEMBRANA À BASE DE RESINA ACRÍLICA, 3 DEMÃOS.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</si>
  <si>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</si>
  <si>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</si>
  <si>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</si>
  <si>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</si>
  <si>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</si>
  <si>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</si>
  <si>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</si>
  <si>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</si>
  <si>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</si>
  <si>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</si>
  <si>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</si>
  <si>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</si>
  <si>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</si>
  <si>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</si>
  <si>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</si>
  <si>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</si>
  <si>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</si>
  <si>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</si>
  <si>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</si>
  <si>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</si>
  <si>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</si>
  <si>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</si>
  <si>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</si>
  <si>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</si>
  <si>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</si>
  <si>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</si>
  <si>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</si>
  <si>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</si>
  <si>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</si>
  <si>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</si>
  <si>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</si>
  <si>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</si>
  <si>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</si>
  <si>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</si>
  <si>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</si>
  <si>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</si>
  <si>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</si>
  <si>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</si>
  <si>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</si>
  <si>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</si>
  <si>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</si>
  <si>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</si>
  <si>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</si>
  <si>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</si>
  <si>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</si>
  <si>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</si>
  <si>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</si>
  <si>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</si>
  <si>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</si>
  <si>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</si>
  <si>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</si>
  <si>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</si>
  <si>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</si>
  <si>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</si>
  <si>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</si>
  <si>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</si>
  <si>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</si>
  <si>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</si>
  <si>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</si>
  <si>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</si>
  <si>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</si>
  <si>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</si>
  <si>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</si>
  <si>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</si>
  <si>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</si>
  <si>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</si>
  <si>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</si>
  <si>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</si>
  <si>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</si>
  <si>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</si>
  <si>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</si>
  <si>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</si>
  <si>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</si>
  <si>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</si>
  <si>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</si>
  <si>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</si>
  <si>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</si>
  <si>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</si>
  <si>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</si>
  <si>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</si>
  <si>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</si>
  <si>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</si>
  <si>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</si>
  <si>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</si>
  <si>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</si>
  <si>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</si>
  <si>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</si>
  <si>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</si>
  <si>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</si>
  <si>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</si>
  <si>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</si>
  <si>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</si>
  <si>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</si>
  <si>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</si>
  <si>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</si>
  <si>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</si>
  <si>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</si>
  <si>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</si>
  <si>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</si>
  <si>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</si>
  <si>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</si>
  <si>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</si>
  <si>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</si>
  <si>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</si>
  <si>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</si>
  <si>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</si>
  <si>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</si>
  <si>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</si>
  <si>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</si>
  <si>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</si>
  <si>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</si>
  <si>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</si>
  <si>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</si>
  <si>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</si>
  <si>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</si>
  <si>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</si>
  <si>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</si>
  <si>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</si>
  <si>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</si>
  <si>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</si>
  <si>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</si>
  <si>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</si>
  <si>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</si>
  <si>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</si>
  <si>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</si>
  <si>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</si>
  <si>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</si>
  <si>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</si>
  <si>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</si>
  <si>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</si>
  <si>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</si>
  <si>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</si>
  <si>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</si>
  <si>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</si>
  <si>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</si>
  <si>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</si>
  <si>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</si>
  <si>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</si>
  <si>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</si>
  <si>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</si>
  <si>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</si>
  <si>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</si>
  <si>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</si>
  <si>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</si>
  <si>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</si>
  <si>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</si>
  <si>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</si>
  <si>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</si>
  <si>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</si>
  <si>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</si>
  <si>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</si>
  <si>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</si>
  <si>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</si>
  <si>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</si>
  <si>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</si>
  <si>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</si>
  <si>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</si>
  <si>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</si>
  <si>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</si>
  <si>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</si>
  <si>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</si>
  <si>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</si>
  <si>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</si>
  <si>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</si>
  <si>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</si>
  <si>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</si>
  <si>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</si>
  <si>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</si>
  <si>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</si>
  <si>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</si>
  <si>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</si>
  <si>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</si>
  <si>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</si>
  <si>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</si>
  <si>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</si>
  <si>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</si>
  <si>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</si>
  <si>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</si>
  <si>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</si>
  <si>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</si>
  <si>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</si>
  <si>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</si>
  <si>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</si>
  <si>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</si>
  <si>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</si>
  <si>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</si>
  <si>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</si>
  <si>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</si>
  <si>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</si>
  <si>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</si>
  <si>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</si>
  <si>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</si>
  <si>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</si>
  <si>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</si>
  <si>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</si>
  <si>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</si>
  <si>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</si>
  <si>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</si>
  <si>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</si>
  <si>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</si>
  <si>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</si>
  <si>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</si>
  <si>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</si>
  <si>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</si>
  <si>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</si>
  <si>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</si>
  <si>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</si>
  <si>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</si>
  <si>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</si>
  <si>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</si>
  <si>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</si>
  <si>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</si>
  <si>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</si>
  <si>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</si>
  <si>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</si>
  <si>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</si>
  <si>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</si>
  <si>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</si>
  <si>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</si>
  <si>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</si>
  <si>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</si>
  <si>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</si>
  <si>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</si>
  <si>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</si>
  <si>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</si>
  <si>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</si>
  <si>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</si>
  <si>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</si>
  <si>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</si>
  <si>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</si>
  <si>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</si>
  <si>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</si>
  <si>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</si>
  <si>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</si>
  <si>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</si>
  <si>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</si>
  <si>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</si>
  <si>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</si>
  <si>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</si>
  <si>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</si>
  <si>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</si>
  <si>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</si>
  <si>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</si>
  <si>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</si>
  <si>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</si>
  <si>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</si>
  <si>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</si>
  <si>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</si>
  <si>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</si>
  <si>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</si>
  <si>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</si>
  <si>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</si>
  <si>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</si>
  <si>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</si>
  <si>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</si>
  <si>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</si>
  <si>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</si>
  <si>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</si>
  <si>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</si>
  <si>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</si>
  <si>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</si>
  <si>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</si>
  <si>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</si>
  <si>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</si>
  <si>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</si>
  <si>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</si>
  <si>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</si>
  <si>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</si>
  <si>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</si>
  <si>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</si>
  <si>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</si>
  <si>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</si>
  <si>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</si>
  <si>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</si>
  <si>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</si>
  <si>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</si>
  <si>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</si>
  <si>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</si>
  <si>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</si>
  <si>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</si>
  <si>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</si>
  <si>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</si>
  <si>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</si>
  <si>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</si>
  <si>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</si>
  <si>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</si>
  <si>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</si>
  <si>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</si>
  <si>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</si>
  <si>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</si>
  <si>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</si>
  <si>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</si>
  <si>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</si>
  <si>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</si>
  <si>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</si>
  <si>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</si>
  <si>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</si>
  <si>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</si>
  <si>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</si>
  <si>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</si>
  <si>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</si>
  <si>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</si>
  <si>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</si>
  <si>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</si>
  <si>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</si>
  <si>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</si>
  <si>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</si>
  <si>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</si>
  <si>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</si>
  <si>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</si>
  <si>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</si>
  <si>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</si>
  <si>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</si>
  <si>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</si>
  <si>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</si>
  <si>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</si>
  <si>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</si>
  <si>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</si>
  <si>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</si>
  <si>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</si>
  <si>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</si>
  <si>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</si>
  <si>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</si>
  <si>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</si>
  <si>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</si>
  <si>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</si>
  <si>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</si>
  <si>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</si>
  <si>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</si>
  <si>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</si>
  <si>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</si>
  <si>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</si>
  <si>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</si>
  <si>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</si>
  <si>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</si>
  <si>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</si>
  <si>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</si>
  <si>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</si>
  <si>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</si>
  <si>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</si>
  <si>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</si>
  <si>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</si>
  <si>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</si>
  <si>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</si>
  <si>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</si>
  <si>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</si>
  <si>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</si>
  <si>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</si>
  <si>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</si>
  <si>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</si>
  <si>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</si>
  <si>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</si>
  <si>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</si>
  <si>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</si>
  <si>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</si>
  <si>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</si>
  <si>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</si>
  <si>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</si>
  <si>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</si>
  <si>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</si>
  <si>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</si>
  <si>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</si>
  <si>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</si>
  <si>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</si>
  <si>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</si>
  <si>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</si>
  <si>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</si>
  <si>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</si>
  <si>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</si>
  <si>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</si>
  <si>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</si>
  <si>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</si>
  <si>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</si>
  <si>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</si>
  <si>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</si>
  <si>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</si>
  <si>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</si>
  <si>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</si>
  <si>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</si>
  <si>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</si>
  <si>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</si>
  <si>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</si>
  <si>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</si>
  <si>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</si>
  <si>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</si>
  <si>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</si>
  <si>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</si>
  <si>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</si>
  <si>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</si>
  <si>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</si>
  <si>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</si>
  <si>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</si>
  <si>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</si>
  <si>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</si>
  <si>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</si>
  <si>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</si>
  <si>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</si>
  <si>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</si>
  <si>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</si>
  <si>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</si>
  <si>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</si>
  <si>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</si>
  <si>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</si>
  <si>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</si>
  <si>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</si>
  <si>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</si>
  <si>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</si>
  <si>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</si>
  <si>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</si>
  <si>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</si>
  <si>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</si>
  <si>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</si>
  <si>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</si>
  <si>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</si>
  <si>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</si>
  <si>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</si>
  <si>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</si>
  <si>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</si>
  <si>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</si>
  <si>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</si>
  <si>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</si>
  <si>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CURVAR 45 GRAUS, PVC, SERIE R, ÁGUA PLUVIAL, DN 100 MM, JUNTA ELÁSTICA, FORNECIDO E INSTALADO EM RAMAL DE ENCAMINHAMENTO. AF_12/2014</t>
  </si>
  <si>
    <t>CURVAR 45 GRAUS, PVC, SERIE R, ÁGUA PLUVIAL, DN 100 MM, JUNTA ELÁSTICA, FORNECIDO E INSTALADO EM CONDUTORES VERTICAIS DE ÁGUAS PLUVIAIS. AF_12/2014</t>
  </si>
  <si>
    <t>TÊ DE INSPEÇÃO, PVC, SERIE R, ÁGUA PLUVIAL, DN 150 X 100 MM, JUNTA ELÁSTICA, FORNECIDO E INSTALADO EM CONDUTORES VERTICAIS DE ÁGUAS PLUVIAIS. AF_12/2014</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</si>
  <si>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</si>
  <si>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</si>
  <si>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</si>
  <si>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</si>
  <si>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</si>
  <si>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</si>
  <si>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</si>
  <si>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</si>
  <si>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</si>
  <si>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</si>
  <si>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</si>
  <si>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</si>
  <si>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</si>
  <si>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</si>
  <si>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</si>
  <si>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</si>
  <si>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</si>
  <si>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</si>
  <si>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</si>
  <si>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</si>
  <si>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</si>
  <si>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</si>
  <si>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</si>
  <si>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</si>
  <si>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</si>
  <si>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</si>
  <si>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</si>
  <si>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</si>
  <si>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</si>
  <si>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</si>
  <si>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</si>
  <si>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</si>
  <si>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</si>
  <si>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</si>
  <si>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</si>
  <si>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</si>
  <si>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</si>
  <si>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</si>
  <si>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</si>
  <si>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</si>
  <si>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</si>
  <si>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</si>
  <si>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</si>
  <si>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</si>
  <si>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</si>
  <si>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</si>
  <si>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</si>
  <si>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</si>
  <si>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</si>
  <si>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</si>
  <si>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</si>
  <si>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</si>
  <si>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</si>
  <si>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</si>
  <si>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</si>
  <si>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</si>
  <si>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</si>
  <si>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</si>
  <si>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</si>
  <si>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</si>
  <si>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</si>
  <si>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</si>
  <si>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</si>
  <si>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</si>
  <si>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</si>
  <si>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</si>
  <si>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</si>
  <si>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</si>
  <si>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</si>
  <si>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</si>
  <si>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</si>
  <si>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</si>
  <si>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</si>
  <si>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</si>
  <si>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</si>
  <si>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</si>
  <si>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</si>
  <si>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</si>
  <si>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</si>
  <si>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</si>
  <si>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</si>
  <si>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</si>
  <si>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</si>
  <si>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</si>
  <si>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</si>
  <si>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</si>
  <si>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</si>
  <si>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</si>
  <si>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</si>
  <si>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</si>
  <si>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</si>
  <si>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</si>
  <si>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</si>
  <si>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</si>
  <si>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</si>
  <si>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</si>
  <si>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</si>
  <si>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</si>
  <si>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</si>
  <si>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</si>
  <si>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</si>
  <si>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</si>
  <si>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</si>
  <si>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</si>
  <si>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</si>
  <si>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</si>
  <si>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</si>
  <si>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</si>
  <si>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</si>
  <si>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</si>
  <si>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</si>
  <si>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</si>
  <si>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</si>
  <si>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</si>
  <si>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</si>
  <si>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</si>
  <si>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</si>
  <si>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</si>
  <si>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</si>
  <si>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</si>
  <si>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</si>
  <si>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</si>
  <si>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</si>
  <si>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</si>
  <si>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</si>
  <si>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</si>
  <si>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</si>
  <si>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</si>
  <si>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</si>
  <si>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</si>
  <si>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</si>
  <si>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</si>
  <si>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</si>
  <si>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</si>
  <si>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</si>
  <si>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</si>
  <si>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</si>
  <si>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</si>
  <si>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</si>
  <si>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</si>
  <si>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</si>
  <si>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</si>
  <si>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</si>
  <si>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</si>
  <si>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</si>
  <si>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</si>
  <si>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</si>
  <si>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</si>
  <si>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</si>
  <si>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</si>
  <si>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</si>
  <si>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</si>
  <si>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</si>
  <si>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</si>
  <si>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</si>
  <si>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</si>
  <si>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</si>
  <si>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</si>
  <si>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</si>
  <si>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</si>
  <si>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</si>
  <si>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</si>
  <si>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</si>
  <si>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</si>
  <si>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</si>
  <si>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</si>
  <si>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</si>
  <si>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</si>
  <si>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</si>
  <si>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</si>
  <si>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</si>
  <si>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</si>
  <si>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</si>
  <si>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</si>
  <si>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</si>
  <si>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</si>
  <si>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</si>
  <si>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</si>
  <si>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</si>
  <si>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</si>
  <si>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</si>
  <si>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</si>
  <si>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</si>
  <si>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</si>
  <si>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</si>
  <si>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</si>
  <si>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</si>
  <si>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</si>
  <si>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</si>
  <si>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</si>
  <si>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</si>
  <si>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</si>
  <si>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</si>
  <si>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</si>
  <si>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</si>
  <si>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</si>
  <si>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</si>
  <si>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</si>
  <si>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</si>
  <si>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</si>
  <si>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</si>
  <si>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</si>
  <si>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</si>
  <si>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</si>
  <si>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</si>
  <si>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</si>
  <si>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</si>
  <si>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</si>
  <si>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</si>
  <si>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</si>
  <si>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</si>
  <si>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</si>
  <si>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</si>
  <si>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</si>
  <si>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</si>
  <si>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</si>
  <si>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</si>
  <si>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</si>
  <si>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</si>
  <si>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</si>
  <si>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</si>
  <si>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</si>
  <si>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</si>
  <si>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</si>
  <si>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</si>
  <si>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</si>
  <si>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</si>
  <si>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</si>
  <si>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</si>
  <si>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</si>
  <si>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</si>
  <si>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</si>
  <si>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</si>
  <si>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</si>
  <si>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</si>
  <si>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</si>
  <si>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</si>
  <si>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</si>
  <si>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</si>
  <si>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</si>
  <si>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</si>
  <si>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</si>
  <si>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</si>
  <si>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</si>
  <si>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</si>
  <si>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</si>
  <si>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</si>
  <si>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</si>
  <si>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</si>
  <si>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</si>
  <si>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</si>
  <si>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</si>
  <si>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</si>
  <si>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</si>
  <si>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</si>
  <si>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</si>
  <si>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</si>
  <si>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</si>
  <si>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</si>
  <si>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</si>
  <si>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</si>
  <si>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</si>
  <si>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</si>
  <si>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</si>
  <si>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</si>
  <si>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</si>
  <si>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</si>
  <si>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</si>
  <si>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</si>
  <si>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</si>
  <si>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</si>
  <si>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</si>
  <si>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</si>
  <si>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</si>
  <si>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</si>
  <si>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</si>
  <si>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</si>
  <si>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</si>
  <si>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</si>
  <si>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</si>
  <si>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</si>
  <si>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</si>
  <si>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</si>
  <si>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</si>
  <si>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</si>
  <si>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</si>
  <si>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</si>
  <si>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</si>
  <si>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</si>
  <si>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</si>
  <si>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</si>
  <si>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</si>
  <si>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</si>
  <si>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</si>
  <si>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</si>
  <si>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</si>
  <si>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</si>
  <si>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</si>
  <si>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</si>
  <si>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</si>
  <si>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</si>
  <si>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</si>
  <si>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</si>
  <si>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</si>
  <si>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</si>
  <si>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</si>
  <si>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</si>
  <si>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</si>
  <si>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</si>
  <si>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</si>
  <si>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</si>
  <si>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</si>
  <si>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</si>
  <si>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</si>
  <si>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</si>
  <si>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</si>
  <si>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</si>
  <si>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</si>
  <si>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</si>
  <si>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</si>
  <si>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</si>
  <si>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</si>
  <si>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</si>
  <si>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</si>
  <si>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</si>
  <si>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</si>
  <si>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</si>
  <si>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</si>
  <si>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</si>
  <si>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</si>
  <si>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</si>
  <si>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</si>
  <si>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</si>
  <si>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</si>
  <si>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</si>
  <si>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</si>
  <si>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</si>
  <si>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</si>
  <si>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</si>
  <si>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</si>
  <si>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</si>
  <si>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</si>
  <si>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</si>
  <si>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</si>
  <si>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</si>
  <si>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</si>
  <si>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</si>
  <si>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</si>
  <si>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</si>
  <si>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</si>
  <si>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</si>
  <si>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</si>
  <si>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</si>
  <si>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</si>
  <si>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</si>
  <si>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</si>
  <si>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</si>
  <si>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</si>
  <si>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</si>
  <si>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</si>
  <si>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</si>
  <si>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</si>
  <si>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</si>
  <si>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</si>
  <si>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</si>
  <si>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</si>
  <si>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</si>
  <si>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</si>
  <si>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</si>
  <si>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</si>
  <si>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</si>
  <si>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</si>
  <si>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</si>
  <si>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</si>
  <si>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</si>
  <si>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</si>
  <si>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</si>
  <si>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</si>
  <si>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</si>
  <si>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</si>
  <si>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</si>
  <si>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</si>
  <si>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</si>
  <si>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</si>
  <si>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</si>
  <si>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</si>
  <si>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</si>
  <si>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</si>
  <si>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</si>
  <si>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</si>
  <si>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</si>
  <si>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</si>
  <si>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</si>
  <si>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</si>
  <si>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</si>
  <si>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</si>
  <si>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</si>
  <si>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</si>
  <si>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</si>
  <si>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</si>
  <si>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</si>
  <si>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</si>
  <si>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</si>
  <si>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</si>
  <si>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</si>
  <si>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</si>
  <si>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</si>
  <si>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</si>
  <si>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</si>
  <si>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</si>
  <si>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</si>
  <si>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</si>
  <si>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</si>
  <si>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</si>
  <si>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</si>
  <si>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</si>
  <si>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</si>
  <si>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</si>
  <si>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</si>
  <si>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</si>
  <si>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</si>
  <si>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</si>
  <si>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</si>
  <si>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</si>
  <si>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</si>
  <si>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</si>
  <si>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</si>
  <si>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</si>
  <si>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KIT CAVALETE PARA MEDIÇÃO DE ÁGUA - ENTRADA PRINCIPAL, EM AÇO GALVANIZADO DN 25 (1 )   FORNECIMENTO E INSTALAÇÃO (EXCLUSIVE HIDRÔMETRO). AF_11/2016</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</si>
  <si>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</si>
  <si>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</si>
  <si>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</si>
  <si>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</si>
  <si>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</si>
  <si>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</si>
  <si>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</si>
  <si>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</si>
  <si>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</si>
  <si>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</si>
  <si>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</si>
  <si>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</si>
  <si>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</si>
  <si>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</si>
  <si>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</si>
  <si>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</si>
  <si>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</si>
  <si>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</si>
  <si>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</si>
  <si>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</si>
  <si>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</si>
  <si>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</si>
  <si>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</si>
  <si>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</si>
  <si>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</si>
  <si>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</si>
  <si>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</si>
  <si>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</si>
  <si>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</si>
  <si>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</si>
  <si>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</si>
  <si>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</si>
  <si>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</si>
  <si>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</si>
  <si>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</si>
  <si>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</si>
  <si>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</si>
  <si>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</si>
  <si>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</si>
  <si>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</si>
  <si>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</si>
  <si>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</si>
  <si>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</si>
  <si>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</si>
  <si>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</si>
  <si>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</si>
  <si>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</si>
  <si>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</si>
  <si>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</si>
  <si>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</si>
  <si>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</si>
  <si>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</si>
  <si>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</si>
  <si>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</si>
  <si>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</si>
  <si>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</si>
  <si>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</si>
  <si>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</si>
  <si>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</si>
  <si>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</si>
  <si>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</si>
  <si>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</si>
  <si>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</si>
  <si>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</si>
  <si>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</si>
  <si>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</si>
  <si>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</si>
  <si>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</si>
  <si>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</si>
  <si>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</si>
  <si>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</si>
  <si>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</si>
  <si>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</si>
  <si>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</si>
  <si>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</si>
  <si>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</si>
  <si>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</si>
  <si>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</si>
  <si>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</si>
  <si>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</si>
  <si>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</si>
  <si>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</si>
  <si>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</si>
  <si>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</si>
  <si>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</si>
  <si>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</si>
  <si>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</si>
  <si>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</si>
  <si>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</si>
  <si>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</si>
  <si>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</si>
  <si>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</si>
  <si>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</si>
  <si>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</si>
  <si>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</si>
  <si>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</si>
  <si>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</si>
  <si>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</si>
  <si>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</si>
  <si>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</si>
  <si>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</si>
  <si>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</si>
  <si>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</si>
  <si>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</si>
  <si>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</si>
  <si>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</si>
  <si>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</si>
  <si>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</si>
  <si>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</si>
  <si>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</si>
  <si>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</si>
  <si>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</si>
  <si>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</si>
  <si>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</si>
  <si>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</si>
  <si>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</si>
  <si>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</si>
  <si>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</si>
  <si>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</si>
  <si>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</si>
  <si>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</si>
  <si>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</si>
  <si>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</si>
  <si>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</si>
  <si>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</si>
  <si>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</si>
  <si>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</si>
  <si>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</si>
  <si>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</si>
  <si>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</si>
  <si>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</si>
  <si>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</si>
  <si>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</si>
  <si>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</si>
  <si>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</si>
  <si>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</si>
  <si>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</si>
  <si>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</si>
  <si>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</si>
  <si>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</si>
  <si>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</si>
  <si>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</si>
  <si>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</si>
  <si>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</si>
  <si>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</si>
  <si>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</si>
  <si>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ESCAVAÇÃO MECANIZADA DE VALA COM PROF. MAIOR QUE 3,0 M ATÉ 4,5 M(MÉDIA ENTRE MONTANTE E JUSANTE/UMA COMPOSIÇÃO POR TRECHO), COM ESCAVADEIRA HIDRÁULICA (0,8 M3/111 HP), LARG. MENOR QUE 1,5 M, EM SOLO DE 1A CATEGORIA, EM LOCAIS COM ALTO NÍVEL DE INTERFERÊNCIA. AF_02/2021</t>
  </si>
  <si>
    <t>ESCAVAÇÃO MECANIZADA DE VALA COM PROF. DE 3,0 M ATÉ 4,5 M(MÉDIA ENTRE MONTANTE E JUSANTE/UMA COMPOSIÇÃO POR TRECHO), COM ESCAVADEIRA HIDRÁULICA (1,2 M3/155 HP), LARG. DE 1,5 M A 2,5 M, EM SOLO DE 1A CATEGORIA, EM LOCAIS COM ALTO NÍVEL DE INTERFERÊNCIA. AF_02/2021</t>
  </si>
  <si>
    <t>ESCAVAÇÃO MECANIZADA DE VALA COM PROF. MAIOR QUE 4,5 M ATÉ 6,0 M(MÉDIA ENTRE MONTANTE E JUSANTE/UMA COMPOSIÇÃO POR TRECHO), COM ESCAVADEIRA HIDRÁULICA (1,2 M3/155 HP), LARG. DE 1,5 M A 2,5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</si>
  <si>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</si>
  <si>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</si>
  <si>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</si>
  <si>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</si>
  <si>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</si>
  <si>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</si>
  <si>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</si>
  <si>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</si>
  <si>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</si>
  <si>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</si>
  <si>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</si>
  <si>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</si>
  <si>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</si>
  <si>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ESCAVAÇÃO MANUAL DE VALA COM PROFUNDIDADE MENOR OU IGUAL A 1,30 M. AF_02/2021</t>
  </si>
  <si>
    <t>ESCAVAÇÃO MECANIZADA DE VALA COM PROF. ATÉ 1,5 M (MÉDIA ENTRE MONTANTE E JUSANTE/UMA COMPOSIÇÃO POR TRECHO), COM ESCAVADEIRA HIDRÁULICA (0,8 M3/111 HP), LARG. MENOR QUE  1,5 M, EM SOLO DE 1A CATEGORIA, EM LOCAIS COM ALTO NÍVEL DE INTERFERÊNCIA. AF_02/2021</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</si>
  <si>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</si>
  <si>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</si>
  <si>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</si>
  <si>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</si>
  <si>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</si>
  <si>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</si>
  <si>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</si>
  <si>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</si>
  <si>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</si>
  <si>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ESCAVAÇÃO MECANIZADA DE VALA COM PROF. MAIOR QUE 4,5 M ATÉ 6,0 M (MÉDIA ENTRE MONTANTE E JUSANTE/UMA COMPOSIÇÃO POR TRECHO), COM ESCAVADEIRA HIDRÁULICA (0,8 M3/111 HP),LARG. MENOR QUE 1,5 M, EM SOLO DE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</si>
  <si>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</si>
  <si>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</si>
  <si>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ESCAVAÇÃO MECANIZADA DE VALA COM PROF. MAIOR QUE 4,5 M ATÉ 6,0 M (MÉDIA ENTRE MONTANTE E JUSANTE/UMA COMPOSIÇÃO POR TRECHO), COM ESCAVADEIRA HIDRÁULICA (1,2 M3/155 HP), LARG. DE 1,5 M A 2,5 M, EM SOLO MOLE , EM LOCAIS COM ALTO NÍVEL DE INTERFERÊNCIA. AF_02/2021</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</si>
  <si>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</si>
  <si>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</si>
  <si>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</si>
  <si>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</si>
  <si>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</si>
  <si>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</si>
  <si>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</si>
  <si>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</si>
  <si>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</si>
  <si>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</si>
  <si>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</si>
  <si>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</si>
  <si>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</si>
  <si>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</si>
  <si>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</si>
  <si>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</si>
  <si>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</si>
  <si>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</si>
  <si>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</si>
  <si>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</si>
  <si>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</si>
  <si>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</si>
  <si>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</si>
  <si>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</si>
  <si>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</si>
  <si>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</si>
  <si>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</si>
  <si>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</si>
  <si>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</si>
  <si>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</si>
  <si>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ESCAVAÇÃO MECANIZADA DE VALA COM PROF. MAIOR QUE 3,0 M ATÉ 4,5 M (MÉDIA ENTRE MONTANTE E JUSANTE/UMA COMPOSIÇÃO POR TRECHO), COM ESCAVADEIRA HIDRÁULICA (1,2 M3/155 HP), LARG. DE 1,5 M A 2,5 M, EM SOLO DE 2A CATEGORIA, LOCAIS COM BAIXO NÍVEL DE INTERFERÊNCIA. AF_02/2021</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</si>
  <si>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</si>
  <si>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</si>
  <si>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</si>
  <si>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</si>
  <si>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</si>
  <si>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</si>
  <si>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</si>
  <si>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</si>
  <si>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</si>
  <si>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</si>
  <si>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</si>
  <si>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</si>
  <si>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</si>
  <si>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</si>
  <si>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</si>
  <si>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</si>
  <si>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</si>
  <si>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</si>
  <si>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</si>
  <si>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</si>
  <si>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</si>
  <si>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</si>
  <si>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</si>
  <si>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</si>
  <si>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</si>
  <si>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</si>
  <si>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</si>
  <si>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</si>
  <si>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</si>
  <si>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</si>
  <si>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</si>
  <si>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</si>
  <si>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</si>
  <si>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</si>
  <si>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</si>
  <si>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</si>
  <si>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</si>
  <si>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</si>
  <si>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</si>
  <si>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</si>
  <si>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TAPA BURACO COM APLICAÇÃO DE CONCRETO ASFÁLTICO (USINAGEM PRÓPRIA) E PINTURA DE LIGAÇÃO. AF_12/2020</t>
  </si>
  <si>
    <t>EXECUÇÃO DE TAPA BURACO COM APLICAÇÃO DE PRÉ MISTURADO A FRIO (USINAGEM PRÓPRIA) E PINTURA DE LIGAÇÃO. AF_12/2020</t>
  </si>
  <si>
    <t>EXECUÇÃO DE TAPA BURACO COM APLICAÇÃO DE CONCRETO ASFÁLTICO (AQUISIÇÃO EM USINA) E PINTURA DE LIGAÇÃO. AF_12/2020</t>
  </si>
  <si>
    <t>EXECUÇÃO DE PINTURA DE LIGAÇÃO COM EMULSÃO ASFÁLTICA RR-2C, PARA O FECHAMENTO DE VALAS.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</si>
  <si>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</si>
  <si>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</si>
  <si>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</si>
  <si>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</si>
  <si>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</si>
  <si>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</si>
  <si>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</si>
  <si>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</si>
  <si>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</si>
  <si>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</si>
  <si>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</si>
  <si>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</si>
  <si>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</si>
  <si>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</si>
  <si>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</si>
  <si>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</si>
  <si>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</si>
  <si>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</si>
  <si>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</si>
  <si>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</si>
  <si>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</si>
  <si>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</si>
  <si>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</si>
  <si>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</si>
  <si>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</si>
  <si>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</si>
  <si>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</si>
  <si>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</si>
  <si>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</si>
  <si>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</si>
  <si>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</si>
  <si>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</si>
  <si>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</si>
  <si>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</si>
  <si>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</si>
  <si>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</si>
  <si>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</si>
  <si>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</si>
  <si>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</si>
  <si>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</si>
  <si>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</si>
  <si>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</si>
  <si>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</si>
  <si>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</si>
  <si>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</si>
  <si>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</si>
  <si>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</si>
  <si>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</si>
  <si>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</si>
  <si>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</si>
  <si>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</si>
  <si>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</si>
  <si>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</si>
  <si>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</si>
  <si>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</si>
  <si>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</si>
  <si>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</si>
  <si>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</si>
  <si>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</si>
  <si>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</si>
  <si>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</si>
  <si>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</si>
  <si>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</si>
  <si>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</si>
  <si>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</si>
  <si>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</si>
  <si>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</si>
  <si>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</si>
  <si>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</si>
  <si>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</si>
  <si>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</si>
  <si>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</si>
  <si>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</si>
  <si>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</si>
  <si>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</si>
  <si>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</si>
  <si>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</si>
  <si>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</si>
  <si>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</si>
  <si>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</si>
  <si>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</si>
  <si>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</si>
  <si>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</si>
  <si>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</si>
  <si>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</si>
  <si>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</si>
  <si>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</si>
  <si>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</si>
  <si>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</si>
  <si>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</si>
  <si>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</si>
  <si>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</si>
  <si>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</si>
  <si>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</si>
  <si>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</si>
  <si>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</si>
  <si>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</si>
  <si>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</si>
  <si>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</si>
  <si>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</si>
  <si>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</si>
  <si>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</si>
  <si>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</si>
  <si>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</si>
  <si>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</si>
  <si>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</si>
  <si>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</si>
  <si>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</si>
  <si>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</si>
  <si>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</si>
  <si>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</si>
  <si>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</si>
  <si>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</si>
  <si>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</si>
  <si>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</si>
  <si>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</si>
  <si>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</si>
  <si>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</si>
  <si>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</si>
  <si>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</si>
  <si>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</si>
  <si>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</si>
  <si>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</si>
  <si>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</si>
  <si>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</si>
  <si>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</si>
  <si>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</si>
  <si>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</si>
  <si>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</si>
  <si>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</si>
  <si>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</si>
  <si>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</si>
  <si>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</si>
  <si>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</si>
  <si>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</si>
  <si>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</si>
  <si>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</si>
  <si>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</si>
  <si>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</si>
  <si>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</si>
  <si>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</si>
  <si>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</si>
  <si>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</si>
  <si>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</si>
  <si>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</si>
  <si>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</si>
  <si>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</si>
  <si>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</si>
  <si>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</si>
  <si>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</si>
  <si>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</si>
  <si>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</si>
  <si>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</si>
  <si>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</si>
  <si>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</si>
  <si>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</si>
  <si>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</si>
  <si>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</si>
  <si>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</si>
  <si>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</si>
  <si>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</si>
  <si>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</si>
  <si>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</si>
  <si>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</si>
  <si>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</si>
  <si>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</si>
  <si>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</si>
  <si>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</si>
  <si>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</si>
  <si>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</si>
  <si>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</si>
  <si>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</si>
  <si>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</si>
  <si>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</si>
  <si>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</si>
  <si>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</si>
  <si>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</si>
  <si>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</si>
  <si>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</si>
  <si>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</si>
  <si>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</si>
  <si>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</si>
  <si>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</si>
  <si>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</si>
  <si>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</si>
  <si>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</si>
  <si>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</si>
  <si>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</si>
  <si>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</si>
  <si>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</si>
  <si>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</si>
  <si>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</si>
  <si>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</si>
  <si>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</si>
  <si>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</si>
  <si>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</si>
  <si>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</si>
  <si>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</si>
  <si>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</si>
  <si>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</si>
  <si>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</si>
  <si>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</si>
  <si>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</si>
  <si>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</si>
  <si>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</si>
  <si>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</si>
  <si>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</si>
  <si>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</si>
  <si>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</si>
  <si>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</si>
  <si>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</si>
  <si>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</si>
  <si>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</si>
  <si>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</si>
  <si>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</si>
  <si>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</si>
  <si>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</si>
  <si>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</si>
  <si>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</si>
  <si>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</si>
  <si>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</si>
  <si>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</si>
  <si>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</si>
  <si>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</si>
  <si>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</si>
  <si>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</si>
  <si>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</si>
  <si>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</si>
  <si>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</si>
  <si>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</si>
  <si>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</si>
  <si>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</si>
  <si>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</si>
  <si>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</si>
  <si>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</si>
  <si>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</si>
  <si>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</si>
  <si>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</si>
  <si>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</si>
  <si>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</si>
  <si>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</si>
  <si>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</si>
  <si>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</si>
  <si>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</si>
  <si>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</si>
  <si>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</si>
  <si>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</si>
  <si>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</si>
  <si>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</si>
  <si>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</si>
  <si>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</si>
  <si>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</si>
  <si>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</si>
  <si>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</si>
  <si>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</si>
  <si>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</si>
  <si>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</si>
  <si>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</si>
  <si>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</si>
  <si>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</si>
  <si>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</si>
  <si>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</si>
  <si>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</si>
  <si>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</si>
  <si>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</si>
  <si>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</si>
  <si>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</si>
  <si>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</si>
  <si>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</si>
  <si>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</si>
  <si>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</si>
  <si>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</si>
  <si>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</si>
  <si>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</si>
  <si>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</si>
  <si>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</si>
  <si>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</si>
  <si>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</si>
  <si>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</si>
  <si>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</si>
  <si>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</si>
  <si>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</si>
  <si>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</si>
  <si>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</si>
  <si>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</si>
  <si>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</si>
  <si>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</si>
  <si>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</si>
  <si>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</si>
  <si>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</si>
  <si>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</si>
  <si>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</si>
  <si>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</si>
  <si>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</si>
  <si>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</si>
  <si>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</si>
  <si>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</si>
  <si>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</si>
  <si>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</si>
  <si>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</si>
  <si>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</si>
  <si>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</si>
  <si>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</si>
  <si>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</si>
  <si>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</si>
  <si>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</si>
  <si>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</si>
  <si>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</si>
  <si>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</si>
  <si>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</si>
  <si>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</si>
  <si>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</si>
  <si>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</si>
  <si>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</si>
  <si>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</si>
  <si>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</si>
  <si>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</si>
  <si>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</si>
  <si>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</si>
  <si>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</si>
  <si>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</si>
  <si>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</si>
  <si>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</si>
  <si>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</si>
  <si>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</si>
  <si>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</si>
  <si>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</si>
  <si>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</si>
  <si>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</si>
  <si>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</si>
  <si>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</si>
  <si>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</si>
  <si>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</si>
  <si>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</si>
  <si>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</si>
  <si>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</si>
  <si>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</si>
  <si>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</si>
  <si>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</si>
  <si>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</si>
  <si>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</si>
  <si>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</si>
  <si>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</si>
  <si>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</si>
  <si>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</si>
  <si>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</si>
  <si>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</si>
  <si>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</si>
  <si>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</si>
  <si>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</si>
  <si>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</si>
  <si>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</si>
  <si>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</si>
  <si>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</si>
  <si>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</si>
  <si>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</si>
  <si>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</si>
  <si>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</si>
  <si>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</si>
  <si>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</si>
  <si>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</si>
  <si>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</si>
  <si>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</si>
  <si>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</si>
  <si>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</si>
  <si>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</si>
  <si>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</si>
  <si>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</si>
  <si>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</si>
  <si>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</si>
  <si>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</si>
  <si>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</si>
  <si>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</si>
  <si>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</si>
  <si>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</si>
  <si>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</si>
  <si>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</si>
  <si>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</si>
  <si>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</si>
  <si>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</si>
  <si>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</si>
  <si>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</si>
  <si>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</si>
  <si>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</si>
  <si>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</si>
  <si>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</si>
  <si>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</si>
  <si>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</si>
  <si>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</si>
  <si>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</si>
  <si>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</si>
  <si>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</si>
  <si>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</si>
  <si>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</si>
  <si>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</si>
  <si>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</si>
  <si>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</si>
  <si>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</si>
  <si>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</si>
  <si>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</si>
  <si>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</si>
  <si>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</si>
  <si>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</si>
  <si>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</si>
  <si>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</si>
  <si>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</si>
  <si>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</si>
  <si>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</si>
  <si>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</si>
  <si>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</si>
  <si>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</si>
  <si>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</si>
  <si>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</si>
  <si>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</si>
  <si>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</si>
  <si>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</si>
  <si>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</si>
  <si>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</si>
  <si>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</si>
  <si>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</si>
  <si>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</si>
  <si>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</si>
  <si>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</si>
  <si>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</si>
  <si>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</si>
  <si>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</si>
  <si>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</si>
  <si>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</si>
  <si>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</si>
  <si>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</si>
  <si>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</si>
  <si>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</si>
  <si>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</si>
  <si>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</si>
  <si>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</si>
  <si>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</si>
  <si>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</si>
  <si>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</si>
  <si>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</si>
  <si>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</si>
  <si>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</si>
  <si>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</si>
  <si>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</si>
  <si>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</si>
  <si>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</si>
  <si>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</si>
  <si>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</si>
  <si>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</si>
  <si>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</si>
  <si>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</si>
  <si>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</si>
  <si>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</si>
  <si>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</si>
  <si>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</si>
  <si>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</si>
  <si>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</si>
  <si>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</si>
  <si>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</si>
  <si>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</si>
  <si>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</si>
  <si>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</si>
  <si>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</si>
  <si>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</si>
  <si>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</si>
  <si>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</si>
  <si>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</si>
  <si>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</si>
  <si>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</si>
  <si>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</si>
  <si>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</si>
  <si>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</si>
  <si>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</si>
  <si>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</si>
  <si>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</si>
  <si>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</si>
  <si>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</si>
  <si>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</si>
  <si>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</si>
  <si>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</si>
  <si>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</si>
  <si>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</si>
  <si>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</si>
  <si>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</si>
  <si>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</si>
  <si>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</si>
  <si>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</si>
  <si>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</si>
  <si>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</si>
  <si>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</si>
  <si>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</si>
  <si>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</si>
  <si>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</si>
  <si>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</si>
  <si>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</si>
  <si>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</si>
  <si>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</si>
  <si>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</si>
  <si>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</si>
  <si>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</si>
  <si>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</si>
  <si>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</si>
  <si>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</si>
  <si>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</si>
  <si>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</si>
  <si>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</si>
  <si>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</si>
  <si>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</si>
  <si>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</si>
  <si>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</si>
  <si>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</si>
  <si>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</si>
  <si>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</si>
  <si>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</si>
  <si>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</si>
  <si>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</si>
  <si>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</si>
  <si>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</si>
  <si>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</si>
  <si>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</si>
  <si>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</si>
  <si>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</si>
  <si>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</si>
  <si>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</si>
  <si>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</si>
  <si>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</si>
  <si>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</si>
  <si>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</si>
  <si>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</si>
  <si>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</si>
  <si>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</si>
  <si>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</si>
  <si>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</si>
  <si>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</si>
  <si>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</si>
  <si>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</si>
  <si>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</si>
  <si>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</si>
  <si>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</si>
  <si>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</si>
  <si>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</si>
  <si>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</si>
  <si>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</si>
  <si>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</si>
  <si>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</si>
  <si>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</si>
  <si>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</si>
  <si>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</si>
  <si>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</si>
  <si>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</si>
  <si>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</si>
  <si>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</si>
  <si>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</si>
  <si>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</si>
  <si>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</si>
  <si>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</si>
  <si>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</si>
  <si>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</si>
  <si>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</si>
  <si>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</si>
  <si>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</si>
  <si>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</si>
  <si>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</si>
  <si>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</si>
  <si>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</si>
  <si>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</si>
  <si>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</si>
  <si>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</si>
  <si>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</si>
  <si>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</si>
  <si>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</si>
  <si>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</si>
  <si>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</si>
  <si>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</si>
  <si>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</si>
  <si>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</si>
  <si>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</si>
  <si>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</si>
  <si>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</si>
  <si>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</si>
  <si>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</si>
  <si>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</si>
  <si>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</si>
  <si>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</si>
  <si>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</si>
  <si>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</si>
  <si>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</si>
  <si>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</si>
  <si>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</si>
  <si>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</si>
  <si>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</si>
  <si>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</si>
  <si>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</si>
  <si>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</si>
  <si>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</si>
  <si>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</si>
  <si>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</si>
  <si>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</si>
  <si>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</si>
  <si>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</si>
  <si>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</si>
  <si>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</si>
  <si>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</si>
  <si>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</si>
  <si>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</si>
  <si>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</si>
  <si>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</si>
  <si>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</si>
  <si>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</si>
  <si>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</si>
  <si>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</si>
  <si>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</si>
  <si>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</si>
  <si>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</si>
  <si>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</si>
  <si>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</si>
  <si>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</si>
  <si>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</si>
  <si>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</si>
  <si>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</si>
  <si>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</si>
  <si>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</si>
  <si>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</si>
  <si>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</si>
  <si>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</si>
  <si>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</si>
  <si>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</si>
  <si>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</si>
  <si>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</si>
  <si>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</si>
  <si>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</si>
  <si>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</si>
  <si>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</si>
  <si>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</si>
  <si>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</si>
  <si>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</si>
  <si>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</si>
  <si>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</si>
  <si>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</si>
  <si>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</si>
  <si>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</si>
  <si>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</si>
  <si>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</si>
  <si>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</si>
  <si>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</si>
  <si>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</si>
  <si>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</si>
  <si>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</si>
  <si>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</si>
  <si>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</si>
  <si>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</si>
  <si>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</si>
  <si>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</si>
  <si>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</si>
  <si>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</si>
  <si>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</si>
  <si>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</si>
  <si>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</si>
  <si>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</si>
  <si>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</si>
  <si>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</si>
  <si>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</si>
  <si>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</si>
  <si>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</si>
  <si>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</si>
  <si>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</si>
  <si>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</si>
  <si>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</si>
  <si>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</si>
  <si>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</si>
  <si>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</si>
  <si>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</si>
  <si>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</si>
  <si>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</si>
  <si>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</si>
  <si>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</si>
  <si>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</si>
  <si>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</si>
  <si>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</si>
  <si>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</si>
  <si>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</si>
  <si>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</si>
  <si>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</si>
  <si>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</si>
  <si>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</si>
  <si>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</si>
  <si>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</si>
  <si>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</si>
  <si>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</si>
  <si>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</si>
  <si>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</si>
  <si>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</si>
  <si>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</si>
  <si>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</si>
  <si>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</si>
  <si>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</si>
  <si>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</si>
  <si>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</si>
  <si>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</si>
  <si>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</si>
  <si>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</si>
  <si>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</si>
  <si>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</si>
  <si>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</si>
  <si>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</si>
  <si>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</si>
  <si>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</si>
  <si>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</si>
  <si>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</si>
  <si>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</si>
  <si>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</si>
  <si>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</si>
  <si>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</si>
  <si>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</si>
  <si>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</si>
  <si>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</si>
  <si>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</si>
  <si>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</si>
  <si>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</si>
  <si>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</si>
  <si>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</si>
  <si>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</si>
  <si>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</si>
  <si>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</si>
  <si>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</si>
  <si>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</si>
  <si>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</si>
  <si>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</si>
  <si>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</si>
  <si>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</si>
  <si>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</si>
  <si>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</si>
  <si>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ENCARGOS SOCIAIS (%) HORISTA  83,92  MENSALISTA  48,10</t>
  </si>
  <si>
    <t>!EM PROCESSO DE DESATIVACAO! CHAPA DE MADEIRA COMPENSADA DE PINUS, VIROLA OU EQUIVALENTE, DE *2,2 X 1,6* M, E = 6 MM</t>
  </si>
  <si>
    <t>!EM PROCESSO DE DESATIVACAO! CHAPA DE MADEIRA COMPENSADA PLASTIFICADA PARA FORMA DE CONCRETO, DE 2,20 x 1,10 M, E = 6 MM</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</si>
  <si>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</si>
  <si>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</si>
  <si>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</si>
  <si>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20 MM</t>
  </si>
  <si>
    <t>!EM PROCESSO DE DESATIVACAO! CHAPA DE MADEIRA COMPENSADA RESINADA PARA FORMA DE CONCRETO, DE *2,2 X 1,1* M, E = 6 MM</t>
  </si>
  <si>
    <t>!EM PROCESSO DE DESATIVACAO! DOBRADICA EM ACO/FERRO, 3" X 2 1/2", E= 1,2 A 1,8 MM, SEM ANEL,  CROMADO OU ZINCADO, TAMPA BOLA, COM PARAFUSOS</t>
  </si>
  <si>
    <t>!EM PROCESSO DE DESATIVACAO! FUNDO SINTETICO NIVELADOR BRANCO FOSCO PARA MADEIRA</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</si>
  <si>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</si>
  <si>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</si>
  <si>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MASSA CORRIDA PVA PARA PAREDES INTERNAS</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</si>
  <si>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</si>
  <si>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</si>
  <si>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</si>
  <si>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</si>
  <si>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</si>
  <si>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</si>
  <si>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</si>
  <si>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</si>
  <si>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</si>
  <si>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</si>
  <si>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6,3 MM OU 8,0 MM, VERGALHAO</t>
  </si>
  <si>
    <t>ACO CA-50, 10,0 MM, OU 12,5 MM, OU 16,0 MM, OU 20,0 MM, DOBRADO E CORTADO</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</si>
  <si>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</si>
  <si>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</si>
  <si>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</si>
  <si>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</si>
  <si>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</si>
  <si>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</si>
  <si>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</si>
  <si>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ADITIVO ACELERADOR DE PEGA E ENDURECIMENTO PARA ARGAMASSAS E CONCRETOS, LIQUIDO E ISENTO DE CLORETOS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</si>
  <si>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</si>
  <si>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</si>
  <si>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</si>
  <si>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</si>
  <si>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</si>
  <si>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</si>
  <si>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</si>
  <si>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</si>
  <si>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</si>
  <si>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</si>
  <si>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</si>
  <si>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AGENTE DE CURA, PROTETOR DA EVAPORACAO DA AGUA DE HIDRATACAO DO CONCRETO</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</si>
  <si>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</si>
  <si>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</si>
  <si>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</si>
  <si>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</si>
  <si>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</si>
  <si>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</si>
  <si>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</si>
  <si>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</si>
  <si>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</si>
  <si>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</si>
  <si>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</si>
  <si>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</si>
  <si>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</si>
  <si>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</si>
  <si>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</si>
  <si>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</si>
  <si>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</si>
  <si>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</si>
  <si>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</si>
  <si>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</si>
  <si>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</si>
  <si>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</si>
  <si>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</si>
  <si>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</si>
  <si>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</si>
  <si>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</si>
  <si>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APONTADOR OU APROPRIADOR DE MAO DE OBRA</t>
  </si>
  <si>
    <t>AR CONDICIONADO SPLIT INVERTER, HI-WALL (PAREDE), 24000 BTU/H, CICLO FRIO, 60HZ, CLASSIFICACAO A - SELO PROCEL, GAS HFC, CONTROLE S/FIO</t>
  </si>
  <si>
    <t>AR CONDICIONADO SPLIT INVERTER, PISO TETO, APRESENTANDO ENTRE 54000 E 58000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</si>
  <si>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</si>
  <si>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</si>
  <si>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</si>
  <si>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</si>
  <si>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</si>
  <si>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</si>
  <si>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18000 BTUS/H, CICLO FRIO, 60 HZ, CLASSIFICACAO ENERGETICA A - SELO PROCEL, GAS HFC, CONTROLE S/ FIO</t>
  </si>
  <si>
    <t>AR CONDICIONADO SPLIT ON/OFF, HI-WALL (PAREDE), 24000 BTUS/H, CICLO FRIO, 60 HZ, CLASSIFICACAO ENERGETICA A - SELO PROCEL, GAS HFC, CONTROLE S/ FIO</t>
  </si>
  <si>
    <t>AR CONDICIONADO SPLIT ON/OFF, HI-WALL (PAREDE), 9000 BTUS/H, CICLO 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</si>
  <si>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</si>
  <si>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</si>
  <si>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</si>
  <si>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</si>
  <si>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</si>
  <si>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</si>
  <si>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</si>
  <si>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</si>
  <si>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</si>
  <si>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</si>
  <si>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RECOZIDO 16 BWG, D = 1,65 MM (0,016 KG/M) OU 18 BWG, D = 1,25 MM (0,01 KG/M)</t>
  </si>
  <si>
    <t>ARGAMASSA COLANTE AC II</t>
  </si>
  <si>
    <t>ARGAMASSA COLANTE TIPO AC III</t>
  </si>
  <si>
    <t>ARGAMASSA COLANTE TIPO AC III E</t>
  </si>
  <si>
    <t>ARGAMASSA PARA REVESTIMENTO DECORATIVO MONOCAMADA</t>
  </si>
  <si>
    <t>ARRUELA LISA, REDONDA, DE LATAO POLIDO, DIAMETRO NOMINAL 5/8", DIAMETRO EXTERNO = 34 MM, DIAMETRO DO FURO = 17 MM, ESPESSURA = *2,5* MM</t>
  </si>
  <si>
    <t>AUXILIAR DE LABORATORISTA DE SOLOS E DE CONCRETO</t>
  </si>
  <si>
    <t>AZULEJISTA OU LADRILHEIRO</t>
  </si>
  <si>
    <t>BARRA ANTIPANICO DUPLA, CEGA EM LADO OPOSTO, COR CINZA</t>
  </si>
  <si>
    <t>BARRA ANTIPANICO SIMPLES, CEGA EM LADO OPOSTO, COR CINZA</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</si>
  <si>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</si>
  <si>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</si>
  <si>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</si>
  <si>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</si>
  <si>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</si>
  <si>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</si>
  <si>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</si>
  <si>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</si>
  <si>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</si>
  <si>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</si>
  <si>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</si>
  <si>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</si>
  <si>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BLOCO CERAMICO VAZADO PARA ALVENARIA DE VEDACAO, DE 9 X 19 X 19 CM (L X A X C)</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</si>
  <si>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</si>
  <si>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</si>
  <si>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</si>
  <si>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</si>
  <si>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</si>
  <si>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</si>
  <si>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</si>
  <si>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</si>
  <si>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</si>
  <si>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</si>
  <si>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</si>
  <si>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</si>
  <si>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</si>
  <si>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</si>
  <si>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</si>
  <si>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</si>
  <si>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</si>
  <si>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</si>
  <si>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</si>
  <si>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</si>
  <si>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</si>
  <si>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</si>
  <si>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</si>
  <si>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</si>
  <si>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</si>
  <si>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</si>
  <si>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</si>
  <si>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GESSO COMPACTO / MACICO, BRANCO, E = 10 CM, DIMENSOES *67 X 50* CM</t>
  </si>
  <si>
    <t>BLOCO DE GESSO VAZADO, BRANCO, E = *7* CM, DIMENSOES *67 X 50* CM</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</si>
  <si>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</si>
  <si>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</si>
  <si>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</si>
  <si>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</si>
  <si>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</si>
  <si>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</si>
  <si>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</si>
  <si>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</si>
  <si>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</si>
  <si>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</si>
  <si>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</si>
  <si>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</si>
  <si>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</si>
  <si>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</si>
  <si>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</si>
  <si>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</si>
  <si>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</si>
  <si>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BORBOLETA PARA JANELA TIPO GUILHOTINA, EM ZAMAC CROMADO</t>
  </si>
  <si>
    <t>BUCHA DE REDUCAO, PVC, LONGA, SERIE R, DN 50 X 40 MM, PARA ESGOTO OU AGUAS PLUVIAIS PREDIAIS</t>
  </si>
  <si>
    <t>CABO DE ACO GALVANIZADO, DIAMETRO 12,7 MM (1/2"), COM ALMA DE ACO CABO INDEPENDENTE 6 X 25 F</t>
  </si>
  <si>
    <t>CABO DE ACO GALVANIZADO, DIAMETRO 12,7 MM (1/2"), COM ALMA DE FIBRA 6 X 25 F</t>
  </si>
  <si>
    <t>CABO DE ACO GALVANIZADO, DIAMETRO 9,53 MM (3/8"), COM ALMA DE FIBRA 6 X 25 F</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</si>
  <si>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</si>
  <si>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</si>
  <si>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</si>
  <si>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</si>
  <si>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</si>
  <si>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</si>
  <si>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</si>
  <si>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</si>
  <si>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</si>
  <si>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</si>
  <si>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</si>
  <si>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</si>
  <si>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</si>
  <si>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</si>
  <si>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</si>
  <si>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</si>
  <si>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</si>
  <si>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</si>
  <si>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</si>
  <si>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</si>
  <si>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</si>
  <si>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</si>
  <si>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</si>
  <si>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</si>
  <si>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</si>
  <si>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</si>
  <si>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GORDURA CILINDRICA EM CONCRETO SIMPLES,  PRE-MOLDADA, COM DIAMETRO DE 40 CM E ALTURA DE 45 CM, COM TAMPA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</si>
  <si>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</si>
  <si>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</si>
  <si>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</si>
  <si>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</si>
  <si>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</si>
  <si>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</si>
  <si>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</si>
  <si>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</si>
  <si>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</si>
  <si>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</si>
  <si>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</si>
  <si>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</si>
  <si>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</si>
  <si>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</si>
  <si>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</si>
  <si>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</si>
  <si>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</si>
  <si>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</si>
  <si>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</si>
  <si>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</si>
  <si>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</si>
  <si>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</si>
  <si>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</si>
  <si>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</si>
  <si>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</si>
  <si>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</si>
  <si>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</si>
  <si>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</si>
  <si>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</si>
  <si>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</si>
  <si>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CALHA QUADRADA DE CHAPA DE ACO GALVANIZADA NUM 24, CORTE 100 CM</t>
  </si>
  <si>
    <t>CALHA QUADRADA DE CHAPA DE ACO GALVANIZADA NUM 24, CORTE 33 CM</t>
  </si>
  <si>
    <t>CALHA QUADRADA DE CHAPA DE ACO GALVANIZADA NUM 24, CORTE 50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</si>
  <si>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</si>
  <si>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</si>
  <si>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</si>
  <si>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</si>
  <si>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</si>
  <si>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</si>
  <si>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</si>
  <si>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</si>
  <si>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</si>
  <si>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</si>
  <si>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</si>
  <si>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</si>
  <si>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</si>
  <si>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</si>
  <si>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</si>
  <si>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</si>
  <si>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</si>
  <si>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CAP PVC, SERIE R, DN 100 MM, PARA ESGOTO OU AGUAS PLUVIAIS PREDIAIS</t>
  </si>
  <si>
    <t>CAP PVC, SERIE R, DN 150 MM, PARA ESGOTO OU AGUAS PLUVIAIS PREDIAIS</t>
  </si>
  <si>
    <t>CAP PVC, SERIE R, DN 75 MM, PARA ESGOTO OU AGUAS PLUVIAIS PREDIAIS</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</si>
  <si>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</si>
  <si>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</si>
  <si>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</si>
  <si>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</si>
  <si>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CHAPA DE ACO CARBONO GALVANIZADA, PERFURADA (GRADE FUROS) E = 1,5 MM, DIAMETRO DO FURO = 9,52 MM (FUROS ALTERNADOS HORIZ.)</t>
  </si>
  <si>
    <t>CHAPA DE ACO GALVANIZADA BITOLA GSG 24, E = 0,64 (5,12 KG/M2)</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</si>
  <si>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</si>
  <si>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</si>
  <si>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</si>
  <si>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</si>
  <si>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CIMENTO PORTLAND DE ALTO FORNO (AF) CP III-40</t>
  </si>
  <si>
    <t>CONCRETO USINADO BOMBEAVEL, CLASSE DE RESISTENCIA C30, COM BRITA 0 E 1, SLUMP = 220 +/- 30 MM, EXCLUI SERVICO DE BOMBEAMENTO (NBR 8953)</t>
  </si>
  <si>
    <t>CONJ. DE FERRAGENS PARA PORTA DE VIDRO TEMPERADO, EM ZAMAC CROMADO, CONTEMPLANDO: DOBRADICA INF.; DOBRADICA SUP.; PIVO PARA DOBRADICA INF.; PIVO PARA DOBRADICA SUP.; FECHADURA CENTRAL EM ZAMC CROMADO; CONTRA FECHADURA DE PRESSAO</t>
  </si>
  <si>
    <t>CONJUNTO PRE-MOLDADO COMPOSTO POR GRELHA (0,99 X 0,45 M), QUADRO (1,10 X 0,52 M) E CANTONEIRA (1,10 X 0,35 M), EM CONCRETO ARMADO, COM FCK DE 21 MPA</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</si>
  <si>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</si>
  <si>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</si>
  <si>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</si>
  <si>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CUMEEIRA PARA TELHA DE CONCRETO, PARA 2 AGUAS DE TELHADO, COR CINZA, RENDIMENTO DE *3* TELHAS/M</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</si>
  <si>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</si>
  <si>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</si>
  <si>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</si>
  <si>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</si>
  <si>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</si>
  <si>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</si>
  <si>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</si>
  <si>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DESMOLDANTE PARA CONCRETO ESTAMPADO</t>
  </si>
  <si>
    <t>ELEMENTO VAZADO CERAMICO DIAGONAL (TIPO FLOR/QUADRADO/XIS) 25 X 18 X 7 CM</t>
  </si>
  <si>
    <t>ELEMENTO VAZADO CERAMICO QUADRADO (RETO OU REDONDO), *7 A 9 X 20 X 20* CM (L X A X C)</t>
  </si>
  <si>
    <t>ENDURECEDOR MINERAL DE BASE CIMENTICIA PARA PISO DE CONCRETO</t>
  </si>
  <si>
    <t>EPI - FAMILIA ALMOXARIFE - MENSALISTA (ENCARGOS COMPLEMENTARES - COLETADO CAIXA)</t>
  </si>
  <si>
    <t>EPI - FAMILIA ENCARREGADO GERAL - MENSALISTA (ENCARGOS COMPLEMENTARES - COLETADO CAIXA)</t>
  </si>
  <si>
    <t>ESTABILIZADOR BIVOLT AUTOMATICO, 1000 VA</t>
  </si>
  <si>
    <t>ESTABILIZADOR BIVOLT AUTOMATICO, 1500 VA</t>
  </si>
  <si>
    <t>ESTABILIZADOR BIVOLT AUTOMATICO, 2000 VA</t>
  </si>
  <si>
    <t>ESTABILIZADOR BIVOLT AUTOMATICO, 300 VA</t>
  </si>
  <si>
    <t>ESTABILIZADOR BIVOLT AUTOMATICO, 500 VA</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</si>
  <si>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</si>
  <si>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</si>
  <si>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</si>
  <si>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</si>
  <si>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</si>
  <si>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</si>
  <si>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</si>
  <si>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</si>
  <si>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</si>
  <si>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</si>
  <si>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</si>
  <si>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</si>
  <si>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</si>
  <si>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</si>
  <si>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</si>
  <si>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</si>
  <si>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</si>
  <si>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</si>
  <si>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</si>
  <si>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</si>
  <si>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</si>
  <si>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</si>
  <si>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</si>
  <si>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</si>
  <si>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</si>
  <si>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</si>
  <si>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</si>
  <si>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ENCARREGADO GERAL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</si>
  <si>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</si>
  <si>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</si>
  <si>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</si>
  <si>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</si>
  <si>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</si>
  <si>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</si>
  <si>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</si>
  <si>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</si>
  <si>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</si>
  <si>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</si>
  <si>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</si>
  <si>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</si>
  <si>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GESSO EM PO PARA REVESTIMENTOS/MOLDURAS/SANCAS E USO GERAL</t>
  </si>
  <si>
    <t>JOELHO COM VISITA, PVC SERIE R, 90 GRAUS, 100 X 75 MM, PARA ESGOTO OU AGUAS PLUVIAIS PREDIAIS</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</si>
  <si>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</si>
  <si>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</si>
  <si>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</si>
  <si>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</si>
  <si>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</si>
  <si>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</si>
  <si>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</si>
  <si>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</si>
  <si>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</si>
  <si>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</si>
  <si>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JUNCAO DUPLA, PVC SERIE R, DN 100 X 100 X 100 MM, PARA ESGOTO OU AGUAS PLUVIAIS PREDIAIS</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</si>
  <si>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</si>
  <si>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</si>
  <si>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</si>
  <si>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</si>
  <si>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</si>
  <si>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</si>
  <si>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</si>
  <si>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</si>
  <si>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</si>
  <si>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</si>
  <si>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</si>
  <si>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</si>
  <si>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</si>
  <si>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</si>
  <si>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</si>
  <si>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</si>
  <si>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</si>
  <si>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</si>
  <si>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</si>
  <si>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</si>
  <si>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</si>
  <si>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</si>
  <si>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</si>
  <si>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</si>
  <si>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</si>
  <si>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</si>
  <si>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LAMBRI EM ALUMINIO, DE APROXIMADAMENTE 0,6 KG/M, COM APROXIMADAMENTE 168,0 MM DE LARGURA, 6,0 MM DE ALTURA E 6,0 M DE EXTENSAO</t>
  </si>
  <si>
    <t>LAVADORA DE ALTA PRESSAO (LAVA - JATO) PARA AGUA FRIA, PRESSAO DE OPERACAO ENTRE 1400 E 1900 LIB/POL2, VAZAO MAXIMA ENTRE  400 E 700 L/H, POTENCIA DE OPERACAO ENTRE 2,50 E 3,00 CV</t>
  </si>
  <si>
    <t>LOCACAO DE ANDAIME METALICO TUBULAR DE ENCAIXE, TIPO DE TORRE, COM LARGURA DE 1 ATE 1,5 M E ALTURA DE *1,00* M (INCLUSO SAPATAS FIXAS OU RODIZIOS)</t>
  </si>
  <si>
    <t>LONA PLASTICA EXTRA FORTE PRETA, E = 200 MICRA</t>
  </si>
  <si>
    <t>LONA PLASTICA PESADA PRETA, E = 150 MICRA</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</si>
  <si>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</si>
  <si>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</si>
  <si>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</si>
  <si>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</si>
  <si>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</si>
  <si>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</si>
  <si>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</si>
  <si>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</si>
  <si>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TIPO TARTARUGA A PROVA DE TEMPO, GASES, VAPOR E PO, EM ALUMINIO, COM GRADE, BASE E27, POTENCIA MAXIMA 100 W - REF Y 25/1 (NAO INCLUI LAMPADA)</t>
  </si>
  <si>
    <t>LUVA DE CORRER, PVC SERIE R, 100 MM, PARA ESGOTO OU AGUAS PLUVIAIS PREDIAIS</t>
  </si>
  <si>
    <t>LUVA DE CORRER, PVC SERIE R, 150 MM, PARA ESGOTO OU AGUAS PLUVIAIS PREDIAIS</t>
  </si>
  <si>
    <t>LUVA DE CORRER, PVC SERIE R, 75 MM, PARA ESGOTO OU AGUAS PLUVIAIS PREDIAIS</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</si>
  <si>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</si>
  <si>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</si>
  <si>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</si>
  <si>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</si>
  <si>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</si>
  <si>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MACANETA ALAVANCA RETA OCA, EM ZAMAC COM ACABAMENTO CROMADO, COMPRIMENTO APROX DE 15 CM</t>
  </si>
  <si>
    <t>MACANETA BOLA, EM ZAMAC COM ACABAMENTO CROMADO, DIAMETRO DE APROX 2 1/2"</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</si>
  <si>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</si>
  <si>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</si>
  <si>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</si>
  <si>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</si>
  <si>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</si>
  <si>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</si>
  <si>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</si>
  <si>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</si>
  <si>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</si>
  <si>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</si>
  <si>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</si>
  <si>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MASSA DE REJUNTE EM PO PARA DRYWALL, A BASE DE GESSO, SECAGEM RAPIDA, PARA TRATAMENTO DE JUNTAS DE CHAPA DE GESSO (NECESSITA ADICAO DE AGUA)</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</si>
  <si>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</si>
  <si>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</si>
  <si>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</si>
  <si>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</si>
  <si>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</si>
  <si>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</si>
  <si>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</si>
  <si>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</si>
  <si>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</si>
  <si>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</si>
  <si>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</si>
  <si>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</si>
  <si>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</si>
  <si>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</si>
  <si>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</si>
  <si>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</si>
  <si>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</si>
  <si>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</si>
  <si>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</si>
  <si>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</si>
  <si>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</si>
  <si>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</si>
  <si>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</si>
  <si>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</si>
  <si>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</si>
  <si>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</si>
  <si>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</si>
  <si>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</si>
  <si>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MOURAO DE CONCRETO CURVO, *10 X 10* CM, H= *2,60* M + CURVA DE 0,40 M</t>
  </si>
  <si>
    <t>MOURAO DE CONCRETO RETO, SECAO QUADARA *10 X 10* CM, H= *2,30* M</t>
  </si>
  <si>
    <t>MOURAO DE CONCRETO RETO, SECAO QUADRADA, *10 X 10* CM, H= 3,00 M</t>
  </si>
  <si>
    <t>MOURAO ROLICO DE MADEIRA TRATADA, D = 16 A 20 CM, H = 2,20 M, EM EUCALIPTO OU EQUIVALENTE DA REGIAO (PARA CERCA)</t>
  </si>
  <si>
    <t>MOURAO ROLICO DE MADEIRA TRATADA, D = 8 A 11 CM, H = 2,20 M, EM EUCALIPTO OU EQUIVALENTE DA REGIAO (PARA CERCA)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</si>
  <si>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</si>
  <si>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</si>
  <si>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</si>
  <si>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</si>
  <si>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</si>
  <si>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</si>
  <si>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</si>
  <si>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OLHO MAGICO PARA PORTAS, EM LATAO, COM LENTE DE POLICARBONATO, ANGULO DE *200* GRAUS, ESPESSURA ENTRE *25 E 46* MM, INCLUINDO FECHO JANELA</t>
  </si>
  <si>
    <t>OPERADOR DE BETONEIRA ESTACIONARIA / MISTURADOR</t>
  </si>
  <si>
    <t>OPERADOR DE GUINCHO OU GUINCHEIRO</t>
  </si>
  <si>
    <t>OPERADOR DE PAVIMENTADORA / MESA VIBROACABADORA</t>
  </si>
  <si>
    <t>OPERADOR DE PAVIMENTADORA / MESA VIBROACABADORA (MENSALISTA)</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</si>
  <si>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</si>
  <si>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</si>
  <si>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</si>
  <si>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</si>
  <si>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</si>
  <si>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</si>
  <si>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</si>
  <si>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PARAFUSO ZINCADO, AUTOBROCANTE, FLANGEADO, 4,2 MM X 19 MM</t>
  </si>
  <si>
    <t>PARALELEPIPEDO GRANITICO OU BASALTICO, PARA PAVIMENTACAO, SEM FRETE (VARIACAO REGIONAL DE PECAS POR M2)</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</si>
  <si>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</si>
  <si>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</si>
  <si>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</si>
  <si>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</si>
  <si>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</si>
  <si>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</si>
  <si>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</si>
  <si>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EM CHAPA ACO DOBRADA, E = 3,04 MM, H = 20 CM, ABAS = 5 CM (4,47 KG/M)</t>
  </si>
  <si>
    <t>PERFIL "U" ENRIJECIDO DE ACO GALVANIZADO, DOBRADO, 150 X 60 X 20 MM, E = 3,00 MM OU 200 X 75 X 25 MM, E = 3,75 MM</t>
  </si>
  <si>
    <t>PERFIL U DE ABAS IGUAIS, EM ALUMINIO, 1/2" (1,27 X 1,27 CM), PARA PORTA OU JANELA DE CORRER</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</si>
  <si>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</si>
  <si>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</si>
  <si>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</si>
  <si>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PINO GUIA RETO, EM LATAO, CHAPA COM 3 MM DE ESPESSURA E GUIA COM ROLETE DE 9 MM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</si>
  <si>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</si>
  <si>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</si>
  <si>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</si>
  <si>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</si>
  <si>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</si>
  <si>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</si>
  <si>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</si>
  <si>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</si>
  <si>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DE GESSO PARA FORRO, *60 X 60* CM, ESPESSURA DE 12 MM (SEM COLOCACAO)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</si>
  <si>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</si>
  <si>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</si>
  <si>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</si>
  <si>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</si>
  <si>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</si>
  <si>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</si>
  <si>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</si>
  <si>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</si>
  <si>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</si>
  <si>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PORCA OLHAL M 16,  EM ACO GALVANIZADO, DIAMETRO = 16 MM</t>
  </si>
  <si>
    <t>PORTA CADEADO EM ACO GALVANIZADO, COMPRIMENTO DE 3  1/2"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</si>
  <si>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</si>
  <si>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</si>
  <si>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</si>
  <si>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</si>
  <si>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</si>
  <si>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</si>
  <si>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</si>
  <si>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</si>
  <si>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</si>
  <si>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</si>
  <si>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</si>
  <si>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</si>
  <si>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</si>
  <si>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</si>
  <si>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</si>
  <si>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</si>
  <si>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</si>
  <si>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</si>
  <si>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</si>
  <si>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</si>
  <si>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</si>
  <si>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POSTE ROLICO DE MADEIRA TRATADA, D = 20 A 25 CM, H = 12,00 M, EM EUCALIPTO OU EQUIVALENTE DA REGIAO</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</si>
  <si>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</si>
  <si>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</si>
  <si>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</si>
  <si>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</si>
  <si>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</si>
  <si>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</si>
  <si>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</si>
  <si>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</si>
  <si>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</si>
  <si>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</si>
  <si>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</si>
  <si>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</si>
  <si>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</si>
  <si>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18 DISJUNTORES DIN, 100 A, INCLUINDO BARRAMENTO</t>
  </si>
  <si>
    <t>QUADRO DE DISTRIBUICAO COM BARRAMENTO TRIFASICO, DE SOBREPOR, EM CHAPA DE ACO GALVANIZADO, PARA *42*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</si>
  <si>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</si>
  <si>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</si>
  <si>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</si>
  <si>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</si>
  <si>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</si>
  <si>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</si>
  <si>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</si>
  <si>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</si>
  <si>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</si>
  <si>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</si>
  <si>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</si>
  <si>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</si>
  <si>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</si>
  <si>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</si>
  <si>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</si>
  <si>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</si>
  <si>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</si>
  <si>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</si>
  <si>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REJUNTE CIMENTICIO, QUALQUER COR</t>
  </si>
  <si>
    <t>REJUNTE EPOXI, QUALQUER COR</t>
  </si>
  <si>
    <t>RIPA  APARELHADA *1,5 X 5* CM, EM MACARANDUBA, ANGELIM OU EQUIVALENTE DA REGIAO</t>
  </si>
  <si>
    <t>RIPA NAO APARELHADA  *1 X 3* CM, EM MACARANDUBA, ANGELIM OU EQUIVALENTE DA REGIAO - BRUTA</t>
  </si>
  <si>
    <t>RIPA NAO APARELHADA,  *1,5 X 5* CM, EM MACARANDUBA, ANGELIM OU EQUIVALENTE DA REGIAO -  BRUTA</t>
  </si>
  <si>
    <t>RODIZIO TIPO NAPOLEAO PARA JANELAS DE CORRER, EM ZAMAC, COMPRIMENTO DE APROX 60 CM, COM ROLAMENTO EM ACO</t>
  </si>
  <si>
    <t>ROLDANA CONCAVA DUPLA, 4 RODAS, EM ZAMAC COM CHAPA DE LATAO, ROLAMENTOS EM ACO, PARA PORTAS E JANELAS DE CORRER</t>
  </si>
  <si>
    <t>ROLDANA CONCAVA DUPLA, 4 RODAS, PARA PORTA DE CORRER, EM ZAMAC COM CHAPA DE ACO,  ROLAMENTO INTERNO BLINDADO DE ACO REVESTIDO EM NYLON</t>
  </si>
  <si>
    <t>RUFO INTERNO/EXTERNO DE CHAPA DE ACO GALVANIZADA NUM 24, CORTE 25 CM</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</si>
  <si>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</si>
  <si>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</si>
  <si>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</si>
  <si>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</si>
  <si>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</si>
  <si>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</si>
  <si>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</si>
  <si>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SELANTE ACRILICO PARA TRATAMENTO / ACABAMENTO SUPERFICIAL DE CONCRETO ESTAMPADO, APARENTE, PEDRAS E OUTROS</t>
  </si>
  <si>
    <t>SELANTE ELASTICO MONOCOMPONENTE A BASE DE POLIURETANO (PU) PARA JUNTAS DIVERSAS</t>
  </si>
  <si>
    <t>SELANTE MONOCOMPONENTE A BASE DE SILICONE DE BAIXO MODULO, PARA JUNTAS DE PAVIMENTACAO</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</si>
  <si>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</si>
  <si>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</si>
  <si>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</si>
  <si>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</si>
  <si>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</si>
  <si>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</si>
  <si>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</si>
  <si>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NAO APARELHADA *2,5 X 15* CM, EM MACARANDUBA, ANGELIM OU EQUIVALENTE DA REGIAO - BRUTA</t>
  </si>
  <si>
    <t>TABUA NAO APARELHADA *2,5 X 30* CM, EM MACARANDUBA, ANGELIM OU EQUIVALENTE DA REGIAO - BRUTA</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</si>
  <si>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</si>
  <si>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</si>
  <si>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</si>
  <si>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</si>
  <si>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</si>
  <si>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</si>
  <si>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</si>
  <si>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</si>
  <si>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</si>
  <si>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</si>
  <si>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</si>
  <si>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</si>
  <si>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</si>
  <si>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</si>
  <si>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TARJETA LIVRE / OCUPADO PARA PORTA DE BANHEIRO, CORPO EM ZAMAC E ESPELHO EM LATAO</t>
  </si>
  <si>
    <t>TE DE INSPECAO, PVC, SERIE R, 100 X 75 MM, PARA ESGOTO OU AGUAS PLUVIAIS PREDIAIS</t>
  </si>
  <si>
    <t>TE DE INSPECAO, PVC, SERIE R, 150 X 100 MM, PARA ESGOTO OU AGUAS PLUVIAIS PREDIAIS</t>
  </si>
  <si>
    <t>TE DE INSPECAO, PVC, SERIE R, 75 X 75 MM, PARA ESGOTO OU AGUAS PLUVIAIS PREDIAIS</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</si>
  <si>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</si>
  <si>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</si>
  <si>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</si>
  <si>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</si>
  <si>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</si>
  <si>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</si>
  <si>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</si>
  <si>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</si>
  <si>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</si>
  <si>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</si>
  <si>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</si>
  <si>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</si>
  <si>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</si>
  <si>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</si>
  <si>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</si>
  <si>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</si>
  <si>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</si>
  <si>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</si>
  <si>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</si>
  <si>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</si>
  <si>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</si>
  <si>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</si>
  <si>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</si>
  <si>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</si>
  <si>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</si>
  <si>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TELHA DE BARRO / CERAMICA, NAO ESMALTADA, TIPO ROMANA, AMERICANA, PORTUGUESA, FRANCESA, COMPRIMENTO DE *41* CM,  RENDIMENTO DE *16* TELHAS/M2</t>
  </si>
  <si>
    <t>TELHA DE CONCRETO TIPO CLASSICA, COR CINZA, COMPRIMENTO DE *42* CM,  RENDIMENTO DE *10* TELHAS/M2</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</si>
  <si>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</si>
  <si>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</si>
  <si>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</si>
  <si>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</si>
  <si>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</si>
  <si>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</si>
  <si>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</si>
  <si>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</si>
  <si>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</si>
  <si>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TELHADOR  (MENSALISTA)</t>
  </si>
  <si>
    <t>TESTE</t>
  </si>
  <si>
    <t xml:space="preserve">CX    </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</si>
  <si>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</si>
  <si>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</si>
  <si>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</si>
  <si>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</si>
  <si>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</si>
  <si>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</si>
  <si>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TINTA / REVESTIMENTO A BASE DE RESINA EPOXI COM ALCATRAO, BICOMPONENTE</t>
  </si>
  <si>
    <t>TINTA A OLEO BRILHANTE, PARA MADEIRAS E METAIS</t>
  </si>
  <si>
    <t>TINTA EPOXI BASE AGUA PREMIUM, BRANCA</t>
  </si>
  <si>
    <t>TINTA ESMALTE BASE AGUA PREMIUM ACETINADO</t>
  </si>
  <si>
    <t>TINTA ESMALTE BASE AGUA PREMIUM BRILHANTE</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</si>
  <si>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</si>
  <si>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</si>
  <si>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</si>
  <si>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</si>
  <si>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</si>
  <si>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TRAVA / PRENDEDOR DE PORTA, EM LATAO CROMADO, MONTADO EM PISO</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</si>
  <si>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</si>
  <si>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</si>
  <si>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</si>
  <si>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</si>
  <si>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TUBO ACO CARBONO SEM COSTURA 1 1/4", E= *3,56 MM, SCHEDULE 40, *3,38* KG/M</t>
  </si>
  <si>
    <t>TUBO ACO CARBONO SEM COSTURA 1", E= *3,38 MM, SCHEDULE 40, *2,50* KG/M</t>
  </si>
  <si>
    <t>TUBO ACO CARBONO SEM COSTURA 3", E= *5,49 MM, SCHEDULE 40, *11,28* KG/M</t>
  </si>
  <si>
    <t>TUBO ACO CARBONO SEM COSTURA 5", E= *6,55 MM, SCHEDULE 40, *21,75* KG/M</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</si>
  <si>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</si>
  <si>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</si>
  <si>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</si>
  <si>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</si>
  <si>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</si>
  <si>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</si>
  <si>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</si>
  <si>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</si>
  <si>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</si>
  <si>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</si>
  <si>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</si>
  <si>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</si>
  <si>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</si>
  <si>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</si>
  <si>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</si>
  <si>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</si>
  <si>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</si>
  <si>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</si>
  <si>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</si>
  <si>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</si>
  <si>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</si>
  <si>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</si>
  <si>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</si>
  <si>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</si>
  <si>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</si>
  <si>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</si>
  <si>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</si>
  <si>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</si>
  <si>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</si>
  <si>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</si>
  <si>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</si>
  <si>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</si>
  <si>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</si>
  <si>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</si>
  <si>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</si>
  <si>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</si>
  <si>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</si>
  <si>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</si>
  <si>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</si>
  <si>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</si>
  <si>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</si>
  <si>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</si>
  <si>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</si>
  <si>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</si>
  <si>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</si>
  <si>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</si>
  <si>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</si>
  <si>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</si>
  <si>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</si>
  <si>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</si>
  <si>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</si>
  <si>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</si>
  <si>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</si>
  <si>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</si>
  <si>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</si>
  <si>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</si>
  <si>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</si>
  <si>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</si>
  <si>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</si>
  <si>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</si>
  <si>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</si>
  <si>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</si>
  <si>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</si>
  <si>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</si>
  <si>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</si>
  <si>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</si>
  <si>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</si>
  <si>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</si>
  <si>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</si>
  <si>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</si>
  <si>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</si>
  <si>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</si>
  <si>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</si>
  <si>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</si>
  <si>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</si>
  <si>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</si>
  <si>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</si>
  <si>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</si>
  <si>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</si>
  <si>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</si>
  <si>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</si>
  <si>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VARA FINA PARA CREMONA, EM FERRO ZINCADO BRANCO, COM DIAMETRO DE APROX 10 MM E COMPRIMENTO DE 1,20 M</t>
  </si>
  <si>
    <t>VARA FINA PARA CREMONA, EM FERRO ZINCADO BRANCO, COM DIAMETRO DE APROX 10 MM E COMPRIMENTO DE 1,50 M</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</si>
  <si>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</si>
  <si>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</si>
  <si>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</si>
  <si>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</si>
  <si>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</si>
  <si>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</si>
  <si>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</si>
  <si>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</si>
  <si>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SH141</t>
  </si>
  <si>
    <t>SH142</t>
  </si>
  <si>
    <t>SH143</t>
  </si>
  <si>
    <t>SH144</t>
  </si>
  <si>
    <t>SH145</t>
  </si>
  <si>
    <t>SH146</t>
  </si>
  <si>
    <t>SH147</t>
  </si>
  <si>
    <t>SH148</t>
  </si>
  <si>
    <t>SH149</t>
  </si>
  <si>
    <t>SH150</t>
  </si>
  <si>
    <t>SH151</t>
  </si>
  <si>
    <t>SH152</t>
  </si>
  <si>
    <t>SH153</t>
  </si>
  <si>
    <t>SH154</t>
  </si>
  <si>
    <t>SH155</t>
  </si>
  <si>
    <t>SH156</t>
  </si>
  <si>
    <t>SH157</t>
  </si>
  <si>
    <t>SH158</t>
  </si>
  <si>
    <t>SH159</t>
  </si>
  <si>
    <t>SH160</t>
  </si>
  <si>
    <t>SH161</t>
  </si>
  <si>
    <t>SH162</t>
  </si>
  <si>
    <t>SH163</t>
  </si>
  <si>
    <t>SH164</t>
  </si>
  <si>
    <t>SH165</t>
  </si>
  <si>
    <t>SH166</t>
  </si>
  <si>
    <t>SH167</t>
  </si>
  <si>
    <t>SH168</t>
  </si>
  <si>
    <t>SH169</t>
  </si>
  <si>
    <t>SH170</t>
  </si>
  <si>
    <t>SH171</t>
  </si>
  <si>
    <t>SH172</t>
  </si>
  <si>
    <t>SH173</t>
  </si>
  <si>
    <t>SH174</t>
  </si>
  <si>
    <t>SH175</t>
  </si>
  <si>
    <t>SH176</t>
  </si>
  <si>
    <t>SH177</t>
  </si>
  <si>
    <t>SH178</t>
  </si>
  <si>
    <t>SH179</t>
  </si>
  <si>
    <t>SH180</t>
  </si>
  <si>
    <t>BRANEL</t>
  </si>
  <si>
    <t>ELETROATIVA</t>
  </si>
  <si>
    <t>ELÉTRICA</t>
  </si>
  <si>
    <t>VIDRO</t>
  </si>
  <si>
    <t>EMPÓRIO DO VIDRO</t>
  </si>
  <si>
    <t xml:space="preserve">NOBRE </t>
  </si>
  <si>
    <t>CASA DOS VIDROS</t>
  </si>
  <si>
    <t>TODIMO</t>
  </si>
  <si>
    <t>BEIRA RIO</t>
  </si>
  <si>
    <t>ACM</t>
  </si>
  <si>
    <t>ELEVADORES</t>
  </si>
  <si>
    <t>REVESTIMENTO 3D</t>
  </si>
  <si>
    <t>1.4</t>
  </si>
  <si>
    <t>MES DE COLETA: 05/2021</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</si>
  <si>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</si>
  <si>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</si>
  <si>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</si>
  <si>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</si>
  <si>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</si>
  <si>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</si>
  <si>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</si>
  <si>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</si>
  <si>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</si>
  <si>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TOTAL DE INSUMOS : 5182</t>
  </si>
  <si>
    <t>TELHAMENTO COM TELHA ESTRUTURAL DE FIBROCIMENTO E= 8 MM, COM ATÉ 2 ÁGUAS, INCLUSO IÇAMENTO. AF_07/2019_P</t>
  </si>
  <si>
    <t>BASE PARA POÇO DE VISITA CIRCULAR PARA DRENAGEM, EM CONCRETO PRÉ-MOLDADO, DIÂMETRO INTERNO = 1,2 M, PROFUNDIDADE = 1,45 M, EXCLUINDO TAMPÃO. AF_05/2021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</si>
  <si>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</si>
  <si>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</si>
  <si>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</si>
  <si>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</si>
  <si>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</si>
  <si>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</si>
  <si>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</si>
  <si>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</si>
  <si>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RAÍZ, DIÂMETRO DE 20CM, SEM PRESENÇA DE ROCHA (EXCLUSIVE MOBILIZAÇÃO E DESMOBILIZAÇÃO). AF_03/2020_P</t>
  </si>
  <si>
    <t>ESTACA RAÍZ, DIÂMETRO DE 40CM, SEM PRESENÇA DE ROCHA (EXCLUSIVE MOBILIZAÇÃO E DESMOBILIZAÇÃO). AF_03/2020_P</t>
  </si>
  <si>
    <t>ESTACA RAÍZ, DIÂMETRO DE 45CM, SEM PRESENÇA DE ROCHA (EXCLUSIVE MOBILIZAÇÃO E DESMOBILIZAÇÃO). AF_03/2020_P</t>
  </si>
  <si>
    <t>ESTACA RAÍZ, DIÂMETRO DE 20CM, PERFURADA EM ROCHA (EXCLUSIVE MOBILIZAÇÃO E DESMOBILIZAÇÃO). AF_03/2020_P</t>
  </si>
  <si>
    <t>ESTACA RAÍZ, DIÂMETRO DE 31CM, PERFURADA EM ROCHA (EXCLUSIVE MOBILIZAÇÃO E DESMOBILIZAÇÃO). AF_03/2020_P</t>
  </si>
  <si>
    <t>ESTACA RAÍZ, DIÂMETRO DE 40CM, PERFURADA EM ROCHA (EXCLUSIVE MOBILIZAÇÃO E DESMOBILIZAÇÃO). AF_03/2020_P</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</si>
  <si>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</si>
  <si>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</si>
  <si>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</si>
  <si>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</si>
  <si>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</si>
  <si>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</si>
  <si>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</si>
  <si>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</si>
  <si>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</si>
  <si>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</si>
  <si>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</si>
  <si>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</si>
  <si>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</si>
  <si>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</si>
  <si>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</si>
  <si>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</si>
  <si>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</si>
  <si>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</si>
  <si>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</si>
  <si>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</si>
  <si>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</si>
  <si>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</si>
  <si>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</si>
  <si>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</si>
  <si>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</si>
  <si>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</si>
  <si>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</si>
  <si>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</si>
  <si>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</si>
  <si>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</si>
  <si>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</si>
  <si>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</si>
  <si>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PILAR METÁLICO PERFIL LAMINADO OU SOLDADO EM AÇO ESTRUTURAL, COM CONEXÕES SOLDADAS, INCLUSOS MÃO DE OBRA, TRANSPORTE E IÇAMENTO UTILIZANDO GUINDASTE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</si>
  <si>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</si>
  <si>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</si>
  <si>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</si>
  <si>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</si>
  <si>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</si>
  <si>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</si>
  <si>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</si>
  <si>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</si>
  <si>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</si>
  <si>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</si>
  <si>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</si>
  <si>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</si>
  <si>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</si>
  <si>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</si>
  <si>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</si>
  <si>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</si>
  <si>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</si>
  <si>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</si>
  <si>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</si>
  <si>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</si>
  <si>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(60/40) COM CIMENTO (TEOR DE 4%) - INCLUSO RETIRADA E COLOCAÇÃO DO MATERIAL. AF_12/2020</t>
  </si>
  <si>
    <t>RECOMPOSIÇÃO DE BASE E OU SUB-BASE PARA REMENDO PROFUNDO DE SOLO BRITA (60/40) COM CIMENTO (TEOR DE 6%) - INCLUSO RETIRADA E COLOCAÇÃO DO MATERIAL. AF_12/2020</t>
  </si>
  <si>
    <t>RECOMPOSIÇÃO DE BASE E OU SUB-BASE PARA REMENDO PROFUNDO DE SOLO BRITA (60/40)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</si>
  <si>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</si>
  <si>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</si>
  <si>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</si>
  <si>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</si>
  <si>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</si>
  <si>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</si>
  <si>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</si>
  <si>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</si>
  <si>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</si>
  <si>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</si>
  <si>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</si>
  <si>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(60/40) COM CIMENTO (TEOR DE 4%) - INCLUSO RETIRADA E COLOCAÇÃO DO MATERIAL. AF_12/2020</t>
  </si>
  <si>
    <t>RECOMPOSIÇÃO DE BASE E OU SUB-BASE PARA FECHAMENTO DE VALAS DE SOLO BRITA (60/40) COM CIMENTO (TEOR DE 6%) - INCLUSO RETIRADA E COLOCAÇÃO DO MATERIAL. AF_12/2020</t>
  </si>
  <si>
    <t>RECOMPOSIÇÃO DE BASE E OU SUB-BASE PARA FECHAMENTO DE VALAS DE SOLO BRITA (60/40)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</si>
  <si>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</si>
  <si>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</si>
  <si>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</si>
  <si>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</si>
  <si>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</si>
  <si>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</si>
  <si>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</si>
  <si>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</si>
  <si>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</si>
  <si>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</si>
  <si>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</si>
  <si>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</si>
  <si>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</si>
  <si>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</si>
  <si>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</si>
  <si>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</si>
  <si>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</si>
  <si>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</si>
  <si>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</si>
  <si>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</si>
  <si>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</si>
  <si>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</si>
  <si>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</si>
  <si>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</si>
  <si>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</si>
  <si>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</si>
  <si>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PINTURA COM TINTA ALQUÍDICA DE FUNDO (TIPO ZARCÃO) PULVERIZADA SOBRE PERFIL METÁLICO EXECUTADO EM FÁBRICA (POR DEMÃO). AF_01/2020_P</t>
  </si>
  <si>
    <t>PINTURA COM TINTA ALQUÍDICA DE FUNDO (TIPO ZARCÃO) PULVERIZADA SOBRE SUPERFÍCIES METÁLICAS (EXCETO PERFIL) EXECUTADO EM OBRA (POR DEMÃO). AF_01/2020_P</t>
  </si>
  <si>
    <t>PINTURA COM TINTA ALQUÍDICA DE FUNDO E ACABAMENTO (ESMALTE SINTÉTICO GRAFITE) PULVERIZADA SOBRE SUPERFÍCIES METÁLICAS (EXCETO PERFIL) EXECUTADO EM OBRA (POR DEMÃO). AF_01/2020_P</t>
  </si>
  <si>
    <t>PINTURA COM TINTA EPOXÍDICA DE FUNDO PULVERIZADA SOBRE PERFIL METÁLICO EXECUTADO EM FÁBRICA (POR DEMÃO). AF_01/2020_P</t>
  </si>
  <si>
    <t>PINTURA COM TINTA EPOXÍDICA DE ACABAMENTO PULVERIZADA SOBRE PERFIL METÁLICO EXECUTADO EM FÁBRICA (POR DEMÃO). AF_01/2020_P</t>
  </si>
  <si>
    <t>PINTURA COM TINTA ACRÍLICA DE FUNDO PULVERIZADA SOBRE SUPERFÍCIES METÁLICAS (EXCETO PERFIL) EXECUTADO EM OBRA (POR DEMÃO). AF_01/2020_P</t>
  </si>
  <si>
    <t>PINTURA COM TINTA ACRÍLICA DE ACABAMENTO PULVERIZADA SOBRE SUPERFÍCIES METÁLICAS (EXCETO PERFIL) EXECUTADO EM OBRA (POR DEMÃO). AF_01/2020_P</t>
  </si>
  <si>
    <t>PINTURA COM TINTA ALQUÍDICA DE ACABAMENTO (ESMALTE SINTÉTICO ACETINADO) PULVERIZADA SOBRE PERFIL METÁLICO EXECUTADO EM FÁBRICA (POR DEMÃO). AF_01/2020_P</t>
  </si>
  <si>
    <t>PINTURA COM TINTA ALQUÍDICA DE ACABAMENTO (ESMALTE SINTÉTICO ACETINADO) PULVERIZADA SOBRE SUPERFÍCIES METÁLICAS (EXCETO PERFIL) EXECUTADO EM OBRA (POR DEMÃO). AF_01/2020_P</t>
  </si>
  <si>
    <t>PINTURA COM TINTA ALQUÍDICA DE ACABAMENTO (ESMALTE SINTÉTICO BRILHANTE) PULVERIZADA SOBRE PERFIL METÁLICO EXECUTADO EM FÁBRICA  (POR DEMÃO). AF_01/2020_P</t>
  </si>
  <si>
    <t>PINTURA COM TINTA ALQUÍDICA DE ACABAMENTO (ESMALTE SINTÉTICO BRILHANTE) PULVERIZADA SOBRE SUPERFÍCIES METÁLICAS (EXCETO PERFIL) EXECUTADO EM OBRA  (POR DEMÃO). AF_01/2020_P</t>
  </si>
  <si>
    <t>PINTURA COM TINTA ALQUÍDICA DE ACABAMENTO (ESMALTE SINTÉTICO FOSCO) PULVERIZADA SOBRE PERFIL METÁLICO EXECUTADO EM FÁBRICA (POR DEMÃO). AF_01/2020_P</t>
  </si>
  <si>
    <t>PINTURA COM TINTA ALQUÍDICA DE ACABAMENTO (ESMALTE SINTÉTICO FOSCO) PULVERIZADA SOBRE SUPERFÍCIES METÁLICAS (EXCETO PERFIL) EXECUTADO EM OBRA (POR DEMÃO). AF_01/2020_P</t>
  </si>
  <si>
    <t>PINTURA COM TINTA EPOXÍDICA DE ACABAMENTO PULVERIZADA SOBRE PERFIL METÁLICO EXECUTADO EM FÁBRICA (02 DEMÃOS). AF_01/2020_P</t>
  </si>
  <si>
    <t>PINTURA COM TINTA ACRÍLICA DE ACABAMENTO PULVERIZADA SOBRE SUPERFÍCIES METÁLICAS (EXCETO PERFIL) EXECUTADO EM OBRA (02 DEMÃOS). AF_01/2020_P</t>
  </si>
  <si>
    <t>PINTURA COM TINTA ALQUÍDICA DE ACABAMENTO (ESMALTE SINTÉTICO ACETINADO) PULVERIZADA SOBRE SUPERFÍCIES METÁLICAS (EXCETO PERFIL) EXECUTADO EM OBRA (02 DEMÃOS). AF_01/2020_P</t>
  </si>
  <si>
    <t>PINTURA COM TINTA ALQUÍDICA DE ACABAMENTO (ESMALTE SINTÉTICO BRILHANTE) PULVERIZADA SOBRE SUPERFÍCIES METÁLICAS (EXCETO PERFIL) EXECUTADO EM OBRA (02 DEMÃOS). AF_01/2020_P</t>
  </si>
  <si>
    <t>PINTURA COM TINTA ALQUÍDICA DE ACABAMENTO (ESMALTE SINTÉTICO FOSCO) PULVERIZADA SOBRE SUPERFÍCIES METÁLICAS (EXCETO PERFIL) EXECUTADO EM OBRA (02 DEMÃOS). AF_01/2020_P</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</si>
  <si>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</si>
  <si>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</si>
  <si>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</si>
  <si>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</si>
  <si>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</si>
  <si>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</si>
  <si>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</si>
  <si>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</si>
  <si>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</si>
  <si>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</si>
  <si>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</si>
  <si>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</si>
  <si>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</si>
  <si>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</si>
  <si>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</si>
  <si>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</si>
  <si>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</si>
  <si>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</si>
  <si>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</si>
  <si>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</si>
  <si>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</si>
  <si>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</si>
  <si>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SH181</t>
  </si>
  <si>
    <t>SINAPI 05/2021</t>
  </si>
  <si>
    <t>SH151A</t>
  </si>
  <si>
    <t>ENTRADA PROVISORIA DE ENERGIA ELETRICA AEREA TRIFASICA 40A EM POSTE MADEIRA</t>
  </si>
  <si>
    <t>CAIXA INTERNA DE MEDICAO PARA 1 MEDIDOR TRIFASICO, COM VISOR, EM CHAPA DE ACO 18 USG (PADRAO DA CONCESSIONARIA LOCAL)</t>
  </si>
  <si>
    <t>MADEIRA ROLICA TRATADA, EUCALIPTO OU EQUIVALENTE DA REGIAO, H = 12 M, D = 20 A 24 CM (PARA POSTE)</t>
  </si>
  <si>
    <t>ARRUELA REDONDA DE LATAO, DIAMETRO EXTERNO = 34 MM, ESPESSURA = 2,5 MM, DIAMETRO DO FURO = 17 MM</t>
  </si>
  <si>
    <t>SH182</t>
  </si>
  <si>
    <t>SH183</t>
  </si>
  <si>
    <t>TERMINAL AEREO EM ACO GALVANIZADO COM BASE DE FIXACAO H = 30CM</t>
  </si>
  <si>
    <t>TERMINAL AEREO EM ACO GALVANIZADO DN 5/16", COMPRIMENTO DE 350MM, COM BASE DE FIXACAO HORIZONTAL</t>
  </si>
  <si>
    <t>COTAÇÃO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</si>
</sst>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quot;R$&quot;\ * #,##0.00_-;\-&quot;R$&quot;\ * #,##0.00_-;_-&quot;R$&quot;\ * &quot;-&quot;??_-;_-@_-"/>
    <numFmt numFmtId="43" formatCode="_-* #,##0.00_-;\-* #,##0.00_-;_-* &quot;-&quot;??_-;_-@_-"/>
    <numFmt numFmtId="170" formatCode="#,##0.0000"/>
    <numFmt numFmtId="175" formatCode="0.0%"/>
    <numFmt numFmtId="177" formatCode="_(* #,##0.00_);_(* \(#,##0.00\);_(* &quot;-&quot;??_);_(@_)"/>
    <numFmt numFmtId="178" formatCode="#,##0.00000000000"/>
    <numFmt numFmtId="179" formatCode="#,##0.00_);\(#,##0.00\)"/>
    <numFmt numFmtId="182" formatCode="0.0000"/>
    <numFmt numFmtId="184" formatCode="[$-416]mmm\-yy;@"/>
  </numFmts>
  <fonts count="25" x14ac:knownFonts="1">
    <font>
      <sz val="11"/>
      <color theme="1"/>
      <name val="Calibri"/>
      <family val="2"/>
      <scheme val="minor"/>
    </font>
    <font>
      <sz val="10"/>
      <name val="Arial"/>
      <family val="2"/>
    </font>
    <font>
      <b/>
      <sz val="10"/>
      <name val="Arial"/>
      <family val="2"/>
    </font>
    <font>
      <sz val="10"/>
      <color indexed="10"/>
      <name val="Arial"/>
      <family val="2"/>
    </font>
    <font>
      <sz val="12"/>
      <name val="Arial"/>
      <family val="2"/>
      <charset val="1"/>
    </font>
    <font>
      <b/>
      <sz val="12"/>
      <name val="Arial"/>
      <family val="2"/>
      <charset val="1"/>
    </font>
    <font>
      <b/>
      <i/>
      <sz val="11"/>
      <name val="Arial"/>
      <family val="2"/>
      <charset val="1"/>
    </font>
    <font>
      <b/>
      <i/>
      <sz val="12"/>
      <name val="Arial"/>
      <family val="2"/>
      <charset val="1"/>
    </font>
    <font>
      <b/>
      <sz val="11"/>
      <name val="Arial"/>
      <family val="2"/>
      <charset val="1"/>
    </font>
    <font>
      <sz val="11"/>
      <name val="Arial"/>
      <family val="2"/>
      <charset val="1"/>
    </font>
    <font>
      <b/>
      <sz val="10"/>
      <name val="Arial"/>
      <family val="2"/>
      <charset val="1"/>
    </font>
    <font>
      <b/>
      <sz val="12"/>
      <color indexed="8"/>
      <name val="Arial"/>
      <family val="2"/>
      <charset val="1"/>
    </font>
    <font>
      <sz val="8"/>
      <name val="Calibri"/>
      <family val="2"/>
    </font>
    <font>
      <b/>
      <u/>
      <sz val="10"/>
      <name val="Arial"/>
      <family val="2"/>
    </font>
    <font>
      <sz val="10"/>
      <name val="Courier New"/>
    </font>
    <font>
      <sz val="11"/>
      <color theme="1"/>
      <name val="Calibri"/>
      <family val="2"/>
      <scheme val="minor"/>
    </font>
    <font>
      <sz val="11"/>
      <color rgb="FF000000"/>
      <name val="Calibri"/>
      <family val="2"/>
    </font>
    <font>
      <b/>
      <sz val="10"/>
      <color theme="0"/>
      <name val="Arial"/>
      <family val="2"/>
    </font>
    <font>
      <sz val="10"/>
      <color theme="1"/>
      <name val="Arial"/>
      <family val="2"/>
    </font>
    <font>
      <b/>
      <sz val="10"/>
      <color theme="1"/>
      <name val="Arial"/>
      <family val="2"/>
    </font>
    <font>
      <sz val="11"/>
      <color rgb="FF0033CC"/>
      <name val="Calibri"/>
      <family val="2"/>
      <scheme val="minor"/>
    </font>
    <font>
      <b/>
      <sz val="11"/>
      <name val="Calibri"/>
      <family val="2"/>
      <scheme val="minor"/>
    </font>
    <font>
      <sz val="11"/>
      <name val="Calibri"/>
      <family val="2"/>
      <scheme val="minor"/>
    </font>
    <font>
      <sz val="10"/>
      <color rgb="FF0000FF"/>
      <name val="Courier New"/>
      <family val="3"/>
    </font>
    <font>
      <sz val="11"/>
      <color rgb="FF0000FF"/>
      <name val="Calibri"/>
      <family val="2"/>
      <scheme val="minor"/>
    </font>
  </fonts>
  <fills count="14">
    <fill>
      <patternFill patternType="none"/>
    </fill>
    <fill>
      <patternFill patternType="gray125"/>
    </fill>
    <fill>
      <patternFill patternType="solid">
        <fgColor indexed="9"/>
        <bgColor indexed="64"/>
      </patternFill>
    </fill>
    <fill>
      <patternFill patternType="solid">
        <fgColor indexed="9"/>
        <bgColor indexed="8"/>
      </patternFill>
    </fill>
    <fill>
      <patternFill patternType="solid">
        <fgColor theme="0"/>
        <bgColor indexed="64"/>
      </patternFill>
    </fill>
    <fill>
      <patternFill patternType="solid">
        <fgColor rgb="FF00B050"/>
        <bgColor indexed="64"/>
      </patternFill>
    </fill>
    <fill>
      <patternFill patternType="solid">
        <fgColor rgb="FFE2F6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14999847407452621"/>
        <bgColor indexed="8"/>
      </patternFill>
    </fill>
    <fill>
      <patternFill patternType="solid">
        <fgColor rgb="FFEAEAEA"/>
        <bgColor indexed="64"/>
      </patternFill>
    </fill>
    <fill>
      <patternFill patternType="solid">
        <fgColor rgb="FFDDDDDD"/>
        <bgColor indexed="64"/>
      </patternFill>
    </fill>
    <fill>
      <patternFill patternType="solid">
        <fgColor rgb="FFFFFF00"/>
        <bgColor indexed="64"/>
      </patternFill>
    </fill>
    <fill>
      <patternFill patternType="solid">
        <fgColor theme="0"/>
        <bgColor indexed="8"/>
      </patternFill>
    </fill>
  </fills>
  <borders count="65">
    <border>
      <left/>
      <right/>
      <top/>
      <bottom/>
      <diagonal/>
    </border>
    <border>
      <left style="medium">
        <color indexed="64"/>
      </left>
      <right style="thin">
        <color indexed="8"/>
      </right>
      <top style="medium">
        <color indexed="64"/>
      </top>
      <bottom style="thin">
        <color indexed="64"/>
      </bottom>
      <diagonal/>
    </border>
    <border>
      <left style="thin">
        <color indexed="8"/>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bottom/>
      <diagonal/>
    </border>
    <border>
      <left/>
      <right style="medium">
        <color indexed="64"/>
      </right>
      <top/>
      <bottom/>
      <diagonal/>
    </border>
    <border>
      <left style="thin">
        <color indexed="8"/>
      </left>
      <right/>
      <top style="thin">
        <color indexed="8"/>
      </top>
      <bottom style="thin">
        <color indexed="8"/>
      </bottom>
      <diagonal/>
    </border>
    <border>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s>
  <cellStyleXfs count="9">
    <xf numFmtId="0" fontId="0" fillId="0" borderId="0"/>
    <xf numFmtId="0" fontId="16" fillId="0" borderId="0" applyNumberFormat="0" applyBorder="0" applyProtection="0"/>
    <xf numFmtId="44" fontId="15" fillId="0" borderId="0" applyFont="0" applyFill="0" applyBorder="0" applyAlignment="0" applyProtection="0"/>
    <xf numFmtId="44" fontId="15" fillId="0" borderId="0" applyFont="0" applyFill="0" applyBorder="0" applyAlignment="0" applyProtection="0"/>
    <xf numFmtId="0" fontId="16" fillId="0" borderId="0"/>
    <xf numFmtId="9" fontId="15" fillId="0" borderId="0" applyFont="0" applyFill="0" applyBorder="0" applyAlignment="0" applyProtection="0"/>
    <xf numFmtId="9"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cellStyleXfs>
  <cellXfs count="540">
    <xf numFmtId="0" fontId="0" fillId="0" borderId="0" xfId="0"/>
    <xf numFmtId="3" fontId="3" fillId="0" borderId="0" xfId="0" applyNumberFormat="1" applyFont="1" applyAlignment="1">
      <alignment vertical="center"/>
    </xf>
    <xf numFmtId="0" fontId="1" fillId="4" borderId="0" xfId="0" applyFont="1" applyFill="1" applyAlignment="1">
      <alignment horizontal="center"/>
    </xf>
    <xf numFmtId="0" fontId="1" fillId="4" borderId="0" xfId="0" applyFont="1" applyFill="1"/>
    <xf numFmtId="0" fontId="3" fillId="4" borderId="0" xfId="0" applyFont="1" applyFill="1"/>
    <xf numFmtId="2" fontId="1" fillId="4" borderId="0" xfId="0" applyNumberFormat="1" applyFont="1" applyFill="1"/>
    <xf numFmtId="0" fontId="2" fillId="4" borderId="0" xfId="0" applyFont="1" applyFill="1"/>
    <xf numFmtId="0" fontId="1" fillId="0" borderId="0" xfId="0" applyFont="1" applyAlignment="1">
      <alignment vertical="top"/>
    </xf>
    <xf numFmtId="0" fontId="16" fillId="0" borderId="0" xfId="1"/>
    <xf numFmtId="0" fontId="5" fillId="0" borderId="1" xfId="1" applyFont="1" applyBorder="1" applyAlignment="1">
      <alignment horizontal="center" vertical="center"/>
    </xf>
    <xf numFmtId="0" fontId="6" fillId="0" borderId="2" xfId="1" applyFont="1" applyBorder="1" applyAlignment="1">
      <alignment horizontal="center" vertical="center"/>
    </xf>
    <xf numFmtId="0" fontId="7" fillId="0" borderId="3" xfId="1" applyFont="1" applyBorder="1" applyAlignment="1">
      <alignment horizontal="center" vertical="center"/>
    </xf>
    <xf numFmtId="0" fontId="5" fillId="0" borderId="4" xfId="1" applyFont="1" applyBorder="1" applyAlignment="1">
      <alignment horizontal="center" vertical="center"/>
    </xf>
    <xf numFmtId="0" fontId="8" fillId="0" borderId="5" xfId="1" applyFont="1" applyBorder="1" applyAlignment="1">
      <alignment horizontal="left" vertical="center" indent="1"/>
    </xf>
    <xf numFmtId="0" fontId="5" fillId="0" borderId="6" xfId="1" applyFont="1" applyBorder="1" applyAlignment="1">
      <alignment vertical="center"/>
    </xf>
    <xf numFmtId="0" fontId="9" fillId="0" borderId="5" xfId="1" applyFont="1" applyBorder="1" applyAlignment="1">
      <alignment horizontal="left" vertical="center" indent="1"/>
    </xf>
    <xf numFmtId="179" fontId="5" fillId="0" borderId="6" xfId="7" applyNumberFormat="1" applyFont="1" applyBorder="1" applyAlignment="1">
      <alignment horizontal="center" vertical="center"/>
    </xf>
    <xf numFmtId="0" fontId="5" fillId="0" borderId="7" xfId="1" applyFont="1" applyBorder="1" applyAlignment="1">
      <alignment horizontal="center" vertical="center"/>
    </xf>
    <xf numFmtId="179" fontId="5" fillId="0" borderId="8" xfId="7" applyNumberFormat="1" applyFont="1" applyBorder="1" applyAlignment="1">
      <alignment horizontal="center" vertical="center"/>
    </xf>
    <xf numFmtId="0" fontId="16" fillId="0" borderId="9" xfId="1" applyBorder="1"/>
    <xf numFmtId="0" fontId="16" fillId="0" borderId="10" xfId="1" applyBorder="1"/>
    <xf numFmtId="0" fontId="6" fillId="0" borderId="11" xfId="1" applyFont="1" applyBorder="1" applyAlignment="1">
      <alignment horizontal="center" vertical="center"/>
    </xf>
    <xf numFmtId="0" fontId="7" fillId="0" borderId="12" xfId="1" applyFont="1" applyBorder="1" applyAlignment="1">
      <alignment horizontal="center" vertical="center"/>
    </xf>
    <xf numFmtId="0" fontId="5" fillId="0" borderId="4" xfId="1" applyFont="1" applyBorder="1" applyAlignment="1">
      <alignment vertical="center"/>
    </xf>
    <xf numFmtId="0" fontId="5" fillId="0" borderId="6" xfId="1" applyFont="1" applyBorder="1" applyAlignment="1">
      <alignment horizontal="center" vertical="center"/>
    </xf>
    <xf numFmtId="0" fontId="16" fillId="0" borderId="12" xfId="1" applyBorder="1"/>
    <xf numFmtId="179" fontId="5" fillId="0" borderId="8" xfId="1" applyNumberFormat="1" applyFont="1" applyBorder="1" applyAlignment="1">
      <alignment horizontal="center" vertical="center"/>
    </xf>
    <xf numFmtId="10" fontId="11" fillId="0" borderId="13" xfId="6" applyNumberFormat="1" applyFont="1" applyBorder="1" applyAlignment="1">
      <alignment horizontal="center" vertical="center"/>
    </xf>
    <xf numFmtId="10" fontId="1" fillId="0" borderId="0" xfId="0" applyNumberFormat="1" applyFont="1" applyAlignment="1">
      <alignment vertical="top"/>
    </xf>
    <xf numFmtId="175" fontId="11" fillId="0" borderId="13" xfId="6" applyNumberFormat="1" applyFont="1" applyBorder="1" applyAlignment="1">
      <alignment horizontal="center" vertical="center"/>
    </xf>
    <xf numFmtId="0" fontId="0" fillId="0" borderId="0" xfId="0"/>
    <xf numFmtId="44" fontId="2" fillId="0" borderId="0" xfId="2" applyFont="1" applyFill="1" applyBorder="1" applyAlignment="1">
      <alignment horizontal="right" vertical="center"/>
    </xf>
    <xf numFmtId="43" fontId="2" fillId="0" borderId="0" xfId="7" applyFont="1" applyBorder="1" applyAlignment="1">
      <alignment horizontal="right" vertical="center"/>
    </xf>
    <xf numFmtId="44" fontId="1" fillId="0" borderId="0" xfId="2" applyFont="1" applyBorder="1" applyAlignment="1">
      <alignment horizontal="right" vertical="center"/>
    </xf>
    <xf numFmtId="0" fontId="2" fillId="0" borderId="0" xfId="0" applyFont="1" applyBorder="1" applyAlignment="1">
      <alignment horizontal="center" vertical="center"/>
    </xf>
    <xf numFmtId="43" fontId="1" fillId="0" borderId="0" xfId="7" applyFont="1" applyBorder="1" applyAlignment="1">
      <alignment horizontal="right" vertical="center"/>
    </xf>
    <xf numFmtId="44" fontId="1" fillId="0" borderId="0" xfId="2" applyFont="1" applyFill="1" applyBorder="1" applyAlignment="1">
      <alignment horizontal="right" vertical="center"/>
    </xf>
    <xf numFmtId="0" fontId="2" fillId="4" borderId="0" xfId="0" applyFont="1" applyFill="1" applyBorder="1" applyAlignment="1">
      <alignment vertical="center"/>
    </xf>
    <xf numFmtId="44" fontId="2" fillId="4" borderId="0" xfId="2" applyFont="1" applyFill="1" applyBorder="1" applyAlignment="1">
      <alignment horizontal="right" vertical="center"/>
    </xf>
    <xf numFmtId="43" fontId="2" fillId="4" borderId="0" xfId="7" applyFont="1" applyFill="1" applyBorder="1" applyAlignment="1">
      <alignment horizontal="right" vertical="center"/>
    </xf>
    <xf numFmtId="0" fontId="2" fillId="4" borderId="14" xfId="0" applyFont="1" applyFill="1" applyBorder="1" applyAlignment="1">
      <alignment vertical="center"/>
    </xf>
    <xf numFmtId="44" fontId="2" fillId="4" borderId="14" xfId="2" applyFont="1" applyFill="1" applyBorder="1" applyAlignment="1">
      <alignment horizontal="right" vertical="center"/>
    </xf>
    <xf numFmtId="43" fontId="2" fillId="4" borderId="14" xfId="7" applyFont="1" applyFill="1" applyBorder="1" applyAlignment="1">
      <alignment horizontal="right" vertical="center"/>
    </xf>
    <xf numFmtId="43" fontId="2" fillId="4" borderId="15" xfId="7" applyFont="1" applyFill="1" applyBorder="1" applyAlignment="1">
      <alignment horizontal="right" vertical="center"/>
    </xf>
    <xf numFmtId="0" fontId="2" fillId="4" borderId="15" xfId="0" applyFont="1" applyFill="1" applyBorder="1" applyAlignment="1">
      <alignment vertical="center"/>
    </xf>
    <xf numFmtId="44" fontId="2" fillId="4" borderId="15" xfId="2" applyFont="1" applyFill="1" applyBorder="1" applyAlignment="1">
      <alignment horizontal="right" vertical="center"/>
    </xf>
    <xf numFmtId="44" fontId="1" fillId="4" borderId="16" xfId="2" applyFont="1" applyFill="1" applyBorder="1" applyAlignment="1">
      <alignment horizontal="right" vertical="center"/>
    </xf>
    <xf numFmtId="44" fontId="17" fillId="5" borderId="17" xfId="2" applyFont="1" applyFill="1" applyBorder="1" applyAlignment="1">
      <alignment horizontal="center" vertical="center" wrapText="1"/>
    </xf>
    <xf numFmtId="44" fontId="2" fillId="0" borderId="0" xfId="2" applyFont="1" applyBorder="1" applyAlignment="1">
      <alignment horizontal="center" vertical="center"/>
    </xf>
    <xf numFmtId="0" fontId="18" fillId="0" borderId="0" xfId="0" applyFont="1" applyBorder="1" applyAlignment="1">
      <alignment vertical="center"/>
    </xf>
    <xf numFmtId="44" fontId="1" fillId="0" borderId="0" xfId="0" applyNumberFormat="1" applyFont="1" applyBorder="1" applyAlignment="1">
      <alignment vertical="center"/>
    </xf>
    <xf numFmtId="44" fontId="1" fillId="0" borderId="0" xfId="2" applyFont="1" applyFill="1" applyBorder="1" applyAlignment="1">
      <alignment vertical="center"/>
    </xf>
    <xf numFmtId="44" fontId="1" fillId="0" borderId="18" xfId="2" applyFont="1" applyFill="1" applyBorder="1" applyAlignment="1">
      <alignment horizontal="right" vertical="center"/>
    </xf>
    <xf numFmtId="44" fontId="1" fillId="0" borderId="19" xfId="2" applyFont="1" applyFill="1" applyBorder="1" applyAlignment="1">
      <alignment horizontal="right" vertical="center"/>
    </xf>
    <xf numFmtId="43" fontId="1" fillId="0" borderId="18" xfId="7" applyFont="1" applyBorder="1" applyAlignment="1">
      <alignment horizontal="right" vertical="center"/>
    </xf>
    <xf numFmtId="44" fontId="1" fillId="0" borderId="20" xfId="2" applyFont="1" applyBorder="1" applyAlignment="1">
      <alignment horizontal="right" vertical="center"/>
    </xf>
    <xf numFmtId="44" fontId="2" fillId="0" borderId="20" xfId="2" applyFont="1" applyBorder="1" applyAlignment="1">
      <alignment horizontal="right" vertical="center"/>
    </xf>
    <xf numFmtId="43" fontId="1" fillId="0" borderId="19" xfId="7" applyFont="1" applyBorder="1" applyAlignment="1">
      <alignment horizontal="right" vertical="center"/>
    </xf>
    <xf numFmtId="44" fontId="1" fillId="0" borderId="21" xfId="2" applyFont="1" applyBorder="1" applyAlignment="1">
      <alignment horizontal="right" vertical="center"/>
    </xf>
    <xf numFmtId="43" fontId="1" fillId="4" borderId="18" xfId="7" applyFont="1" applyFill="1" applyBorder="1" applyAlignment="1">
      <alignment horizontal="right" vertical="center"/>
    </xf>
    <xf numFmtId="43" fontId="2" fillId="6" borderId="22" xfId="7" applyFont="1" applyFill="1" applyBorder="1" applyAlignment="1">
      <alignment horizontal="right" vertical="center"/>
    </xf>
    <xf numFmtId="44" fontId="2" fillId="6" borderId="22" xfId="2" applyFont="1" applyFill="1" applyBorder="1" applyAlignment="1">
      <alignment horizontal="right" vertical="center"/>
    </xf>
    <xf numFmtId="0" fontId="1" fillId="0" borderId="0" xfId="0" applyFont="1" applyAlignment="1">
      <alignment horizontal="center" wrapText="1"/>
    </xf>
    <xf numFmtId="44" fontId="1" fillId="4" borderId="18" xfId="2" applyFont="1" applyFill="1" applyBorder="1" applyAlignment="1">
      <alignment horizontal="right" vertical="center"/>
    </xf>
    <xf numFmtId="43" fontId="1" fillId="4" borderId="22" xfId="7" applyFont="1" applyFill="1" applyBorder="1" applyAlignment="1">
      <alignment horizontal="right" vertical="center"/>
    </xf>
    <xf numFmtId="44" fontId="1" fillId="4" borderId="22" xfId="2" applyFont="1" applyFill="1" applyBorder="1" applyAlignment="1">
      <alignment horizontal="right" vertical="center"/>
    </xf>
    <xf numFmtId="43" fontId="2" fillId="7" borderId="22" xfId="7" applyFont="1" applyFill="1" applyBorder="1" applyAlignment="1">
      <alignment horizontal="right" vertical="center"/>
    </xf>
    <xf numFmtId="44" fontId="2" fillId="7" borderId="22" xfId="2" applyFont="1" applyFill="1" applyBorder="1" applyAlignment="1">
      <alignment horizontal="right" vertical="center"/>
    </xf>
    <xf numFmtId="0" fontId="2" fillId="7" borderId="23" xfId="0" applyFont="1" applyFill="1" applyBorder="1" applyAlignment="1">
      <alignment horizontal="left" vertical="center"/>
    </xf>
    <xf numFmtId="0" fontId="2" fillId="0" borderId="0" xfId="0" applyFont="1" applyAlignment="1">
      <alignment vertical="center"/>
    </xf>
    <xf numFmtId="0" fontId="18" fillId="0" borderId="0" xfId="0" applyFont="1"/>
    <xf numFmtId="0" fontId="2" fillId="0" borderId="0" xfId="0" applyFont="1"/>
    <xf numFmtId="0" fontId="18" fillId="0" borderId="0" xfId="0" applyFont="1" applyAlignment="1">
      <alignment vertical="center"/>
    </xf>
    <xf numFmtId="4" fontId="18" fillId="0" borderId="0" xfId="0" applyNumberFormat="1" applyFont="1" applyBorder="1" applyAlignment="1">
      <alignment vertical="center"/>
    </xf>
    <xf numFmtId="4" fontId="1" fillId="8" borderId="0" xfId="0" applyNumberFormat="1" applyFont="1" applyFill="1" applyBorder="1" applyAlignment="1">
      <alignment vertical="center"/>
    </xf>
    <xf numFmtId="10" fontId="1" fillId="8" borderId="0" xfId="6" applyNumberFormat="1" applyFont="1" applyFill="1" applyBorder="1" applyAlignment="1">
      <alignment horizontal="center" vertical="center"/>
    </xf>
    <xf numFmtId="0" fontId="1" fillId="4" borderId="0" xfId="0" applyFont="1" applyFill="1" applyBorder="1"/>
    <xf numFmtId="0" fontId="1" fillId="4" borderId="0" xfId="0" applyFont="1" applyFill="1" applyBorder="1" applyAlignment="1">
      <alignment horizontal="center"/>
    </xf>
    <xf numFmtId="0" fontId="1" fillId="0" borderId="0" xfId="0" applyFont="1" applyFill="1" applyBorder="1"/>
    <xf numFmtId="0" fontId="1" fillId="0" borderId="0" xfId="0" applyFont="1" applyFill="1" applyBorder="1" applyAlignment="1">
      <alignment horizontal="left"/>
    </xf>
    <xf numFmtId="0" fontId="1" fillId="0" borderId="0" xfId="0" applyFont="1" applyFill="1" applyBorder="1" applyAlignment="1">
      <alignment horizontal="center"/>
    </xf>
    <xf numFmtId="0" fontId="1" fillId="0" borderId="0" xfId="0" applyFont="1" applyFill="1" applyBorder="1" applyAlignment="1">
      <alignment horizontal="left" wrapText="1"/>
    </xf>
    <xf numFmtId="43" fontId="1" fillId="0" borderId="0" xfId="7" applyFont="1" applyFill="1" applyBorder="1" applyAlignment="1">
      <alignment horizontal="right"/>
    </xf>
    <xf numFmtId="44" fontId="1" fillId="0" borderId="0" xfId="2" applyFont="1" applyFill="1" applyBorder="1" applyAlignment="1">
      <alignment horizontal="right"/>
    </xf>
    <xf numFmtId="0" fontId="2" fillId="0" borderId="0" xfId="0" applyFont="1" applyFill="1" applyBorder="1" applyAlignment="1">
      <alignment wrapText="1"/>
    </xf>
    <xf numFmtId="0" fontId="1" fillId="0" borderId="0" xfId="0" applyFont="1" applyFill="1" applyBorder="1" applyAlignment="1">
      <alignment wrapText="1"/>
    </xf>
    <xf numFmtId="0" fontId="18" fillId="0" borderId="0" xfId="0" applyFont="1" applyFill="1" applyBorder="1"/>
    <xf numFmtId="0" fontId="2" fillId="0" borderId="0" xfId="0" applyFont="1" applyFill="1" applyBorder="1" applyAlignment="1">
      <alignment vertical="center"/>
    </xf>
    <xf numFmtId="0" fontId="18" fillId="0" borderId="0" xfId="0" applyFont="1" applyFill="1" applyBorder="1" applyAlignment="1">
      <alignment vertical="center"/>
    </xf>
    <xf numFmtId="177" fontId="1" fillId="0" borderId="0" xfId="7" applyNumberFormat="1" applyFont="1" applyFill="1" applyBorder="1" applyAlignment="1">
      <alignment horizontal="left" vertical="center" wrapText="1"/>
    </xf>
    <xf numFmtId="4" fontId="18" fillId="0" borderId="0" xfId="0" applyNumberFormat="1" applyFont="1" applyFill="1" applyBorder="1" applyAlignment="1">
      <alignment vertical="center"/>
    </xf>
    <xf numFmtId="177" fontId="1" fillId="0" borderId="0" xfId="0" applyNumberFormat="1" applyFont="1" applyFill="1" applyBorder="1" applyAlignment="1">
      <alignment vertical="center"/>
    </xf>
    <xf numFmtId="175" fontId="2" fillId="0" borderId="0" xfId="6" applyNumberFormat="1" applyFont="1" applyFill="1" applyBorder="1" applyAlignment="1">
      <alignment horizontal="center" vertical="center"/>
    </xf>
    <xf numFmtId="4" fontId="1" fillId="0" borderId="0" xfId="0" applyNumberFormat="1" applyFont="1" applyFill="1" applyBorder="1" applyAlignment="1">
      <alignment horizontal="center"/>
    </xf>
    <xf numFmtId="4" fontId="18" fillId="0" borderId="0" xfId="0" applyNumberFormat="1" applyFont="1" applyFill="1" applyBorder="1"/>
    <xf numFmtId="0" fontId="2" fillId="0" borderId="0" xfId="0" applyFont="1" applyFill="1" applyBorder="1" applyAlignment="1">
      <alignment horizontal="center"/>
    </xf>
    <xf numFmtId="177" fontId="2" fillId="0" borderId="24" xfId="7" applyNumberFormat="1" applyFont="1" applyFill="1" applyBorder="1" applyAlignment="1">
      <alignment horizontal="center" vertical="center"/>
    </xf>
    <xf numFmtId="177" fontId="1" fillId="0" borderId="25" xfId="7" applyNumberFormat="1" applyFont="1" applyFill="1" applyBorder="1" applyAlignment="1">
      <alignment horizontal="left" vertical="center" wrapText="1"/>
    </xf>
    <xf numFmtId="4" fontId="1" fillId="0" borderId="25" xfId="0" applyNumberFormat="1" applyFont="1" applyFill="1" applyBorder="1" applyAlignment="1">
      <alignment vertical="center"/>
    </xf>
    <xf numFmtId="10" fontId="1" fillId="0" borderId="26" xfId="6" applyNumberFormat="1" applyFont="1" applyFill="1" applyBorder="1" applyAlignment="1">
      <alignment horizontal="center" vertical="center"/>
    </xf>
    <xf numFmtId="177" fontId="2" fillId="0" borderId="27" xfId="7" applyNumberFormat="1" applyFont="1" applyFill="1" applyBorder="1" applyAlignment="1">
      <alignment horizontal="center" vertical="center"/>
    </xf>
    <xf numFmtId="177" fontId="1" fillId="0" borderId="18" xfId="7" applyNumberFormat="1" applyFont="1" applyFill="1" applyBorder="1" applyAlignment="1">
      <alignment horizontal="left" vertical="center" wrapText="1"/>
    </xf>
    <xf numFmtId="4" fontId="1" fillId="0" borderId="18" xfId="0" applyNumberFormat="1" applyFont="1" applyFill="1" applyBorder="1" applyAlignment="1">
      <alignment vertical="center"/>
    </xf>
    <xf numFmtId="10" fontId="1" fillId="0" borderId="20" xfId="6" applyNumberFormat="1" applyFont="1" applyFill="1" applyBorder="1" applyAlignment="1">
      <alignment horizontal="center" vertical="center"/>
    </xf>
    <xf numFmtId="177" fontId="2" fillId="0" borderId="28" xfId="7" applyNumberFormat="1" applyFont="1" applyFill="1" applyBorder="1" applyAlignment="1">
      <alignment horizontal="center" vertical="center"/>
    </xf>
    <xf numFmtId="177" fontId="1" fillId="0" borderId="19" xfId="7" applyNumberFormat="1" applyFont="1" applyFill="1" applyBorder="1" applyAlignment="1">
      <alignment horizontal="left" vertical="center" wrapText="1"/>
    </xf>
    <xf numFmtId="4" fontId="1" fillId="0" borderId="19" xfId="0" applyNumberFormat="1" applyFont="1" applyFill="1" applyBorder="1" applyAlignment="1">
      <alignment vertical="center"/>
    </xf>
    <xf numFmtId="10" fontId="1" fillId="0" borderId="21" xfId="6" applyNumberFormat="1" applyFont="1" applyFill="1" applyBorder="1" applyAlignment="1">
      <alignment horizontal="center" vertical="center"/>
    </xf>
    <xf numFmtId="0" fontId="1" fillId="4" borderId="0" xfId="0" applyFont="1" applyFill="1" applyBorder="1" applyAlignment="1">
      <alignment horizontal="left"/>
    </xf>
    <xf numFmtId="0" fontId="1" fillId="4" borderId="23" xfId="0" applyFont="1" applyFill="1" applyBorder="1" applyAlignment="1">
      <alignment horizontal="left"/>
    </xf>
    <xf numFmtId="0" fontId="1" fillId="4" borderId="22" xfId="0" applyFont="1" applyFill="1" applyBorder="1" applyAlignment="1">
      <alignment horizontal="center"/>
    </xf>
    <xf numFmtId="0" fontId="1" fillId="4" borderId="22" xfId="0" applyFont="1" applyFill="1" applyBorder="1" applyAlignment="1">
      <alignment horizontal="left" wrapText="1"/>
    </xf>
    <xf numFmtId="0" fontId="1" fillId="4" borderId="29" xfId="0" applyFont="1" applyFill="1" applyBorder="1" applyAlignment="1">
      <alignment horizontal="center"/>
    </xf>
    <xf numFmtId="0" fontId="2" fillId="4" borderId="30" xfId="0" applyFont="1" applyFill="1" applyBorder="1" applyAlignment="1">
      <alignment wrapText="1"/>
    </xf>
    <xf numFmtId="0" fontId="2" fillId="4" borderId="14" xfId="0" applyFont="1" applyFill="1" applyBorder="1" applyAlignment="1">
      <alignment wrapText="1"/>
    </xf>
    <xf numFmtId="0" fontId="2" fillId="4" borderId="31" xfId="0" applyFont="1" applyFill="1" applyBorder="1" applyAlignment="1">
      <alignment wrapText="1"/>
    </xf>
    <xf numFmtId="0" fontId="2" fillId="4" borderId="0" xfId="0" applyFont="1" applyFill="1" applyBorder="1" applyAlignment="1">
      <alignment wrapText="1"/>
    </xf>
    <xf numFmtId="0" fontId="2" fillId="4" borderId="31" xfId="0" applyFont="1" applyFill="1" applyBorder="1" applyAlignment="1">
      <alignment horizontal="left"/>
    </xf>
    <xf numFmtId="0" fontId="2" fillId="4" borderId="0" xfId="0" applyFont="1" applyFill="1" applyBorder="1" applyAlignment="1">
      <alignment horizontal="left"/>
    </xf>
    <xf numFmtId="0" fontId="2" fillId="4" borderId="32" xfId="0" applyFont="1" applyFill="1" applyBorder="1" applyAlignment="1">
      <alignment vertical="center"/>
    </xf>
    <xf numFmtId="184" fontId="2" fillId="4" borderId="15" xfId="0" applyNumberFormat="1" applyFont="1" applyFill="1" applyBorder="1" applyAlignment="1">
      <alignment horizontal="left" vertical="center"/>
    </xf>
    <xf numFmtId="0" fontId="2" fillId="4" borderId="16" xfId="0" applyFont="1" applyFill="1" applyBorder="1" applyAlignment="1">
      <alignment vertical="center"/>
    </xf>
    <xf numFmtId="0" fontId="2" fillId="4" borderId="0" xfId="0" applyFont="1" applyFill="1" applyBorder="1"/>
    <xf numFmtId="0" fontId="2" fillId="4" borderId="0" xfId="0" applyFont="1" applyFill="1" applyBorder="1" applyAlignment="1">
      <alignment horizontal="center" vertical="center" wrapText="1"/>
    </xf>
    <xf numFmtId="0" fontId="18" fillId="4" borderId="0" xfId="0" applyFont="1" applyFill="1" applyBorder="1" applyAlignment="1">
      <alignment horizontal="center" vertical="center"/>
    </xf>
    <xf numFmtId="177" fontId="2" fillId="0" borderId="31" xfId="7" applyNumberFormat="1" applyFont="1" applyFill="1" applyBorder="1" applyAlignment="1">
      <alignment horizontal="center" vertical="center"/>
    </xf>
    <xf numFmtId="10" fontId="1" fillId="0" borderId="33" xfId="6" applyNumberFormat="1" applyFont="1" applyFill="1" applyBorder="1" applyAlignment="1">
      <alignment horizontal="center" vertical="center"/>
    </xf>
    <xf numFmtId="0" fontId="2" fillId="7" borderId="22" xfId="0" applyFont="1" applyFill="1" applyBorder="1" applyAlignment="1">
      <alignment horizontal="left" vertical="center"/>
    </xf>
    <xf numFmtId="4" fontId="2" fillId="7" borderId="22" xfId="0" applyNumberFormat="1" applyFont="1" applyFill="1" applyBorder="1" applyAlignment="1">
      <alignment horizontal="right" vertical="center"/>
    </xf>
    <xf numFmtId="10" fontId="2" fillId="7" borderId="29" xfId="5" applyNumberFormat="1" applyFont="1" applyFill="1" applyBorder="1" applyAlignment="1">
      <alignment horizontal="center" vertical="center"/>
    </xf>
    <xf numFmtId="0" fontId="2" fillId="4" borderId="0" xfId="0" applyFont="1" applyFill="1" applyAlignment="1"/>
    <xf numFmtId="0" fontId="13" fillId="0" borderId="0" xfId="0" applyFont="1" applyAlignment="1">
      <alignment horizontal="center"/>
    </xf>
    <xf numFmtId="4" fontId="18" fillId="0" borderId="0" xfId="0" applyNumberFormat="1" applyFont="1" applyAlignment="1">
      <alignment vertical="center"/>
    </xf>
    <xf numFmtId="178" fontId="18" fillId="0" borderId="0" xfId="0" applyNumberFormat="1" applyFont="1" applyAlignment="1">
      <alignment vertical="center"/>
    </xf>
    <xf numFmtId="175" fontId="18" fillId="0" borderId="0" xfId="0" applyNumberFormat="1" applyFont="1" applyAlignment="1">
      <alignment vertical="center"/>
    </xf>
    <xf numFmtId="177" fontId="18" fillId="0" borderId="0" xfId="0" applyNumberFormat="1" applyFont="1"/>
    <xf numFmtId="43" fontId="18" fillId="0" borderId="0" xfId="0" applyNumberFormat="1" applyFont="1"/>
    <xf numFmtId="0" fontId="18" fillId="8" borderId="0" xfId="0" applyFont="1" applyFill="1" applyBorder="1" applyAlignment="1">
      <alignment vertical="center"/>
    </xf>
    <xf numFmtId="177" fontId="2" fillId="0" borderId="17" xfId="7" applyNumberFormat="1" applyFont="1" applyBorder="1" applyAlignment="1">
      <alignment horizontal="center" vertical="center"/>
    </xf>
    <xf numFmtId="177" fontId="1" fillId="0" borderId="17" xfId="7" applyNumberFormat="1" applyFont="1" applyBorder="1" applyAlignment="1">
      <alignment horizontal="left" vertical="center" wrapText="1"/>
    </xf>
    <xf numFmtId="4" fontId="1" fillId="0" borderId="17" xfId="0" applyNumberFormat="1" applyFont="1" applyBorder="1" applyAlignment="1">
      <alignment vertical="center"/>
    </xf>
    <xf numFmtId="4" fontId="1" fillId="0" borderId="27" xfId="0" applyNumberFormat="1" applyFont="1" applyBorder="1" applyAlignment="1">
      <alignment vertical="center"/>
    </xf>
    <xf numFmtId="177" fontId="2" fillId="0" borderId="34" xfId="7" applyNumberFormat="1" applyFont="1" applyBorder="1" applyAlignment="1">
      <alignment horizontal="center" vertical="center"/>
    </xf>
    <xf numFmtId="177" fontId="1" fillId="0" borderId="34" xfId="7" applyNumberFormat="1" applyFont="1" applyBorder="1" applyAlignment="1">
      <alignment horizontal="left" vertical="center" wrapText="1"/>
    </xf>
    <xf numFmtId="4" fontId="1" fillId="0" borderId="34" xfId="0" applyNumberFormat="1" applyFont="1" applyBorder="1" applyAlignment="1">
      <alignment vertical="center"/>
    </xf>
    <xf numFmtId="3" fontId="3" fillId="0" borderId="0" xfId="0" applyNumberFormat="1" applyFont="1" applyBorder="1" applyAlignment="1">
      <alignment vertical="center"/>
    </xf>
    <xf numFmtId="10" fontId="1" fillId="0" borderId="23" xfId="6" applyNumberFormat="1" applyFont="1" applyBorder="1" applyAlignment="1">
      <alignment horizontal="center" vertical="center"/>
    </xf>
    <xf numFmtId="10" fontId="1" fillId="0" borderId="30" xfId="6" applyNumberFormat="1" applyFont="1" applyBorder="1" applyAlignment="1">
      <alignment horizontal="center" vertical="center"/>
    </xf>
    <xf numFmtId="4" fontId="2" fillId="0" borderId="28" xfId="0" applyNumberFormat="1" applyFont="1" applyBorder="1" applyAlignment="1">
      <alignment vertical="center"/>
    </xf>
    <xf numFmtId="4" fontId="2" fillId="0" borderId="20" xfId="0" applyNumberFormat="1" applyFont="1" applyBorder="1" applyAlignment="1">
      <alignment horizontal="center" vertical="center"/>
    </xf>
    <xf numFmtId="4" fontId="2" fillId="0" borderId="21" xfId="6" applyNumberFormat="1" applyFont="1" applyBorder="1" applyAlignment="1">
      <alignment horizontal="center" vertical="center"/>
    </xf>
    <xf numFmtId="4" fontId="18" fillId="0" borderId="0" xfId="0" applyNumberFormat="1" applyFont="1" applyBorder="1"/>
    <xf numFmtId="4" fontId="18" fillId="0" borderId="0" xfId="0" applyNumberFormat="1" applyFont="1"/>
    <xf numFmtId="177" fontId="2" fillId="0" borderId="35" xfId="7" applyNumberFormat="1" applyFont="1" applyBorder="1" applyAlignment="1">
      <alignment horizontal="center" vertical="center"/>
    </xf>
    <xf numFmtId="177" fontId="1" fillId="0" borderId="35" xfId="7" applyNumberFormat="1" applyFont="1" applyBorder="1" applyAlignment="1">
      <alignment horizontal="left" vertical="center" wrapText="1"/>
    </xf>
    <xf numFmtId="4" fontId="1" fillId="0" borderId="35" xfId="0" applyNumberFormat="1" applyFont="1" applyBorder="1" applyAlignment="1">
      <alignment vertical="center"/>
    </xf>
    <xf numFmtId="10" fontId="1" fillId="0" borderId="32" xfId="6" applyNumberFormat="1" applyFont="1" applyBorder="1" applyAlignment="1">
      <alignment horizontal="center" vertical="center"/>
    </xf>
    <xf numFmtId="4" fontId="1" fillId="0" borderId="36" xfId="0" applyNumberFormat="1" applyFont="1" applyBorder="1" applyAlignment="1">
      <alignment vertical="center"/>
    </xf>
    <xf numFmtId="4" fontId="2" fillId="0" borderId="37" xfId="0" applyNumberFormat="1" applyFont="1" applyBorder="1" applyAlignment="1">
      <alignment horizontal="center" vertical="center"/>
    </xf>
    <xf numFmtId="0" fontId="18" fillId="0" borderId="0" xfId="0" applyFont="1" applyBorder="1"/>
    <xf numFmtId="4" fontId="1" fillId="8" borderId="38" xfId="0" applyNumberFormat="1" applyFont="1" applyFill="1" applyBorder="1" applyAlignment="1">
      <alignment vertical="center"/>
    </xf>
    <xf numFmtId="4" fontId="2" fillId="8" borderId="39" xfId="0" applyNumberFormat="1" applyFont="1" applyFill="1" applyBorder="1" applyAlignment="1">
      <alignment horizontal="center" vertical="center"/>
    </xf>
    <xf numFmtId="4" fontId="2" fillId="0" borderId="24" xfId="0" applyNumberFormat="1" applyFont="1" applyBorder="1" applyAlignment="1">
      <alignment vertical="center"/>
    </xf>
    <xf numFmtId="4" fontId="2" fillId="0" borderId="26" xfId="6" applyNumberFormat="1" applyFont="1" applyBorder="1" applyAlignment="1">
      <alignment horizontal="center" vertical="center"/>
    </xf>
    <xf numFmtId="177" fontId="2" fillId="7" borderId="17" xfId="7" applyNumberFormat="1" applyFont="1" applyFill="1" applyBorder="1" applyAlignment="1">
      <alignment vertical="center"/>
    </xf>
    <xf numFmtId="0" fontId="2" fillId="7" borderId="17" xfId="0" applyFont="1" applyFill="1" applyBorder="1" applyAlignment="1">
      <alignment horizontal="center" vertical="center"/>
    </xf>
    <xf numFmtId="4" fontId="2" fillId="7" borderId="17" xfId="7" applyNumberFormat="1" applyFont="1" applyFill="1" applyBorder="1" applyAlignment="1">
      <alignment horizontal="center" vertical="center"/>
    </xf>
    <xf numFmtId="4" fontId="2" fillId="7" borderId="17" xfId="0" applyNumberFormat="1" applyFont="1" applyFill="1" applyBorder="1" applyAlignment="1">
      <alignment horizontal="center" vertical="center"/>
    </xf>
    <xf numFmtId="0" fontId="18" fillId="0" borderId="0" xfId="0" applyFont="1" applyFill="1"/>
    <xf numFmtId="4" fontId="18" fillId="0" borderId="0" xfId="0" applyNumberFormat="1" applyFont="1" applyFill="1"/>
    <xf numFmtId="177" fontId="2" fillId="8" borderId="0" xfId="7" applyNumberFormat="1" applyFont="1" applyFill="1" applyBorder="1" applyAlignment="1">
      <alignment horizontal="right" vertical="center"/>
    </xf>
    <xf numFmtId="0" fontId="18" fillId="4" borderId="0" xfId="0" applyFont="1" applyFill="1"/>
    <xf numFmtId="4" fontId="18" fillId="4" borderId="0" xfId="0" applyNumberFormat="1" applyFont="1" applyFill="1"/>
    <xf numFmtId="4" fontId="18" fillId="4" borderId="0" xfId="0" applyNumberFormat="1" applyFont="1" applyFill="1" applyBorder="1"/>
    <xf numFmtId="0" fontId="19" fillId="4" borderId="30" xfId="0" applyFont="1" applyFill="1" applyBorder="1" applyAlignment="1">
      <alignment vertical="center" wrapText="1"/>
    </xf>
    <xf numFmtId="0" fontId="19" fillId="4" borderId="31" xfId="0" applyFont="1" applyFill="1" applyBorder="1" applyAlignment="1">
      <alignment vertical="center" wrapText="1"/>
    </xf>
    <xf numFmtId="0" fontId="19" fillId="4" borderId="32" xfId="0" applyFont="1" applyFill="1" applyBorder="1" applyAlignment="1">
      <alignment vertical="center" wrapText="1"/>
    </xf>
    <xf numFmtId="4" fontId="13" fillId="4" borderId="0" xfId="0" applyNumberFormat="1" applyFont="1" applyFill="1" applyBorder="1" applyAlignment="1"/>
    <xf numFmtId="4" fontId="2" fillId="4" borderId="0" xfId="0" applyNumberFormat="1" applyFont="1" applyFill="1" applyBorder="1" applyAlignment="1">
      <alignment vertical="center"/>
    </xf>
    <xf numFmtId="0" fontId="18" fillId="4" borderId="30" xfId="0" applyFont="1" applyFill="1" applyBorder="1"/>
    <xf numFmtId="4" fontId="2" fillId="4" borderId="14" xfId="0" applyNumberFormat="1" applyFont="1" applyFill="1" applyBorder="1" applyAlignment="1">
      <alignment wrapText="1"/>
    </xf>
    <xf numFmtId="4" fontId="18" fillId="4" borderId="14" xfId="0" applyNumberFormat="1" applyFont="1" applyFill="1" applyBorder="1"/>
    <xf numFmtId="4" fontId="18" fillId="4" borderId="40" xfId="0" applyNumberFormat="1" applyFont="1" applyFill="1" applyBorder="1"/>
    <xf numFmtId="0" fontId="13" fillId="4" borderId="0" xfId="0" applyFont="1" applyFill="1" applyBorder="1" applyAlignment="1"/>
    <xf numFmtId="4" fontId="13" fillId="4" borderId="0" xfId="0" applyNumberFormat="1" applyFont="1" applyFill="1" applyBorder="1" applyAlignment="1">
      <alignment horizontal="center"/>
    </xf>
    <xf numFmtId="0" fontId="1" fillId="4" borderId="14" xfId="0" applyFont="1" applyFill="1" applyBorder="1" applyAlignment="1">
      <alignment wrapText="1"/>
    </xf>
    <xf numFmtId="4" fontId="1" fillId="4" borderId="14" xfId="0" applyNumberFormat="1" applyFont="1" applyFill="1" applyBorder="1" applyAlignment="1">
      <alignment wrapText="1"/>
    </xf>
    <xf numFmtId="4" fontId="18" fillId="4" borderId="33" xfId="0" applyNumberFormat="1" applyFont="1" applyFill="1" applyBorder="1"/>
    <xf numFmtId="0" fontId="2" fillId="4" borderId="15" xfId="0" applyFont="1" applyFill="1" applyBorder="1" applyAlignment="1">
      <alignment horizontal="center" vertical="center"/>
    </xf>
    <xf numFmtId="4" fontId="2" fillId="4" borderId="15" xfId="0" applyNumberFormat="1" applyFont="1" applyFill="1" applyBorder="1" applyAlignment="1">
      <alignment horizontal="center" vertical="center"/>
    </xf>
    <xf numFmtId="4" fontId="2" fillId="4" borderId="15" xfId="2" applyNumberFormat="1" applyFont="1" applyFill="1" applyBorder="1" applyAlignment="1">
      <alignment horizontal="center" vertical="center"/>
    </xf>
    <xf numFmtId="4" fontId="2" fillId="4" borderId="15" xfId="0" applyNumberFormat="1" applyFont="1" applyFill="1" applyBorder="1"/>
    <xf numFmtId="4" fontId="18" fillId="4" borderId="15" xfId="0" applyNumberFormat="1" applyFont="1" applyFill="1" applyBorder="1"/>
    <xf numFmtId="4" fontId="2" fillId="4" borderId="15" xfId="0" applyNumberFormat="1" applyFont="1" applyFill="1" applyBorder="1" applyAlignment="1">
      <alignment vertical="center"/>
    </xf>
    <xf numFmtId="4" fontId="18" fillId="4" borderId="16" xfId="0" applyNumberFormat="1" applyFont="1" applyFill="1" applyBorder="1"/>
    <xf numFmtId="0" fontId="1" fillId="4" borderId="0" xfId="0" applyFont="1" applyFill="1" applyAlignment="1">
      <alignment horizontal="left"/>
    </xf>
    <xf numFmtId="43" fontId="1" fillId="4" borderId="0" xfId="7" applyFont="1" applyFill="1" applyAlignment="1">
      <alignment horizontal="right"/>
    </xf>
    <xf numFmtId="10" fontId="1" fillId="4" borderId="0" xfId="5" applyNumberFormat="1" applyFont="1" applyFill="1" applyAlignment="1">
      <alignment horizontal="right"/>
    </xf>
    <xf numFmtId="4" fontId="1" fillId="4" borderId="0" xfId="7" applyNumberFormat="1" applyFont="1" applyFill="1" applyAlignment="1">
      <alignment horizontal="right"/>
    </xf>
    <xf numFmtId="4" fontId="1" fillId="4" borderId="0" xfId="7" applyNumberFormat="1" applyFont="1" applyFill="1" applyBorder="1" applyAlignment="1">
      <alignment horizontal="right"/>
    </xf>
    <xf numFmtId="4" fontId="1" fillId="4" borderId="0" xfId="5" applyNumberFormat="1" applyFont="1" applyFill="1" applyBorder="1" applyAlignment="1">
      <alignment horizontal="right"/>
    </xf>
    <xf numFmtId="0" fontId="4" fillId="0" borderId="41" xfId="1" applyFont="1" applyBorder="1"/>
    <xf numFmtId="0" fontId="4" fillId="0" borderId="42" xfId="1" applyFont="1" applyBorder="1"/>
    <xf numFmtId="0" fontId="4" fillId="0" borderId="43" xfId="1" applyFont="1" applyBorder="1"/>
    <xf numFmtId="0" fontId="16" fillId="0" borderId="44" xfId="1" applyBorder="1"/>
    <xf numFmtId="0" fontId="16" fillId="0" borderId="45" xfId="1" applyBorder="1"/>
    <xf numFmtId="0" fontId="16" fillId="0" borderId="46" xfId="1" applyBorder="1"/>
    <xf numFmtId="10" fontId="1" fillId="4" borderId="33" xfId="5" applyNumberFormat="1" applyFont="1" applyFill="1" applyBorder="1" applyAlignment="1">
      <alignment horizontal="left" vertical="center"/>
    </xf>
    <xf numFmtId="0" fontId="2" fillId="4" borderId="40" xfId="0" applyFont="1" applyFill="1" applyBorder="1" applyAlignment="1">
      <alignment horizontal="left" wrapText="1"/>
    </xf>
    <xf numFmtId="43" fontId="2" fillId="4" borderId="15" xfId="7" applyFont="1" applyFill="1" applyBorder="1" applyAlignment="1">
      <alignment horizontal="right"/>
    </xf>
    <xf numFmtId="0" fontId="0" fillId="0" borderId="0" xfId="0" applyNumberFormat="1" applyAlignment="1">
      <alignment horizontal="right"/>
    </xf>
    <xf numFmtId="4" fontId="0" fillId="0" borderId="0" xfId="0" applyNumberFormat="1" applyAlignment="1">
      <alignment horizontal="right"/>
    </xf>
    <xf numFmtId="0" fontId="20" fillId="0" borderId="0" xfId="0" applyFont="1"/>
    <xf numFmtId="43" fontId="1" fillId="4" borderId="22" xfId="7" applyFont="1" applyFill="1" applyBorder="1" applyAlignment="1">
      <alignment vertical="center"/>
    </xf>
    <xf numFmtId="43" fontId="1" fillId="4" borderId="0" xfId="7" applyFont="1" applyFill="1" applyBorder="1" applyAlignment="1">
      <alignment vertical="center"/>
    </xf>
    <xf numFmtId="43" fontId="1" fillId="0" borderId="17" xfId="7" applyFont="1" applyFill="1" applyBorder="1" applyAlignment="1">
      <alignment horizontal="center" vertical="center"/>
    </xf>
    <xf numFmtId="44" fontId="1" fillId="0" borderId="17" xfId="0" applyNumberFormat="1" applyFont="1" applyFill="1" applyBorder="1" applyAlignment="1">
      <alignment horizontal="center" vertical="center"/>
    </xf>
    <xf numFmtId="44" fontId="1" fillId="0" borderId="17" xfId="0" applyNumberFormat="1" applyFont="1" applyFill="1" applyBorder="1" applyAlignment="1">
      <alignment vertical="center"/>
    </xf>
    <xf numFmtId="44" fontId="2" fillId="0" borderId="17" xfId="0" applyNumberFormat="1" applyFont="1" applyFill="1" applyBorder="1" applyAlignment="1">
      <alignment vertical="center"/>
    </xf>
    <xf numFmtId="43" fontId="1" fillId="0" borderId="17" xfId="7" applyFont="1" applyFill="1" applyBorder="1" applyAlignment="1">
      <alignment horizontal="right" vertical="center"/>
    </xf>
    <xf numFmtId="43" fontId="1" fillId="0" borderId="17" xfId="7" applyFont="1" applyFill="1" applyBorder="1" applyAlignment="1">
      <alignment vertical="center"/>
    </xf>
    <xf numFmtId="43" fontId="1" fillId="0" borderId="0" xfId="7" applyFont="1" applyFill="1" applyBorder="1" applyAlignment="1">
      <alignment vertical="center"/>
    </xf>
    <xf numFmtId="43" fontId="1" fillId="4" borderId="22" xfId="7" applyFont="1" applyFill="1" applyBorder="1"/>
    <xf numFmtId="43" fontId="1" fillId="9" borderId="17" xfId="7" applyFont="1" applyFill="1" applyBorder="1" applyAlignment="1">
      <alignment horizontal="center" vertical="center" wrapText="1"/>
    </xf>
    <xf numFmtId="43" fontId="1" fillId="0" borderId="0" xfId="0" applyNumberFormat="1" applyFont="1"/>
    <xf numFmtId="43" fontId="1" fillId="0" borderId="17" xfId="7" applyFont="1" applyBorder="1"/>
    <xf numFmtId="43" fontId="1" fillId="0" borderId="47" xfId="7" applyFont="1" applyBorder="1"/>
    <xf numFmtId="43" fontId="1" fillId="0" borderId="0" xfId="7" applyFont="1"/>
    <xf numFmtId="44" fontId="2" fillId="10" borderId="22" xfId="2" applyFont="1" applyFill="1" applyBorder="1" applyAlignment="1">
      <alignment vertical="center"/>
    </xf>
    <xf numFmtId="44" fontId="1" fillId="0" borderId="0" xfId="2" applyFont="1" applyBorder="1" applyAlignment="1">
      <alignment horizontal="center" vertical="center"/>
    </xf>
    <xf numFmtId="44" fontId="2" fillId="0" borderId="18" xfId="2" applyFont="1" applyBorder="1" applyAlignment="1">
      <alignment horizontal="right" vertical="center" wrapText="1"/>
    </xf>
    <xf numFmtId="44" fontId="1" fillId="4" borderId="22" xfId="2" applyFont="1" applyFill="1" applyBorder="1" applyAlignment="1">
      <alignment vertical="center"/>
    </xf>
    <xf numFmtId="44" fontId="1" fillId="4" borderId="29" xfId="2" applyFont="1" applyFill="1" applyBorder="1" applyAlignment="1">
      <alignment vertical="center"/>
    </xf>
    <xf numFmtId="44" fontId="2" fillId="7" borderId="22" xfId="2" applyFont="1" applyFill="1" applyBorder="1" applyAlignment="1">
      <alignment vertical="center"/>
    </xf>
    <xf numFmtId="44" fontId="2" fillId="7" borderId="29" xfId="2" applyFont="1" applyFill="1" applyBorder="1" applyAlignment="1">
      <alignment vertical="center"/>
    </xf>
    <xf numFmtId="44" fontId="1" fillId="0" borderId="20" xfId="2" applyFont="1" applyBorder="1" applyAlignment="1">
      <alignment vertical="center"/>
    </xf>
    <xf numFmtId="44" fontId="2" fillId="10" borderId="29" xfId="2" applyFont="1" applyFill="1" applyBorder="1" applyAlignment="1">
      <alignment vertical="center"/>
    </xf>
    <xf numFmtId="44" fontId="2" fillId="6" borderId="22" xfId="2" applyFont="1" applyFill="1" applyBorder="1" applyAlignment="1">
      <alignment vertical="center"/>
    </xf>
    <xf numFmtId="44" fontId="2" fillId="6" borderId="29" xfId="2" applyFont="1" applyFill="1" applyBorder="1" applyAlignment="1">
      <alignment vertical="center"/>
    </xf>
    <xf numFmtId="44" fontId="1" fillId="0" borderId="18" xfId="2" applyFont="1" applyBorder="1" applyAlignment="1">
      <alignment horizontal="right" vertical="center"/>
    </xf>
    <xf numFmtId="44" fontId="1" fillId="4" borderId="18" xfId="2" applyFont="1" applyFill="1" applyBorder="1" applyAlignment="1">
      <alignment vertical="center"/>
    </xf>
    <xf numFmtId="44" fontId="1" fillId="0" borderId="19" xfId="2" applyFont="1" applyBorder="1" applyAlignment="1">
      <alignment horizontal="right" vertical="center"/>
    </xf>
    <xf numFmtId="0" fontId="14" fillId="0" borderId="0" xfId="0" applyFont="1" applyAlignment="1">
      <alignment horizontal="left"/>
    </xf>
    <xf numFmtId="0" fontId="14" fillId="0" borderId="0" xfId="0" applyNumberFormat="1" applyFont="1" applyAlignment="1">
      <alignment horizontal="left"/>
    </xf>
    <xf numFmtId="0" fontId="14" fillId="0" borderId="0" xfId="0" applyNumberFormat="1" applyFont="1" applyAlignment="1">
      <alignment horizontal="right"/>
    </xf>
    <xf numFmtId="4" fontId="14" fillId="0" borderId="0" xfId="0" applyNumberFormat="1" applyFont="1" applyAlignment="1">
      <alignment horizontal="right"/>
    </xf>
    <xf numFmtId="0" fontId="21" fillId="0" borderId="0" xfId="0" applyFont="1" applyFill="1" applyBorder="1" applyAlignment="1">
      <alignment horizontal="left" vertical="center"/>
    </xf>
    <xf numFmtId="4" fontId="22" fillId="0" borderId="0" xfId="0" quotePrefix="1" applyNumberFormat="1" applyFont="1" applyFill="1" applyBorder="1" applyAlignment="1">
      <alignment horizontal="left" vertical="center" wrapText="1"/>
    </xf>
    <xf numFmtId="4" fontId="22" fillId="0" borderId="0" xfId="0" applyNumberFormat="1" applyFont="1" applyFill="1" applyBorder="1" applyAlignment="1">
      <alignment horizontal="center" vertical="center"/>
    </xf>
    <xf numFmtId="0" fontId="22" fillId="0" borderId="0" xfId="0" applyFont="1" applyFill="1" applyBorder="1" applyAlignment="1">
      <alignment vertical="center"/>
    </xf>
    <xf numFmtId="0" fontId="22" fillId="0" borderId="0" xfId="0" applyFont="1" applyFill="1" applyAlignment="1">
      <alignment horizontal="left" vertical="center"/>
    </xf>
    <xf numFmtId="4" fontId="22" fillId="0" borderId="0" xfId="0" applyNumberFormat="1" applyFont="1" applyFill="1" applyAlignment="1">
      <alignment vertical="center" wrapText="1"/>
    </xf>
    <xf numFmtId="4" fontId="22" fillId="0" borderId="0" xfId="0" applyNumberFormat="1" applyFont="1" applyFill="1" applyAlignment="1">
      <alignment horizontal="center" vertical="center"/>
    </xf>
    <xf numFmtId="4" fontId="22" fillId="0" borderId="0" xfId="7" applyNumberFormat="1" applyFont="1" applyFill="1" applyAlignment="1">
      <alignment horizontal="center" vertical="center"/>
    </xf>
    <xf numFmtId="43" fontId="22" fillId="0" borderId="0" xfId="7" applyFont="1" applyFill="1" applyAlignment="1">
      <alignment vertical="center"/>
    </xf>
    <xf numFmtId="0" fontId="22" fillId="0" borderId="0" xfId="0" applyFont="1" applyFill="1" applyAlignment="1">
      <alignment vertical="center"/>
    </xf>
    <xf numFmtId="4" fontId="22" fillId="0" borderId="48" xfId="7" applyNumberFormat="1" applyFont="1" applyFill="1" applyBorder="1" applyAlignment="1">
      <alignment horizontal="center" vertical="center" wrapText="1"/>
    </xf>
    <xf numFmtId="4" fontId="22" fillId="0" borderId="17" xfId="7" applyNumberFormat="1" applyFont="1" applyFill="1" applyBorder="1" applyAlignment="1">
      <alignment horizontal="center" vertical="center"/>
    </xf>
    <xf numFmtId="4" fontId="22" fillId="0" borderId="49" xfId="7" applyNumberFormat="1" applyFont="1" applyFill="1" applyBorder="1" applyAlignment="1">
      <alignment horizontal="center" vertical="center"/>
    </xf>
    <xf numFmtId="4" fontId="22" fillId="0" borderId="48" xfId="0" applyNumberFormat="1" applyFont="1" applyFill="1" applyBorder="1" applyAlignment="1">
      <alignment horizontal="center" vertical="center" wrapText="1"/>
    </xf>
    <xf numFmtId="4" fontId="22" fillId="0" borderId="17" xfId="0" applyNumberFormat="1" applyFont="1" applyFill="1" applyBorder="1" applyAlignment="1">
      <alignment horizontal="center" vertical="center" wrapText="1"/>
    </xf>
    <xf numFmtId="4" fontId="22" fillId="0" borderId="49" xfId="0" applyNumberFormat="1" applyFont="1" applyFill="1" applyBorder="1" applyAlignment="1">
      <alignment horizontal="center" vertical="center" wrapText="1"/>
    </xf>
    <xf numFmtId="4" fontId="22" fillId="0" borderId="49" xfId="0" applyNumberFormat="1" applyFont="1" applyFill="1" applyBorder="1" applyAlignment="1">
      <alignment horizontal="center" vertical="center"/>
    </xf>
    <xf numFmtId="4" fontId="22" fillId="0" borderId="29" xfId="7" applyNumberFormat="1" applyFont="1" applyFill="1" applyBorder="1" applyAlignment="1">
      <alignment horizontal="center" vertical="center"/>
    </xf>
    <xf numFmtId="43" fontId="22" fillId="0" borderId="0" xfId="7" applyFont="1" applyFill="1" applyBorder="1" applyAlignment="1">
      <alignment horizontal="center" vertical="center"/>
    </xf>
    <xf numFmtId="0" fontId="22" fillId="0" borderId="17" xfId="0" applyFont="1" applyFill="1" applyBorder="1" applyAlignment="1">
      <alignment horizontal="left" vertical="center"/>
    </xf>
    <xf numFmtId="4" fontId="22" fillId="0" borderId="17" xfId="0" applyNumberFormat="1" applyFont="1" applyFill="1" applyBorder="1" applyAlignment="1">
      <alignment vertical="center" wrapText="1"/>
    </xf>
    <xf numFmtId="4" fontId="22" fillId="0" borderId="23" xfId="0" applyNumberFormat="1" applyFont="1" applyFill="1" applyBorder="1" applyAlignment="1">
      <alignment horizontal="center" vertical="center"/>
    </xf>
    <xf numFmtId="4" fontId="22" fillId="0" borderId="48" xfId="7" applyNumberFormat="1" applyFont="1" applyFill="1" applyBorder="1" applyAlignment="1">
      <alignment horizontal="center" vertical="center"/>
    </xf>
    <xf numFmtId="4" fontId="22" fillId="0" borderId="48" xfId="0" applyNumberFormat="1" applyFont="1" applyFill="1" applyBorder="1" applyAlignment="1">
      <alignment horizontal="center" vertical="center"/>
    </xf>
    <xf numFmtId="4" fontId="22" fillId="0" borderId="17" xfId="0" applyNumberFormat="1" applyFont="1" applyFill="1" applyBorder="1" applyAlignment="1">
      <alignment horizontal="center" vertical="center"/>
    </xf>
    <xf numFmtId="43" fontId="22" fillId="0" borderId="0" xfId="7" applyFont="1" applyFill="1" applyBorder="1" applyAlignment="1">
      <alignment vertical="center"/>
    </xf>
    <xf numFmtId="43" fontId="22" fillId="0" borderId="0" xfId="0" applyNumberFormat="1" applyFont="1" applyFill="1" applyAlignment="1">
      <alignment vertical="center"/>
    </xf>
    <xf numFmtId="0" fontId="22" fillId="0" borderId="17" xfId="0" applyFont="1" applyFill="1" applyBorder="1" applyAlignment="1">
      <alignment vertical="center"/>
    </xf>
    <xf numFmtId="44" fontId="22" fillId="0" borderId="0" xfId="0" applyNumberFormat="1" applyFont="1" applyFill="1" applyAlignment="1">
      <alignment vertical="center"/>
    </xf>
    <xf numFmtId="4" fontId="22" fillId="0" borderId="50" xfId="7" applyNumberFormat="1" applyFont="1" applyFill="1" applyBorder="1" applyAlignment="1">
      <alignment horizontal="center" vertical="center"/>
    </xf>
    <xf numFmtId="4" fontId="22" fillId="0" borderId="51" xfId="7" applyNumberFormat="1" applyFont="1" applyFill="1" applyBorder="1" applyAlignment="1">
      <alignment horizontal="center" vertical="center"/>
    </xf>
    <xf numFmtId="4" fontId="22" fillId="0" borderId="52" xfId="7" applyNumberFormat="1" applyFont="1" applyFill="1" applyBorder="1" applyAlignment="1">
      <alignment horizontal="center" vertical="center"/>
    </xf>
    <xf numFmtId="4" fontId="22" fillId="0" borderId="50" xfId="0" applyNumberFormat="1" applyFont="1" applyFill="1" applyBorder="1" applyAlignment="1">
      <alignment horizontal="center" vertical="center"/>
    </xf>
    <xf numFmtId="4" fontId="22" fillId="0" borderId="51" xfId="0" applyNumberFormat="1" applyFont="1" applyFill="1" applyBorder="1" applyAlignment="1">
      <alignment horizontal="center" vertical="center"/>
    </xf>
    <xf numFmtId="4" fontId="22" fillId="0" borderId="52" xfId="0" applyNumberFormat="1" applyFont="1" applyFill="1" applyBorder="1" applyAlignment="1">
      <alignment horizontal="center" vertical="center"/>
    </xf>
    <xf numFmtId="4" fontId="22" fillId="0" borderId="35" xfId="7" applyNumberFormat="1" applyFont="1" applyFill="1" applyBorder="1" applyAlignment="1">
      <alignment horizontal="center" vertical="center"/>
    </xf>
    <xf numFmtId="4" fontId="22" fillId="0" borderId="35" xfId="0" applyNumberFormat="1" applyFont="1" applyFill="1" applyBorder="1" applyAlignment="1">
      <alignment horizontal="center" vertical="center"/>
    </xf>
    <xf numFmtId="0" fontId="23" fillId="0" borderId="0" xfId="0" applyNumberFormat="1" applyFont="1" applyAlignment="1">
      <alignment horizontal="left"/>
    </xf>
    <xf numFmtId="0" fontId="23" fillId="0" borderId="0" xfId="0" applyFont="1" applyAlignment="1">
      <alignment horizontal="left"/>
    </xf>
    <xf numFmtId="0" fontId="23" fillId="0" borderId="0" xfId="0" applyNumberFormat="1" applyFont="1" applyAlignment="1">
      <alignment horizontal="right"/>
    </xf>
    <xf numFmtId="0" fontId="24" fillId="0" borderId="0" xfId="0" applyFont="1"/>
    <xf numFmtId="0" fontId="24" fillId="0" borderId="0" xfId="0" applyNumberFormat="1" applyFont="1" applyAlignment="1">
      <alignment horizontal="right"/>
    </xf>
    <xf numFmtId="0" fontId="1" fillId="0" borderId="17" xfId="0" applyFont="1" applyFill="1" applyBorder="1" applyAlignment="1">
      <alignment horizontal="center" vertical="center"/>
    </xf>
    <xf numFmtId="44" fontId="2" fillId="5" borderId="17" xfId="2" applyFont="1" applyFill="1" applyBorder="1" applyAlignment="1">
      <alignment horizontal="right" vertical="center" wrapText="1"/>
    </xf>
    <xf numFmtId="44" fontId="2" fillId="5" borderId="17" xfId="2" applyFont="1" applyFill="1" applyBorder="1" applyAlignment="1">
      <alignment horizontal="center" vertical="center" wrapText="1"/>
    </xf>
    <xf numFmtId="44" fontId="1" fillId="0" borderId="25" xfId="2" applyFont="1" applyFill="1" applyBorder="1" applyAlignment="1">
      <alignment horizontal="right" vertical="center"/>
    </xf>
    <xf numFmtId="44" fontId="1" fillId="0" borderId="25" xfId="2" applyFont="1" applyBorder="1" applyAlignment="1">
      <alignment vertical="center"/>
    </xf>
    <xf numFmtId="43" fontId="1" fillId="0" borderId="25" xfId="7" applyFont="1" applyBorder="1" applyAlignment="1">
      <alignment horizontal="right" vertical="center"/>
    </xf>
    <xf numFmtId="0" fontId="2" fillId="4" borderId="31" xfId="0" applyFont="1" applyFill="1" applyBorder="1" applyAlignment="1">
      <alignment vertical="center"/>
    </xf>
    <xf numFmtId="0" fontId="2" fillId="4" borderId="30" xfId="0" applyFont="1" applyFill="1" applyBorder="1" applyAlignment="1">
      <alignment vertical="center"/>
    </xf>
    <xf numFmtId="0" fontId="1" fillId="4" borderId="0" xfId="0" applyFont="1" applyFill="1"/>
    <xf numFmtId="0" fontId="1" fillId="0" borderId="0" xfId="0" applyFont="1" applyBorder="1" applyAlignment="1">
      <alignment vertical="center"/>
    </xf>
    <xf numFmtId="0" fontId="2" fillId="0" borderId="0"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0" xfId="0" applyFont="1" applyBorder="1" applyAlignment="1">
      <alignment horizontal="center" vertical="center"/>
    </xf>
    <xf numFmtId="0" fontId="2" fillId="4" borderId="0" xfId="0" applyFont="1" applyFill="1" applyBorder="1" applyAlignment="1">
      <alignment horizontal="justify" vertical="center" wrapText="1"/>
    </xf>
    <xf numFmtId="0" fontId="2" fillId="4" borderId="0" xfId="0" applyFont="1" applyFill="1" applyBorder="1" applyAlignment="1">
      <alignment vertical="center"/>
    </xf>
    <xf numFmtId="0" fontId="2" fillId="4" borderId="14" xfId="0" applyFont="1" applyFill="1" applyBorder="1" applyAlignment="1">
      <alignment horizontal="justify" vertical="center" wrapText="1"/>
    </xf>
    <xf numFmtId="0" fontId="2" fillId="4" borderId="14" xfId="0" applyFont="1" applyFill="1" applyBorder="1" applyAlignment="1">
      <alignment vertical="center"/>
    </xf>
    <xf numFmtId="0" fontId="2" fillId="4" borderId="15" xfId="0" applyFont="1" applyFill="1" applyBorder="1" applyAlignment="1">
      <alignment horizontal="justify" vertical="center" wrapText="1"/>
    </xf>
    <xf numFmtId="0" fontId="2" fillId="4" borderId="15" xfId="0" applyFont="1" applyFill="1" applyBorder="1" applyAlignment="1">
      <alignment vertical="center"/>
    </xf>
    <xf numFmtId="0" fontId="1" fillId="0" borderId="0" xfId="0" applyFont="1" applyBorder="1" applyAlignment="1">
      <alignment horizontal="left" vertical="center"/>
    </xf>
    <xf numFmtId="0" fontId="1" fillId="12" borderId="0" xfId="0" applyFont="1" applyFill="1" applyBorder="1" applyAlignment="1">
      <alignment vertical="center"/>
    </xf>
    <xf numFmtId="0" fontId="1" fillId="0" borderId="0" xfId="0" applyFont="1" applyBorder="1" applyAlignment="1">
      <alignment horizontal="justify" vertical="center"/>
    </xf>
    <xf numFmtId="0" fontId="2" fillId="10" borderId="23" xfId="0" applyFont="1" applyFill="1" applyBorder="1" applyAlignment="1">
      <alignment horizontal="center" vertical="center"/>
    </xf>
    <xf numFmtId="0" fontId="2" fillId="10" borderId="22" xfId="0" applyFont="1" applyFill="1" applyBorder="1" applyAlignment="1">
      <alignment horizontal="center" vertical="center"/>
    </xf>
    <xf numFmtId="0" fontId="2" fillId="10" borderId="22" xfId="0" applyFont="1" applyFill="1" applyBorder="1" applyAlignment="1">
      <alignment horizontal="justify"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5" xfId="0" applyFont="1" applyBorder="1" applyAlignment="1">
      <alignment horizontal="justify" vertical="center" wrapText="1"/>
    </xf>
    <xf numFmtId="0" fontId="1" fillId="0" borderId="27" xfId="0" applyFont="1" applyBorder="1" applyAlignment="1">
      <alignment horizontal="center" vertical="center"/>
    </xf>
    <xf numFmtId="0" fontId="1" fillId="0" borderId="18" xfId="0" applyFont="1" applyBorder="1" applyAlignment="1">
      <alignment horizontal="center" vertical="center"/>
    </xf>
    <xf numFmtId="0" fontId="1" fillId="0" borderId="18" xfId="0" applyFont="1" applyBorder="1" applyAlignment="1">
      <alignment horizontal="justify" vertical="center" wrapText="1"/>
    </xf>
    <xf numFmtId="0" fontId="1" fillId="0" borderId="28" xfId="0" applyFont="1" applyBorder="1" applyAlignment="1">
      <alignment horizontal="center" vertical="center"/>
    </xf>
    <xf numFmtId="0" fontId="1" fillId="0" borderId="19" xfId="0" applyFont="1" applyBorder="1" applyAlignment="1">
      <alignment horizontal="center" vertical="center"/>
    </xf>
    <xf numFmtId="0" fontId="1" fillId="0" borderId="19" xfId="0" applyFont="1" applyBorder="1" applyAlignment="1">
      <alignment horizontal="justify" vertical="center" wrapText="1"/>
    </xf>
    <xf numFmtId="0" fontId="1" fillId="0" borderId="58" xfId="0" applyFont="1" applyBorder="1" applyAlignment="1">
      <alignment horizontal="center" vertical="center"/>
    </xf>
    <xf numFmtId="0" fontId="1" fillId="0" borderId="59" xfId="0" applyFont="1" applyBorder="1" applyAlignment="1">
      <alignment horizontal="center" vertical="center"/>
    </xf>
    <xf numFmtId="0" fontId="1" fillId="0" borderId="59" xfId="0" applyFont="1" applyBorder="1" applyAlignment="1">
      <alignment horizontal="justify" vertical="center" wrapText="1"/>
    </xf>
    <xf numFmtId="0" fontId="1" fillId="4" borderId="18" xfId="0" applyFont="1" applyFill="1" applyBorder="1" applyAlignment="1">
      <alignment horizontal="center" vertical="center"/>
    </xf>
    <xf numFmtId="0" fontId="1" fillId="4" borderId="18" xfId="0" applyFont="1" applyFill="1" applyBorder="1" applyAlignment="1">
      <alignment horizontal="justify" vertical="center" wrapText="1"/>
    </xf>
    <xf numFmtId="0" fontId="1" fillId="0" borderId="18" xfId="0" applyNumberFormat="1" applyFont="1" applyBorder="1" applyAlignment="1">
      <alignment horizontal="center" vertical="center"/>
    </xf>
    <xf numFmtId="0" fontId="1" fillId="0" borderId="19" xfId="0" applyFont="1" applyBorder="1" applyAlignment="1">
      <alignment horizontal="center" vertical="center" wrapText="1"/>
    </xf>
    <xf numFmtId="0" fontId="1" fillId="0" borderId="25" xfId="0" applyNumberFormat="1" applyFont="1" applyBorder="1" applyAlignment="1">
      <alignment horizontal="center" vertical="center"/>
    </xf>
    <xf numFmtId="2" fontId="1" fillId="0" borderId="25" xfId="0" applyNumberFormat="1" applyFont="1" applyBorder="1" applyAlignment="1">
      <alignment horizontal="justify" vertical="center" wrapText="1"/>
    </xf>
    <xf numFmtId="2" fontId="1" fillId="0" borderId="25" xfId="0" applyNumberFormat="1" applyFont="1" applyBorder="1" applyAlignment="1">
      <alignment horizontal="center" vertical="center"/>
    </xf>
    <xf numFmtId="2" fontId="1" fillId="0" borderId="18" xfId="0" applyNumberFormat="1" applyFont="1" applyBorder="1" applyAlignment="1">
      <alignment horizontal="justify" vertical="center" wrapText="1"/>
    </xf>
    <xf numFmtId="2" fontId="1" fillId="0" borderId="18" xfId="0" applyNumberFormat="1" applyFont="1" applyBorder="1" applyAlignment="1">
      <alignment horizontal="center" vertical="center"/>
    </xf>
    <xf numFmtId="0" fontId="1" fillId="0" borderId="18" xfId="0" applyFont="1" applyBorder="1" applyAlignment="1">
      <alignment horizontal="center" vertical="center" wrapText="1"/>
    </xf>
    <xf numFmtId="0" fontId="1" fillId="0" borderId="19" xfId="0" applyNumberFormat="1" applyFont="1" applyBorder="1" applyAlignment="1">
      <alignment horizontal="center" vertical="center"/>
    </xf>
    <xf numFmtId="2" fontId="1" fillId="0" borderId="19" xfId="0" applyNumberFormat="1" applyFont="1" applyBorder="1" applyAlignment="1">
      <alignment horizontal="justify" vertical="center" wrapText="1"/>
    </xf>
    <xf numFmtId="2" fontId="1" fillId="0" borderId="19" xfId="0" applyNumberFormat="1" applyFont="1" applyBorder="1" applyAlignment="1">
      <alignment horizontal="center" vertical="center"/>
    </xf>
    <xf numFmtId="0" fontId="1" fillId="0" borderId="18" xfId="0" applyFont="1" applyBorder="1" applyAlignment="1">
      <alignment vertical="center" wrapText="1"/>
    </xf>
    <xf numFmtId="0" fontId="1" fillId="0" borderId="27" xfId="0" applyFont="1" applyBorder="1" applyAlignment="1">
      <alignment horizontal="left" vertical="center"/>
    </xf>
    <xf numFmtId="0" fontId="2" fillId="0" borderId="18" xfId="0" applyFont="1" applyBorder="1" applyAlignment="1">
      <alignment horizontal="right" vertical="center" wrapText="1"/>
    </xf>
    <xf numFmtId="0" fontId="1" fillId="0" borderId="28" xfId="0" applyFont="1" applyBorder="1" applyAlignment="1">
      <alignment horizontal="left" vertical="center"/>
    </xf>
    <xf numFmtId="0" fontId="1" fillId="0" borderId="25" xfId="0" applyFont="1" applyBorder="1" applyAlignment="1">
      <alignment horizontal="center" vertical="center" wrapText="1"/>
    </xf>
    <xf numFmtId="4" fontId="2" fillId="10" borderId="22" xfId="0" applyNumberFormat="1" applyFont="1" applyFill="1" applyBorder="1" applyAlignment="1">
      <alignment horizontal="right" vertical="center"/>
    </xf>
    <xf numFmtId="0" fontId="1" fillId="0" borderId="0" xfId="0" applyFont="1" applyBorder="1" applyAlignment="1">
      <alignment horizontal="right" vertical="center"/>
    </xf>
    <xf numFmtId="0" fontId="2" fillId="0" borderId="0" xfId="0" applyFont="1" applyBorder="1" applyAlignment="1">
      <alignment horizontal="right" vertical="center"/>
    </xf>
    <xf numFmtId="0" fontId="2" fillId="6" borderId="23" xfId="0" applyFont="1" applyFill="1" applyBorder="1" applyAlignment="1">
      <alignment horizontal="center" vertical="center"/>
    </xf>
    <xf numFmtId="0" fontId="2" fillId="6" borderId="22" xfId="0" applyFont="1" applyFill="1" applyBorder="1" applyAlignment="1">
      <alignment vertical="center"/>
    </xf>
    <xf numFmtId="0" fontId="2" fillId="6" borderId="22" xfId="0" applyFont="1" applyFill="1" applyBorder="1" applyAlignment="1">
      <alignment horizontal="justify" vertical="center" wrapText="1"/>
    </xf>
    <xf numFmtId="3" fontId="2" fillId="6" borderId="23" xfId="0" applyNumberFormat="1" applyFont="1" applyFill="1" applyBorder="1" applyAlignment="1">
      <alignment horizontal="center" vertical="center"/>
    </xf>
    <xf numFmtId="3" fontId="1" fillId="0" borderId="27" xfId="0" applyNumberFormat="1" applyFont="1" applyBorder="1" applyAlignment="1">
      <alignment horizontal="center" vertical="center"/>
    </xf>
    <xf numFmtId="0" fontId="1" fillId="4" borderId="18" xfId="0" applyFont="1" applyFill="1" applyBorder="1" applyAlignment="1">
      <alignment horizontal="center" vertical="center" wrapText="1"/>
    </xf>
    <xf numFmtId="0" fontId="1" fillId="4" borderId="27" xfId="0" applyFont="1" applyFill="1" applyBorder="1" applyAlignment="1">
      <alignment horizontal="center" vertical="center"/>
    </xf>
    <xf numFmtId="0" fontId="1" fillId="4" borderId="23" xfId="0" applyFont="1" applyFill="1" applyBorder="1" applyAlignment="1">
      <alignment horizontal="left" vertical="center"/>
    </xf>
    <xf numFmtId="0" fontId="1" fillId="4" borderId="22" xfId="0" applyFont="1" applyFill="1" applyBorder="1" applyAlignment="1">
      <alignment horizontal="center" vertical="center"/>
    </xf>
    <xf numFmtId="0" fontId="1" fillId="4" borderId="22" xfId="0" applyFont="1" applyFill="1" applyBorder="1" applyAlignment="1">
      <alignment horizontal="justify" vertical="center" wrapText="1"/>
    </xf>
    <xf numFmtId="0" fontId="1" fillId="4" borderId="22" xfId="0" applyFont="1" applyFill="1" applyBorder="1" applyAlignment="1">
      <alignment vertical="center"/>
    </xf>
    <xf numFmtId="0" fontId="1" fillId="4" borderId="29" xfId="0" applyFont="1" applyFill="1" applyBorder="1" applyAlignment="1">
      <alignment vertical="center"/>
    </xf>
    <xf numFmtId="0" fontId="2" fillId="7" borderId="23" xfId="0" applyFont="1" applyFill="1" applyBorder="1" applyAlignment="1">
      <alignment horizontal="center" vertical="center"/>
    </xf>
    <xf numFmtId="0" fontId="2" fillId="7" borderId="22" xfId="0" applyFont="1" applyFill="1" applyBorder="1" applyAlignment="1">
      <alignment vertical="center"/>
    </xf>
    <xf numFmtId="0" fontId="2" fillId="7" borderId="22" xfId="0" applyFont="1" applyFill="1" applyBorder="1" applyAlignment="1">
      <alignment horizontal="justify" vertical="center" wrapText="1"/>
    </xf>
    <xf numFmtId="0" fontId="2" fillId="7" borderId="23" xfId="0" applyFont="1" applyFill="1" applyBorder="1" applyAlignment="1">
      <alignment horizontal="left" vertical="center"/>
    </xf>
    <xf numFmtId="0" fontId="1" fillId="4" borderId="0" xfId="0" applyFont="1" applyFill="1" applyBorder="1"/>
    <xf numFmtId="0" fontId="2" fillId="4" borderId="32" xfId="0" applyFont="1" applyFill="1" applyBorder="1" applyAlignment="1">
      <alignment vertical="center"/>
    </xf>
    <xf numFmtId="184" fontId="2" fillId="4" borderId="15" xfId="0" applyNumberFormat="1" applyFont="1" applyFill="1" applyBorder="1" applyAlignment="1">
      <alignment horizontal="left" vertical="center"/>
    </xf>
    <xf numFmtId="0" fontId="1" fillId="0" borderId="0" xfId="0" applyFont="1" applyFill="1" applyBorder="1" applyAlignment="1">
      <alignment horizontal="justify" vertical="center" wrapText="1"/>
    </xf>
    <xf numFmtId="10" fontId="1" fillId="4" borderId="33" xfId="5" applyNumberFormat="1" applyFont="1" applyFill="1" applyBorder="1" applyAlignment="1">
      <alignment horizontal="left" vertical="center"/>
    </xf>
    <xf numFmtId="0" fontId="1" fillId="4" borderId="0" xfId="0" applyFont="1" applyFill="1" applyBorder="1" applyAlignment="1">
      <alignment vertical="center" wrapText="1"/>
    </xf>
    <xf numFmtId="0" fontId="1" fillId="4" borderId="0" xfId="0" applyFont="1" applyFill="1" applyBorder="1" applyAlignment="1">
      <alignment horizontal="center" vertical="center" wrapText="1"/>
    </xf>
    <xf numFmtId="0" fontId="2" fillId="4" borderId="14" xfId="0" applyFont="1" applyFill="1" applyBorder="1" applyAlignment="1">
      <alignment vertical="center" wrapText="1"/>
    </xf>
    <xf numFmtId="0" fontId="1" fillId="4" borderId="15" xfId="0" applyFont="1" applyFill="1" applyBorder="1" applyAlignment="1">
      <alignment horizontal="center" vertical="center" wrapText="1"/>
    </xf>
    <xf numFmtId="0" fontId="2" fillId="4" borderId="40" xfId="0" applyFont="1" applyFill="1" applyBorder="1" applyAlignment="1">
      <alignment horizontal="left" wrapText="1"/>
    </xf>
    <xf numFmtId="0" fontId="1" fillId="4" borderId="0" xfId="0" applyFont="1" applyFill="1" applyBorder="1" applyAlignment="1">
      <alignment horizontal="center" wrapText="1"/>
    </xf>
    <xf numFmtId="0" fontId="1" fillId="4" borderId="14" xfId="0" applyFont="1" applyFill="1" applyBorder="1" applyAlignment="1">
      <alignment horizontal="center" wrapText="1"/>
    </xf>
    <xf numFmtId="10" fontId="1" fillId="4" borderId="16" xfId="5" applyNumberFormat="1" applyFont="1" applyFill="1" applyBorder="1" applyAlignment="1">
      <alignment horizontal="right"/>
    </xf>
    <xf numFmtId="0" fontId="1" fillId="4" borderId="14" xfId="0" applyFont="1" applyFill="1" applyBorder="1" applyAlignment="1">
      <alignment horizontal="center" vertical="center" wrapText="1"/>
    </xf>
    <xf numFmtId="10" fontId="1" fillId="4" borderId="16" xfId="5" applyNumberFormat="1" applyFont="1" applyFill="1" applyBorder="1" applyAlignment="1">
      <alignment horizontal="right" vertical="center"/>
    </xf>
    <xf numFmtId="0" fontId="1" fillId="0" borderId="0" xfId="0" applyFont="1" applyFill="1" applyBorder="1" applyAlignment="1">
      <alignment vertical="center"/>
    </xf>
    <xf numFmtId="0" fontId="1" fillId="4" borderId="14" xfId="0" applyFont="1" applyFill="1" applyBorder="1" applyAlignment="1">
      <alignment horizontal="justify" vertical="center" wrapText="1"/>
    </xf>
    <xf numFmtId="0" fontId="1" fillId="4" borderId="0" xfId="0" applyFont="1" applyFill="1" applyBorder="1" applyAlignment="1">
      <alignment horizontal="justify" vertical="center" wrapText="1"/>
    </xf>
    <xf numFmtId="0" fontId="1" fillId="0" borderId="17" xfId="0" applyFont="1" applyBorder="1" applyAlignment="1">
      <alignment horizontal="justify" vertical="center" wrapText="1"/>
    </xf>
    <xf numFmtId="0" fontId="1" fillId="0" borderId="17" xfId="0" applyFont="1" applyBorder="1" applyAlignment="1">
      <alignment horizontal="center" vertical="center"/>
    </xf>
    <xf numFmtId="0" fontId="1" fillId="0" borderId="17" xfId="0" applyNumberFormat="1" applyFont="1" applyBorder="1" applyAlignment="1">
      <alignment horizontal="center" vertical="center"/>
    </xf>
    <xf numFmtId="0" fontId="1" fillId="0" borderId="0" xfId="0" applyNumberFormat="1" applyFont="1" applyAlignment="1">
      <alignment horizontal="center" vertical="center"/>
    </xf>
    <xf numFmtId="0" fontId="1" fillId="4" borderId="23" xfId="0" applyFont="1" applyFill="1" applyBorder="1"/>
    <xf numFmtId="0" fontId="2" fillId="4" borderId="30" xfId="0" applyFont="1" applyFill="1" applyBorder="1" applyAlignment="1">
      <alignment vertical="center" wrapText="1"/>
    </xf>
    <xf numFmtId="0" fontId="2" fillId="4" borderId="31" xfId="0" applyFont="1" applyFill="1" applyBorder="1" applyAlignment="1">
      <alignment vertical="center" wrapText="1"/>
    </xf>
    <xf numFmtId="0" fontId="2" fillId="4" borderId="32" xfId="0" applyFont="1" applyFill="1" applyBorder="1" applyAlignment="1">
      <alignment vertical="center" wrapText="1"/>
    </xf>
    <xf numFmtId="0" fontId="1" fillId="4" borderId="0" xfId="0" applyFont="1" applyFill="1" applyBorder="1" applyAlignment="1">
      <alignment vertical="center"/>
    </xf>
    <xf numFmtId="0" fontId="2" fillId="11" borderId="17" xfId="0" applyFont="1" applyFill="1" applyBorder="1" applyAlignment="1">
      <alignment horizontal="center" vertical="center"/>
    </xf>
    <xf numFmtId="0" fontId="2" fillId="11" borderId="17" xfId="0" applyFont="1" applyFill="1" applyBorder="1" applyAlignment="1">
      <alignment horizontal="justify" vertical="center" wrapText="1"/>
    </xf>
    <xf numFmtId="0" fontId="1" fillId="0" borderId="17" xfId="0" applyFont="1" applyFill="1" applyBorder="1" applyAlignment="1">
      <alignment horizontal="justify" vertical="center" wrapText="1"/>
    </xf>
    <xf numFmtId="2" fontId="1" fillId="0" borderId="17" xfId="0" applyNumberFormat="1" applyFont="1" applyFill="1" applyBorder="1" applyAlignment="1">
      <alignment horizontal="center" vertical="center"/>
    </xf>
    <xf numFmtId="182" fontId="1" fillId="0" borderId="17" xfId="0" applyNumberFormat="1" applyFont="1" applyFill="1" applyBorder="1" applyAlignment="1">
      <alignment horizontal="center" vertical="center"/>
    </xf>
    <xf numFmtId="0" fontId="1" fillId="0" borderId="17" xfId="0" quotePrefix="1" applyFont="1" applyFill="1" applyBorder="1" applyAlignment="1">
      <alignment horizontal="justify" vertical="center" wrapText="1"/>
    </xf>
    <xf numFmtId="0" fontId="1" fillId="0" borderId="17" xfId="0" quotePrefix="1"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4" borderId="22" xfId="0" applyFont="1" applyFill="1" applyBorder="1"/>
    <xf numFmtId="0" fontId="1" fillId="4" borderId="29" xfId="0" applyFont="1" applyFill="1" applyBorder="1"/>
    <xf numFmtId="0" fontId="1" fillId="0" borderId="0" xfId="0" applyFont="1"/>
    <xf numFmtId="0" fontId="1" fillId="4" borderId="15" xfId="0" applyFont="1" applyFill="1" applyBorder="1"/>
    <xf numFmtId="0" fontId="1" fillId="9" borderId="17" xfId="4" applyFont="1" applyFill="1" applyBorder="1" applyAlignment="1">
      <alignment horizontal="center" vertical="center" wrapText="1"/>
    </xf>
    <xf numFmtId="0" fontId="1" fillId="9" borderId="17" xfId="4" applyFont="1" applyFill="1" applyBorder="1" applyAlignment="1">
      <alignment horizontal="left" vertical="center" wrapText="1"/>
    </xf>
    <xf numFmtId="4" fontId="1" fillId="9" borderId="17" xfId="4" applyNumberFormat="1" applyFont="1" applyFill="1" applyBorder="1" applyAlignment="1">
      <alignment horizontal="center" vertical="center" wrapText="1"/>
    </xf>
    <xf numFmtId="0" fontId="1" fillId="3" borderId="17" xfId="4" applyFont="1" applyFill="1" applyBorder="1" applyAlignment="1">
      <alignment horizontal="center" vertical="center" wrapText="1"/>
    </xf>
    <xf numFmtId="0" fontId="1" fillId="3" borderId="17" xfId="4" applyFont="1" applyFill="1" applyBorder="1" applyAlignment="1">
      <alignment horizontal="left" vertical="center" wrapText="1"/>
    </xf>
    <xf numFmtId="4" fontId="1" fillId="3" borderId="17" xfId="4" applyNumberFormat="1" applyFont="1" applyFill="1" applyBorder="1" applyAlignment="1">
      <alignment horizontal="center" vertical="center" wrapText="1"/>
    </xf>
    <xf numFmtId="4" fontId="1" fillId="0" borderId="17" xfId="4" applyNumberFormat="1" applyFont="1" applyBorder="1" applyAlignment="1">
      <alignment horizontal="center" vertical="center" wrapText="1"/>
    </xf>
    <xf numFmtId="0" fontId="1" fillId="3" borderId="17" xfId="4" applyNumberFormat="1" applyFont="1" applyFill="1" applyBorder="1" applyAlignment="1">
      <alignment horizontal="center" vertical="center" wrapText="1"/>
    </xf>
    <xf numFmtId="170" fontId="1" fillId="4" borderId="14" xfId="0" applyNumberFormat="1" applyFont="1" applyFill="1" applyBorder="1" applyAlignment="1">
      <alignment horizontal="center" vertical="center" wrapText="1"/>
    </xf>
    <xf numFmtId="170" fontId="1" fillId="4" borderId="0" xfId="0" applyNumberFormat="1" applyFont="1" applyFill="1" applyBorder="1" applyAlignment="1">
      <alignment horizontal="center" vertical="center" wrapText="1"/>
    </xf>
    <xf numFmtId="0" fontId="1" fillId="0" borderId="60" xfId="0" applyFont="1" applyBorder="1" applyAlignment="1">
      <alignment horizontal="center" vertical="center"/>
    </xf>
    <xf numFmtId="0" fontId="2" fillId="4" borderId="14" xfId="0" applyFont="1" applyFill="1" applyBorder="1" applyAlignment="1">
      <alignment horizontal="left" vertical="center"/>
    </xf>
    <xf numFmtId="0" fontId="2" fillId="4" borderId="0" xfId="0" applyFont="1" applyFill="1" applyBorder="1" applyAlignment="1">
      <alignment horizontal="left" vertical="center"/>
    </xf>
    <xf numFmtId="0" fontId="1" fillId="4" borderId="18" xfId="0" applyNumberFormat="1" applyFont="1" applyFill="1" applyBorder="1" applyAlignment="1">
      <alignment horizontal="center" vertical="center"/>
    </xf>
    <xf numFmtId="44" fontId="1" fillId="0" borderId="26" xfId="2" applyFont="1" applyBorder="1" applyAlignment="1">
      <alignment vertical="center"/>
    </xf>
    <xf numFmtId="44" fontId="1" fillId="0" borderId="18" xfId="2" applyFont="1" applyBorder="1" applyAlignment="1">
      <alignment vertical="center"/>
    </xf>
    <xf numFmtId="44" fontId="1" fillId="0" borderId="19" xfId="2" applyFont="1" applyBorder="1" applyAlignment="1">
      <alignment vertical="center"/>
    </xf>
    <xf numFmtId="44" fontId="1" fillId="0" borderId="21" xfId="2" applyFont="1" applyBorder="1" applyAlignment="1">
      <alignment vertical="center"/>
    </xf>
    <xf numFmtId="2" fontId="2" fillId="0" borderId="0" xfId="0" applyNumberFormat="1" applyFont="1" applyBorder="1" applyAlignment="1">
      <alignment vertical="center"/>
    </xf>
    <xf numFmtId="0" fontId="2" fillId="0" borderId="0" xfId="0" applyFont="1" applyBorder="1" applyAlignment="1">
      <alignment vertical="center"/>
    </xf>
    <xf numFmtId="43" fontId="1" fillId="0" borderId="59" xfId="7" applyFont="1" applyBorder="1" applyAlignment="1">
      <alignment horizontal="right" vertical="center"/>
    </xf>
    <xf numFmtId="44" fontId="1" fillId="0" borderId="59" xfId="2" applyFont="1" applyFill="1" applyBorder="1" applyAlignment="1">
      <alignment horizontal="right" vertical="center"/>
    </xf>
    <xf numFmtId="44" fontId="1" fillId="0" borderId="59" xfId="2" applyFont="1" applyBorder="1" applyAlignment="1">
      <alignment vertical="center"/>
    </xf>
    <xf numFmtId="44" fontId="1" fillId="0" borderId="61" xfId="2" applyFont="1" applyBorder="1" applyAlignment="1">
      <alignment vertical="center"/>
    </xf>
    <xf numFmtId="44" fontId="1" fillId="0" borderId="18" xfId="2" applyFont="1" applyFill="1" applyBorder="1" applyAlignment="1">
      <alignment vertical="center"/>
    </xf>
    <xf numFmtId="43" fontId="1" fillId="0" borderId="19" xfId="7" applyFont="1" applyBorder="1" applyAlignment="1">
      <alignment horizontal="right" vertical="center" wrapText="1"/>
    </xf>
    <xf numFmtId="43" fontId="1" fillId="0" borderId="18" xfId="7" applyFont="1" applyBorder="1" applyAlignment="1">
      <alignment horizontal="right" vertical="center" wrapText="1"/>
    </xf>
    <xf numFmtId="43" fontId="1" fillId="4" borderId="18" xfId="7" applyFont="1" applyFill="1" applyBorder="1" applyAlignment="1">
      <alignment horizontal="right" vertical="center" wrapText="1"/>
    </xf>
    <xf numFmtId="44" fontId="1" fillId="4" borderId="20" xfId="2" applyFont="1" applyFill="1" applyBorder="1" applyAlignment="1">
      <alignment vertical="center"/>
    </xf>
    <xf numFmtId="0" fontId="1" fillId="0" borderId="27"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18" xfId="0" applyFont="1" applyFill="1" applyBorder="1" applyAlignment="1">
      <alignment horizontal="justify" vertical="center" wrapText="1"/>
    </xf>
    <xf numFmtId="0" fontId="1" fillId="0" borderId="18" xfId="0" applyFont="1" applyFill="1" applyBorder="1" applyAlignment="1">
      <alignment horizontal="center" vertical="center" wrapText="1"/>
    </xf>
    <xf numFmtId="43" fontId="1" fillId="0" borderId="18" xfId="7" applyFont="1" applyFill="1" applyBorder="1" applyAlignment="1">
      <alignment horizontal="right" vertical="center" wrapText="1"/>
    </xf>
    <xf numFmtId="44" fontId="1" fillId="0" borderId="20" xfId="2" applyFont="1" applyFill="1" applyBorder="1" applyAlignment="1">
      <alignment vertical="center"/>
    </xf>
    <xf numFmtId="0" fontId="1" fillId="4" borderId="23" xfId="0" applyFont="1" applyFill="1" applyBorder="1" applyAlignment="1">
      <alignment vertical="center"/>
    </xf>
    <xf numFmtId="0" fontId="1" fillId="4" borderId="22" xfId="0" applyFont="1" applyFill="1" applyBorder="1" applyAlignment="1">
      <alignment horizontal="justify" vertical="center"/>
    </xf>
    <xf numFmtId="170" fontId="1" fillId="4" borderId="22" xfId="0" applyNumberFormat="1" applyFont="1" applyFill="1" applyBorder="1" applyAlignment="1">
      <alignment vertical="center"/>
    </xf>
    <xf numFmtId="0" fontId="1" fillId="0" borderId="0" xfId="0" applyFont="1" applyAlignment="1">
      <alignment vertical="center"/>
    </xf>
    <xf numFmtId="0" fontId="1" fillId="4" borderId="0" xfId="0" applyFont="1" applyFill="1" applyAlignment="1">
      <alignment vertical="center"/>
    </xf>
    <xf numFmtId="0" fontId="1" fillId="4" borderId="0" xfId="0" applyFont="1" applyFill="1" applyAlignment="1">
      <alignment horizontal="center" vertical="center"/>
    </xf>
    <xf numFmtId="0" fontId="1" fillId="4" borderId="0" xfId="0" applyFont="1" applyFill="1" applyBorder="1" applyAlignment="1">
      <alignment horizontal="justify" vertical="center"/>
    </xf>
    <xf numFmtId="170" fontId="1" fillId="4" borderId="0" xfId="0" applyNumberFormat="1" applyFont="1" applyFill="1" applyBorder="1" applyAlignment="1">
      <alignment vertical="center"/>
    </xf>
    <xf numFmtId="0" fontId="1" fillId="4" borderId="15" xfId="0" applyFont="1" applyFill="1" applyBorder="1" applyAlignment="1">
      <alignment horizontal="justify" vertical="center"/>
    </xf>
    <xf numFmtId="0" fontId="1" fillId="4" borderId="15" xfId="0" applyFont="1" applyFill="1" applyBorder="1" applyAlignment="1">
      <alignment vertical="center"/>
    </xf>
    <xf numFmtId="170" fontId="1" fillId="4" borderId="15" xfId="0" applyNumberFormat="1" applyFont="1" applyFill="1" applyBorder="1" applyAlignment="1">
      <alignment vertical="center"/>
    </xf>
    <xf numFmtId="170" fontId="1" fillId="4" borderId="0" xfId="7" applyNumberFormat="1" applyFont="1" applyFill="1" applyBorder="1" applyAlignment="1">
      <alignment vertical="center"/>
    </xf>
    <xf numFmtId="0" fontId="1" fillId="9" borderId="17" xfId="4" applyFont="1" applyFill="1" applyBorder="1" applyAlignment="1">
      <alignment horizontal="justify" vertical="center" wrapText="1"/>
    </xf>
    <xf numFmtId="170" fontId="1" fillId="9" borderId="17" xfId="4" applyNumberFormat="1" applyFont="1" applyFill="1" applyBorder="1" applyAlignment="1">
      <alignment horizontal="center" vertical="center" wrapText="1"/>
    </xf>
    <xf numFmtId="0" fontId="1" fillId="3" borderId="17" xfId="4" applyFont="1" applyFill="1" applyBorder="1" applyAlignment="1">
      <alignment horizontal="justify" vertical="center" wrapText="1"/>
    </xf>
    <xf numFmtId="170" fontId="1" fillId="3" borderId="17" xfId="4" applyNumberFormat="1" applyFont="1" applyFill="1" applyBorder="1" applyAlignment="1">
      <alignment horizontal="center" vertical="center" wrapText="1"/>
    </xf>
    <xf numFmtId="43" fontId="1" fillId="0" borderId="17" xfId="7" applyFont="1" applyBorder="1" applyAlignment="1">
      <alignment vertical="center"/>
    </xf>
    <xf numFmtId="0" fontId="1" fillId="0" borderId="0" xfId="0" applyFont="1" applyAlignment="1">
      <alignment horizontal="center" vertical="center"/>
    </xf>
    <xf numFmtId="0" fontId="1" fillId="0" borderId="0" xfId="0" applyFont="1" applyAlignment="1">
      <alignment horizontal="justify" vertical="center"/>
    </xf>
    <xf numFmtId="170" fontId="1" fillId="0" borderId="0" xfId="0" applyNumberFormat="1" applyFont="1" applyAlignment="1">
      <alignment vertical="center"/>
    </xf>
    <xf numFmtId="43" fontId="1" fillId="0" borderId="47" xfId="7" applyFont="1" applyBorder="1" applyAlignment="1">
      <alignment vertical="center"/>
    </xf>
    <xf numFmtId="43" fontId="1" fillId="0" borderId="34" xfId="7" applyFont="1" applyBorder="1" applyAlignment="1">
      <alignment vertical="center"/>
    </xf>
    <xf numFmtId="170" fontId="1" fillId="0" borderId="17" xfId="0" applyNumberFormat="1" applyFont="1" applyBorder="1" applyAlignment="1">
      <alignment horizontal="center" vertical="center"/>
    </xf>
    <xf numFmtId="43" fontId="1" fillId="0" borderId="29" xfId="7" applyFont="1" applyBorder="1" applyAlignment="1">
      <alignment vertical="center"/>
    </xf>
    <xf numFmtId="43" fontId="1" fillId="0" borderId="40" xfId="7" applyFont="1" applyBorder="1" applyAlignment="1">
      <alignment vertical="center"/>
    </xf>
    <xf numFmtId="0" fontId="1" fillId="0" borderId="17" xfId="4" applyFont="1" applyFill="1" applyBorder="1" applyAlignment="1">
      <alignment horizontal="center" vertical="center" wrapText="1"/>
    </xf>
    <xf numFmtId="0" fontId="1" fillId="0" borderId="17" xfId="4" applyNumberFormat="1" applyFont="1" applyFill="1" applyBorder="1" applyAlignment="1">
      <alignment horizontal="center" vertical="center" wrapText="1"/>
    </xf>
    <xf numFmtId="0" fontId="1" fillId="0" borderId="17" xfId="4" applyFont="1" applyFill="1" applyBorder="1" applyAlignment="1">
      <alignment horizontal="justify" vertical="center" wrapText="1"/>
    </xf>
    <xf numFmtId="170" fontId="1" fillId="0" borderId="17" xfId="4" applyNumberFormat="1" applyFont="1" applyFill="1" applyBorder="1" applyAlignment="1">
      <alignment horizontal="center" vertical="center" wrapText="1"/>
    </xf>
    <xf numFmtId="4" fontId="1" fillId="0" borderId="17" xfId="4" applyNumberFormat="1" applyFont="1" applyFill="1" applyBorder="1" applyAlignment="1">
      <alignment horizontal="center" vertical="center" wrapText="1"/>
    </xf>
    <xf numFmtId="0" fontId="1" fillId="0" borderId="0" xfId="0" applyFont="1" applyFill="1" applyAlignment="1">
      <alignment vertical="center"/>
    </xf>
    <xf numFmtId="43" fontId="1" fillId="0" borderId="34" xfId="7" applyFont="1" applyFill="1" applyBorder="1" applyAlignment="1">
      <alignment vertical="center"/>
    </xf>
    <xf numFmtId="43" fontId="1" fillId="0" borderId="0" xfId="0" applyNumberFormat="1" applyFont="1" applyFill="1" applyAlignment="1">
      <alignment vertical="center"/>
    </xf>
    <xf numFmtId="0" fontId="1" fillId="0" borderId="0" xfId="0" applyFont="1" applyFill="1" applyAlignment="1">
      <alignment horizontal="center" vertical="center"/>
    </xf>
    <xf numFmtId="0" fontId="1" fillId="0" borderId="0" xfId="0" applyFont="1" applyFill="1" applyAlignment="1">
      <alignment horizontal="justify" vertical="center"/>
    </xf>
    <xf numFmtId="170" fontId="1" fillId="0" borderId="0" xfId="0" applyNumberFormat="1" applyFont="1" applyFill="1" applyAlignment="1">
      <alignment vertical="center"/>
    </xf>
    <xf numFmtId="43" fontId="1" fillId="0" borderId="47" xfId="7" applyFont="1" applyFill="1" applyBorder="1" applyAlignment="1">
      <alignment vertical="center"/>
    </xf>
    <xf numFmtId="0" fontId="1" fillId="13" borderId="17" xfId="4" applyFont="1" applyFill="1" applyBorder="1" applyAlignment="1">
      <alignment horizontal="center" vertical="center" wrapText="1"/>
    </xf>
    <xf numFmtId="0" fontId="1" fillId="13" borderId="17" xfId="4" applyFont="1" applyFill="1" applyBorder="1" applyAlignment="1">
      <alignment horizontal="justify" vertical="center" wrapText="1"/>
    </xf>
    <xf numFmtId="170" fontId="1" fillId="13" borderId="17" xfId="4" applyNumberFormat="1" applyFont="1" applyFill="1" applyBorder="1" applyAlignment="1">
      <alignment horizontal="center" vertical="center" wrapText="1"/>
    </xf>
    <xf numFmtId="4" fontId="1" fillId="13" borderId="17" xfId="4" applyNumberFormat="1" applyFont="1" applyFill="1" applyBorder="1" applyAlignment="1">
      <alignment horizontal="center" vertical="center" wrapText="1"/>
    </xf>
    <xf numFmtId="43" fontId="1" fillId="4" borderId="17" xfId="7" applyFont="1" applyFill="1" applyBorder="1" applyAlignment="1">
      <alignment vertical="center"/>
    </xf>
    <xf numFmtId="0" fontId="1" fillId="13" borderId="17" xfId="4" applyNumberFormat="1" applyFont="1" applyFill="1" applyBorder="1" applyAlignment="1">
      <alignment horizontal="center" vertical="center" wrapText="1"/>
    </xf>
    <xf numFmtId="43" fontId="1" fillId="4" borderId="34" xfId="7" applyFont="1" applyFill="1" applyBorder="1" applyAlignment="1">
      <alignment vertical="center"/>
    </xf>
    <xf numFmtId="43" fontId="1" fillId="0" borderId="0" xfId="0" applyNumberFormat="1" applyFont="1" applyAlignment="1">
      <alignment vertical="center"/>
    </xf>
    <xf numFmtId="0" fontId="1" fillId="4" borderId="0" xfId="0" applyFont="1" applyFill="1" applyAlignment="1">
      <alignment horizontal="justify" vertical="center"/>
    </xf>
    <xf numFmtId="170" fontId="1" fillId="4" borderId="0" xfId="0" applyNumberFormat="1" applyFont="1" applyFill="1" applyAlignment="1">
      <alignment vertical="center"/>
    </xf>
    <xf numFmtId="43" fontId="1" fillId="4" borderId="47" xfId="7" applyFont="1" applyFill="1" applyBorder="1" applyAlignment="1">
      <alignment vertical="center"/>
    </xf>
    <xf numFmtId="170" fontId="1" fillId="0" borderId="17" xfId="4" applyNumberFormat="1" applyFont="1" applyBorder="1" applyAlignment="1">
      <alignment horizontal="center" vertical="center" wrapText="1"/>
    </xf>
    <xf numFmtId="0" fontId="1" fillId="3" borderId="35" xfId="4" applyNumberFormat="1" applyFont="1" applyFill="1" applyBorder="1" applyAlignment="1">
      <alignment horizontal="center" vertical="center" wrapText="1"/>
    </xf>
    <xf numFmtId="0" fontId="1" fillId="3" borderId="35" xfId="4" applyFont="1" applyFill="1" applyBorder="1" applyAlignment="1">
      <alignment horizontal="justify" vertical="center" wrapText="1"/>
    </xf>
    <xf numFmtId="170" fontId="1" fillId="3" borderId="35" xfId="4" applyNumberFormat="1" applyFont="1" applyFill="1" applyBorder="1" applyAlignment="1">
      <alignment horizontal="center" vertical="center" wrapText="1"/>
    </xf>
    <xf numFmtId="4" fontId="1" fillId="3" borderId="35" xfId="4" applyNumberFormat="1" applyFont="1" applyFill="1" applyBorder="1" applyAlignment="1">
      <alignment horizontal="center" vertical="center" wrapText="1"/>
    </xf>
    <xf numFmtId="43" fontId="1" fillId="0" borderId="62" xfId="7" applyFont="1" applyBorder="1" applyAlignment="1">
      <alignment vertical="center"/>
    </xf>
    <xf numFmtId="43" fontId="1" fillId="0" borderId="0" xfId="7" applyFont="1" applyBorder="1" applyAlignment="1">
      <alignment vertical="center"/>
    </xf>
    <xf numFmtId="43" fontId="1" fillId="3" borderId="17" xfId="7" applyFont="1" applyFill="1" applyBorder="1" applyAlignment="1">
      <alignment horizontal="center" vertical="center" wrapText="1"/>
    </xf>
    <xf numFmtId="4" fontId="1" fillId="0" borderId="17" xfId="0" applyNumberFormat="1" applyFont="1" applyFill="1" applyBorder="1" applyAlignment="1">
      <alignment horizontal="justify" vertical="center" wrapText="1"/>
    </xf>
    <xf numFmtId="4" fontId="1" fillId="0" borderId="17" xfId="0" applyNumberFormat="1" applyFont="1" applyFill="1" applyBorder="1" applyAlignment="1">
      <alignment horizontal="center" vertical="center" wrapText="1"/>
    </xf>
    <xf numFmtId="0" fontId="1" fillId="0" borderId="0" xfId="4" applyFont="1" applyFill="1" applyBorder="1" applyAlignment="1">
      <alignment horizontal="center" vertical="center" wrapText="1"/>
    </xf>
    <xf numFmtId="0" fontId="1" fillId="0" borderId="0" xfId="4" applyFont="1" applyFill="1" applyBorder="1" applyAlignment="1">
      <alignment horizontal="justify" vertical="center" wrapText="1"/>
    </xf>
    <xf numFmtId="170" fontId="1" fillId="0" borderId="0" xfId="4" applyNumberFormat="1" applyFont="1" applyFill="1" applyBorder="1" applyAlignment="1">
      <alignment horizontal="center" vertical="center" wrapText="1"/>
    </xf>
    <xf numFmtId="4" fontId="1" fillId="0" borderId="0" xfId="4" applyNumberFormat="1" applyFont="1" applyFill="1" applyBorder="1" applyAlignment="1">
      <alignment horizontal="center" vertical="center" wrapText="1"/>
    </xf>
    <xf numFmtId="4" fontId="1" fillId="0" borderId="18" xfId="0" applyNumberFormat="1" applyFont="1" applyFill="1" applyBorder="1" applyAlignment="1">
      <alignment horizontal="justify" vertical="center" wrapText="1"/>
    </xf>
    <xf numFmtId="4" fontId="1" fillId="0" borderId="18" xfId="0" applyNumberFormat="1" applyFont="1" applyFill="1" applyBorder="1" applyAlignment="1">
      <alignment horizontal="center" vertical="center" wrapText="1"/>
    </xf>
    <xf numFmtId="4" fontId="1" fillId="0" borderId="63" xfId="0" applyNumberFormat="1" applyFont="1" applyFill="1" applyBorder="1" applyAlignment="1">
      <alignment horizontal="center" vertical="center" wrapText="1"/>
    </xf>
    <xf numFmtId="0" fontId="1" fillId="0" borderId="0" xfId="0" quotePrefix="1" applyFont="1" applyAlignment="1">
      <alignment vertical="center"/>
    </xf>
    <xf numFmtId="4" fontId="1" fillId="0" borderId="64" xfId="0" applyNumberFormat="1" applyFont="1" applyFill="1" applyBorder="1" applyAlignment="1">
      <alignment horizontal="center" vertical="center" wrapText="1"/>
    </xf>
    <xf numFmtId="43" fontId="1" fillId="0" borderId="0" xfId="7" applyFont="1" applyAlignment="1">
      <alignment vertical="center"/>
    </xf>
    <xf numFmtId="44" fontId="17" fillId="5" borderId="23" xfId="2" applyFont="1" applyFill="1" applyBorder="1" applyAlignment="1">
      <alignment horizontal="center" vertical="center" wrapText="1"/>
    </xf>
    <xf numFmtId="44" fontId="17" fillId="5" borderId="29" xfId="2" applyFont="1" applyFill="1" applyBorder="1" applyAlignment="1">
      <alignment horizontal="center" vertical="center" wrapText="1"/>
    </xf>
    <xf numFmtId="0" fontId="2" fillId="0" borderId="32" xfId="0" applyFont="1" applyFill="1" applyBorder="1" applyAlignment="1">
      <alignment horizontal="right" vertical="center"/>
    </xf>
    <xf numFmtId="0" fontId="2" fillId="0" borderId="15" xfId="0" applyFont="1" applyFill="1" applyBorder="1" applyAlignment="1">
      <alignment horizontal="right" vertical="center"/>
    </xf>
    <xf numFmtId="0" fontId="2" fillId="0" borderId="0" xfId="0" applyFont="1" applyFill="1" applyBorder="1" applyAlignment="1">
      <alignment horizontal="right" vertical="center"/>
    </xf>
    <xf numFmtId="44" fontId="17" fillId="5" borderId="23" xfId="2" applyFont="1" applyFill="1" applyBorder="1" applyAlignment="1">
      <alignment horizontal="center" vertical="center"/>
    </xf>
    <xf numFmtId="44" fontId="17" fillId="5" borderId="22" xfId="2" applyFont="1" applyFill="1" applyBorder="1" applyAlignment="1">
      <alignment horizontal="center" vertical="center"/>
    </xf>
    <xf numFmtId="44" fontId="17" fillId="5" borderId="29" xfId="2" applyFont="1" applyFill="1" applyBorder="1" applyAlignment="1">
      <alignment horizontal="center" vertical="center"/>
    </xf>
    <xf numFmtId="44" fontId="17" fillId="5" borderId="34" xfId="2" applyFont="1" applyFill="1" applyBorder="1" applyAlignment="1">
      <alignment horizontal="center" vertical="center" wrapText="1"/>
    </xf>
    <xf numFmtId="44" fontId="17" fillId="5" borderId="35" xfId="2" applyFont="1" applyFill="1" applyBorder="1" applyAlignment="1">
      <alignment horizontal="center" vertical="center" wrapText="1"/>
    </xf>
    <xf numFmtId="44" fontId="2" fillId="5" borderId="23" xfId="2" applyFont="1" applyFill="1" applyBorder="1" applyAlignment="1">
      <alignment horizontal="center" vertical="center"/>
    </xf>
    <xf numFmtId="44" fontId="2" fillId="5" borderId="22" xfId="2" applyFont="1" applyFill="1" applyBorder="1" applyAlignment="1">
      <alignment horizontal="center" vertical="center"/>
    </xf>
    <xf numFmtId="44" fontId="2" fillId="5" borderId="29" xfId="2" applyFont="1" applyFill="1" applyBorder="1" applyAlignment="1">
      <alignment horizontal="center" vertical="center"/>
    </xf>
    <xf numFmtId="0" fontId="2" fillId="2" borderId="17" xfId="0" applyFont="1" applyFill="1" applyBorder="1" applyAlignment="1">
      <alignment horizontal="right" vertical="center"/>
    </xf>
    <xf numFmtId="177" fontId="2" fillId="0" borderId="17" xfId="0" applyNumberFormat="1" applyFont="1" applyBorder="1" applyAlignment="1">
      <alignment horizontal="center" vertical="center"/>
    </xf>
    <xf numFmtId="10" fontId="2" fillId="0" borderId="17" xfId="6" applyNumberFormat="1" applyFont="1" applyBorder="1" applyAlignment="1">
      <alignment horizontal="center" vertical="center"/>
    </xf>
    <xf numFmtId="0" fontId="2" fillId="7" borderId="17" xfId="0" applyFont="1" applyFill="1" applyBorder="1" applyAlignment="1">
      <alignment horizontal="center" vertical="center"/>
    </xf>
    <xf numFmtId="49" fontId="2" fillId="7" borderId="17" xfId="0" applyNumberFormat="1" applyFont="1" applyFill="1" applyBorder="1" applyAlignment="1">
      <alignment horizontal="center" vertical="center"/>
    </xf>
    <xf numFmtId="0" fontId="10" fillId="0" borderId="7" xfId="1" applyFont="1" applyBorder="1" applyAlignment="1">
      <alignment horizontal="center" vertical="center"/>
    </xf>
    <xf numFmtId="0" fontId="10" fillId="0" borderId="53" xfId="1" applyFont="1" applyBorder="1" applyAlignment="1">
      <alignment horizontal="center" vertical="center"/>
    </xf>
    <xf numFmtId="0" fontId="10" fillId="0" borderId="8" xfId="1" applyFont="1" applyBorder="1" applyAlignment="1">
      <alignment horizontal="center" vertical="center"/>
    </xf>
    <xf numFmtId="0" fontId="7" fillId="0" borderId="54" xfId="1" applyFont="1" applyBorder="1" applyAlignment="1">
      <alignment horizontal="center"/>
    </xf>
    <xf numFmtId="0" fontId="7" fillId="0" borderId="55" xfId="1" applyFont="1" applyBorder="1" applyAlignment="1">
      <alignment horizontal="center"/>
    </xf>
    <xf numFmtId="0" fontId="5" fillId="0" borderId="9" xfId="1" applyFont="1" applyBorder="1" applyAlignment="1">
      <alignment horizontal="center" wrapText="1"/>
    </xf>
    <xf numFmtId="0" fontId="5" fillId="0" borderId="0" xfId="1" applyFont="1" applyBorder="1" applyAlignment="1">
      <alignment horizontal="center" wrapText="1"/>
    </xf>
    <xf numFmtId="0" fontId="5" fillId="0" borderId="10" xfId="1" applyFont="1" applyBorder="1" applyAlignment="1">
      <alignment horizontal="center" wrapText="1"/>
    </xf>
    <xf numFmtId="0" fontId="5" fillId="0" borderId="7" xfId="1" applyFont="1" applyBorder="1" applyAlignment="1">
      <alignment horizontal="center" vertical="center"/>
    </xf>
    <xf numFmtId="0" fontId="5" fillId="0" borderId="53" xfId="1" applyFont="1" applyBorder="1" applyAlignment="1">
      <alignment horizontal="center" vertical="center"/>
    </xf>
    <xf numFmtId="0" fontId="1" fillId="0" borderId="17" xfId="0" applyFont="1" applyFill="1" applyBorder="1" applyAlignment="1">
      <alignment horizontal="center" vertical="center"/>
    </xf>
    <xf numFmtId="0" fontId="2" fillId="0" borderId="17" xfId="0" applyFont="1" applyFill="1" applyBorder="1" applyAlignment="1">
      <alignment horizontal="center" vertical="center"/>
    </xf>
    <xf numFmtId="0" fontId="1" fillId="11" borderId="17" xfId="0" applyFont="1" applyFill="1" applyBorder="1" applyAlignment="1">
      <alignment horizontal="center" vertical="center"/>
    </xf>
    <xf numFmtId="0" fontId="1" fillId="4" borderId="0" xfId="0" applyFont="1" applyFill="1" applyAlignment="1">
      <alignment horizontal="center" wrapText="1"/>
    </xf>
    <xf numFmtId="0" fontId="1" fillId="4" borderId="0" xfId="0" applyFont="1" applyFill="1" applyAlignment="1">
      <alignment horizontal="center" vertical="center" wrapText="1"/>
    </xf>
    <xf numFmtId="4" fontId="21" fillId="0" borderId="56" xfId="7" applyNumberFormat="1" applyFont="1" applyFill="1" applyBorder="1" applyAlignment="1">
      <alignment horizontal="center" vertical="center"/>
    </xf>
    <xf numFmtId="4" fontId="21" fillId="0" borderId="57" xfId="7" applyNumberFormat="1" applyFont="1" applyFill="1" applyBorder="1" applyAlignment="1">
      <alignment horizontal="center" vertical="center"/>
    </xf>
    <xf numFmtId="4" fontId="21" fillId="0" borderId="3" xfId="7" applyNumberFormat="1" applyFont="1" applyFill="1" applyBorder="1" applyAlignment="1">
      <alignment horizontal="center" vertical="center"/>
    </xf>
  </cellXfs>
  <cellStyles count="9">
    <cellStyle name="Excel Built-in Normal" xfId="1"/>
    <cellStyle name="Moeda" xfId="2" builtinId="4"/>
    <cellStyle name="Moeda 2" xfId="3"/>
    <cellStyle name="Normal" xfId="0" builtinId="0"/>
    <cellStyle name="Normal_Pesquisa no referencial 10 de maio de 2013" xfId="4"/>
    <cellStyle name="Porcentagem" xfId="5" builtinId="5"/>
    <cellStyle name="Porcentagem 2" xfId="6"/>
    <cellStyle name="Vírgula" xfId="7" builtinId="3"/>
    <cellStyle name="Vírgula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409575</xdr:colOff>
      <xdr:row>1</xdr:row>
      <xdr:rowOff>66675</xdr:rowOff>
    </xdr:from>
    <xdr:to>
      <xdr:col>2</xdr:col>
      <xdr:colOff>1647825</xdr:colOff>
      <xdr:row>1</xdr:row>
      <xdr:rowOff>733425</xdr:rowOff>
    </xdr:to>
    <xdr:pic>
      <xdr:nvPicPr>
        <xdr:cNvPr id="17249"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228600"/>
          <a:ext cx="20478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4124325</xdr:colOff>
      <xdr:row>1</xdr:row>
      <xdr:rowOff>47625</xdr:rowOff>
    </xdr:from>
    <xdr:to>
      <xdr:col>4</xdr:col>
      <xdr:colOff>1209675</xdr:colOff>
      <xdr:row>1</xdr:row>
      <xdr:rowOff>695325</xdr:rowOff>
    </xdr:to>
    <xdr:pic>
      <xdr:nvPicPr>
        <xdr:cNvPr id="17250" name="Imagem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43550" y="209550"/>
          <a:ext cx="34480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581025</xdr:colOff>
      <xdr:row>1</xdr:row>
      <xdr:rowOff>152400</xdr:rowOff>
    </xdr:from>
    <xdr:to>
      <xdr:col>8</xdr:col>
      <xdr:colOff>1409700</xdr:colOff>
      <xdr:row>1</xdr:row>
      <xdr:rowOff>990600</xdr:rowOff>
    </xdr:to>
    <xdr:pic>
      <xdr:nvPicPr>
        <xdr:cNvPr id="1467"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15175" y="314325"/>
          <a:ext cx="44767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1</xdr:row>
      <xdr:rowOff>19050</xdr:rowOff>
    </xdr:from>
    <xdr:to>
      <xdr:col>3</xdr:col>
      <xdr:colOff>1047750</xdr:colOff>
      <xdr:row>1</xdr:row>
      <xdr:rowOff>942975</xdr:rowOff>
    </xdr:to>
    <xdr:pic>
      <xdr:nvPicPr>
        <xdr:cNvPr id="1468"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4350" y="180975"/>
          <a:ext cx="284797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409575</xdr:colOff>
      <xdr:row>0</xdr:row>
      <xdr:rowOff>142875</xdr:rowOff>
    </xdr:from>
    <xdr:to>
      <xdr:col>3</xdr:col>
      <xdr:colOff>352425</xdr:colOff>
      <xdr:row>0</xdr:row>
      <xdr:rowOff>1228725</xdr:rowOff>
    </xdr:to>
    <xdr:pic>
      <xdr:nvPicPr>
        <xdr:cNvPr id="3491"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142875"/>
          <a:ext cx="4067175"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371475</xdr:colOff>
      <xdr:row>0</xdr:row>
      <xdr:rowOff>238125</xdr:rowOff>
    </xdr:from>
    <xdr:to>
      <xdr:col>16</xdr:col>
      <xdr:colOff>238125</xdr:colOff>
      <xdr:row>0</xdr:row>
      <xdr:rowOff>1076325</xdr:rowOff>
    </xdr:to>
    <xdr:pic>
      <xdr:nvPicPr>
        <xdr:cNvPr id="3492" name="Imagem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96775" y="238125"/>
          <a:ext cx="44577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285750</xdr:colOff>
      <xdr:row>1</xdr:row>
      <xdr:rowOff>28575</xdr:rowOff>
    </xdr:from>
    <xdr:to>
      <xdr:col>2</xdr:col>
      <xdr:colOff>1400175</xdr:colOff>
      <xdr:row>1</xdr:row>
      <xdr:rowOff>752475</xdr:rowOff>
    </xdr:to>
    <xdr:pic>
      <xdr:nvPicPr>
        <xdr:cNvPr id="4513"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190500"/>
          <a:ext cx="2228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3905250</xdr:colOff>
      <xdr:row>0</xdr:row>
      <xdr:rowOff>0</xdr:rowOff>
    </xdr:from>
    <xdr:to>
      <xdr:col>6</xdr:col>
      <xdr:colOff>885825</xdr:colOff>
      <xdr:row>1</xdr:row>
      <xdr:rowOff>552450</xdr:rowOff>
    </xdr:to>
    <xdr:pic>
      <xdr:nvPicPr>
        <xdr:cNvPr id="4514" name="Imagem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29275" y="0"/>
          <a:ext cx="38100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409575</xdr:colOff>
      <xdr:row>1</xdr:row>
      <xdr:rowOff>123825</xdr:rowOff>
    </xdr:from>
    <xdr:to>
      <xdr:col>3</xdr:col>
      <xdr:colOff>838200</xdr:colOff>
      <xdr:row>1</xdr:row>
      <xdr:rowOff>790575</xdr:rowOff>
    </xdr:to>
    <xdr:pic>
      <xdr:nvPicPr>
        <xdr:cNvPr id="5534"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285750"/>
          <a:ext cx="20478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438150</xdr:colOff>
      <xdr:row>1</xdr:row>
      <xdr:rowOff>133350</xdr:rowOff>
    </xdr:from>
    <xdr:to>
      <xdr:col>7</xdr:col>
      <xdr:colOff>1000125</xdr:colOff>
      <xdr:row>1</xdr:row>
      <xdr:rowOff>800100</xdr:rowOff>
    </xdr:to>
    <xdr:pic>
      <xdr:nvPicPr>
        <xdr:cNvPr id="5535" name="Imagem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67600" y="295275"/>
          <a:ext cx="35623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219075</xdr:colOff>
      <xdr:row>2</xdr:row>
      <xdr:rowOff>85725</xdr:rowOff>
    </xdr:from>
    <xdr:to>
      <xdr:col>2</xdr:col>
      <xdr:colOff>190500</xdr:colOff>
      <xdr:row>2</xdr:row>
      <xdr:rowOff>647700</xdr:rowOff>
    </xdr:to>
    <xdr:pic>
      <xdr:nvPicPr>
        <xdr:cNvPr id="6284"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409575"/>
          <a:ext cx="17335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762000</xdr:colOff>
      <xdr:row>2</xdr:row>
      <xdr:rowOff>47625</xdr:rowOff>
    </xdr:from>
    <xdr:to>
      <xdr:col>7</xdr:col>
      <xdr:colOff>876300</xdr:colOff>
      <xdr:row>2</xdr:row>
      <xdr:rowOff>638175</xdr:rowOff>
    </xdr:to>
    <xdr:pic>
      <xdr:nvPicPr>
        <xdr:cNvPr id="6285" name="Imagem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20100" y="371475"/>
          <a:ext cx="31146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49"/>
  <sheetViews>
    <sheetView view="pageBreakPreview" topLeftCell="A10" zoomScaleNormal="85" zoomScaleSheetLayoutView="100" workbookViewId="0">
      <selection activeCell="D41" sqref="D41"/>
    </sheetView>
  </sheetViews>
  <sheetFormatPr defaultRowHeight="12.75" x14ac:dyDescent="0.2"/>
  <cols>
    <col min="1" max="1" width="9.140625" style="86"/>
    <col min="2" max="2" width="12.140625" style="86" bestFit="1" customWidth="1"/>
    <col min="3" max="3" width="75.5703125" style="86" customWidth="1"/>
    <col min="4" max="4" width="19.85546875" style="86" bestFit="1" customWidth="1"/>
    <col min="5" max="5" width="19.7109375" style="86" customWidth="1"/>
    <col min="6" max="16384" width="9.140625" style="86"/>
  </cols>
  <sheetData>
    <row r="1" spans="2:9" s="78" customFormat="1" x14ac:dyDescent="0.2">
      <c r="B1" s="79"/>
      <c r="C1" s="80"/>
      <c r="D1" s="81"/>
      <c r="E1" s="80"/>
      <c r="F1" s="82"/>
      <c r="G1" s="83"/>
      <c r="H1" s="82"/>
      <c r="I1" s="83"/>
    </row>
    <row r="2" spans="2:9" s="78" customFormat="1" ht="58.5" customHeight="1" x14ac:dyDescent="0.2">
      <c r="B2" s="109"/>
      <c r="C2" s="110"/>
      <c r="D2" s="111"/>
      <c r="E2" s="112"/>
      <c r="F2" s="82"/>
      <c r="G2" s="83"/>
      <c r="H2" s="82"/>
      <c r="I2" s="83"/>
    </row>
    <row r="3" spans="2:9" s="78" customFormat="1" ht="12.75" customHeight="1" x14ac:dyDescent="0.2">
      <c r="B3" s="113" t="s">
        <v>9904</v>
      </c>
      <c r="C3" s="114" t="s">
        <v>9906</v>
      </c>
      <c r="D3" s="42" t="s">
        <v>4732</v>
      </c>
      <c r="E3" s="208" t="s">
        <v>14040</v>
      </c>
      <c r="F3" s="84"/>
      <c r="G3" s="84"/>
      <c r="H3" s="84"/>
      <c r="I3" s="83"/>
    </row>
    <row r="4" spans="2:9" s="78" customFormat="1" ht="12.75" customHeight="1" x14ac:dyDescent="0.2">
      <c r="B4" s="115" t="s">
        <v>9907</v>
      </c>
      <c r="C4" s="116" t="s">
        <v>9876</v>
      </c>
      <c r="D4" s="39" t="s">
        <v>4733</v>
      </c>
      <c r="E4" s="207">
        <v>0.27</v>
      </c>
      <c r="F4" s="85"/>
      <c r="G4" s="85"/>
      <c r="H4" s="85"/>
      <c r="I4" s="83"/>
    </row>
    <row r="5" spans="2:9" s="78" customFormat="1" x14ac:dyDescent="0.2">
      <c r="B5" s="117" t="s">
        <v>9908</v>
      </c>
      <c r="C5" s="118" t="s">
        <v>9909</v>
      </c>
      <c r="D5" s="39" t="s">
        <v>4780</v>
      </c>
      <c r="E5" s="207">
        <v>0.15</v>
      </c>
      <c r="F5" s="82"/>
      <c r="G5" s="83"/>
      <c r="H5" s="82"/>
      <c r="I5" s="83"/>
    </row>
    <row r="6" spans="2:9" x14ac:dyDescent="0.2">
      <c r="B6" s="119" t="s">
        <v>9905</v>
      </c>
      <c r="C6" s="120">
        <v>44317</v>
      </c>
      <c r="D6" s="44"/>
      <c r="E6" s="121"/>
      <c r="F6" s="87"/>
      <c r="G6" s="87"/>
      <c r="H6" s="87"/>
      <c r="I6" s="87"/>
    </row>
    <row r="7" spans="2:9" x14ac:dyDescent="0.2">
      <c r="B7" s="108"/>
      <c r="C7" s="76"/>
      <c r="D7" s="122"/>
      <c r="E7" s="77"/>
    </row>
    <row r="8" spans="2:9" ht="12.75" customHeight="1" x14ac:dyDescent="0.2">
      <c r="B8" s="509" t="s">
        <v>5247</v>
      </c>
      <c r="C8" s="510"/>
      <c r="D8" s="510"/>
      <c r="E8" s="511"/>
    </row>
    <row r="9" spans="2:9" x14ac:dyDescent="0.2">
      <c r="B9" s="123"/>
      <c r="C9" s="124"/>
      <c r="D9" s="124"/>
      <c r="E9" s="124"/>
    </row>
    <row r="10" spans="2:9" s="88" customFormat="1" x14ac:dyDescent="0.25">
      <c r="B10" s="512" t="s">
        <v>4725</v>
      </c>
      <c r="C10" s="512" t="s">
        <v>5067</v>
      </c>
      <c r="D10" s="504" t="s">
        <v>5248</v>
      </c>
      <c r="E10" s="505"/>
    </row>
    <row r="11" spans="2:9" s="88" customFormat="1" x14ac:dyDescent="0.25">
      <c r="B11" s="513"/>
      <c r="C11" s="513"/>
      <c r="D11" s="47" t="s">
        <v>5070</v>
      </c>
      <c r="E11" s="47" t="s">
        <v>5071</v>
      </c>
    </row>
    <row r="12" spans="2:9" s="88" customFormat="1" x14ac:dyDescent="0.25">
      <c r="B12" s="96" t="s">
        <v>4782</v>
      </c>
      <c r="C12" s="97" t="str">
        <f>VLOOKUP(B12,'02_ORÇAMENTO'!B:I,3,0)</f>
        <v>ADMINISTRAÇÃO DA OBRA</v>
      </c>
      <c r="D12" s="98">
        <f>VLOOKUP(B12,'02_ORÇAMENTO'!B:I,8,0)</f>
        <v>284890.92000000004</v>
      </c>
      <c r="E12" s="99">
        <f t="shared" ref="E12:E39" si="0">(D12/$D$41)</f>
        <v>2.8636599841699601E-2</v>
      </c>
    </row>
    <row r="13" spans="2:9" s="88" customFormat="1" x14ac:dyDescent="0.25">
      <c r="B13" s="100" t="s">
        <v>4793</v>
      </c>
      <c r="C13" s="101" t="str">
        <f>VLOOKUP(B13,'02_ORÇAMENTO'!B:I,3,0)</f>
        <v>SERVIÇOS INICIAIS</v>
      </c>
      <c r="D13" s="102">
        <f>VLOOKUP(B13,'02_ORÇAMENTO'!B:I,8,0)</f>
        <v>229215.91999999998</v>
      </c>
      <c r="E13" s="103">
        <f t="shared" si="0"/>
        <v>2.3040273022344928E-2</v>
      </c>
    </row>
    <row r="14" spans="2:9" s="88" customFormat="1" x14ac:dyDescent="0.25">
      <c r="B14" s="100" t="s">
        <v>4802</v>
      </c>
      <c r="C14" s="101" t="str">
        <f>VLOOKUP(B14,'02_ORÇAMENTO'!B:I,3,0)</f>
        <v>PISOS</v>
      </c>
      <c r="D14" s="102">
        <f>VLOOKUP(B14,'02_ORÇAMENTO'!B:I,8,0)</f>
        <v>346121.44</v>
      </c>
      <c r="E14" s="103">
        <f t="shared" si="0"/>
        <v>3.4791355140110593E-2</v>
      </c>
    </row>
    <row r="15" spans="2:9" s="88" customFormat="1" x14ac:dyDescent="0.25">
      <c r="B15" s="100" t="s">
        <v>4835</v>
      </c>
      <c r="C15" s="101" t="str">
        <f>VLOOKUP(B15,'02_ORÇAMENTO'!B:I,3,0)</f>
        <v>PAREDES E DIVISÓRIAS</v>
      </c>
      <c r="D15" s="102">
        <f>VLOOKUP(B15,'02_ORÇAMENTO'!B:I,8,0)</f>
        <v>763240.11</v>
      </c>
      <c r="E15" s="103">
        <f t="shared" si="0"/>
        <v>7.6719193483613946E-2</v>
      </c>
    </row>
    <row r="16" spans="2:9" s="88" customFormat="1" x14ac:dyDescent="0.25">
      <c r="B16" s="100" t="s">
        <v>4857</v>
      </c>
      <c r="C16" s="101" t="str">
        <f>VLOOKUP(B16,'02_ORÇAMENTO'!B:I,3,0)</f>
        <v>REVESTIMENTOS</v>
      </c>
      <c r="D16" s="102">
        <f>VLOOKUP(B16,'02_ORÇAMENTO'!B:I,8,0)</f>
        <v>499384.69999999995</v>
      </c>
      <c r="E16" s="103">
        <f t="shared" si="0"/>
        <v>5.019703618833201E-2</v>
      </c>
    </row>
    <row r="17" spans="2:5" s="88" customFormat="1" x14ac:dyDescent="0.25">
      <c r="B17" s="100" t="s">
        <v>4872</v>
      </c>
      <c r="C17" s="101" t="str">
        <f>VLOOKUP(B17,'02_ORÇAMENTO'!B:I,3,0)</f>
        <v>PINTURA</v>
      </c>
      <c r="D17" s="102">
        <f>VLOOKUP(B17,'02_ORÇAMENTO'!B:I,8,0)</f>
        <v>323620.95000000007</v>
      </c>
      <c r="E17" s="103">
        <f t="shared" si="0"/>
        <v>3.2529656071666573E-2</v>
      </c>
    </row>
    <row r="18" spans="2:5" s="88" customFormat="1" x14ac:dyDescent="0.25">
      <c r="B18" s="100" t="s">
        <v>4888</v>
      </c>
      <c r="C18" s="101" t="str">
        <f>VLOOKUP(B18,'02_ORÇAMENTO'!B:I,3,0)</f>
        <v>FORRO</v>
      </c>
      <c r="D18" s="102">
        <f>VLOOKUP(B18,'02_ORÇAMENTO'!B:I,8,0)</f>
        <v>500155.65</v>
      </c>
      <c r="E18" s="103">
        <f t="shared" si="0"/>
        <v>5.027453036276186E-2</v>
      </c>
    </row>
    <row r="19" spans="2:5" s="88" customFormat="1" x14ac:dyDescent="0.25">
      <c r="B19" s="100" t="s">
        <v>4895</v>
      </c>
      <c r="C19" s="101" t="str">
        <f>VLOOKUP(B19,'02_ORÇAMENTO'!B:I,3,0)</f>
        <v>ESQUADRIAS</v>
      </c>
      <c r="D19" s="102">
        <f>VLOOKUP(B19,'02_ORÇAMENTO'!B:I,8,0)</f>
        <v>438986.11</v>
      </c>
      <c r="E19" s="103">
        <f t="shared" si="0"/>
        <v>4.4125904637937641E-2</v>
      </c>
    </row>
    <row r="20" spans="2:5" s="88" customFormat="1" x14ac:dyDescent="0.25">
      <c r="B20" s="100" t="s">
        <v>4979</v>
      </c>
      <c r="C20" s="101" t="str">
        <f>VLOOKUP(B20,'02_ORÇAMENTO'!B:I,3,0)</f>
        <v>COBERTURA</v>
      </c>
      <c r="D20" s="102">
        <f>VLOOKUP(B20,'02_ORÇAMENTO'!B:I,8,0)</f>
        <v>533487.23</v>
      </c>
      <c r="E20" s="103">
        <f t="shared" si="0"/>
        <v>5.3624946439734741E-2</v>
      </c>
    </row>
    <row r="21" spans="2:5" s="88" customFormat="1" x14ac:dyDescent="0.25">
      <c r="B21" s="100" t="s">
        <v>4983</v>
      </c>
      <c r="C21" s="101" t="str">
        <f>VLOOKUP(B21,'02_ORÇAMENTO'!B:I,3,0)</f>
        <v>SERVIÇOS DIVERSOS</v>
      </c>
      <c r="D21" s="102">
        <f>VLOOKUP(B21,'02_ORÇAMENTO'!B:I,8,0)</f>
        <v>513011.9800000001</v>
      </c>
      <c r="E21" s="103">
        <f t="shared" si="0"/>
        <v>5.1566819978881739E-2</v>
      </c>
    </row>
    <row r="22" spans="2:5" s="88" customFormat="1" x14ac:dyDescent="0.25">
      <c r="B22" s="100" t="s">
        <v>4999</v>
      </c>
      <c r="C22" s="101" t="str">
        <f>VLOOKUP(B22,'02_ORÇAMENTO'!B:I,3,0)</f>
        <v>PAISAGISMO</v>
      </c>
      <c r="D22" s="102">
        <f>VLOOKUP(B22,'02_ORÇAMENTO'!B:I,8,0)</f>
        <v>28730.15</v>
      </c>
      <c r="E22" s="103">
        <f t="shared" si="0"/>
        <v>2.8878905966606646E-3</v>
      </c>
    </row>
    <row r="23" spans="2:5" s="88" customFormat="1" x14ac:dyDescent="0.25">
      <c r="B23" s="100" t="s">
        <v>5072</v>
      </c>
      <c r="C23" s="101" t="str">
        <f>VLOOKUP(B23,'02_ORÇAMENTO'!B:I,3,0)</f>
        <v>FUNDAÇÕES</v>
      </c>
      <c r="D23" s="102">
        <f>VLOOKUP(B23,'02_ORÇAMENTO'!B:I,8,0)</f>
        <v>787663.62000000011</v>
      </c>
      <c r="E23" s="103">
        <f t="shared" si="0"/>
        <v>7.9174190233246233E-2</v>
      </c>
    </row>
    <row r="24" spans="2:5" s="88" customFormat="1" x14ac:dyDescent="0.25">
      <c r="B24" s="100" t="s">
        <v>5073</v>
      </c>
      <c r="C24" s="101" t="str">
        <f>VLOOKUP(B24,'02_ORÇAMENTO'!B:I,3,0)</f>
        <v>PILARES</v>
      </c>
      <c r="D24" s="102">
        <f>VLOOKUP(B24,'02_ORÇAMENTO'!B:I,8,0)</f>
        <v>382494.2</v>
      </c>
      <c r="E24" s="103">
        <f t="shared" si="0"/>
        <v>3.8447463847464898E-2</v>
      </c>
    </row>
    <row r="25" spans="2:5" s="88" customFormat="1" x14ac:dyDescent="0.25">
      <c r="B25" s="100" t="s">
        <v>5074</v>
      </c>
      <c r="C25" s="101" t="str">
        <f>VLOOKUP(B25,'02_ORÇAMENTO'!B:I,3,0)</f>
        <v>VIGAS</v>
      </c>
      <c r="D25" s="102">
        <f>VLOOKUP(B25,'02_ORÇAMENTO'!B:I,8,0)</f>
        <v>563365.37000000011</v>
      </c>
      <c r="E25" s="103">
        <f t="shared" si="0"/>
        <v>5.6628230430654083E-2</v>
      </c>
    </row>
    <row r="26" spans="2:5" s="88" customFormat="1" x14ac:dyDescent="0.25">
      <c r="B26" s="100" t="s">
        <v>5075</v>
      </c>
      <c r="C26" s="101" t="str">
        <f>VLOOKUP(B26,'02_ORÇAMENTO'!B:I,3,0)</f>
        <v>LAJES</v>
      </c>
      <c r="D26" s="102">
        <f>VLOOKUP(B26,'02_ORÇAMENTO'!B:I,8,0)</f>
        <v>1581148.8700000003</v>
      </c>
      <c r="E26" s="103">
        <f t="shared" si="0"/>
        <v>0.15893355772920212</v>
      </c>
    </row>
    <row r="27" spans="2:5" s="88" customFormat="1" x14ac:dyDescent="0.25">
      <c r="B27" s="100" t="s">
        <v>5076</v>
      </c>
      <c r="C27" s="101" t="str">
        <f>VLOOKUP(B27,'02_ORÇAMENTO'!B:I,3,0)</f>
        <v>ESCADAS</v>
      </c>
      <c r="D27" s="102">
        <f>VLOOKUP(B27,'02_ORÇAMENTO'!B:I,8,0)</f>
        <v>26750.210000000003</v>
      </c>
      <c r="E27" s="103">
        <f t="shared" si="0"/>
        <v>2.6888714440299853E-3</v>
      </c>
    </row>
    <row r="28" spans="2:5" s="88" customFormat="1" x14ac:dyDescent="0.25">
      <c r="B28" s="100" t="s">
        <v>5077</v>
      </c>
      <c r="C28" s="101" t="str">
        <f>VLOOKUP(B28,'02_ORÇAMENTO'!B:I,3,0)</f>
        <v>ESTRUTURA METALICA DE COBERTURA</v>
      </c>
      <c r="D28" s="102">
        <f>VLOOKUP(B28,'02_ORÇAMENTO'!B:I,8,0)</f>
        <v>314678.61</v>
      </c>
      <c r="E28" s="103">
        <f t="shared" si="0"/>
        <v>3.1630792000363679E-2</v>
      </c>
    </row>
    <row r="29" spans="2:5" s="88" customFormat="1" x14ac:dyDescent="0.25">
      <c r="B29" s="100" t="s">
        <v>5078</v>
      </c>
      <c r="C29" s="101" t="str">
        <f>VLOOKUP(B29,'02_ORÇAMENTO'!B:I,3,0)</f>
        <v>INSTALAÇÕES ELETRICAS</v>
      </c>
      <c r="D29" s="102">
        <f>VLOOKUP(B29,'02_ORÇAMENTO'!B:I,8,0)</f>
        <v>863093.00999999978</v>
      </c>
      <c r="E29" s="103">
        <f t="shared" si="0"/>
        <v>8.6756184274100492E-2</v>
      </c>
    </row>
    <row r="30" spans="2:5" s="88" customFormat="1" x14ac:dyDescent="0.25">
      <c r="B30" s="100" t="s">
        <v>5079</v>
      </c>
      <c r="C30" s="101" t="str">
        <f>VLOOKUP(B30,'02_ORÇAMENTO'!B:I,3,0)</f>
        <v>INSTALAÇÕES HIDROSSANITÁRIO</v>
      </c>
      <c r="D30" s="102">
        <f>VLOOKUP(B30,'02_ORÇAMENTO'!B:I,8,0)</f>
        <v>524025.66</v>
      </c>
      <c r="E30" s="103">
        <f t="shared" si="0"/>
        <v>5.2673890526951601E-2</v>
      </c>
    </row>
    <row r="31" spans="2:5" s="88" customFormat="1" x14ac:dyDescent="0.25">
      <c r="B31" s="100" t="s">
        <v>5080</v>
      </c>
      <c r="C31" s="101" t="str">
        <f>VLOOKUP(B31,'02_ORÇAMENTO'!B:I,3,0)</f>
        <v>INSTALAÇÕES DE INCÊNDIO</v>
      </c>
      <c r="D31" s="102">
        <f>VLOOKUP(B31,'02_ORÇAMENTO'!B:I,8,0)</f>
        <v>119328.87</v>
      </c>
      <c r="E31" s="103">
        <f t="shared" si="0"/>
        <v>1.199467185458979E-2</v>
      </c>
    </row>
    <row r="32" spans="2:5" s="88" customFormat="1" x14ac:dyDescent="0.25">
      <c r="B32" s="100" t="s">
        <v>5081</v>
      </c>
      <c r="C32" s="101" t="str">
        <f>VLOOKUP(B32,'02_ORÇAMENTO'!B:I,3,0)</f>
        <v>INSTALAÇÃO DE REUSO D'ÁGUAS PLUVIAIS</v>
      </c>
      <c r="D32" s="102">
        <f>VLOOKUP(B32,'02_ORÇAMENTO'!B:I,8,0)</f>
        <v>17761.04</v>
      </c>
      <c r="E32" s="103">
        <f t="shared" si="0"/>
        <v>1.785300125579363E-3</v>
      </c>
    </row>
    <row r="33" spans="2:5" s="88" customFormat="1" x14ac:dyDescent="0.25">
      <c r="B33" s="100" t="s">
        <v>5082</v>
      </c>
      <c r="C33" s="101" t="str">
        <f>VLOOKUP(B33,'02_ORÇAMENTO'!B:I,3,0)</f>
        <v>INSTALAÇÃO DE SISTEMA DE PROTEÇÃO CONTRA DESCARGA ATMOSFERICA</v>
      </c>
      <c r="D33" s="102">
        <f>VLOOKUP(B33,'02_ORÇAMENTO'!B:I,8,0)</f>
        <v>54694.459999999985</v>
      </c>
      <c r="E33" s="103">
        <f t="shared" si="0"/>
        <v>5.4977651256061244E-3</v>
      </c>
    </row>
    <row r="34" spans="2:5" s="88" customFormat="1" x14ac:dyDescent="0.25">
      <c r="B34" s="100" t="s">
        <v>5083</v>
      </c>
      <c r="C34" s="101" t="str">
        <f>VLOOKUP(B34,'02_ORÇAMENTO'!B:I,3,0)</f>
        <v>INSTALAÇÃO DE ELEVADOR</v>
      </c>
      <c r="D34" s="102">
        <f>VLOOKUP(B34,'02_ORÇAMENTO'!B:I,8,0)</f>
        <v>117729.12</v>
      </c>
      <c r="E34" s="103">
        <f t="shared" si="0"/>
        <v>1.1833868552761993E-2</v>
      </c>
    </row>
    <row r="35" spans="2:5" s="88" customFormat="1" x14ac:dyDescent="0.25">
      <c r="B35" s="100" t="s">
        <v>5084</v>
      </c>
      <c r="C35" s="101" t="str">
        <f>VLOOKUP(B35,'02_ORÇAMENTO'!B:I,3,0)</f>
        <v>INSTALAÇÃO DE REDE DE LOGICA</v>
      </c>
      <c r="D35" s="102">
        <f>VLOOKUP(B35,'02_ORÇAMENTO'!B:I,8,0)</f>
        <v>14425.64</v>
      </c>
      <c r="E35" s="103">
        <f t="shared" si="0"/>
        <v>1.4500331570427563E-3</v>
      </c>
    </row>
    <row r="36" spans="2:5" s="88" customFormat="1" x14ac:dyDescent="0.25">
      <c r="B36" s="100" t="s">
        <v>5085</v>
      </c>
      <c r="C36" s="101" t="str">
        <f>VLOOKUP(B36,'02_ORÇAMENTO'!B:I,3,0)</f>
        <v>INSTALAÇÃO DE REDE DE TELEFONICA</v>
      </c>
      <c r="D36" s="102">
        <f>VLOOKUP(B36,'02_ORÇAMENTO'!B:I,8,0)</f>
        <v>10668.830000000002</v>
      </c>
      <c r="E36" s="103">
        <f t="shared" si="0"/>
        <v>1.0724069952426703E-3</v>
      </c>
    </row>
    <row r="37" spans="2:5" s="88" customFormat="1" x14ac:dyDescent="0.25">
      <c r="B37" s="100" t="s">
        <v>5086</v>
      </c>
      <c r="C37" s="101" t="str">
        <f>VLOOKUP(B37,'02_ORÇAMENTO'!B:I,3,0)</f>
        <v>INSTALAÇÃO DE SOM E IMAGEM</v>
      </c>
      <c r="D37" s="102">
        <f>VLOOKUP(B37,'02_ORÇAMENTO'!B:I,8,0)</f>
        <v>7694.2</v>
      </c>
      <c r="E37" s="103">
        <f t="shared" si="0"/>
        <v>7.7340382242440384E-4</v>
      </c>
    </row>
    <row r="38" spans="2:5" s="88" customFormat="1" x14ac:dyDescent="0.25">
      <c r="B38" s="100" t="s">
        <v>5087</v>
      </c>
      <c r="C38" s="101" t="str">
        <f>VLOOKUP(B38,'02_ORÇAMENTO'!B:I,3,0)</f>
        <v>INSTALAÇÕES DE POSTO DE TRANSFORMAÇÃO</v>
      </c>
      <c r="D38" s="102">
        <f>VLOOKUP(B38,'02_ORÇAMENTO'!B:I,8,0)</f>
        <v>97826.119999999981</v>
      </c>
      <c r="E38" s="103">
        <f t="shared" si="0"/>
        <v>9.8332633855304514E-3</v>
      </c>
    </row>
    <row r="39" spans="2:5" s="88" customFormat="1" x14ac:dyDescent="0.25">
      <c r="B39" s="104" t="s">
        <v>5088</v>
      </c>
      <c r="C39" s="105" t="str">
        <f>VLOOKUP(B39,'02_ORÇAMENTO'!B:I,3,0)</f>
        <v>SERVIÇOS FINAIS</v>
      </c>
      <c r="D39" s="106">
        <f>VLOOKUP(B39,'02_ORÇAMENTO'!B:I,8,0)</f>
        <v>4296.76</v>
      </c>
      <c r="E39" s="107">
        <f t="shared" si="0"/>
        <v>4.3190073146529614E-4</v>
      </c>
    </row>
    <row r="40" spans="2:5" s="88" customFormat="1" x14ac:dyDescent="0.25">
      <c r="B40" s="125"/>
      <c r="C40" s="89"/>
      <c r="D40" s="90"/>
      <c r="E40" s="126"/>
    </row>
    <row r="41" spans="2:5" s="88" customFormat="1" x14ac:dyDescent="0.25">
      <c r="B41" s="68" t="s">
        <v>5089</v>
      </c>
      <c r="C41" s="127"/>
      <c r="D41" s="128">
        <f>SUM(D12:D40)</f>
        <v>9948489.7499999981</v>
      </c>
      <c r="E41" s="129">
        <f>SUM(E12:E40)</f>
        <v>1.0000000000000002</v>
      </c>
    </row>
    <row r="42" spans="2:5" s="88" customFormat="1" x14ac:dyDescent="0.25">
      <c r="B42" s="506"/>
      <c r="C42" s="507"/>
    </row>
    <row r="43" spans="2:5" s="88" customFormat="1" x14ac:dyDescent="0.25">
      <c r="B43" s="508"/>
      <c r="C43" s="508"/>
      <c r="D43" s="91"/>
      <c r="E43" s="92"/>
    </row>
    <row r="47" spans="2:5" x14ac:dyDescent="0.2">
      <c r="D47" s="93">
        <v>6857158.7999999998</v>
      </c>
      <c r="E47" s="78"/>
    </row>
    <row r="48" spans="2:5" x14ac:dyDescent="0.2">
      <c r="C48" s="80"/>
      <c r="D48" s="94"/>
      <c r="E48" s="95"/>
    </row>
    <row r="49" spans="3:5" x14ac:dyDescent="0.2">
      <c r="C49" s="80"/>
      <c r="D49" s="80"/>
      <c r="E49" s="85"/>
    </row>
  </sheetData>
  <sheetCalcPr fullCalcOnLoad="1"/>
  <mergeCells count="6">
    <mergeCell ref="D10:E10"/>
    <mergeCell ref="B42:C42"/>
    <mergeCell ref="B43:C43"/>
    <mergeCell ref="B8:E8"/>
    <mergeCell ref="B10:B11"/>
    <mergeCell ref="C10:C11"/>
  </mergeCells>
  <printOptions horizontalCentered="1"/>
  <pageMargins left="0.51181102362204722" right="0.51181102362204722" top="0.78740157480314965" bottom="0.78740157480314965" header="0.31496062992125984" footer="0.31496062992125984"/>
  <pageSetup scale="65" fitToHeight="0" orientation="portrait" useFirstPageNumber="1" r:id="rId1"/>
  <headerFooter>
    <oddFoote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841"/>
  <sheetViews>
    <sheetView tabSelected="1" view="pageBreakPreview" topLeftCell="A804" zoomScale="85" zoomScaleNormal="85" zoomScaleSheetLayoutView="85" workbookViewId="0">
      <selection activeCell="G846" sqref="G846"/>
    </sheetView>
  </sheetViews>
  <sheetFormatPr defaultRowHeight="12.75" x14ac:dyDescent="0.25"/>
  <cols>
    <col min="1" max="1" width="4.85546875" style="297" customWidth="1"/>
    <col min="2" max="2" width="12.42578125" style="307" customWidth="1"/>
    <col min="3" max="3" width="17.42578125" style="300" customWidth="1"/>
    <col min="4" max="4" width="56.5703125" style="299" customWidth="1"/>
    <col min="5" max="5" width="6.7109375" style="300" bestFit="1" customWidth="1"/>
    <col min="6" max="6" width="17" style="35" customWidth="1"/>
    <col min="7" max="7" width="15.140625" style="36" bestFit="1" customWidth="1"/>
    <col min="8" max="8" width="22.5703125" style="33" bestFit="1" customWidth="1"/>
    <col min="9" max="9" width="26" style="33" customWidth="1"/>
    <col min="10" max="10" width="3.28515625" style="297" customWidth="1"/>
    <col min="11" max="11" width="9.28515625" style="297" bestFit="1" customWidth="1"/>
    <col min="12" max="16384" width="9.140625" style="297"/>
  </cols>
  <sheetData>
    <row r="2" spans="2:10" ht="92.25" customHeight="1" x14ac:dyDescent="0.25">
      <c r="B2" s="353"/>
      <c r="C2" s="354"/>
      <c r="D2" s="355"/>
      <c r="E2" s="354"/>
      <c r="F2" s="64"/>
      <c r="G2" s="65"/>
      <c r="H2" s="231"/>
      <c r="I2" s="232"/>
    </row>
    <row r="3" spans="2:10" x14ac:dyDescent="0.2">
      <c r="B3" s="295" t="s">
        <v>9904</v>
      </c>
      <c r="C3" s="304" t="s">
        <v>9906</v>
      </c>
      <c r="D3" s="303"/>
      <c r="E3" s="304"/>
      <c r="F3" s="42"/>
      <c r="G3" s="41"/>
      <c r="H3" s="41" t="s">
        <v>4732</v>
      </c>
      <c r="I3" s="371" t="s">
        <v>14040</v>
      </c>
    </row>
    <row r="4" spans="2:10" x14ac:dyDescent="0.25">
      <c r="B4" s="294" t="s">
        <v>9907</v>
      </c>
      <c r="C4" s="302" t="s">
        <v>9876</v>
      </c>
      <c r="D4" s="301"/>
      <c r="E4" s="302"/>
      <c r="F4" s="39"/>
      <c r="G4" s="38"/>
      <c r="H4" s="38" t="s">
        <v>4733</v>
      </c>
      <c r="I4" s="366">
        <v>0.27</v>
      </c>
    </row>
    <row r="5" spans="2:10" x14ac:dyDescent="0.25">
      <c r="B5" s="294" t="s">
        <v>9908</v>
      </c>
      <c r="C5" s="302" t="s">
        <v>9909</v>
      </c>
      <c r="D5" s="301"/>
      <c r="E5" s="302"/>
      <c r="F5" s="39"/>
      <c r="G5" s="38"/>
      <c r="H5" s="38" t="s">
        <v>4780</v>
      </c>
      <c r="I5" s="366">
        <v>0.15</v>
      </c>
    </row>
    <row r="6" spans="2:10" x14ac:dyDescent="0.25">
      <c r="B6" s="363" t="s">
        <v>9905</v>
      </c>
      <c r="C6" s="364">
        <v>44317</v>
      </c>
      <c r="D6" s="305" t="s">
        <v>10360</v>
      </c>
      <c r="E6" s="306"/>
      <c r="F6" s="43"/>
      <c r="G6" s="45"/>
      <c r="H6" s="45"/>
      <c r="I6" s="46"/>
    </row>
    <row r="8" spans="2:10" ht="21" customHeight="1" x14ac:dyDescent="0.25">
      <c r="B8" s="514" t="s">
        <v>5246</v>
      </c>
      <c r="C8" s="515"/>
      <c r="D8" s="515"/>
      <c r="E8" s="515"/>
      <c r="F8" s="515"/>
      <c r="G8" s="515"/>
      <c r="H8" s="515"/>
      <c r="I8" s="516"/>
    </row>
    <row r="9" spans="2:10" s="34" customFormat="1" x14ac:dyDescent="0.25">
      <c r="B9" s="290" t="s">
        <v>4725</v>
      </c>
      <c r="C9" s="290" t="s">
        <v>4724</v>
      </c>
      <c r="D9" s="290" t="s">
        <v>4726</v>
      </c>
      <c r="E9" s="290" t="s">
        <v>4727</v>
      </c>
      <c r="F9" s="289" t="s">
        <v>4728</v>
      </c>
      <c r="G9" s="290" t="s">
        <v>4166</v>
      </c>
      <c r="H9" s="290" t="s">
        <v>4781</v>
      </c>
      <c r="I9" s="290" t="s">
        <v>4729</v>
      </c>
    </row>
    <row r="10" spans="2:10" s="34" customFormat="1" x14ac:dyDescent="0.25">
      <c r="D10" s="298"/>
      <c r="F10" s="32"/>
      <c r="G10" s="31"/>
      <c r="H10" s="48"/>
      <c r="I10" s="48"/>
    </row>
    <row r="11" spans="2:10" x14ac:dyDescent="0.25">
      <c r="B11" s="358" t="s">
        <v>4782</v>
      </c>
      <c r="C11" s="359"/>
      <c r="D11" s="360" t="s">
        <v>4783</v>
      </c>
      <c r="E11" s="359"/>
      <c r="F11" s="66"/>
      <c r="G11" s="67"/>
      <c r="H11" s="233"/>
      <c r="I11" s="234">
        <f>I16</f>
        <v>284890.92000000004</v>
      </c>
    </row>
    <row r="12" spans="2:10" ht="25.5" customHeight="1" x14ac:dyDescent="0.25">
      <c r="B12" s="313" t="s">
        <v>4786</v>
      </c>
      <c r="C12" s="314">
        <v>90777</v>
      </c>
      <c r="D12" s="315" t="s">
        <v>3983</v>
      </c>
      <c r="E12" s="314" t="s">
        <v>4787</v>
      </c>
      <c r="F12" s="293">
        <v>720</v>
      </c>
      <c r="G12" s="291">
        <f>IFERROR(VLOOKUP(C12,'08_COMP_COMPLEMENTAR'!C:H,7,0),VLOOKUP(C12,SERV_05_21!A:D,4,0))</f>
        <v>80.150000000000006</v>
      </c>
      <c r="H12" s="292">
        <f>TRUNC(G12*1.27,2)</f>
        <v>101.79</v>
      </c>
      <c r="I12" s="415">
        <f>TRUNC(F12*H12,2)</f>
        <v>73288.800000000003</v>
      </c>
    </row>
    <row r="13" spans="2:10" ht="25.5" customHeight="1" x14ac:dyDescent="0.25">
      <c r="B13" s="316" t="s">
        <v>4788</v>
      </c>
      <c r="C13" s="411">
        <v>90779</v>
      </c>
      <c r="D13" s="318" t="s">
        <v>3985</v>
      </c>
      <c r="E13" s="317" t="s">
        <v>4787</v>
      </c>
      <c r="F13" s="54">
        <v>720</v>
      </c>
      <c r="G13" s="52">
        <f>IFERROR(VLOOKUP(C13,'08_COMP_COMPLEMENTAR'!C:H,7,0),VLOOKUP(C13,SERV_05_21!A:D,4,0))</f>
        <v>124.04</v>
      </c>
      <c r="H13" s="416">
        <f>TRUNC(G13*1.27,2)</f>
        <v>157.53</v>
      </c>
      <c r="I13" s="235">
        <f>TRUNC(F13*H13,2)</f>
        <v>113421.6</v>
      </c>
    </row>
    <row r="14" spans="2:10" ht="12.75" customHeight="1" x14ac:dyDescent="0.25">
      <c r="B14" s="316" t="s">
        <v>4790</v>
      </c>
      <c r="C14" s="317">
        <v>94295</v>
      </c>
      <c r="D14" s="318" t="s">
        <v>3986</v>
      </c>
      <c r="E14" s="317" t="s">
        <v>4789</v>
      </c>
      <c r="F14" s="54">
        <v>12</v>
      </c>
      <c r="G14" s="52">
        <f>IFERROR(VLOOKUP(C14,'08_COMP_COMPLEMENTAR'!C:H,7,0),VLOOKUP(C14,SERV_05_21!A:D,4,0))</f>
        <v>5279.5</v>
      </c>
      <c r="H14" s="416">
        <f>TRUNC(G14*1.27,2)</f>
        <v>6704.96</v>
      </c>
      <c r="I14" s="235">
        <f>TRUNC(F14*H14,2)</f>
        <v>80459.520000000004</v>
      </c>
    </row>
    <row r="15" spans="2:10" ht="25.5" customHeight="1" x14ac:dyDescent="0.25">
      <c r="B15" s="316" t="s">
        <v>13875</v>
      </c>
      <c r="C15" s="320">
        <v>91677</v>
      </c>
      <c r="D15" s="321" t="s">
        <v>4791</v>
      </c>
      <c r="E15" s="320" t="s">
        <v>4787</v>
      </c>
      <c r="F15" s="57">
        <v>180</v>
      </c>
      <c r="G15" s="53">
        <f>IFERROR(VLOOKUP(C15,'08_COMP_COMPLEMENTAR'!C:H,7,0),VLOOKUP(C15,SERV_05_21!A:D,4,0))</f>
        <v>77.52</v>
      </c>
      <c r="H15" s="417">
        <f>TRUNC(G15*1.27,2)</f>
        <v>98.45</v>
      </c>
      <c r="I15" s="418">
        <f>TRUNC(F15*H15,2)</f>
        <v>17721</v>
      </c>
    </row>
    <row r="16" spans="2:10" s="420" customFormat="1" ht="12.75" customHeight="1" x14ac:dyDescent="0.25">
      <c r="B16" s="310"/>
      <c r="C16" s="311"/>
      <c r="D16" s="312"/>
      <c r="E16" s="311"/>
      <c r="F16" s="343" t="s">
        <v>4792</v>
      </c>
      <c r="G16" s="228"/>
      <c r="H16" s="228"/>
      <c r="I16" s="236">
        <f>SUM(I12:I15)</f>
        <v>284890.92000000004</v>
      </c>
      <c r="J16" s="419"/>
    </row>
    <row r="17" spans="2:10" ht="12.75" customHeight="1" x14ac:dyDescent="0.25">
      <c r="B17" s="300"/>
      <c r="D17" s="300"/>
      <c r="F17" s="344"/>
      <c r="G17" s="229"/>
      <c r="H17" s="229"/>
      <c r="I17" s="229"/>
    </row>
    <row r="18" spans="2:10" x14ac:dyDescent="0.25">
      <c r="B18" s="358" t="s">
        <v>4793</v>
      </c>
      <c r="C18" s="359"/>
      <c r="D18" s="360" t="s">
        <v>4794</v>
      </c>
      <c r="E18" s="359"/>
      <c r="F18" s="66"/>
      <c r="G18" s="67"/>
      <c r="H18" s="233"/>
      <c r="I18" s="234">
        <f>I29</f>
        <v>229215.91999999998</v>
      </c>
    </row>
    <row r="19" spans="2:10" ht="12.75" customHeight="1" x14ac:dyDescent="0.25">
      <c r="B19" s="313" t="s">
        <v>4795</v>
      </c>
      <c r="C19" s="314" t="s">
        <v>13858</v>
      </c>
      <c r="D19" s="315" t="s">
        <v>4796</v>
      </c>
      <c r="E19" s="314" t="s">
        <v>4797</v>
      </c>
      <c r="F19" s="293">
        <v>6</v>
      </c>
      <c r="G19" s="291">
        <f>'08_COMP_COMPLEMENTAR'!H1338</f>
        <v>310.46000000000004</v>
      </c>
      <c r="H19" s="292">
        <f>TRUNC(G19*1.27,2)</f>
        <v>394.28</v>
      </c>
      <c r="I19" s="415">
        <f>TRUNC(F19*H19,2)</f>
        <v>2365.6799999999998</v>
      </c>
    </row>
    <row r="20" spans="2:10" ht="12.75" customHeight="1" x14ac:dyDescent="0.25">
      <c r="B20" s="316" t="s">
        <v>9881</v>
      </c>
      <c r="C20" s="317">
        <v>94338</v>
      </c>
      <c r="D20" s="318" t="s">
        <v>4799</v>
      </c>
      <c r="E20" s="317" t="s">
        <v>4778</v>
      </c>
      <c r="F20" s="54">
        <v>1133.48</v>
      </c>
      <c r="G20" s="52">
        <f>IFERROR(VLOOKUP(C20,'08_COMP_COMPLEMENTAR'!C:H,7,0),VLOOKUP(C20,SERV_05_21!A:D,4,0))</f>
        <v>89.12</v>
      </c>
      <c r="H20" s="416">
        <f>TRUNC(G20*1.27,2)</f>
        <v>113.18</v>
      </c>
      <c r="I20" s="235">
        <f>TRUNC(F20*H20,2)</f>
        <v>128287.26</v>
      </c>
    </row>
    <row r="21" spans="2:10" ht="38.25" customHeight="1" x14ac:dyDescent="0.25">
      <c r="B21" s="316" t="s">
        <v>9882</v>
      </c>
      <c r="C21" s="317" t="s">
        <v>13845</v>
      </c>
      <c r="D21" s="318" t="s">
        <v>4801</v>
      </c>
      <c r="E21" s="317" t="s">
        <v>4778</v>
      </c>
      <c r="F21" s="54">
        <v>1047.06</v>
      </c>
      <c r="G21" s="52">
        <f>'08_COMP_COMPLEMENTAR'!H1247</f>
        <v>6.370000000000001</v>
      </c>
      <c r="H21" s="416">
        <f>TRUNC(G21*1.27,2)</f>
        <v>8.08</v>
      </c>
      <c r="I21" s="235">
        <f>TRUNC(F21*H21,2)</f>
        <v>8460.24</v>
      </c>
    </row>
    <row r="22" spans="2:10" ht="25.5" customHeight="1" x14ac:dyDescent="0.25">
      <c r="B22" s="316" t="s">
        <v>4798</v>
      </c>
      <c r="C22" s="317" t="s">
        <v>13859</v>
      </c>
      <c r="D22" s="318" t="s">
        <v>9846</v>
      </c>
      <c r="E22" s="317" t="s">
        <v>9847</v>
      </c>
      <c r="F22" s="54">
        <v>1</v>
      </c>
      <c r="G22" s="52">
        <f>'08_COMP_COMPLEMENTAR'!H1347</f>
        <v>91.740000000000023</v>
      </c>
      <c r="H22" s="416">
        <f t="shared" ref="H22:H28" si="0">TRUNC(G22*1.27,2)</f>
        <v>116.5</v>
      </c>
      <c r="I22" s="235">
        <f t="shared" ref="I22:I28" si="1">TRUNC(F22*H22,2)</f>
        <v>116.5</v>
      </c>
    </row>
    <row r="23" spans="2:10" ht="12.75" customHeight="1" x14ac:dyDescent="0.25">
      <c r="B23" s="316" t="s">
        <v>4800</v>
      </c>
      <c r="C23" s="317" t="s">
        <v>14046</v>
      </c>
      <c r="D23" s="318" t="s">
        <v>9848</v>
      </c>
      <c r="E23" s="317" t="s">
        <v>9847</v>
      </c>
      <c r="F23" s="54">
        <v>1</v>
      </c>
      <c r="G23" s="52">
        <f>'08_COMP_COMPLEMENTAR'!H1398</f>
        <v>1849.09</v>
      </c>
      <c r="H23" s="416">
        <f t="shared" si="0"/>
        <v>2348.34</v>
      </c>
      <c r="I23" s="235">
        <f t="shared" si="1"/>
        <v>2348.34</v>
      </c>
    </row>
    <row r="24" spans="2:10" ht="25.5" customHeight="1" x14ac:dyDescent="0.25">
      <c r="B24" s="316" t="s">
        <v>9883</v>
      </c>
      <c r="C24" s="317">
        <v>93207</v>
      </c>
      <c r="D24" s="318" t="s">
        <v>9849</v>
      </c>
      <c r="E24" s="317" t="s">
        <v>4797</v>
      </c>
      <c r="F24" s="54">
        <v>6</v>
      </c>
      <c r="G24" s="52">
        <f>IFERROR(VLOOKUP(C24,'08_COMP_COMPLEMENTAR'!C:H,7,0),VLOOKUP(C24,SERV_05_21!A:D,4,0))</f>
        <v>824.2</v>
      </c>
      <c r="H24" s="416">
        <f t="shared" si="0"/>
        <v>1046.73</v>
      </c>
      <c r="I24" s="235">
        <f t="shared" si="1"/>
        <v>6280.38</v>
      </c>
    </row>
    <row r="25" spans="2:10" ht="25.5" customHeight="1" x14ac:dyDescent="0.25">
      <c r="B25" s="316" t="s">
        <v>9884</v>
      </c>
      <c r="C25" s="317">
        <v>93212</v>
      </c>
      <c r="D25" s="318" t="s">
        <v>9850</v>
      </c>
      <c r="E25" s="317" t="s">
        <v>4797</v>
      </c>
      <c r="F25" s="54">
        <v>10</v>
      </c>
      <c r="G25" s="52">
        <f>IFERROR(VLOOKUP(C25,'08_COMP_COMPLEMENTAR'!C:H,7,0),VLOOKUP(C25,SERV_05_21!A:D,4,0))</f>
        <v>750.78</v>
      </c>
      <c r="H25" s="416">
        <f t="shared" si="0"/>
        <v>953.49</v>
      </c>
      <c r="I25" s="235">
        <f t="shared" si="1"/>
        <v>9534.9</v>
      </c>
    </row>
    <row r="26" spans="2:10" ht="25.5" customHeight="1" x14ac:dyDescent="0.25">
      <c r="B26" s="316" t="s">
        <v>9885</v>
      </c>
      <c r="C26" s="317">
        <v>93208</v>
      </c>
      <c r="D26" s="318" t="s">
        <v>9851</v>
      </c>
      <c r="E26" s="317" t="s">
        <v>4797</v>
      </c>
      <c r="F26" s="54">
        <v>15</v>
      </c>
      <c r="G26" s="52">
        <f>IFERROR(VLOOKUP(C26,'08_COMP_COMPLEMENTAR'!C:H,7,0),VLOOKUP(C26,SERV_05_21!A:D,4,0))</f>
        <v>635.5</v>
      </c>
      <c r="H26" s="416">
        <f t="shared" si="0"/>
        <v>807.08</v>
      </c>
      <c r="I26" s="235">
        <f t="shared" si="1"/>
        <v>12106.2</v>
      </c>
    </row>
    <row r="27" spans="2:10" ht="12.75" customHeight="1" x14ac:dyDescent="0.25">
      <c r="B27" s="316" t="s">
        <v>9886</v>
      </c>
      <c r="C27" s="317">
        <v>99059</v>
      </c>
      <c r="D27" s="318" t="s">
        <v>9852</v>
      </c>
      <c r="E27" s="317" t="s">
        <v>178</v>
      </c>
      <c r="F27" s="54">
        <v>488.7</v>
      </c>
      <c r="G27" s="52">
        <f>IFERROR(VLOOKUP(C27,'08_COMP_COMPLEMENTAR'!C:H,7,0),VLOOKUP(C27,SERV_05_21!A:D,4,0))</f>
        <v>36.450000000000003</v>
      </c>
      <c r="H27" s="416">
        <f t="shared" si="0"/>
        <v>46.29</v>
      </c>
      <c r="I27" s="235">
        <f t="shared" si="1"/>
        <v>22621.919999999998</v>
      </c>
    </row>
    <row r="28" spans="2:10" ht="12.75" customHeight="1" x14ac:dyDescent="0.25">
      <c r="B28" s="319" t="s">
        <v>9887</v>
      </c>
      <c r="C28" s="320">
        <v>98459</v>
      </c>
      <c r="D28" s="321" t="s">
        <v>9853</v>
      </c>
      <c r="E28" s="320" t="s">
        <v>4797</v>
      </c>
      <c r="F28" s="57">
        <v>369.32</v>
      </c>
      <c r="G28" s="53">
        <f>IFERROR(VLOOKUP(C28,'08_COMP_COMPLEMENTAR'!C:H,7,0),VLOOKUP(C28,SERV_05_21!A:D,4,0))</f>
        <v>79.09</v>
      </c>
      <c r="H28" s="417">
        <f t="shared" si="0"/>
        <v>100.44</v>
      </c>
      <c r="I28" s="418">
        <f t="shared" si="1"/>
        <v>37094.5</v>
      </c>
    </row>
    <row r="29" spans="2:10" s="420" customFormat="1" ht="12.75" customHeight="1" x14ac:dyDescent="0.25">
      <c r="B29" s="310"/>
      <c r="C29" s="311"/>
      <c r="D29" s="312"/>
      <c r="E29" s="311"/>
      <c r="F29" s="343" t="s">
        <v>4792</v>
      </c>
      <c r="G29" s="228"/>
      <c r="H29" s="228"/>
      <c r="I29" s="236">
        <f>SUM(I19:I28)</f>
        <v>229215.91999999998</v>
      </c>
      <c r="J29" s="419"/>
    </row>
    <row r="30" spans="2:10" ht="12.75" customHeight="1" x14ac:dyDescent="0.25">
      <c r="B30" s="300"/>
      <c r="D30" s="300"/>
      <c r="F30" s="344"/>
      <c r="G30" s="229"/>
      <c r="H30" s="229"/>
      <c r="I30" s="229"/>
    </row>
    <row r="31" spans="2:10" x14ac:dyDescent="0.25">
      <c r="B31" s="358" t="s">
        <v>4802</v>
      </c>
      <c r="C31" s="359"/>
      <c r="D31" s="360" t="s">
        <v>4803</v>
      </c>
      <c r="E31" s="359"/>
      <c r="F31" s="66"/>
      <c r="G31" s="67"/>
      <c r="H31" s="233"/>
      <c r="I31" s="234">
        <f>I42+I50</f>
        <v>346121.44</v>
      </c>
    </row>
    <row r="32" spans="2:10" x14ac:dyDescent="0.25">
      <c r="B32" s="346" t="s">
        <v>4804</v>
      </c>
      <c r="C32" s="347"/>
      <c r="D32" s="348" t="s">
        <v>4805</v>
      </c>
      <c r="E32" s="347"/>
      <c r="F32" s="60"/>
      <c r="G32" s="61"/>
      <c r="H32" s="237"/>
      <c r="I32" s="238"/>
    </row>
    <row r="33" spans="2:9" ht="25.5" customHeight="1" x14ac:dyDescent="0.25">
      <c r="B33" s="313" t="s">
        <v>4806</v>
      </c>
      <c r="C33" s="314">
        <v>95241</v>
      </c>
      <c r="D33" s="315" t="s">
        <v>4807</v>
      </c>
      <c r="E33" s="314" t="s">
        <v>4797</v>
      </c>
      <c r="F33" s="293">
        <v>1733.38</v>
      </c>
      <c r="G33" s="291">
        <f>IFERROR(VLOOKUP(C33,'08_COMP_COMPLEMENTAR'!C:H,7,0),VLOOKUP(C33,SERV_05_21!A:D,4,0))</f>
        <v>22.48</v>
      </c>
      <c r="H33" s="292">
        <f t="shared" ref="H33:H41" si="2">TRUNC(G33*1.27,2)</f>
        <v>28.54</v>
      </c>
      <c r="I33" s="415">
        <f t="shared" ref="I33:I41" si="3">TRUNC(F33*H33,2)</f>
        <v>49470.66</v>
      </c>
    </row>
    <row r="34" spans="2:9" ht="38.25" customHeight="1" x14ac:dyDescent="0.25">
      <c r="B34" s="316" t="s">
        <v>4808</v>
      </c>
      <c r="C34" s="317">
        <v>87249</v>
      </c>
      <c r="D34" s="318" t="s">
        <v>4809</v>
      </c>
      <c r="E34" s="317" t="s">
        <v>4797</v>
      </c>
      <c r="F34" s="54">
        <v>47</v>
      </c>
      <c r="G34" s="52">
        <f>IFERROR(VLOOKUP(C34,'08_COMP_COMPLEMENTAR'!C:H,7,0),VLOOKUP(C34,SERV_05_21!A:D,4,0))</f>
        <v>48.78</v>
      </c>
      <c r="H34" s="416">
        <f t="shared" si="2"/>
        <v>61.95</v>
      </c>
      <c r="I34" s="235">
        <f t="shared" si="3"/>
        <v>2911.65</v>
      </c>
    </row>
    <row r="35" spans="2:9" ht="38.25" customHeight="1" x14ac:dyDescent="0.25">
      <c r="B35" s="316" t="s">
        <v>4810</v>
      </c>
      <c r="C35" s="317">
        <v>87250</v>
      </c>
      <c r="D35" s="318" t="s">
        <v>4811</v>
      </c>
      <c r="E35" s="317" t="s">
        <v>4797</v>
      </c>
      <c r="F35" s="54">
        <v>27.43</v>
      </c>
      <c r="G35" s="52">
        <f>IFERROR(VLOOKUP(C35,'08_COMP_COMPLEMENTAR'!C:H,7,0),VLOOKUP(C35,SERV_05_21!A:D,4,0))</f>
        <v>40.89</v>
      </c>
      <c r="H35" s="416">
        <f t="shared" si="2"/>
        <v>51.93</v>
      </c>
      <c r="I35" s="235">
        <f t="shared" si="3"/>
        <v>1424.43</v>
      </c>
    </row>
    <row r="36" spans="2:9" ht="38.25" customHeight="1" x14ac:dyDescent="0.25">
      <c r="B36" s="316" t="s">
        <v>4812</v>
      </c>
      <c r="C36" s="317">
        <v>87251</v>
      </c>
      <c r="D36" s="318" t="s">
        <v>4813</v>
      </c>
      <c r="E36" s="317" t="s">
        <v>4797</v>
      </c>
      <c r="F36" s="54">
        <v>68.19</v>
      </c>
      <c r="G36" s="52">
        <f>IFERROR(VLOOKUP(C36,'08_COMP_COMPLEMENTAR'!C:H,7,0),VLOOKUP(C36,SERV_05_21!A:D,4,0))</f>
        <v>35.78</v>
      </c>
      <c r="H36" s="416">
        <f t="shared" si="2"/>
        <v>45.44</v>
      </c>
      <c r="I36" s="235">
        <f t="shared" si="3"/>
        <v>3098.55</v>
      </c>
    </row>
    <row r="37" spans="2:9" ht="38.25" customHeight="1" x14ac:dyDescent="0.25">
      <c r="B37" s="316" t="s">
        <v>4814</v>
      </c>
      <c r="C37" s="317">
        <v>87256</v>
      </c>
      <c r="D37" s="318" t="s">
        <v>4815</v>
      </c>
      <c r="E37" s="317" t="s">
        <v>4797</v>
      </c>
      <c r="F37" s="54">
        <v>35.369999999999997</v>
      </c>
      <c r="G37" s="52">
        <f>IFERROR(VLOOKUP(C37,'08_COMP_COMPLEMENTAR'!C:H,7,0),VLOOKUP(C37,SERV_05_21!A:D,4,0))</f>
        <v>69.489999999999995</v>
      </c>
      <c r="H37" s="416">
        <f t="shared" si="2"/>
        <v>88.25</v>
      </c>
      <c r="I37" s="235">
        <f t="shared" si="3"/>
        <v>3121.4</v>
      </c>
    </row>
    <row r="38" spans="2:9" ht="38.25" customHeight="1" x14ac:dyDescent="0.25">
      <c r="B38" s="316" t="s">
        <v>4816</v>
      </c>
      <c r="C38" s="317">
        <v>87257</v>
      </c>
      <c r="D38" s="318" t="s">
        <v>4817</v>
      </c>
      <c r="E38" s="317" t="s">
        <v>4797</v>
      </c>
      <c r="F38" s="54">
        <v>1256.3499999999999</v>
      </c>
      <c r="G38" s="52">
        <f>IFERROR(VLOOKUP(C38,'08_COMP_COMPLEMENTAR'!C:H,7,0),VLOOKUP(C38,SERV_05_21!A:D,4,0))</f>
        <v>63.47</v>
      </c>
      <c r="H38" s="416">
        <f t="shared" si="2"/>
        <v>80.599999999999994</v>
      </c>
      <c r="I38" s="235">
        <f t="shared" si="3"/>
        <v>101261.81</v>
      </c>
    </row>
    <row r="39" spans="2:9" ht="25.5" customHeight="1" x14ac:dyDescent="0.25">
      <c r="B39" s="316" t="s">
        <v>4818</v>
      </c>
      <c r="C39" s="317">
        <v>98673</v>
      </c>
      <c r="D39" s="318" t="s">
        <v>4819</v>
      </c>
      <c r="E39" s="317" t="s">
        <v>4797</v>
      </c>
      <c r="F39" s="54">
        <v>307.51</v>
      </c>
      <c r="G39" s="52">
        <f>IFERROR(VLOOKUP(C39,'08_COMP_COMPLEMENTAR'!C:H,7,0),VLOOKUP(C39,SERV_05_21!A:D,4,0))</f>
        <v>157.97999999999999</v>
      </c>
      <c r="H39" s="416">
        <f t="shared" si="2"/>
        <v>200.63</v>
      </c>
      <c r="I39" s="235">
        <f t="shared" si="3"/>
        <v>61695.73</v>
      </c>
    </row>
    <row r="40" spans="2:9" ht="25.5" customHeight="1" x14ac:dyDescent="0.25">
      <c r="B40" s="316" t="s">
        <v>4820</v>
      </c>
      <c r="C40" s="317" t="s">
        <v>13837</v>
      </c>
      <c r="D40" s="318" t="s">
        <v>4821</v>
      </c>
      <c r="E40" s="317" t="s">
        <v>4797</v>
      </c>
      <c r="F40" s="54">
        <v>18.7</v>
      </c>
      <c r="G40" s="52">
        <f>'08_COMP_COMPLEMENTAR'!H1190</f>
        <v>179.14000000000004</v>
      </c>
      <c r="H40" s="416">
        <f t="shared" si="2"/>
        <v>227.5</v>
      </c>
      <c r="I40" s="235">
        <f t="shared" si="3"/>
        <v>4254.25</v>
      </c>
    </row>
    <row r="41" spans="2:9" ht="25.5" customHeight="1" x14ac:dyDescent="0.25">
      <c r="B41" s="319" t="s">
        <v>4822</v>
      </c>
      <c r="C41" s="320" t="s">
        <v>4823</v>
      </c>
      <c r="D41" s="321" t="s">
        <v>4824</v>
      </c>
      <c r="E41" s="320" t="s">
        <v>4797</v>
      </c>
      <c r="F41" s="57">
        <v>45.93</v>
      </c>
      <c r="G41" s="53">
        <f>'06_COMP_ARQ'!G83</f>
        <v>101.9</v>
      </c>
      <c r="H41" s="417">
        <f t="shared" si="2"/>
        <v>129.41</v>
      </c>
      <c r="I41" s="418">
        <f t="shared" si="3"/>
        <v>5943.8</v>
      </c>
    </row>
    <row r="42" spans="2:9" s="420" customFormat="1" ht="12.75" customHeight="1" x14ac:dyDescent="0.25">
      <c r="B42" s="310"/>
      <c r="C42" s="311"/>
      <c r="D42" s="312"/>
      <c r="E42" s="311"/>
      <c r="F42" s="343" t="s">
        <v>4792</v>
      </c>
      <c r="G42" s="228"/>
      <c r="H42" s="228"/>
      <c r="I42" s="236">
        <f>SUM(I33:I41)</f>
        <v>233182.28</v>
      </c>
    </row>
    <row r="43" spans="2:9" x14ac:dyDescent="0.25">
      <c r="B43" s="346" t="s">
        <v>4825</v>
      </c>
      <c r="C43" s="347"/>
      <c r="D43" s="348" t="s">
        <v>4826</v>
      </c>
      <c r="E43" s="347"/>
      <c r="F43" s="60"/>
      <c r="G43" s="61"/>
      <c r="H43" s="237"/>
      <c r="I43" s="238"/>
    </row>
    <row r="44" spans="2:9" ht="38.25" customHeight="1" x14ac:dyDescent="0.25">
      <c r="B44" s="313" t="s">
        <v>4827</v>
      </c>
      <c r="C44" s="314">
        <v>87622</v>
      </c>
      <c r="D44" s="315" t="s">
        <v>4828</v>
      </c>
      <c r="E44" s="314" t="s">
        <v>4797</v>
      </c>
      <c r="F44" s="293">
        <v>891.04</v>
      </c>
      <c r="G44" s="291">
        <f>IFERROR(VLOOKUP(C44,'08_COMP_COMPLEMENTAR'!C:H,7,0),VLOOKUP(C44,SERV_05_21!A:D,4,0))</f>
        <v>30.33</v>
      </c>
      <c r="H44" s="292">
        <f t="shared" ref="H44:H49" si="4">TRUNC(G44*1.27,2)</f>
        <v>38.51</v>
      </c>
      <c r="I44" s="415">
        <f t="shared" ref="I44:I49" si="5">TRUNC(F44*H44,2)</f>
        <v>34313.949999999997</v>
      </c>
    </row>
    <row r="45" spans="2:9" ht="38.25" customHeight="1" x14ac:dyDescent="0.25">
      <c r="B45" s="316" t="s">
        <v>4829</v>
      </c>
      <c r="C45" s="317">
        <v>87735</v>
      </c>
      <c r="D45" s="318" t="s">
        <v>4830</v>
      </c>
      <c r="E45" s="317" t="s">
        <v>4797</v>
      </c>
      <c r="F45" s="54">
        <v>89.8</v>
      </c>
      <c r="G45" s="52">
        <f>IFERROR(VLOOKUP(C45,'08_COMP_COMPLEMENTAR'!C:H,7,0),VLOOKUP(C45,SERV_05_21!A:D,4,0))</f>
        <v>35.07</v>
      </c>
      <c r="H45" s="416">
        <f t="shared" si="4"/>
        <v>44.53</v>
      </c>
      <c r="I45" s="235">
        <f t="shared" si="5"/>
        <v>3998.79</v>
      </c>
    </row>
    <row r="46" spans="2:9" ht="38.25" customHeight="1" x14ac:dyDescent="0.25">
      <c r="B46" s="316" t="s">
        <v>4831</v>
      </c>
      <c r="C46" s="317">
        <v>87249</v>
      </c>
      <c r="D46" s="318" t="s">
        <v>4809</v>
      </c>
      <c r="E46" s="317" t="s">
        <v>4797</v>
      </c>
      <c r="F46" s="54">
        <v>28.56</v>
      </c>
      <c r="G46" s="52">
        <f>IFERROR(VLOOKUP(C46,'08_COMP_COMPLEMENTAR'!C:H,7,0),VLOOKUP(C46,SERV_05_21!A:D,4,0))</f>
        <v>48.78</v>
      </c>
      <c r="H46" s="416">
        <f t="shared" si="4"/>
        <v>61.95</v>
      </c>
      <c r="I46" s="235">
        <f t="shared" si="5"/>
        <v>1769.29</v>
      </c>
    </row>
    <row r="47" spans="2:9" ht="38.25" customHeight="1" x14ac:dyDescent="0.25">
      <c r="B47" s="316" t="s">
        <v>4832</v>
      </c>
      <c r="C47" s="317">
        <v>87250</v>
      </c>
      <c r="D47" s="318" t="s">
        <v>4811</v>
      </c>
      <c r="E47" s="317" t="s">
        <v>4797</v>
      </c>
      <c r="F47" s="54">
        <v>9.9</v>
      </c>
      <c r="G47" s="52">
        <f>IFERROR(VLOOKUP(C47,'08_COMP_COMPLEMENTAR'!C:H,7,0),VLOOKUP(C47,SERV_05_21!A:D,4,0))</f>
        <v>40.89</v>
      </c>
      <c r="H47" s="416">
        <f t="shared" si="4"/>
        <v>51.93</v>
      </c>
      <c r="I47" s="235">
        <f t="shared" si="5"/>
        <v>514.1</v>
      </c>
    </row>
    <row r="48" spans="2:9" ht="38.25" customHeight="1" x14ac:dyDescent="0.25">
      <c r="B48" s="316" t="s">
        <v>4833</v>
      </c>
      <c r="C48" s="317">
        <v>87251</v>
      </c>
      <c r="D48" s="318" t="s">
        <v>4813</v>
      </c>
      <c r="E48" s="317" t="s">
        <v>4797</v>
      </c>
      <c r="F48" s="54">
        <v>85.56</v>
      </c>
      <c r="G48" s="52">
        <f>IFERROR(VLOOKUP(C48,'08_COMP_COMPLEMENTAR'!C:H,7,0),VLOOKUP(C48,SERV_05_21!A:D,4,0))</f>
        <v>35.78</v>
      </c>
      <c r="H48" s="416">
        <f t="shared" si="4"/>
        <v>45.44</v>
      </c>
      <c r="I48" s="235">
        <f t="shared" si="5"/>
        <v>3887.84</v>
      </c>
    </row>
    <row r="49" spans="2:9" ht="38.25" customHeight="1" x14ac:dyDescent="0.25">
      <c r="B49" s="319" t="s">
        <v>4834</v>
      </c>
      <c r="C49" s="320">
        <v>87257</v>
      </c>
      <c r="D49" s="321" t="s">
        <v>4817</v>
      </c>
      <c r="E49" s="320" t="s">
        <v>4797</v>
      </c>
      <c r="F49" s="57">
        <v>849.32</v>
      </c>
      <c r="G49" s="53">
        <f>IFERROR(VLOOKUP(C49,'08_COMP_COMPLEMENTAR'!C:H,7,0),VLOOKUP(C49,SERV_05_21!A:D,4,0))</f>
        <v>63.47</v>
      </c>
      <c r="H49" s="417">
        <f t="shared" si="4"/>
        <v>80.599999999999994</v>
      </c>
      <c r="I49" s="418">
        <f t="shared" si="5"/>
        <v>68455.19</v>
      </c>
    </row>
    <row r="50" spans="2:9" s="420" customFormat="1" ht="12.75" customHeight="1" x14ac:dyDescent="0.25">
      <c r="B50" s="310"/>
      <c r="C50" s="311"/>
      <c r="D50" s="312"/>
      <c r="E50" s="311"/>
      <c r="F50" s="343" t="s">
        <v>4792</v>
      </c>
      <c r="G50" s="228"/>
      <c r="H50" s="228"/>
      <c r="I50" s="236">
        <f>SUM(I44:I49)</f>
        <v>112939.16</v>
      </c>
    </row>
    <row r="51" spans="2:9" ht="12.75" customHeight="1" x14ac:dyDescent="0.25">
      <c r="B51" s="300"/>
      <c r="D51" s="300"/>
      <c r="F51" s="344"/>
      <c r="G51" s="229"/>
      <c r="H51" s="229"/>
      <c r="I51" s="229"/>
    </row>
    <row r="52" spans="2:9" x14ac:dyDescent="0.25">
      <c r="B52" s="358" t="s">
        <v>4835</v>
      </c>
      <c r="C52" s="359"/>
      <c r="D52" s="360" t="s">
        <v>4836</v>
      </c>
      <c r="E52" s="359"/>
      <c r="F52" s="66"/>
      <c r="G52" s="67"/>
      <c r="H52" s="233"/>
      <c r="I52" s="234">
        <f>I58+I64+I67+I70</f>
        <v>763240.11</v>
      </c>
    </row>
    <row r="53" spans="2:9" x14ac:dyDescent="0.25">
      <c r="B53" s="346" t="s">
        <v>4837</v>
      </c>
      <c r="C53" s="347"/>
      <c r="D53" s="348" t="s">
        <v>4805</v>
      </c>
      <c r="E53" s="347"/>
      <c r="F53" s="60"/>
      <c r="G53" s="61"/>
      <c r="H53" s="237"/>
      <c r="I53" s="238"/>
    </row>
    <row r="54" spans="2:9" ht="38.25" customHeight="1" x14ac:dyDescent="0.25">
      <c r="B54" s="313" t="s">
        <v>4838</v>
      </c>
      <c r="C54" s="314">
        <v>96361</v>
      </c>
      <c r="D54" s="315" t="s">
        <v>4839</v>
      </c>
      <c r="E54" s="314" t="s">
        <v>4797</v>
      </c>
      <c r="F54" s="293">
        <v>912.9</v>
      </c>
      <c r="G54" s="291">
        <f>IFERROR(VLOOKUP(C54,'08_COMP_COMPLEMENTAR'!C:H,7,0),VLOOKUP(C54,SERV_05_21!A:D,4,0))</f>
        <v>136.58000000000001</v>
      </c>
      <c r="H54" s="292">
        <f>TRUNC(G54*1.27,2)</f>
        <v>173.45</v>
      </c>
      <c r="I54" s="415">
        <f>TRUNC(F54*H54,2)</f>
        <v>158342.5</v>
      </c>
    </row>
    <row r="55" spans="2:9" ht="12.75" customHeight="1" x14ac:dyDescent="0.25">
      <c r="B55" s="316" t="s">
        <v>4840</v>
      </c>
      <c r="C55" s="317">
        <v>96372</v>
      </c>
      <c r="D55" s="318" t="s">
        <v>4841</v>
      </c>
      <c r="E55" s="317" t="s">
        <v>4797</v>
      </c>
      <c r="F55" s="54">
        <v>912.9</v>
      </c>
      <c r="G55" s="52">
        <f>IFERROR(VLOOKUP(C55,'08_COMP_COMPLEMENTAR'!C:H,7,0),VLOOKUP(C55,SERV_05_21!A:D,4,0))</f>
        <v>30.35</v>
      </c>
      <c r="H55" s="416">
        <f>TRUNC(G55*1.27,2)</f>
        <v>38.54</v>
      </c>
      <c r="I55" s="235">
        <f>TRUNC(F55*H55,2)</f>
        <v>35183.160000000003</v>
      </c>
    </row>
    <row r="56" spans="2:9" ht="51" customHeight="1" x14ac:dyDescent="0.25">
      <c r="B56" s="316" t="s">
        <v>4842</v>
      </c>
      <c r="C56" s="317">
        <v>89168</v>
      </c>
      <c r="D56" s="318" t="s">
        <v>4843</v>
      </c>
      <c r="E56" s="317" t="s">
        <v>4797</v>
      </c>
      <c r="F56" s="54">
        <v>2245.25</v>
      </c>
      <c r="G56" s="52">
        <f>IFERROR(VLOOKUP(C56,'08_COMP_COMPLEMENTAR'!C:H,7,0),VLOOKUP(C56,SERV_05_21!A:D,4,0))</f>
        <v>71.8</v>
      </c>
      <c r="H56" s="416">
        <f>TRUNC(G56*1.27,2)</f>
        <v>91.18</v>
      </c>
      <c r="I56" s="235">
        <f>TRUNC(F56*H56,2)</f>
        <v>204721.89</v>
      </c>
    </row>
    <row r="57" spans="2:9" ht="25.5" customHeight="1" x14ac:dyDescent="0.25">
      <c r="B57" s="319" t="s">
        <v>4844</v>
      </c>
      <c r="C57" s="320" t="s">
        <v>4823</v>
      </c>
      <c r="D57" s="321" t="s">
        <v>4845</v>
      </c>
      <c r="E57" s="320" t="s">
        <v>4797</v>
      </c>
      <c r="F57" s="57">
        <v>55.58</v>
      </c>
      <c r="G57" s="53">
        <f>'06_COMP_ARQ'!G31</f>
        <v>583.48</v>
      </c>
      <c r="H57" s="417">
        <f>TRUNC(G57*1.27,2)</f>
        <v>741.01</v>
      </c>
      <c r="I57" s="418">
        <f>TRUNC(F57*H57,2)</f>
        <v>41185.33</v>
      </c>
    </row>
    <row r="58" spans="2:9" s="420" customFormat="1" ht="12.75" customHeight="1" x14ac:dyDescent="0.25">
      <c r="B58" s="310"/>
      <c r="C58" s="311"/>
      <c r="D58" s="312"/>
      <c r="E58" s="311"/>
      <c r="F58" s="343" t="s">
        <v>4792</v>
      </c>
      <c r="G58" s="228"/>
      <c r="H58" s="228"/>
      <c r="I58" s="236">
        <f>SUM(I54:I57)</f>
        <v>439432.88000000006</v>
      </c>
    </row>
    <row r="59" spans="2:9" x14ac:dyDescent="0.25">
      <c r="B59" s="346" t="s">
        <v>4846</v>
      </c>
      <c r="C59" s="347"/>
      <c r="D59" s="348" t="s">
        <v>4826</v>
      </c>
      <c r="E59" s="347"/>
      <c r="F59" s="60"/>
      <c r="G59" s="61"/>
      <c r="H59" s="237"/>
      <c r="I59" s="238"/>
    </row>
    <row r="60" spans="2:9" ht="38.25" customHeight="1" x14ac:dyDescent="0.25">
      <c r="B60" s="313" t="s">
        <v>4847</v>
      </c>
      <c r="C60" s="314">
        <v>96361</v>
      </c>
      <c r="D60" s="315" t="s">
        <v>4839</v>
      </c>
      <c r="E60" s="314" t="s">
        <v>4797</v>
      </c>
      <c r="F60" s="293">
        <v>573.45000000000005</v>
      </c>
      <c r="G60" s="291">
        <f>IFERROR(VLOOKUP(C60,'08_COMP_COMPLEMENTAR'!C:H,7,0),VLOOKUP(C60,SERV_05_21!A:D,4,0))</f>
        <v>136.58000000000001</v>
      </c>
      <c r="H60" s="292">
        <f>TRUNC(G60*1.27,2)</f>
        <v>173.45</v>
      </c>
      <c r="I60" s="415">
        <f>TRUNC(F60*H60,2)</f>
        <v>99464.9</v>
      </c>
    </row>
    <row r="61" spans="2:9" ht="12.75" customHeight="1" x14ac:dyDescent="0.25">
      <c r="B61" s="316" t="s">
        <v>4848</v>
      </c>
      <c r="C61" s="317">
        <v>96372</v>
      </c>
      <c r="D61" s="318" t="s">
        <v>4841</v>
      </c>
      <c r="E61" s="317" t="s">
        <v>4797</v>
      </c>
      <c r="F61" s="54">
        <v>573.45000000000005</v>
      </c>
      <c r="G61" s="52">
        <f>IFERROR(VLOOKUP(C61,'08_COMP_COMPLEMENTAR'!C:H,7,0),VLOOKUP(C61,SERV_05_21!A:D,4,0))</f>
        <v>30.35</v>
      </c>
      <c r="H61" s="416">
        <f>TRUNC(G61*1.27,2)</f>
        <v>38.54</v>
      </c>
      <c r="I61" s="235">
        <f>TRUNC(F61*H61,2)</f>
        <v>22100.76</v>
      </c>
    </row>
    <row r="62" spans="2:9" ht="51" customHeight="1" x14ac:dyDescent="0.25">
      <c r="B62" s="316" t="s">
        <v>4849</v>
      </c>
      <c r="C62" s="317">
        <v>89168</v>
      </c>
      <c r="D62" s="318" t="s">
        <v>4843</v>
      </c>
      <c r="E62" s="317" t="s">
        <v>4797</v>
      </c>
      <c r="F62" s="54">
        <v>903.8</v>
      </c>
      <c r="G62" s="52">
        <f>IFERROR(VLOOKUP(C62,'08_COMP_COMPLEMENTAR'!C:H,7,0),VLOOKUP(C62,SERV_05_21!A:D,4,0))</f>
        <v>71.8</v>
      </c>
      <c r="H62" s="416">
        <f>TRUNC(G62*1.27,2)</f>
        <v>91.18</v>
      </c>
      <c r="I62" s="235">
        <f>TRUNC(F62*H62,2)</f>
        <v>82408.479999999996</v>
      </c>
    </row>
    <row r="63" spans="2:9" ht="25.5" customHeight="1" x14ac:dyDescent="0.25">
      <c r="B63" s="319" t="s">
        <v>4850</v>
      </c>
      <c r="C63" s="320" t="s">
        <v>4823</v>
      </c>
      <c r="D63" s="321" t="s">
        <v>4845</v>
      </c>
      <c r="E63" s="320" t="s">
        <v>4797</v>
      </c>
      <c r="F63" s="57">
        <v>39.78</v>
      </c>
      <c r="G63" s="53">
        <f>G57</f>
        <v>583.48</v>
      </c>
      <c r="H63" s="417">
        <f>TRUNC(G63*1.27,2)</f>
        <v>741.01</v>
      </c>
      <c r="I63" s="418">
        <f>TRUNC(F63*H63,2)</f>
        <v>29477.37</v>
      </c>
    </row>
    <row r="64" spans="2:9" s="420" customFormat="1" ht="12.75" customHeight="1" x14ac:dyDescent="0.25">
      <c r="B64" s="310"/>
      <c r="C64" s="311"/>
      <c r="D64" s="312"/>
      <c r="E64" s="311"/>
      <c r="F64" s="343" t="s">
        <v>4792</v>
      </c>
      <c r="G64" s="228"/>
      <c r="H64" s="228"/>
      <c r="I64" s="236">
        <f>SUM(I60:I63)</f>
        <v>233451.50999999998</v>
      </c>
    </row>
    <row r="65" spans="2:10" x14ac:dyDescent="0.25">
      <c r="B65" s="346" t="s">
        <v>4851</v>
      </c>
      <c r="C65" s="347"/>
      <c r="D65" s="348" t="s">
        <v>4852</v>
      </c>
      <c r="E65" s="347"/>
      <c r="F65" s="60"/>
      <c r="G65" s="61"/>
      <c r="H65" s="237"/>
      <c r="I65" s="238"/>
    </row>
    <row r="66" spans="2:10" ht="51" customHeight="1" x14ac:dyDescent="0.25">
      <c r="B66" s="322" t="s">
        <v>4853</v>
      </c>
      <c r="C66" s="323">
        <v>89168</v>
      </c>
      <c r="D66" s="324" t="s">
        <v>4843</v>
      </c>
      <c r="E66" s="323" t="s">
        <v>4797</v>
      </c>
      <c r="F66" s="421">
        <v>925.88</v>
      </c>
      <c r="G66" s="422">
        <f>IFERROR(VLOOKUP(C66,'08_COMP_COMPLEMENTAR'!C:H,7,0),VLOOKUP(C66,SERV_05_21!A:D,4,0))</f>
        <v>71.8</v>
      </c>
      <c r="H66" s="423">
        <f>TRUNC(G66*1.27,2)</f>
        <v>91.18</v>
      </c>
      <c r="I66" s="424">
        <f>TRUNC(F66*H66,2)</f>
        <v>84421.73</v>
      </c>
    </row>
    <row r="67" spans="2:10" s="420" customFormat="1" ht="12.75" customHeight="1" x14ac:dyDescent="0.25">
      <c r="B67" s="310"/>
      <c r="C67" s="311"/>
      <c r="D67" s="312"/>
      <c r="E67" s="311"/>
      <c r="F67" s="343" t="s">
        <v>4792</v>
      </c>
      <c r="G67" s="228"/>
      <c r="H67" s="228"/>
      <c r="I67" s="236">
        <f>I66</f>
        <v>84421.73</v>
      </c>
    </row>
    <row r="68" spans="2:10" x14ac:dyDescent="0.25">
      <c r="B68" s="346" t="s">
        <v>4854</v>
      </c>
      <c r="C68" s="347"/>
      <c r="D68" s="348" t="s">
        <v>4855</v>
      </c>
      <c r="E68" s="347"/>
      <c r="F68" s="60"/>
      <c r="G68" s="61"/>
      <c r="H68" s="237"/>
      <c r="I68" s="238"/>
    </row>
    <row r="69" spans="2:10" ht="51" customHeight="1" x14ac:dyDescent="0.25">
      <c r="B69" s="322" t="s">
        <v>4856</v>
      </c>
      <c r="C69" s="323">
        <v>89168</v>
      </c>
      <c r="D69" s="324" t="s">
        <v>4843</v>
      </c>
      <c r="E69" s="323" t="s">
        <v>4797</v>
      </c>
      <c r="F69" s="421">
        <v>65.08</v>
      </c>
      <c r="G69" s="422">
        <f>IFERROR(VLOOKUP(C69,'08_COMP_COMPLEMENTAR'!C:H,7,0),VLOOKUP(C69,SERV_05_21!A:D,4,0))</f>
        <v>71.8</v>
      </c>
      <c r="H69" s="423">
        <f>TRUNC(G69*1.27,2)</f>
        <v>91.18</v>
      </c>
      <c r="I69" s="424">
        <f>TRUNC(F69*H69,2)</f>
        <v>5933.99</v>
      </c>
    </row>
    <row r="70" spans="2:10" s="420" customFormat="1" ht="12.75" customHeight="1" x14ac:dyDescent="0.25">
      <c r="B70" s="310"/>
      <c r="C70" s="311"/>
      <c r="D70" s="312"/>
      <c r="E70" s="311"/>
      <c r="F70" s="343" t="s">
        <v>4792</v>
      </c>
      <c r="G70" s="228"/>
      <c r="H70" s="228"/>
      <c r="I70" s="236">
        <f>I69</f>
        <v>5933.99</v>
      </c>
    </row>
    <row r="71" spans="2:10" ht="12.75" customHeight="1" x14ac:dyDescent="0.25">
      <c r="B71" s="300"/>
      <c r="D71" s="300"/>
      <c r="F71" s="344"/>
      <c r="G71" s="229"/>
      <c r="H71" s="229"/>
      <c r="I71" s="229"/>
    </row>
    <row r="72" spans="2:10" x14ac:dyDescent="0.25">
      <c r="B72" s="358" t="s">
        <v>4857</v>
      </c>
      <c r="C72" s="359"/>
      <c r="D72" s="360" t="s">
        <v>4858</v>
      </c>
      <c r="E72" s="359"/>
      <c r="F72" s="66"/>
      <c r="G72" s="67"/>
      <c r="H72" s="233"/>
      <c r="I72" s="234">
        <f>I84</f>
        <v>499384.69999999995</v>
      </c>
    </row>
    <row r="73" spans="2:10" ht="38.25" customHeight="1" x14ac:dyDescent="0.25">
      <c r="B73" s="313" t="s">
        <v>4859</v>
      </c>
      <c r="C73" s="314">
        <v>87876</v>
      </c>
      <c r="D73" s="315" t="s">
        <v>4860</v>
      </c>
      <c r="E73" s="314" t="s">
        <v>4797</v>
      </c>
      <c r="F73" s="293">
        <v>7764.45</v>
      </c>
      <c r="G73" s="291">
        <f>IFERROR(VLOOKUP(C73,'08_COMP_COMPLEMENTAR'!C:H,7,0),VLOOKUP(C73,SERV_05_21!A:D,4,0))</f>
        <v>8.7799999999999994</v>
      </c>
      <c r="H73" s="292">
        <f t="shared" ref="H73:H83" si="6">TRUNC(G73*1.27,2)</f>
        <v>11.15</v>
      </c>
      <c r="I73" s="415">
        <f t="shared" ref="I73:I83" si="7">TRUNC(F73*H73,2)</f>
        <v>86573.61</v>
      </c>
    </row>
    <row r="74" spans="2:10" ht="38.25" customHeight="1" x14ac:dyDescent="0.25">
      <c r="B74" s="316" t="s">
        <v>4861</v>
      </c>
      <c r="C74" s="317">
        <v>87882</v>
      </c>
      <c r="D74" s="318" t="s">
        <v>4862</v>
      </c>
      <c r="E74" s="317" t="s">
        <v>4797</v>
      </c>
      <c r="F74" s="54">
        <v>1003.15</v>
      </c>
      <c r="G74" s="52">
        <f>IFERROR(VLOOKUP(C74,'08_COMP_COMPLEMENTAR'!C:H,7,0),VLOOKUP(C74,SERV_05_21!A:D,4,0))</f>
        <v>5.04</v>
      </c>
      <c r="H74" s="416">
        <f t="shared" si="6"/>
        <v>6.4</v>
      </c>
      <c r="I74" s="235">
        <f t="shared" si="7"/>
        <v>6420.16</v>
      </c>
    </row>
    <row r="75" spans="2:10" ht="51" customHeight="1" x14ac:dyDescent="0.25">
      <c r="B75" s="316" t="s">
        <v>4863</v>
      </c>
      <c r="C75" s="317">
        <v>87528</v>
      </c>
      <c r="D75" s="318" t="s">
        <v>9854</v>
      </c>
      <c r="E75" s="317" t="s">
        <v>4797</v>
      </c>
      <c r="F75" s="54">
        <v>449.1</v>
      </c>
      <c r="G75" s="52">
        <f>IFERROR(VLOOKUP(C75,'08_COMP_COMPLEMENTAR'!C:H,7,0),VLOOKUP(C75,SERV_05_21!A:D,4,0))</f>
        <v>31.67</v>
      </c>
      <c r="H75" s="416">
        <f t="shared" si="6"/>
        <v>40.22</v>
      </c>
      <c r="I75" s="235">
        <f t="shared" si="7"/>
        <v>18062.8</v>
      </c>
    </row>
    <row r="76" spans="2:10" ht="51" customHeight="1" x14ac:dyDescent="0.25">
      <c r="B76" s="316" t="s">
        <v>4865</v>
      </c>
      <c r="C76" s="317">
        <v>87532</v>
      </c>
      <c r="D76" s="318" t="s">
        <v>4864</v>
      </c>
      <c r="E76" s="317" t="s">
        <v>4797</v>
      </c>
      <c r="F76" s="54">
        <v>76.199999999999989</v>
      </c>
      <c r="G76" s="52">
        <f>IFERROR(VLOOKUP(C76,'08_COMP_COMPLEMENTAR'!C:H,7,0),VLOOKUP(C76,SERV_05_21!A:D,4,0))</f>
        <v>28.28</v>
      </c>
      <c r="H76" s="416">
        <f>TRUNC(G76*1.27,2)</f>
        <v>35.909999999999997</v>
      </c>
      <c r="I76" s="235">
        <f>TRUNC(F76*H76,2)</f>
        <v>2736.34</v>
      </c>
    </row>
    <row r="77" spans="2:10" ht="51" customHeight="1" x14ac:dyDescent="0.25">
      <c r="B77" s="316" t="s">
        <v>4867</v>
      </c>
      <c r="C77" s="317">
        <v>87536</v>
      </c>
      <c r="D77" s="318" t="s">
        <v>9855</v>
      </c>
      <c r="E77" s="317" t="s">
        <v>4797</v>
      </c>
      <c r="F77" s="54">
        <v>260.10000000000002</v>
      </c>
      <c r="G77" s="52">
        <f>IFERROR(VLOOKUP(C77,'08_COMP_COMPLEMENTAR'!C:H,7,0),VLOOKUP(C77,SERV_05_21!A:D,4,0))</f>
        <v>25.78</v>
      </c>
      <c r="H77" s="416">
        <f>TRUNC(G77*1.27,2)</f>
        <v>32.74</v>
      </c>
      <c r="I77" s="235">
        <f>TRUNC(F77*H77,2)</f>
        <v>8515.67</v>
      </c>
    </row>
    <row r="78" spans="2:10" ht="38.25" customHeight="1" x14ac:dyDescent="0.25">
      <c r="B78" s="316" t="s">
        <v>4869</v>
      </c>
      <c r="C78" s="317">
        <v>87530</v>
      </c>
      <c r="D78" s="318" t="s">
        <v>9856</v>
      </c>
      <c r="E78" s="317" t="s">
        <v>4797</v>
      </c>
      <c r="F78" s="54">
        <v>6814.8</v>
      </c>
      <c r="G78" s="52">
        <f>IFERROR(VLOOKUP(C78,'08_COMP_COMPLEMENTAR'!C:H,7,0),VLOOKUP(C78,SERV_05_21!A:D,4,0))</f>
        <v>29.17</v>
      </c>
      <c r="H78" s="416">
        <f t="shared" si="6"/>
        <v>37.04</v>
      </c>
      <c r="I78" s="235">
        <f t="shared" si="7"/>
        <v>252420.19</v>
      </c>
      <c r="J78" s="50"/>
    </row>
    <row r="79" spans="2:10" ht="51" customHeight="1" x14ac:dyDescent="0.25">
      <c r="B79" s="316" t="s">
        <v>4871</v>
      </c>
      <c r="C79" s="317">
        <v>90408</v>
      </c>
      <c r="D79" s="318" t="s">
        <v>4866</v>
      </c>
      <c r="E79" s="317" t="s">
        <v>4797</v>
      </c>
      <c r="F79" s="54">
        <v>1003.15</v>
      </c>
      <c r="G79" s="52">
        <f>IFERROR(VLOOKUP(C79,'08_COMP_COMPLEMENTAR'!C:H,7,0),VLOOKUP(C79,SERV_05_21!A:D,4,0))</f>
        <v>23.61</v>
      </c>
      <c r="H79" s="416">
        <f>TRUNC(G79*1.27,2)</f>
        <v>29.98</v>
      </c>
      <c r="I79" s="235">
        <f>TRUNC(F79*H79,2)</f>
        <v>30074.43</v>
      </c>
      <c r="J79" s="50"/>
    </row>
    <row r="80" spans="2:10" ht="38.25" customHeight="1" x14ac:dyDescent="0.25">
      <c r="B80" s="316" t="s">
        <v>9888</v>
      </c>
      <c r="C80" s="317">
        <v>87272</v>
      </c>
      <c r="D80" s="318" t="s">
        <v>9857</v>
      </c>
      <c r="E80" s="317" t="s">
        <v>4797</v>
      </c>
      <c r="F80" s="54">
        <v>449.1</v>
      </c>
      <c r="G80" s="52">
        <f>IFERROR(VLOOKUP(C80,'08_COMP_COMPLEMENTAR'!C:H,7,0),VLOOKUP(C80,SERV_05_21!A:D,4,0))</f>
        <v>56.83</v>
      </c>
      <c r="H80" s="416">
        <f t="shared" si="6"/>
        <v>72.17</v>
      </c>
      <c r="I80" s="235">
        <f t="shared" si="7"/>
        <v>32411.54</v>
      </c>
    </row>
    <row r="81" spans="2:9" ht="38.25" customHeight="1" x14ac:dyDescent="0.25">
      <c r="B81" s="316" t="s">
        <v>9889</v>
      </c>
      <c r="C81" s="317">
        <v>87273</v>
      </c>
      <c r="D81" s="318" t="s">
        <v>4868</v>
      </c>
      <c r="E81" s="317" t="s">
        <v>4797</v>
      </c>
      <c r="F81" s="54">
        <v>336.3</v>
      </c>
      <c r="G81" s="52">
        <f>IFERROR(VLOOKUP(C81,'08_COMP_COMPLEMENTAR'!C:H,7,0),VLOOKUP(C81,SERV_05_21!A:D,4,0))</f>
        <v>49.44</v>
      </c>
      <c r="H81" s="416">
        <f>TRUNC(G81*1.27,2)</f>
        <v>62.78</v>
      </c>
      <c r="I81" s="235">
        <f>TRUNC(F81*H81,2)</f>
        <v>21112.91</v>
      </c>
    </row>
    <row r="82" spans="2:9" ht="12.75" customHeight="1" x14ac:dyDescent="0.25">
      <c r="B82" s="316" t="s">
        <v>9890</v>
      </c>
      <c r="C82" s="317" t="s">
        <v>4823</v>
      </c>
      <c r="D82" s="318" t="s">
        <v>4870</v>
      </c>
      <c r="E82" s="317" t="s">
        <v>4797</v>
      </c>
      <c r="F82" s="54">
        <v>256.2</v>
      </c>
      <c r="G82" s="52">
        <f>'06_COMP_ARQ'!G105</f>
        <v>98.83</v>
      </c>
      <c r="H82" s="416">
        <f t="shared" si="6"/>
        <v>125.51</v>
      </c>
      <c r="I82" s="235">
        <f t="shared" si="7"/>
        <v>32155.66</v>
      </c>
    </row>
    <row r="83" spans="2:9" ht="12.75" customHeight="1" x14ac:dyDescent="0.25">
      <c r="B83" s="319" t="s">
        <v>9891</v>
      </c>
      <c r="C83" s="320" t="s">
        <v>4823</v>
      </c>
      <c r="D83" s="321" t="s">
        <v>9880</v>
      </c>
      <c r="E83" s="320" t="s">
        <v>4797</v>
      </c>
      <c r="F83" s="57">
        <v>118.04</v>
      </c>
      <c r="G83" s="53">
        <f>'06_COMP_ARQ'!G117</f>
        <v>59.38000000000001</v>
      </c>
      <c r="H83" s="417">
        <f t="shared" si="6"/>
        <v>75.41</v>
      </c>
      <c r="I83" s="418">
        <f t="shared" si="7"/>
        <v>8901.39</v>
      </c>
    </row>
    <row r="84" spans="2:9" s="420" customFormat="1" ht="12.75" customHeight="1" x14ac:dyDescent="0.25">
      <c r="B84" s="310"/>
      <c r="C84" s="311"/>
      <c r="D84" s="312"/>
      <c r="E84" s="311"/>
      <c r="F84" s="343" t="s">
        <v>4792</v>
      </c>
      <c r="G84" s="228"/>
      <c r="H84" s="228"/>
      <c r="I84" s="236">
        <f>SUM(I73:I83)</f>
        <v>499384.69999999995</v>
      </c>
    </row>
    <row r="85" spans="2:9" ht="12.75" customHeight="1" x14ac:dyDescent="0.25">
      <c r="B85" s="300"/>
      <c r="D85" s="300"/>
      <c r="F85" s="344"/>
      <c r="G85" s="229"/>
      <c r="H85" s="229"/>
      <c r="I85" s="229"/>
    </row>
    <row r="86" spans="2:9" x14ac:dyDescent="0.25">
      <c r="B86" s="358" t="s">
        <v>4872</v>
      </c>
      <c r="C86" s="359"/>
      <c r="D86" s="360" t="s">
        <v>4873</v>
      </c>
      <c r="E86" s="359"/>
      <c r="F86" s="66"/>
      <c r="G86" s="67"/>
      <c r="H86" s="233"/>
      <c r="I86" s="234">
        <f>I94</f>
        <v>323620.95000000007</v>
      </c>
    </row>
    <row r="87" spans="2:9" ht="12.75" customHeight="1" x14ac:dyDescent="0.25">
      <c r="B87" s="313" t="s">
        <v>4874</v>
      </c>
      <c r="C87" s="314">
        <v>88485</v>
      </c>
      <c r="D87" s="315" t="s">
        <v>4875</v>
      </c>
      <c r="E87" s="314" t="s">
        <v>4797</v>
      </c>
      <c r="F87" s="293">
        <v>6814.8</v>
      </c>
      <c r="G87" s="291">
        <f>IFERROR(VLOOKUP(C87,'08_COMP_COMPLEMENTAR'!C:H,7,0),VLOOKUP(C87,SERV_05_21!A:D,4,0))</f>
        <v>1.57</v>
      </c>
      <c r="H87" s="292">
        <f t="shared" ref="H87:H93" si="8">TRUNC(G87*1.27,2)</f>
        <v>1.99</v>
      </c>
      <c r="I87" s="415">
        <f t="shared" ref="I87:I93" si="9">TRUNC(F87*H87,2)</f>
        <v>13561.45</v>
      </c>
    </row>
    <row r="88" spans="2:9" ht="25.5" customHeight="1" x14ac:dyDescent="0.25">
      <c r="B88" s="316" t="s">
        <v>4876</v>
      </c>
      <c r="C88" s="317">
        <v>88497</v>
      </c>
      <c r="D88" s="318" t="s">
        <v>4877</v>
      </c>
      <c r="E88" s="317" t="s">
        <v>4797</v>
      </c>
      <c r="F88" s="54">
        <v>9721.64</v>
      </c>
      <c r="G88" s="52">
        <f>IFERROR(VLOOKUP(C88,'08_COMP_COMPLEMENTAR'!C:H,7,0),VLOOKUP(C88,SERV_05_21!A:D,4,0))</f>
        <v>11.39</v>
      </c>
      <c r="H88" s="416">
        <f t="shared" si="8"/>
        <v>14.46</v>
      </c>
      <c r="I88" s="235">
        <f t="shared" si="9"/>
        <v>140574.91</v>
      </c>
    </row>
    <row r="89" spans="2:9" ht="25.5" customHeight="1" x14ac:dyDescent="0.25">
      <c r="B89" s="316" t="s">
        <v>4878</v>
      </c>
      <c r="C89" s="317">
        <v>88489</v>
      </c>
      <c r="D89" s="318" t="s">
        <v>4879</v>
      </c>
      <c r="E89" s="317" t="s">
        <v>4797</v>
      </c>
      <c r="F89" s="54">
        <v>9721.64</v>
      </c>
      <c r="G89" s="52">
        <f>IFERROR(VLOOKUP(C89,'08_COMP_COMPLEMENTAR'!C:H,7,0),VLOOKUP(C89,SERV_05_21!A:D,4,0))</f>
        <v>11.44</v>
      </c>
      <c r="H89" s="416">
        <f t="shared" si="8"/>
        <v>14.52</v>
      </c>
      <c r="I89" s="235">
        <f t="shared" si="9"/>
        <v>141158.21</v>
      </c>
    </row>
    <row r="90" spans="2:9" ht="25.5" customHeight="1" x14ac:dyDescent="0.25">
      <c r="B90" s="316" t="s">
        <v>4880</v>
      </c>
      <c r="C90" s="317">
        <v>88488</v>
      </c>
      <c r="D90" s="318" t="s">
        <v>4881</v>
      </c>
      <c r="E90" s="317" t="s">
        <v>4797</v>
      </c>
      <c r="F90" s="54">
        <v>1003.15</v>
      </c>
      <c r="G90" s="52">
        <f>IFERROR(VLOOKUP(C90,'08_COMP_COMPLEMENTAR'!C:H,7,0),VLOOKUP(C90,SERV_05_21!A:D,4,0))</f>
        <v>12.78</v>
      </c>
      <c r="H90" s="416">
        <f t="shared" si="8"/>
        <v>16.23</v>
      </c>
      <c r="I90" s="235">
        <f t="shared" si="9"/>
        <v>16281.12</v>
      </c>
    </row>
    <row r="91" spans="2:9" ht="12.75" customHeight="1" x14ac:dyDescent="0.25">
      <c r="B91" s="316" t="s">
        <v>4882</v>
      </c>
      <c r="C91" s="317">
        <v>88484</v>
      </c>
      <c r="D91" s="318" t="s">
        <v>4883</v>
      </c>
      <c r="E91" s="317" t="s">
        <v>4797</v>
      </c>
      <c r="F91" s="54">
        <v>1003.15</v>
      </c>
      <c r="G91" s="52">
        <f>IFERROR(VLOOKUP(C91,'08_COMP_COMPLEMENTAR'!C:H,7,0),VLOOKUP(C91,SERV_05_21!A:D,4,0))</f>
        <v>1.87</v>
      </c>
      <c r="H91" s="416">
        <f t="shared" si="8"/>
        <v>2.37</v>
      </c>
      <c r="I91" s="235">
        <f t="shared" si="9"/>
        <v>2377.46</v>
      </c>
    </row>
    <row r="92" spans="2:9" ht="12.75" customHeight="1" x14ac:dyDescent="0.25">
      <c r="B92" s="316" t="s">
        <v>4884</v>
      </c>
      <c r="C92" s="317" t="s">
        <v>13838</v>
      </c>
      <c r="D92" s="318" t="s">
        <v>4885</v>
      </c>
      <c r="E92" s="317" t="s">
        <v>4797</v>
      </c>
      <c r="F92" s="54">
        <v>452.09</v>
      </c>
      <c r="G92" s="52">
        <f>'08_COMP_COMPLEMENTAR'!H1198</f>
        <v>15.27</v>
      </c>
      <c r="H92" s="416">
        <f t="shared" si="8"/>
        <v>19.39</v>
      </c>
      <c r="I92" s="235">
        <f t="shared" si="9"/>
        <v>8766.02</v>
      </c>
    </row>
    <row r="93" spans="2:9" ht="25.5" customHeight="1" x14ac:dyDescent="0.25">
      <c r="B93" s="319" t="s">
        <v>4886</v>
      </c>
      <c r="C93" s="320" t="s">
        <v>13836</v>
      </c>
      <c r="D93" s="321" t="s">
        <v>4887</v>
      </c>
      <c r="E93" s="320" t="s">
        <v>4797</v>
      </c>
      <c r="F93" s="57">
        <v>20.65</v>
      </c>
      <c r="G93" s="53">
        <f>'08_COMP_COMPLEMENTAR'!H1183</f>
        <v>34.39</v>
      </c>
      <c r="H93" s="417">
        <f t="shared" si="8"/>
        <v>43.67</v>
      </c>
      <c r="I93" s="418">
        <f t="shared" si="9"/>
        <v>901.78</v>
      </c>
    </row>
    <row r="94" spans="2:9" s="420" customFormat="1" ht="12.75" customHeight="1" x14ac:dyDescent="0.25">
      <c r="B94" s="310"/>
      <c r="C94" s="311"/>
      <c r="D94" s="312"/>
      <c r="E94" s="311"/>
      <c r="F94" s="343" t="s">
        <v>4792</v>
      </c>
      <c r="G94" s="228"/>
      <c r="H94" s="228"/>
      <c r="I94" s="236">
        <f>SUM(I87:I93)</f>
        <v>323620.95000000007</v>
      </c>
    </row>
    <row r="95" spans="2:9" ht="12.75" customHeight="1" x14ac:dyDescent="0.25">
      <c r="B95" s="300"/>
      <c r="D95" s="300"/>
      <c r="F95" s="344"/>
      <c r="G95" s="229"/>
      <c r="H95" s="229"/>
      <c r="I95" s="229"/>
    </row>
    <row r="96" spans="2:9" x14ac:dyDescent="0.25">
      <c r="B96" s="358" t="s">
        <v>4888</v>
      </c>
      <c r="C96" s="359"/>
      <c r="D96" s="360" t="s">
        <v>4889</v>
      </c>
      <c r="E96" s="359"/>
      <c r="F96" s="66"/>
      <c r="G96" s="67"/>
      <c r="H96" s="233"/>
      <c r="I96" s="234">
        <f>I100+I103</f>
        <v>500155.65</v>
      </c>
    </row>
    <row r="97" spans="2:9" x14ac:dyDescent="0.25">
      <c r="B97" s="346" t="s">
        <v>4890</v>
      </c>
      <c r="C97" s="347"/>
      <c r="D97" s="348" t="s">
        <v>4805</v>
      </c>
      <c r="E97" s="347"/>
      <c r="F97" s="60"/>
      <c r="G97" s="61"/>
      <c r="H97" s="237"/>
      <c r="I97" s="238"/>
    </row>
    <row r="98" spans="2:9" ht="51" customHeight="1" x14ac:dyDescent="0.25">
      <c r="B98" s="313" t="s">
        <v>4891</v>
      </c>
      <c r="C98" s="314" t="s">
        <v>13857</v>
      </c>
      <c r="D98" s="315" t="s">
        <v>9858</v>
      </c>
      <c r="E98" s="314" t="s">
        <v>4797</v>
      </c>
      <c r="F98" s="293">
        <v>988.32</v>
      </c>
      <c r="G98" s="291">
        <f>'08_COMP_COMPLEMENTAR'!H1328</f>
        <v>100.67000000000002</v>
      </c>
      <c r="H98" s="292">
        <f>TRUNC(G98*1.27,2)</f>
        <v>127.85</v>
      </c>
      <c r="I98" s="415">
        <f>TRUNC(F98*H98,2)</f>
        <v>126356.71</v>
      </c>
    </row>
    <row r="99" spans="2:9" ht="25.5" customHeight="1" x14ac:dyDescent="0.25">
      <c r="B99" s="319" t="s">
        <v>9892</v>
      </c>
      <c r="C99" s="320" t="s">
        <v>4823</v>
      </c>
      <c r="D99" s="321" t="s">
        <v>4892</v>
      </c>
      <c r="E99" s="320" t="s">
        <v>4797</v>
      </c>
      <c r="F99" s="57">
        <v>882.52</v>
      </c>
      <c r="G99" s="53">
        <f>'06_COMP_ARQ'!G129</f>
        <v>158.63</v>
      </c>
      <c r="H99" s="417">
        <f>TRUNC(G99*1.27,2)</f>
        <v>201.46</v>
      </c>
      <c r="I99" s="418">
        <f>TRUNC(F99*H99,2)</f>
        <v>177792.47</v>
      </c>
    </row>
    <row r="100" spans="2:9" s="420" customFormat="1" ht="12.75" customHeight="1" x14ac:dyDescent="0.25">
      <c r="B100" s="310"/>
      <c r="C100" s="311"/>
      <c r="D100" s="312"/>
      <c r="E100" s="311"/>
      <c r="F100" s="343" t="s">
        <v>4792</v>
      </c>
      <c r="G100" s="228"/>
      <c r="H100" s="228"/>
      <c r="I100" s="236">
        <f>SUM(I98:I99)</f>
        <v>304149.18</v>
      </c>
    </row>
    <row r="101" spans="2:9" x14ac:dyDescent="0.25">
      <c r="B101" s="346" t="s">
        <v>4893</v>
      </c>
      <c r="C101" s="347"/>
      <c r="D101" s="348" t="s">
        <v>4826</v>
      </c>
      <c r="E101" s="347"/>
      <c r="F101" s="60"/>
      <c r="G101" s="61"/>
      <c r="H101" s="237"/>
      <c r="I101" s="238"/>
    </row>
    <row r="102" spans="2:9" ht="25.5" customHeight="1" x14ac:dyDescent="0.25">
      <c r="B102" s="322" t="s">
        <v>4894</v>
      </c>
      <c r="C102" s="323" t="s">
        <v>4823</v>
      </c>
      <c r="D102" s="324" t="s">
        <v>4892</v>
      </c>
      <c r="E102" s="323" t="s">
        <v>4797</v>
      </c>
      <c r="F102" s="421">
        <v>972.93</v>
      </c>
      <c r="G102" s="422">
        <f>G99</f>
        <v>158.63</v>
      </c>
      <c r="H102" s="423">
        <f>TRUNC(G102*1.27,2)</f>
        <v>201.46</v>
      </c>
      <c r="I102" s="424">
        <f>TRUNC(F102*H102,2)</f>
        <v>196006.47</v>
      </c>
    </row>
    <row r="103" spans="2:9" s="420" customFormat="1" ht="12.75" customHeight="1" x14ac:dyDescent="0.25">
      <c r="B103" s="310"/>
      <c r="C103" s="311"/>
      <c r="D103" s="312"/>
      <c r="E103" s="311"/>
      <c r="F103" s="343" t="s">
        <v>4792</v>
      </c>
      <c r="G103" s="228"/>
      <c r="H103" s="228"/>
      <c r="I103" s="236">
        <f>I102</f>
        <v>196006.47</v>
      </c>
    </row>
    <row r="104" spans="2:9" ht="12.75" customHeight="1" x14ac:dyDescent="0.25">
      <c r="B104" s="300"/>
      <c r="D104" s="300"/>
      <c r="F104" s="344"/>
      <c r="G104" s="229"/>
      <c r="H104" s="229"/>
      <c r="I104" s="229"/>
    </row>
    <row r="105" spans="2:9" x14ac:dyDescent="0.25">
      <c r="B105" s="358" t="s">
        <v>4895</v>
      </c>
      <c r="C105" s="359"/>
      <c r="D105" s="360" t="s">
        <v>4896</v>
      </c>
      <c r="E105" s="359"/>
      <c r="F105" s="66"/>
      <c r="G105" s="67"/>
      <c r="H105" s="233"/>
      <c r="I105" s="234">
        <f>I114+I119+I139+I148+I152+I163</f>
        <v>438986.11</v>
      </c>
    </row>
    <row r="106" spans="2:9" x14ac:dyDescent="0.25">
      <c r="B106" s="346" t="s">
        <v>4897</v>
      </c>
      <c r="C106" s="347"/>
      <c r="D106" s="348" t="s">
        <v>4805</v>
      </c>
      <c r="E106" s="347"/>
      <c r="F106" s="60"/>
      <c r="G106" s="61"/>
      <c r="H106" s="237"/>
      <c r="I106" s="238"/>
    </row>
    <row r="107" spans="2:9" x14ac:dyDescent="0.25">
      <c r="B107" s="346" t="s">
        <v>4898</v>
      </c>
      <c r="C107" s="347"/>
      <c r="D107" s="348" t="s">
        <v>4899</v>
      </c>
      <c r="E107" s="347"/>
      <c r="F107" s="60"/>
      <c r="G107" s="61"/>
      <c r="H107" s="237"/>
      <c r="I107" s="238"/>
    </row>
    <row r="108" spans="2:9" x14ac:dyDescent="0.25">
      <c r="B108" s="346" t="s">
        <v>4900</v>
      </c>
      <c r="C108" s="347"/>
      <c r="D108" s="348" t="s">
        <v>4901</v>
      </c>
      <c r="E108" s="347"/>
      <c r="F108" s="60"/>
      <c r="G108" s="61"/>
      <c r="H108" s="237"/>
      <c r="I108" s="238"/>
    </row>
    <row r="109" spans="2:9" ht="25.5" customHeight="1" x14ac:dyDescent="0.25">
      <c r="B109" s="313" t="s">
        <v>4902</v>
      </c>
      <c r="C109" s="314">
        <v>90843</v>
      </c>
      <c r="D109" s="315" t="s">
        <v>4903</v>
      </c>
      <c r="E109" s="314" t="s">
        <v>4904</v>
      </c>
      <c r="F109" s="293">
        <v>46</v>
      </c>
      <c r="G109" s="291">
        <f>IFERROR(VLOOKUP(C109,'08_COMP_COMPLEMENTAR'!C:H,7,0),VLOOKUP(C109,SERV_05_21!A:D,4,0))</f>
        <v>720.71</v>
      </c>
      <c r="H109" s="292">
        <f>TRUNC(G109*1.27,2)</f>
        <v>915.3</v>
      </c>
      <c r="I109" s="415">
        <f>TRUNC(F109*H109,2)</f>
        <v>42103.8</v>
      </c>
    </row>
    <row r="110" spans="2:9" ht="25.5" customHeight="1" x14ac:dyDescent="0.25">
      <c r="B110" s="316" t="s">
        <v>4905</v>
      </c>
      <c r="C110" s="317" t="s">
        <v>4823</v>
      </c>
      <c r="D110" s="318" t="s">
        <v>4906</v>
      </c>
      <c r="E110" s="317" t="s">
        <v>4904</v>
      </c>
      <c r="F110" s="54">
        <v>4</v>
      </c>
      <c r="G110" s="52">
        <f>'06_COMP_ARQ'!G44</f>
        <v>960.34</v>
      </c>
      <c r="H110" s="416">
        <f>TRUNC(G110*1.27,2)</f>
        <v>1219.6300000000001</v>
      </c>
      <c r="I110" s="235">
        <f>TRUNC(F110*H110,2)</f>
        <v>4878.5200000000004</v>
      </c>
    </row>
    <row r="111" spans="2:9" ht="25.5" customHeight="1" x14ac:dyDescent="0.25">
      <c r="B111" s="316" t="s">
        <v>9893</v>
      </c>
      <c r="C111" s="317">
        <v>90842</v>
      </c>
      <c r="D111" s="318" t="s">
        <v>4908</v>
      </c>
      <c r="E111" s="317" t="s">
        <v>4904</v>
      </c>
      <c r="F111" s="54">
        <v>11</v>
      </c>
      <c r="G111" s="52">
        <f>IFERROR(VLOOKUP(C111,'08_COMP_COMPLEMENTAR'!C:H,7,0),VLOOKUP(C111,SERV_05_21!A:D,4,0))</f>
        <v>684.55</v>
      </c>
      <c r="H111" s="416">
        <f>TRUNC(G111*1.27,2)</f>
        <v>869.37</v>
      </c>
      <c r="I111" s="235">
        <f>TRUNC(F111*H111,2)</f>
        <v>9563.07</v>
      </c>
    </row>
    <row r="112" spans="2:9" ht="25.5" customHeight="1" x14ac:dyDescent="0.25">
      <c r="B112" s="316" t="s">
        <v>4907</v>
      </c>
      <c r="C112" s="317">
        <v>91334</v>
      </c>
      <c r="D112" s="318" t="s">
        <v>9859</v>
      </c>
      <c r="E112" s="317" t="s">
        <v>4904</v>
      </c>
      <c r="F112" s="54">
        <v>1</v>
      </c>
      <c r="G112" s="52">
        <f>IFERROR(VLOOKUP(C112,'08_COMP_COMPLEMENTAR'!C:H,7,0),VLOOKUP(C112,SERV_05_21!A:D,4,0))</f>
        <v>919.86</v>
      </c>
      <c r="H112" s="416">
        <f>TRUNC(G112*1.27,2)</f>
        <v>1168.22</v>
      </c>
      <c r="I112" s="235">
        <f>TRUNC(F112*H112,2)</f>
        <v>1168.22</v>
      </c>
    </row>
    <row r="113" spans="2:10" ht="12.75" customHeight="1" x14ac:dyDescent="0.25">
      <c r="B113" s="319" t="s">
        <v>9894</v>
      </c>
      <c r="C113" s="320" t="s">
        <v>4823</v>
      </c>
      <c r="D113" s="321" t="s">
        <v>4909</v>
      </c>
      <c r="E113" s="320" t="s">
        <v>4904</v>
      </c>
      <c r="F113" s="57">
        <v>7</v>
      </c>
      <c r="G113" s="53">
        <f>'06_COMP_ARQ'!G57</f>
        <v>292.74</v>
      </c>
      <c r="H113" s="417">
        <f>TRUNC(G113*1.27,2)</f>
        <v>371.77</v>
      </c>
      <c r="I113" s="418">
        <f>TRUNC(F113*H113,2)</f>
        <v>2602.39</v>
      </c>
    </row>
    <row r="114" spans="2:10" s="420" customFormat="1" ht="12.75" customHeight="1" x14ac:dyDescent="0.25">
      <c r="B114" s="310"/>
      <c r="C114" s="311"/>
      <c r="D114" s="312"/>
      <c r="E114" s="311"/>
      <c r="F114" s="343" t="s">
        <v>4792</v>
      </c>
      <c r="G114" s="228"/>
      <c r="H114" s="228"/>
      <c r="I114" s="236">
        <f>SUM(I109:I113)</f>
        <v>60316.000000000007</v>
      </c>
    </row>
    <row r="115" spans="2:10" x14ac:dyDescent="0.25">
      <c r="B115" s="346" t="s">
        <v>4911</v>
      </c>
      <c r="C115" s="347"/>
      <c r="D115" s="348" t="s">
        <v>4912</v>
      </c>
      <c r="E115" s="347"/>
      <c r="F115" s="60"/>
      <c r="G115" s="61"/>
      <c r="H115" s="237"/>
      <c r="I115" s="238"/>
    </row>
    <row r="116" spans="2:10" ht="25.5" customHeight="1" x14ac:dyDescent="0.25">
      <c r="B116" s="313" t="s">
        <v>4913</v>
      </c>
      <c r="C116" s="314" t="s">
        <v>4823</v>
      </c>
      <c r="D116" s="315" t="s">
        <v>4914</v>
      </c>
      <c r="E116" s="314" t="s">
        <v>4797</v>
      </c>
      <c r="F116" s="293">
        <v>4.2</v>
      </c>
      <c r="G116" s="291">
        <f>'06_COMP_ARQ'!G143</f>
        <v>817.5</v>
      </c>
      <c r="H116" s="292">
        <f>TRUNC(G116*1.27,2)</f>
        <v>1038.22</v>
      </c>
      <c r="I116" s="415">
        <f>TRUNC(F116*H116,2)</f>
        <v>4360.5200000000004</v>
      </c>
      <c r="J116" s="50"/>
    </row>
    <row r="117" spans="2:10" ht="25.5" customHeight="1" x14ac:dyDescent="0.25">
      <c r="B117" s="316" t="s">
        <v>4915</v>
      </c>
      <c r="C117" s="317" t="s">
        <v>4823</v>
      </c>
      <c r="D117" s="318" t="s">
        <v>4916</v>
      </c>
      <c r="E117" s="317" t="s">
        <v>4797</v>
      </c>
      <c r="F117" s="54">
        <v>67.2</v>
      </c>
      <c r="G117" s="52">
        <f>'06_COMP_ARQ'!G159</f>
        <v>897.1099999999999</v>
      </c>
      <c r="H117" s="416">
        <f>TRUNC(G117*1.27,2)</f>
        <v>1139.32</v>
      </c>
      <c r="I117" s="235">
        <f>TRUNC(F117*H117,2)</f>
        <v>76562.3</v>
      </c>
    </row>
    <row r="118" spans="2:10" ht="25.5" customHeight="1" x14ac:dyDescent="0.25">
      <c r="B118" s="319" t="s">
        <v>4917</v>
      </c>
      <c r="C118" s="320" t="s">
        <v>4823</v>
      </c>
      <c r="D118" s="321" t="s">
        <v>4918</v>
      </c>
      <c r="E118" s="320" t="s">
        <v>4797</v>
      </c>
      <c r="F118" s="57">
        <v>12</v>
      </c>
      <c r="G118" s="53">
        <f>'06_COMP_ARQ'!G175</f>
        <v>897.1099999999999</v>
      </c>
      <c r="H118" s="417">
        <f>TRUNC(G118*1.27,2)</f>
        <v>1139.32</v>
      </c>
      <c r="I118" s="418">
        <f>TRUNC(F118*H118,2)</f>
        <v>13671.84</v>
      </c>
    </row>
    <row r="119" spans="2:10" s="420" customFormat="1" ht="12.75" customHeight="1" x14ac:dyDescent="0.25">
      <c r="B119" s="310"/>
      <c r="C119" s="311"/>
      <c r="D119" s="312"/>
      <c r="E119" s="311"/>
      <c r="F119" s="343" t="s">
        <v>4792</v>
      </c>
      <c r="G119" s="228"/>
      <c r="H119" s="228"/>
      <c r="I119" s="236">
        <f>SUM(I116:I118)</f>
        <v>94594.66</v>
      </c>
    </row>
    <row r="120" spans="2:10" x14ac:dyDescent="0.25">
      <c r="B120" s="346" t="s">
        <v>4919</v>
      </c>
      <c r="C120" s="347"/>
      <c r="D120" s="348" t="s">
        <v>4920</v>
      </c>
      <c r="E120" s="347"/>
      <c r="F120" s="60"/>
      <c r="G120" s="61"/>
      <c r="H120" s="237"/>
      <c r="I120" s="238"/>
    </row>
    <row r="121" spans="2:10" x14ac:dyDescent="0.25">
      <c r="B121" s="346" t="s">
        <v>4921</v>
      </c>
      <c r="C121" s="347"/>
      <c r="D121" s="348" t="s">
        <v>4922</v>
      </c>
      <c r="E121" s="347"/>
      <c r="F121" s="60"/>
      <c r="G121" s="61"/>
      <c r="H121" s="237"/>
      <c r="I121" s="238"/>
    </row>
    <row r="122" spans="2:10" ht="25.5" x14ac:dyDescent="0.25">
      <c r="B122" s="313" t="s">
        <v>4923</v>
      </c>
      <c r="C122" s="314">
        <v>94570</v>
      </c>
      <c r="D122" s="315" t="s">
        <v>4924</v>
      </c>
      <c r="E122" s="314" t="s">
        <v>4797</v>
      </c>
      <c r="F122" s="293">
        <v>6.97</v>
      </c>
      <c r="G122" s="291">
        <f>IFERROR(VLOOKUP(C122,'08_COMP_COMPLEMENTAR'!C:H,7,0),VLOOKUP(C122,SERV_05_21!A:D,4,0))</f>
        <v>528.96</v>
      </c>
      <c r="H122" s="292">
        <f t="shared" ref="H122:H138" si="10">TRUNC(G122*1.27,2)</f>
        <v>671.77</v>
      </c>
      <c r="I122" s="415">
        <f t="shared" ref="I122:I138" si="11">TRUNC(F122*H122,2)</f>
        <v>4682.2299999999996</v>
      </c>
    </row>
    <row r="123" spans="2:10" ht="25.5" x14ac:dyDescent="0.25">
      <c r="B123" s="316" t="s">
        <v>4925</v>
      </c>
      <c r="C123" s="317">
        <v>94570</v>
      </c>
      <c r="D123" s="318" t="s">
        <v>4926</v>
      </c>
      <c r="E123" s="317" t="s">
        <v>4797</v>
      </c>
      <c r="F123" s="54">
        <v>16.5</v>
      </c>
      <c r="G123" s="52">
        <f>IFERROR(VLOOKUP(C123,'08_COMP_COMPLEMENTAR'!C:H,7,0),VLOOKUP(C123,SERV_05_21!A:D,4,0))</f>
        <v>528.96</v>
      </c>
      <c r="H123" s="416">
        <f t="shared" si="10"/>
        <v>671.77</v>
      </c>
      <c r="I123" s="235">
        <f t="shared" si="11"/>
        <v>11084.2</v>
      </c>
    </row>
    <row r="124" spans="2:10" ht="25.5" x14ac:dyDescent="0.25">
      <c r="B124" s="316" t="s">
        <v>4927</v>
      </c>
      <c r="C124" s="317">
        <v>94570</v>
      </c>
      <c r="D124" s="318" t="s">
        <v>4928</v>
      </c>
      <c r="E124" s="317" t="s">
        <v>4797</v>
      </c>
      <c r="F124" s="54">
        <v>11.55</v>
      </c>
      <c r="G124" s="52">
        <f>IFERROR(VLOOKUP(C124,'08_COMP_COMPLEMENTAR'!C:H,7,0),VLOOKUP(C124,SERV_05_21!A:D,4,0))</f>
        <v>528.96</v>
      </c>
      <c r="H124" s="416">
        <f t="shared" si="10"/>
        <v>671.77</v>
      </c>
      <c r="I124" s="235">
        <f t="shared" si="11"/>
        <v>7758.94</v>
      </c>
    </row>
    <row r="125" spans="2:10" ht="25.5" x14ac:dyDescent="0.25">
      <c r="B125" s="316" t="s">
        <v>4929</v>
      </c>
      <c r="C125" s="317">
        <v>94570</v>
      </c>
      <c r="D125" s="318" t="s">
        <v>4930</v>
      </c>
      <c r="E125" s="317" t="s">
        <v>4797</v>
      </c>
      <c r="F125" s="54">
        <v>66</v>
      </c>
      <c r="G125" s="52">
        <f>IFERROR(VLOOKUP(C125,'08_COMP_COMPLEMENTAR'!C:H,7,0),VLOOKUP(C125,SERV_05_21!A:D,4,0))</f>
        <v>528.96</v>
      </c>
      <c r="H125" s="416">
        <f t="shared" si="10"/>
        <v>671.77</v>
      </c>
      <c r="I125" s="235">
        <f t="shared" si="11"/>
        <v>44336.82</v>
      </c>
    </row>
    <row r="126" spans="2:10" ht="25.5" x14ac:dyDescent="0.25">
      <c r="B126" s="316" t="s">
        <v>4931</v>
      </c>
      <c r="C126" s="317">
        <v>94569</v>
      </c>
      <c r="D126" s="318" t="s">
        <v>4932</v>
      </c>
      <c r="E126" s="317" t="s">
        <v>4797</v>
      </c>
      <c r="F126" s="54">
        <v>2.8</v>
      </c>
      <c r="G126" s="52">
        <f>IFERROR(VLOOKUP(C126,'08_COMP_COMPLEMENTAR'!C:H,7,0),VLOOKUP(C126,SERV_05_21!A:D,4,0))</f>
        <v>805.26</v>
      </c>
      <c r="H126" s="416">
        <f t="shared" si="10"/>
        <v>1022.68</v>
      </c>
      <c r="I126" s="235">
        <f t="shared" si="11"/>
        <v>2863.5</v>
      </c>
    </row>
    <row r="127" spans="2:10" ht="25.5" x14ac:dyDescent="0.25">
      <c r="B127" s="316" t="s">
        <v>4933</v>
      </c>
      <c r="C127" s="317">
        <v>94570</v>
      </c>
      <c r="D127" s="318" t="s">
        <v>4934</v>
      </c>
      <c r="E127" s="317" t="s">
        <v>4797</v>
      </c>
      <c r="F127" s="54">
        <v>2.2000000000000002</v>
      </c>
      <c r="G127" s="52">
        <f>IFERROR(VLOOKUP(C127,'08_COMP_COMPLEMENTAR'!C:H,7,0),VLOOKUP(C127,SERV_05_21!A:D,4,0))</f>
        <v>528.96</v>
      </c>
      <c r="H127" s="416">
        <f t="shared" si="10"/>
        <v>671.77</v>
      </c>
      <c r="I127" s="235">
        <f t="shared" si="11"/>
        <v>1477.89</v>
      </c>
    </row>
    <row r="128" spans="2:10" ht="25.5" x14ac:dyDescent="0.25">
      <c r="B128" s="316" t="s">
        <v>4935</v>
      </c>
      <c r="C128" s="317">
        <v>94569</v>
      </c>
      <c r="D128" s="318" t="s">
        <v>4936</v>
      </c>
      <c r="E128" s="317" t="s">
        <v>4797</v>
      </c>
      <c r="F128" s="54">
        <v>2.1</v>
      </c>
      <c r="G128" s="52">
        <f>IFERROR(VLOOKUP(C128,'08_COMP_COMPLEMENTAR'!C:H,7,0),VLOOKUP(C128,SERV_05_21!A:D,4,0))</f>
        <v>805.26</v>
      </c>
      <c r="H128" s="416">
        <f t="shared" si="10"/>
        <v>1022.68</v>
      </c>
      <c r="I128" s="235">
        <f t="shared" si="11"/>
        <v>2147.62</v>
      </c>
    </row>
    <row r="129" spans="2:9" ht="25.5" x14ac:dyDescent="0.25">
      <c r="B129" s="316" t="s">
        <v>4937</v>
      </c>
      <c r="C129" s="317">
        <v>94569</v>
      </c>
      <c r="D129" s="318" t="s">
        <v>4938</v>
      </c>
      <c r="E129" s="317" t="s">
        <v>4797</v>
      </c>
      <c r="F129" s="54">
        <v>2.7</v>
      </c>
      <c r="G129" s="52">
        <f>IFERROR(VLOOKUP(C129,'08_COMP_COMPLEMENTAR'!C:H,7,0),VLOOKUP(C129,SERV_05_21!A:D,4,0))</f>
        <v>805.26</v>
      </c>
      <c r="H129" s="416">
        <f t="shared" si="10"/>
        <v>1022.68</v>
      </c>
      <c r="I129" s="235">
        <f t="shared" si="11"/>
        <v>2761.23</v>
      </c>
    </row>
    <row r="130" spans="2:9" ht="25.5" x14ac:dyDescent="0.25">
      <c r="B130" s="316" t="s">
        <v>4939</v>
      </c>
      <c r="C130" s="317">
        <v>94570</v>
      </c>
      <c r="D130" s="318" t="s">
        <v>4940</v>
      </c>
      <c r="E130" s="317" t="s">
        <v>4797</v>
      </c>
      <c r="F130" s="54">
        <v>6.05</v>
      </c>
      <c r="G130" s="52">
        <f>IFERROR(VLOOKUP(C130,'08_COMP_COMPLEMENTAR'!C:H,7,0),VLOOKUP(C130,SERV_05_21!A:D,4,0))</f>
        <v>528.96</v>
      </c>
      <c r="H130" s="416">
        <f t="shared" si="10"/>
        <v>671.77</v>
      </c>
      <c r="I130" s="235">
        <f t="shared" si="11"/>
        <v>4064.2</v>
      </c>
    </row>
    <row r="131" spans="2:9" ht="25.5" x14ac:dyDescent="0.25">
      <c r="B131" s="316" t="s">
        <v>4941</v>
      </c>
      <c r="C131" s="317">
        <v>94569</v>
      </c>
      <c r="D131" s="318" t="s">
        <v>4942</v>
      </c>
      <c r="E131" s="317" t="s">
        <v>4797</v>
      </c>
      <c r="F131" s="54">
        <v>1.25</v>
      </c>
      <c r="G131" s="52">
        <f>IFERROR(VLOOKUP(C131,'08_COMP_COMPLEMENTAR'!C:H,7,0),VLOOKUP(C131,SERV_05_21!A:D,4,0))</f>
        <v>805.26</v>
      </c>
      <c r="H131" s="416">
        <f t="shared" si="10"/>
        <v>1022.68</v>
      </c>
      <c r="I131" s="235">
        <f t="shared" si="11"/>
        <v>1278.3499999999999</v>
      </c>
    </row>
    <row r="132" spans="2:9" ht="25.5" x14ac:dyDescent="0.25">
      <c r="B132" s="316" t="s">
        <v>4943</v>
      </c>
      <c r="C132" s="317">
        <v>94570</v>
      </c>
      <c r="D132" s="318" t="s">
        <v>4944</v>
      </c>
      <c r="E132" s="317" t="s">
        <v>4797</v>
      </c>
      <c r="F132" s="54">
        <v>4.0199999999999996</v>
      </c>
      <c r="G132" s="52">
        <f>IFERROR(VLOOKUP(C132,'08_COMP_COMPLEMENTAR'!C:H,7,0),VLOOKUP(C132,SERV_05_21!A:D,4,0))</f>
        <v>528.96</v>
      </c>
      <c r="H132" s="416">
        <f t="shared" si="10"/>
        <v>671.77</v>
      </c>
      <c r="I132" s="235">
        <f t="shared" si="11"/>
        <v>2700.51</v>
      </c>
    </row>
    <row r="133" spans="2:9" ht="25.5" x14ac:dyDescent="0.25">
      <c r="B133" s="316" t="s">
        <v>4945</v>
      </c>
      <c r="C133" s="317">
        <v>94569</v>
      </c>
      <c r="D133" s="318" t="s">
        <v>4946</v>
      </c>
      <c r="E133" s="317" t="s">
        <v>4797</v>
      </c>
      <c r="F133" s="54">
        <v>2.5</v>
      </c>
      <c r="G133" s="52">
        <f>IFERROR(VLOOKUP(C133,'08_COMP_COMPLEMENTAR'!C:H,7,0),VLOOKUP(C133,SERV_05_21!A:D,4,0))</f>
        <v>805.26</v>
      </c>
      <c r="H133" s="416">
        <f t="shared" si="10"/>
        <v>1022.68</v>
      </c>
      <c r="I133" s="235">
        <f t="shared" si="11"/>
        <v>2556.6999999999998</v>
      </c>
    </row>
    <row r="134" spans="2:9" ht="25.5" x14ac:dyDescent="0.25">
      <c r="B134" s="316" t="s">
        <v>4947</v>
      </c>
      <c r="C134" s="317">
        <v>94570</v>
      </c>
      <c r="D134" s="318" t="s">
        <v>4948</v>
      </c>
      <c r="E134" s="317" t="s">
        <v>4797</v>
      </c>
      <c r="F134" s="54">
        <v>10.45</v>
      </c>
      <c r="G134" s="52">
        <f>IFERROR(VLOOKUP(C134,'08_COMP_COMPLEMENTAR'!C:H,7,0),VLOOKUP(C134,SERV_05_21!A:D,4,0))</f>
        <v>528.96</v>
      </c>
      <c r="H134" s="416">
        <f t="shared" si="10"/>
        <v>671.77</v>
      </c>
      <c r="I134" s="235">
        <f t="shared" si="11"/>
        <v>7019.99</v>
      </c>
    </row>
    <row r="135" spans="2:9" ht="25.5" x14ac:dyDescent="0.25">
      <c r="B135" s="316" t="s">
        <v>4949</v>
      </c>
      <c r="C135" s="317">
        <v>94570</v>
      </c>
      <c r="D135" s="318" t="s">
        <v>4950</v>
      </c>
      <c r="E135" s="317" t="s">
        <v>4797</v>
      </c>
      <c r="F135" s="54">
        <v>2.25</v>
      </c>
      <c r="G135" s="52">
        <f>IFERROR(VLOOKUP(C135,'08_COMP_COMPLEMENTAR'!C:H,7,0),VLOOKUP(C135,SERV_05_21!A:D,4,0))</f>
        <v>528.96</v>
      </c>
      <c r="H135" s="416">
        <f t="shared" si="10"/>
        <v>671.77</v>
      </c>
      <c r="I135" s="235">
        <f t="shared" si="11"/>
        <v>1511.48</v>
      </c>
    </row>
    <row r="136" spans="2:9" ht="25.5" x14ac:dyDescent="0.25">
      <c r="B136" s="316" t="s">
        <v>4951</v>
      </c>
      <c r="C136" s="317">
        <v>94570</v>
      </c>
      <c r="D136" s="318" t="s">
        <v>4952</v>
      </c>
      <c r="E136" s="317" t="s">
        <v>4797</v>
      </c>
      <c r="F136" s="54">
        <v>8.8000000000000007</v>
      </c>
      <c r="G136" s="52">
        <f>IFERROR(VLOOKUP(C136,'08_COMP_COMPLEMENTAR'!C:H,7,0),VLOOKUP(C136,SERV_05_21!A:D,4,0))</f>
        <v>528.96</v>
      </c>
      <c r="H136" s="416">
        <f t="shared" si="10"/>
        <v>671.77</v>
      </c>
      <c r="I136" s="235">
        <f t="shared" si="11"/>
        <v>5911.57</v>
      </c>
    </row>
    <row r="137" spans="2:9" ht="25.5" x14ac:dyDescent="0.25">
      <c r="B137" s="316" t="s">
        <v>4953</v>
      </c>
      <c r="C137" s="317">
        <v>94569</v>
      </c>
      <c r="D137" s="318" t="s">
        <v>4954</v>
      </c>
      <c r="E137" s="317" t="s">
        <v>4797</v>
      </c>
      <c r="F137" s="54">
        <v>3</v>
      </c>
      <c r="G137" s="52">
        <f>IFERROR(VLOOKUP(C137,'08_COMP_COMPLEMENTAR'!C:H,7,0),VLOOKUP(C137,SERV_05_21!A:D,4,0))</f>
        <v>805.26</v>
      </c>
      <c r="H137" s="416">
        <f t="shared" si="10"/>
        <v>1022.68</v>
      </c>
      <c r="I137" s="235">
        <f t="shared" si="11"/>
        <v>3068.04</v>
      </c>
    </row>
    <row r="138" spans="2:9" ht="25.5" x14ac:dyDescent="0.25">
      <c r="B138" s="319" t="s">
        <v>4955</v>
      </c>
      <c r="C138" s="320">
        <v>94569</v>
      </c>
      <c r="D138" s="321" t="s">
        <v>4956</v>
      </c>
      <c r="E138" s="320" t="s">
        <v>4797</v>
      </c>
      <c r="F138" s="57">
        <v>4.8</v>
      </c>
      <c r="G138" s="53">
        <f>IFERROR(VLOOKUP(C138,'08_COMP_COMPLEMENTAR'!C:H,7,0),VLOOKUP(C138,SERV_05_21!A:D,4,0))</f>
        <v>805.26</v>
      </c>
      <c r="H138" s="417">
        <f t="shared" si="10"/>
        <v>1022.68</v>
      </c>
      <c r="I138" s="418">
        <f t="shared" si="11"/>
        <v>4908.8599999999997</v>
      </c>
    </row>
    <row r="139" spans="2:9" s="420" customFormat="1" x14ac:dyDescent="0.25">
      <c r="B139" s="310"/>
      <c r="C139" s="311"/>
      <c r="D139" s="312"/>
      <c r="E139" s="311"/>
      <c r="F139" s="343" t="s">
        <v>4792</v>
      </c>
      <c r="G139" s="228"/>
      <c r="H139" s="228"/>
      <c r="I139" s="236">
        <f>SUM(I122:I138)</f>
        <v>110132.12999999998</v>
      </c>
    </row>
    <row r="140" spans="2:9" x14ac:dyDescent="0.25">
      <c r="B140" s="346" t="s">
        <v>4957</v>
      </c>
      <c r="C140" s="347"/>
      <c r="D140" s="348" t="s">
        <v>4826</v>
      </c>
      <c r="E140" s="347"/>
      <c r="F140" s="60"/>
      <c r="G140" s="61"/>
      <c r="H140" s="237"/>
      <c r="I140" s="238"/>
    </row>
    <row r="141" spans="2:9" x14ac:dyDescent="0.25">
      <c r="B141" s="346" t="s">
        <v>4958</v>
      </c>
      <c r="C141" s="347"/>
      <c r="D141" s="348" t="s">
        <v>4899</v>
      </c>
      <c r="E141" s="347"/>
      <c r="F141" s="60"/>
      <c r="G141" s="61"/>
      <c r="H141" s="237"/>
      <c r="I141" s="238"/>
    </row>
    <row r="142" spans="2:9" x14ac:dyDescent="0.25">
      <c r="B142" s="346" t="s">
        <v>4959</v>
      </c>
      <c r="C142" s="347"/>
      <c r="D142" s="348" t="s">
        <v>4901</v>
      </c>
      <c r="E142" s="347"/>
      <c r="F142" s="60"/>
      <c r="G142" s="61"/>
      <c r="H142" s="237"/>
      <c r="I142" s="238"/>
    </row>
    <row r="143" spans="2:9" ht="25.5" x14ac:dyDescent="0.25">
      <c r="B143" s="313" t="s">
        <v>4960</v>
      </c>
      <c r="C143" s="314">
        <v>90843</v>
      </c>
      <c r="D143" s="315" t="s">
        <v>4903</v>
      </c>
      <c r="E143" s="314" t="s">
        <v>4904</v>
      </c>
      <c r="F143" s="293">
        <v>30</v>
      </c>
      <c r="G143" s="291">
        <f>IFERROR(VLOOKUP(C143,'08_COMP_COMPLEMENTAR'!C:H,7,0),VLOOKUP(C143,SERV_05_21!A:D,4,0))</f>
        <v>720.71</v>
      </c>
      <c r="H143" s="292">
        <f>TRUNC(G143*1.27,2)</f>
        <v>915.3</v>
      </c>
      <c r="I143" s="415">
        <f>TRUNC(F143*H143,2)</f>
        <v>27459</v>
      </c>
    </row>
    <row r="144" spans="2:9" ht="25.5" x14ac:dyDescent="0.25">
      <c r="B144" s="316" t="s">
        <v>4961</v>
      </c>
      <c r="C144" s="317" t="s">
        <v>4823</v>
      </c>
      <c r="D144" s="318" t="s">
        <v>4906</v>
      </c>
      <c r="E144" s="317" t="s">
        <v>4904</v>
      </c>
      <c r="F144" s="54">
        <v>4</v>
      </c>
      <c r="G144" s="52">
        <f>'06_COMP_ARQ'!G44</f>
        <v>960.34</v>
      </c>
      <c r="H144" s="416">
        <f>TRUNC(G144*1.27,2)</f>
        <v>1219.6300000000001</v>
      </c>
      <c r="I144" s="235">
        <f>TRUNC(F144*H144,2)</f>
        <v>4878.5200000000004</v>
      </c>
    </row>
    <row r="145" spans="2:9" ht="25.5" x14ac:dyDescent="0.25">
      <c r="B145" s="316" t="s">
        <v>9895</v>
      </c>
      <c r="C145" s="317">
        <v>90842</v>
      </c>
      <c r="D145" s="318" t="s">
        <v>4908</v>
      </c>
      <c r="E145" s="317" t="s">
        <v>4904</v>
      </c>
      <c r="F145" s="54">
        <v>8</v>
      </c>
      <c r="G145" s="52">
        <f>IFERROR(VLOOKUP(C145,'08_COMP_COMPLEMENTAR'!C:H,7,0),VLOOKUP(C145,SERV_05_21!A:D,4,0))</f>
        <v>684.55</v>
      </c>
      <c r="H145" s="416">
        <f>TRUNC(G145*1.27,2)</f>
        <v>869.37</v>
      </c>
      <c r="I145" s="235">
        <f>TRUNC(F145*H145,2)</f>
        <v>6954.96</v>
      </c>
    </row>
    <row r="146" spans="2:9" ht="25.5" x14ac:dyDescent="0.25">
      <c r="B146" s="316" t="s">
        <v>4962</v>
      </c>
      <c r="C146" s="317">
        <v>91334</v>
      </c>
      <c r="D146" s="318" t="s">
        <v>9859</v>
      </c>
      <c r="E146" s="317" t="s">
        <v>4904</v>
      </c>
      <c r="F146" s="54">
        <v>1</v>
      </c>
      <c r="G146" s="52">
        <f>IFERROR(VLOOKUP(C146,'08_COMP_COMPLEMENTAR'!C:H,7,0),VLOOKUP(C146,SERV_05_21!A:D,4,0))</f>
        <v>919.86</v>
      </c>
      <c r="H146" s="416">
        <f>TRUNC(G146*1.27,2)</f>
        <v>1168.22</v>
      </c>
      <c r="I146" s="235">
        <f>TRUNC(F146*H146,2)</f>
        <v>1168.22</v>
      </c>
    </row>
    <row r="147" spans="2:9" x14ac:dyDescent="0.25">
      <c r="B147" s="319" t="s">
        <v>9896</v>
      </c>
      <c r="C147" s="320" t="s">
        <v>4823</v>
      </c>
      <c r="D147" s="321" t="s">
        <v>4909</v>
      </c>
      <c r="E147" s="320" t="s">
        <v>4904</v>
      </c>
      <c r="F147" s="57">
        <v>7</v>
      </c>
      <c r="G147" s="53">
        <f>'06_COMP_ARQ'!G57</f>
        <v>292.74</v>
      </c>
      <c r="H147" s="417">
        <f>TRUNC(G147*1.27,2)</f>
        <v>371.77</v>
      </c>
      <c r="I147" s="418">
        <f>TRUNC(F147*H147,2)</f>
        <v>2602.39</v>
      </c>
    </row>
    <row r="148" spans="2:9" s="420" customFormat="1" x14ac:dyDescent="0.25">
      <c r="B148" s="310"/>
      <c r="C148" s="311"/>
      <c r="D148" s="312"/>
      <c r="E148" s="311"/>
      <c r="F148" s="343" t="s">
        <v>4792</v>
      </c>
      <c r="G148" s="228"/>
      <c r="H148" s="228"/>
      <c r="I148" s="236">
        <f>SUM(I143:I147)</f>
        <v>43063.090000000004</v>
      </c>
    </row>
    <row r="149" spans="2:9" x14ac:dyDescent="0.25">
      <c r="B149" s="346" t="s">
        <v>4963</v>
      </c>
      <c r="C149" s="347"/>
      <c r="D149" s="348" t="s">
        <v>4912</v>
      </c>
      <c r="E149" s="347"/>
      <c r="F149" s="60"/>
      <c r="G149" s="61"/>
      <c r="H149" s="237"/>
      <c r="I149" s="238"/>
    </row>
    <row r="150" spans="2:9" ht="25.5" x14ac:dyDescent="0.25">
      <c r="B150" s="313" t="s">
        <v>4964</v>
      </c>
      <c r="C150" s="314" t="s">
        <v>4823</v>
      </c>
      <c r="D150" s="315" t="s">
        <v>4916</v>
      </c>
      <c r="E150" s="314" t="s">
        <v>4797</v>
      </c>
      <c r="F150" s="293">
        <v>16.8</v>
      </c>
      <c r="G150" s="291">
        <f>'06_COMP_ARQ'!G159</f>
        <v>897.1099999999999</v>
      </c>
      <c r="H150" s="292">
        <f>TRUNC(G150*1.27,2)</f>
        <v>1139.32</v>
      </c>
      <c r="I150" s="415">
        <f>TRUNC(F150*H150,2)</f>
        <v>19140.57</v>
      </c>
    </row>
    <row r="151" spans="2:9" ht="25.5" x14ac:dyDescent="0.25">
      <c r="B151" s="319" t="s">
        <v>4965</v>
      </c>
      <c r="C151" s="320" t="s">
        <v>4823</v>
      </c>
      <c r="D151" s="321" t="s">
        <v>4918</v>
      </c>
      <c r="E151" s="320" t="s">
        <v>4797</v>
      </c>
      <c r="F151" s="57">
        <v>28.56</v>
      </c>
      <c r="G151" s="53">
        <f>'06_COMP_ARQ'!G175</f>
        <v>897.1099999999999</v>
      </c>
      <c r="H151" s="417">
        <f>TRUNC(G151*1.27,2)</f>
        <v>1139.32</v>
      </c>
      <c r="I151" s="418">
        <f>TRUNC(F151*H151,2)</f>
        <v>32538.97</v>
      </c>
    </row>
    <row r="152" spans="2:9" s="420" customFormat="1" x14ac:dyDescent="0.25">
      <c r="B152" s="310"/>
      <c r="C152" s="311"/>
      <c r="D152" s="312"/>
      <c r="E152" s="311"/>
      <c r="F152" s="343" t="s">
        <v>4792</v>
      </c>
      <c r="G152" s="228"/>
      <c r="H152" s="228"/>
      <c r="I152" s="236">
        <f>SUM(I150:I151)</f>
        <v>51679.54</v>
      </c>
    </row>
    <row r="153" spans="2:9" x14ac:dyDescent="0.25">
      <c r="B153" s="346" t="s">
        <v>4966</v>
      </c>
      <c r="C153" s="347"/>
      <c r="D153" s="348" t="s">
        <v>4920</v>
      </c>
      <c r="E153" s="347"/>
      <c r="F153" s="60"/>
      <c r="G153" s="61"/>
      <c r="H153" s="237"/>
      <c r="I153" s="238"/>
    </row>
    <row r="154" spans="2:9" x14ac:dyDescent="0.25">
      <c r="B154" s="346" t="s">
        <v>4967</v>
      </c>
      <c r="C154" s="347"/>
      <c r="D154" s="348" t="s">
        <v>4922</v>
      </c>
      <c r="E154" s="347"/>
      <c r="F154" s="60"/>
      <c r="G154" s="61"/>
      <c r="H154" s="237"/>
      <c r="I154" s="238"/>
    </row>
    <row r="155" spans="2:9" ht="25.5" x14ac:dyDescent="0.25">
      <c r="B155" s="313" t="s">
        <v>4968</v>
      </c>
      <c r="C155" s="314">
        <v>94570</v>
      </c>
      <c r="D155" s="315" t="s">
        <v>4926</v>
      </c>
      <c r="E155" s="314" t="s">
        <v>4797</v>
      </c>
      <c r="F155" s="293">
        <v>11</v>
      </c>
      <c r="G155" s="291">
        <f>IFERROR(VLOOKUP(C155,'08_COMP_COMPLEMENTAR'!C:H,7,0),VLOOKUP(C155,SERV_05_21!A:D,4,0))</f>
        <v>528.96</v>
      </c>
      <c r="H155" s="292">
        <f t="shared" ref="H155:H162" si="12">TRUNC(G155*1.27,2)</f>
        <v>671.77</v>
      </c>
      <c r="I155" s="415">
        <f t="shared" ref="I155:I162" si="13">TRUNC(F155*H155,2)</f>
        <v>7389.47</v>
      </c>
    </row>
    <row r="156" spans="2:9" ht="25.5" x14ac:dyDescent="0.25">
      <c r="B156" s="316" t="s">
        <v>4969</v>
      </c>
      <c r="C156" s="317">
        <v>94570</v>
      </c>
      <c r="D156" s="318" t="s">
        <v>4930</v>
      </c>
      <c r="E156" s="317" t="s">
        <v>4797</v>
      </c>
      <c r="F156" s="54">
        <v>56.1</v>
      </c>
      <c r="G156" s="52">
        <f>IFERROR(VLOOKUP(C156,'08_COMP_COMPLEMENTAR'!C:H,7,0),VLOOKUP(C156,SERV_05_21!A:D,4,0))</f>
        <v>528.96</v>
      </c>
      <c r="H156" s="416">
        <f t="shared" si="12"/>
        <v>671.77</v>
      </c>
      <c r="I156" s="235">
        <f t="shared" si="13"/>
        <v>37686.29</v>
      </c>
    </row>
    <row r="157" spans="2:9" ht="25.5" x14ac:dyDescent="0.25">
      <c r="B157" s="316" t="s">
        <v>4970</v>
      </c>
      <c r="C157" s="317">
        <v>94569</v>
      </c>
      <c r="D157" s="318" t="s">
        <v>4932</v>
      </c>
      <c r="E157" s="317" t="s">
        <v>4797</v>
      </c>
      <c r="F157" s="54">
        <v>2.8</v>
      </c>
      <c r="G157" s="52">
        <f>IFERROR(VLOOKUP(C157,'08_COMP_COMPLEMENTAR'!C:H,7,0),VLOOKUP(C157,SERV_05_21!A:D,4,0))</f>
        <v>805.26</v>
      </c>
      <c r="H157" s="416">
        <f t="shared" si="12"/>
        <v>1022.68</v>
      </c>
      <c r="I157" s="235">
        <f t="shared" si="13"/>
        <v>2863.5</v>
      </c>
    </row>
    <row r="158" spans="2:9" ht="25.5" x14ac:dyDescent="0.25">
      <c r="B158" s="316" t="s">
        <v>4971</v>
      </c>
      <c r="C158" s="317">
        <v>94569</v>
      </c>
      <c r="D158" s="318" t="s">
        <v>4954</v>
      </c>
      <c r="E158" s="317" t="s">
        <v>4797</v>
      </c>
      <c r="F158" s="54">
        <v>4.5</v>
      </c>
      <c r="G158" s="52">
        <f>IFERROR(VLOOKUP(C158,'08_COMP_COMPLEMENTAR'!C:H,7,0),VLOOKUP(C158,SERV_05_21!A:D,4,0))</f>
        <v>805.26</v>
      </c>
      <c r="H158" s="416">
        <f t="shared" si="12"/>
        <v>1022.68</v>
      </c>
      <c r="I158" s="235">
        <f t="shared" si="13"/>
        <v>4602.0600000000004</v>
      </c>
    </row>
    <row r="159" spans="2:9" ht="25.5" x14ac:dyDescent="0.25">
      <c r="B159" s="316" t="s">
        <v>4972</v>
      </c>
      <c r="C159" s="317">
        <v>94569</v>
      </c>
      <c r="D159" s="318" t="s">
        <v>4956</v>
      </c>
      <c r="E159" s="317" t="s">
        <v>4797</v>
      </c>
      <c r="F159" s="54">
        <v>6.6</v>
      </c>
      <c r="G159" s="52">
        <f>IFERROR(VLOOKUP(C159,'08_COMP_COMPLEMENTAR'!C:H,7,0),VLOOKUP(C159,SERV_05_21!A:D,4,0))</f>
        <v>805.26</v>
      </c>
      <c r="H159" s="416">
        <f t="shared" si="12"/>
        <v>1022.68</v>
      </c>
      <c r="I159" s="235">
        <f t="shared" si="13"/>
        <v>6749.68</v>
      </c>
    </row>
    <row r="160" spans="2:9" ht="25.5" x14ac:dyDescent="0.25">
      <c r="B160" s="316" t="s">
        <v>4973</v>
      </c>
      <c r="C160" s="317">
        <v>94570</v>
      </c>
      <c r="D160" s="318" t="s">
        <v>4974</v>
      </c>
      <c r="E160" s="317" t="s">
        <v>4797</v>
      </c>
      <c r="F160" s="54">
        <v>18</v>
      </c>
      <c r="G160" s="52">
        <f>IFERROR(VLOOKUP(C160,'08_COMP_COMPLEMENTAR'!C:H,7,0),VLOOKUP(C160,SERV_05_21!A:D,4,0))</f>
        <v>528.96</v>
      </c>
      <c r="H160" s="416">
        <f t="shared" si="12"/>
        <v>671.77</v>
      </c>
      <c r="I160" s="235">
        <f t="shared" si="13"/>
        <v>12091.86</v>
      </c>
    </row>
    <row r="161" spans="2:9" ht="25.5" x14ac:dyDescent="0.25">
      <c r="B161" s="316" t="s">
        <v>4975</v>
      </c>
      <c r="C161" s="317">
        <v>94569</v>
      </c>
      <c r="D161" s="318" t="s">
        <v>4976</v>
      </c>
      <c r="E161" s="317" t="s">
        <v>4797</v>
      </c>
      <c r="F161" s="54">
        <v>4.59</v>
      </c>
      <c r="G161" s="52">
        <f>IFERROR(VLOOKUP(C161,'08_COMP_COMPLEMENTAR'!C:H,7,0),VLOOKUP(C161,SERV_05_21!A:D,4,0))</f>
        <v>805.26</v>
      </c>
      <c r="H161" s="416">
        <f t="shared" si="12"/>
        <v>1022.68</v>
      </c>
      <c r="I161" s="235">
        <f t="shared" si="13"/>
        <v>4694.1000000000004</v>
      </c>
    </row>
    <row r="162" spans="2:9" ht="25.5" x14ac:dyDescent="0.25">
      <c r="B162" s="319" t="s">
        <v>4977</v>
      </c>
      <c r="C162" s="320">
        <v>94570</v>
      </c>
      <c r="D162" s="321" t="s">
        <v>4978</v>
      </c>
      <c r="E162" s="320" t="s">
        <v>4797</v>
      </c>
      <c r="F162" s="57">
        <v>4.6500000000000004</v>
      </c>
      <c r="G162" s="53">
        <f>IFERROR(VLOOKUP(C162,'08_COMP_COMPLEMENTAR'!C:H,7,0),VLOOKUP(C162,SERV_05_21!A:D,4,0))</f>
        <v>528.96</v>
      </c>
      <c r="H162" s="417">
        <f t="shared" si="12"/>
        <v>671.77</v>
      </c>
      <c r="I162" s="418">
        <f t="shared" si="13"/>
        <v>3123.73</v>
      </c>
    </row>
    <row r="163" spans="2:9" s="420" customFormat="1" x14ac:dyDescent="0.25">
      <c r="B163" s="310"/>
      <c r="C163" s="311"/>
      <c r="D163" s="312"/>
      <c r="E163" s="311"/>
      <c r="F163" s="343" t="s">
        <v>4792</v>
      </c>
      <c r="G163" s="228"/>
      <c r="H163" s="228"/>
      <c r="I163" s="236">
        <f>SUM(I155:I162)</f>
        <v>79200.69</v>
      </c>
    </row>
    <row r="164" spans="2:9" x14ac:dyDescent="0.25">
      <c r="B164" s="300"/>
      <c r="D164" s="300"/>
      <c r="F164" s="344"/>
      <c r="G164" s="229"/>
      <c r="H164" s="229"/>
      <c r="I164" s="229"/>
    </row>
    <row r="165" spans="2:9" x14ac:dyDescent="0.25">
      <c r="B165" s="358" t="s">
        <v>4979</v>
      </c>
      <c r="C165" s="359"/>
      <c r="D165" s="360" t="s">
        <v>4980</v>
      </c>
      <c r="E165" s="359"/>
      <c r="F165" s="66"/>
      <c r="G165" s="67"/>
      <c r="H165" s="233"/>
      <c r="I165" s="234">
        <f>I167</f>
        <v>533487.23</v>
      </c>
    </row>
    <row r="166" spans="2:9" ht="25.5" x14ac:dyDescent="0.25">
      <c r="B166" s="319" t="s">
        <v>4981</v>
      </c>
      <c r="C166" s="320">
        <v>94216</v>
      </c>
      <c r="D166" s="321" t="s">
        <v>4982</v>
      </c>
      <c r="E166" s="320" t="s">
        <v>4797</v>
      </c>
      <c r="F166" s="57">
        <v>1685.85</v>
      </c>
      <c r="G166" s="53">
        <f>IFERROR(VLOOKUP(C166,'08_COMP_COMPLEMENTAR'!C:H,7,0),VLOOKUP(C166,SERV_05_21!A:D,4,0))</f>
        <v>249.18</v>
      </c>
      <c r="H166" s="417">
        <f>TRUNC(G166*1.27,2)</f>
        <v>316.45</v>
      </c>
      <c r="I166" s="418">
        <f>TRUNC(F166*H166,2)</f>
        <v>533487.23</v>
      </c>
    </row>
    <row r="167" spans="2:9" s="420" customFormat="1" x14ac:dyDescent="0.25">
      <c r="B167" s="310"/>
      <c r="C167" s="311"/>
      <c r="D167" s="312"/>
      <c r="E167" s="311"/>
      <c r="F167" s="343" t="s">
        <v>4792</v>
      </c>
      <c r="G167" s="228"/>
      <c r="H167" s="228"/>
      <c r="I167" s="236">
        <f>SUM(I166:I166)</f>
        <v>533487.23</v>
      </c>
    </row>
    <row r="168" spans="2:9" x14ac:dyDescent="0.25">
      <c r="B168" s="34"/>
      <c r="C168" s="34"/>
      <c r="D168" s="34"/>
      <c r="E168" s="34"/>
      <c r="F168" s="345"/>
      <c r="G168" s="48"/>
      <c r="H168" s="48"/>
      <c r="I168" s="48"/>
    </row>
    <row r="169" spans="2:9" x14ac:dyDescent="0.25">
      <c r="B169" s="358" t="s">
        <v>4983</v>
      </c>
      <c r="C169" s="359"/>
      <c r="D169" s="360" t="s">
        <v>4984</v>
      </c>
      <c r="E169" s="359"/>
      <c r="F169" s="66"/>
      <c r="G169" s="67"/>
      <c r="H169" s="233"/>
      <c r="I169" s="234">
        <f>I183</f>
        <v>513011.9800000001</v>
      </c>
    </row>
    <row r="170" spans="2:9" x14ac:dyDescent="0.25">
      <c r="B170" s="313" t="s">
        <v>4985</v>
      </c>
      <c r="C170" s="314">
        <v>98689</v>
      </c>
      <c r="D170" s="315" t="s">
        <v>4986</v>
      </c>
      <c r="E170" s="314" t="s">
        <v>178</v>
      </c>
      <c r="F170" s="293">
        <v>134.02000000000001</v>
      </c>
      <c r="G170" s="291">
        <f>IFERROR(VLOOKUP(C170,'08_COMP_COMPLEMENTAR'!C:H,7,0),VLOOKUP(C170,SERV_05_21!A:D,4,0))</f>
        <v>75.680000000000007</v>
      </c>
      <c r="H170" s="292">
        <f t="shared" ref="H170:H182" si="14">TRUNC(G170*1.27,2)</f>
        <v>96.11</v>
      </c>
      <c r="I170" s="415">
        <f t="shared" ref="I170:I182" si="15">TRUNC(F170*H170,2)</f>
        <v>12880.66</v>
      </c>
    </row>
    <row r="171" spans="2:9" ht="38.25" x14ac:dyDescent="0.25">
      <c r="B171" s="316" t="s">
        <v>4987</v>
      </c>
      <c r="C171" s="317">
        <v>90831</v>
      </c>
      <c r="D171" s="318" t="s">
        <v>4988</v>
      </c>
      <c r="E171" s="317" t="s">
        <v>4904</v>
      </c>
      <c r="F171" s="54">
        <v>22</v>
      </c>
      <c r="G171" s="52">
        <f>IFERROR(VLOOKUP(C171,'08_COMP_COMPLEMENTAR'!C:H,7,0),VLOOKUP(C171,SERV_05_21!A:D,4,0))</f>
        <v>109.41</v>
      </c>
      <c r="H171" s="416">
        <f t="shared" si="14"/>
        <v>138.94999999999999</v>
      </c>
      <c r="I171" s="235">
        <f t="shared" si="15"/>
        <v>3056.9</v>
      </c>
    </row>
    <row r="172" spans="2:9" ht="25.5" x14ac:dyDescent="0.25">
      <c r="B172" s="316" t="s">
        <v>4989</v>
      </c>
      <c r="C172" s="317">
        <v>102181</v>
      </c>
      <c r="D172" s="318" t="s">
        <v>4990</v>
      </c>
      <c r="E172" s="317" t="s">
        <v>4797</v>
      </c>
      <c r="F172" s="54">
        <v>63</v>
      </c>
      <c r="G172" s="52">
        <f>IFERROR(VLOOKUP(C172,'08_COMP_COMPLEMENTAR'!C:H,7,0),VLOOKUP(C172,SERV_05_21!A:D,4,0))</f>
        <v>410.23</v>
      </c>
      <c r="H172" s="416">
        <f t="shared" si="14"/>
        <v>520.99</v>
      </c>
      <c r="I172" s="235">
        <f t="shared" si="15"/>
        <v>32822.370000000003</v>
      </c>
    </row>
    <row r="173" spans="2:9" x14ac:dyDescent="0.25">
      <c r="B173" s="316" t="s">
        <v>4991</v>
      </c>
      <c r="C173" s="317" t="s">
        <v>4823</v>
      </c>
      <c r="D173" s="318" t="s">
        <v>4992</v>
      </c>
      <c r="E173" s="317" t="s">
        <v>4904</v>
      </c>
      <c r="F173" s="54">
        <v>1</v>
      </c>
      <c r="G173" s="425">
        <f>'06_COMP_ARQ'!G197</f>
        <v>23770.799999999999</v>
      </c>
      <c r="H173" s="416">
        <f t="shared" si="14"/>
        <v>30188.91</v>
      </c>
      <c r="I173" s="235">
        <f t="shared" si="15"/>
        <v>30188.91</v>
      </c>
    </row>
    <row r="174" spans="2:9" x14ac:dyDescent="0.25">
      <c r="B174" s="316" t="s">
        <v>4993</v>
      </c>
      <c r="C174" s="317" t="s">
        <v>4823</v>
      </c>
      <c r="D174" s="318" t="s">
        <v>9860</v>
      </c>
      <c r="E174" s="317" t="s">
        <v>4904</v>
      </c>
      <c r="F174" s="54">
        <v>1</v>
      </c>
      <c r="G174" s="425">
        <f>'06_COMP_ARQ'!G208</f>
        <v>53781.08</v>
      </c>
      <c r="H174" s="416">
        <f t="shared" si="14"/>
        <v>68301.97</v>
      </c>
      <c r="I174" s="235">
        <f t="shared" si="15"/>
        <v>68301.97</v>
      </c>
    </row>
    <row r="175" spans="2:9" ht="38.25" x14ac:dyDescent="0.25">
      <c r="B175" s="316" t="s">
        <v>9897</v>
      </c>
      <c r="C175" s="317" t="s">
        <v>4823</v>
      </c>
      <c r="D175" s="318" t="s">
        <v>4996</v>
      </c>
      <c r="E175" s="317" t="s">
        <v>4797</v>
      </c>
      <c r="F175" s="54">
        <v>118.76</v>
      </c>
      <c r="G175" s="52">
        <f>'06_COMP_ARQ'!G186</f>
        <v>1207.83</v>
      </c>
      <c r="H175" s="416">
        <f t="shared" si="14"/>
        <v>1533.94</v>
      </c>
      <c r="I175" s="235">
        <f t="shared" si="15"/>
        <v>182170.71</v>
      </c>
    </row>
    <row r="176" spans="2:9" x14ac:dyDescent="0.25">
      <c r="B176" s="316" t="s">
        <v>4995</v>
      </c>
      <c r="C176" s="317" t="s">
        <v>14041</v>
      </c>
      <c r="D176" s="318" t="s">
        <v>9862</v>
      </c>
      <c r="E176" s="317" t="s">
        <v>4778</v>
      </c>
      <c r="F176" s="54">
        <v>4.53</v>
      </c>
      <c r="G176" s="52">
        <f>'08_COMP_COMPLEMENTAR'!H1158</f>
        <v>3214.25</v>
      </c>
      <c r="H176" s="416">
        <f t="shared" si="14"/>
        <v>4082.09</v>
      </c>
      <c r="I176" s="235">
        <f t="shared" si="15"/>
        <v>18491.86</v>
      </c>
    </row>
    <row r="177" spans="2:9" ht="25.5" x14ac:dyDescent="0.25">
      <c r="B177" s="316" t="s">
        <v>4997</v>
      </c>
      <c r="C177" s="325">
        <v>99855</v>
      </c>
      <c r="D177" s="326" t="s">
        <v>5329</v>
      </c>
      <c r="E177" s="325" t="s">
        <v>178</v>
      </c>
      <c r="F177" s="59">
        <v>32.479999999999997</v>
      </c>
      <c r="G177" s="52">
        <f>IFERROR(VLOOKUP(C177,'08_COMP_COMPLEMENTAR'!C:H,7,0),VLOOKUP(C177,SERV_05_21!A:D,4,0))</f>
        <v>100.37</v>
      </c>
      <c r="H177" s="416">
        <f t="shared" si="14"/>
        <v>127.46</v>
      </c>
      <c r="I177" s="235">
        <f t="shared" si="15"/>
        <v>4139.8999999999996</v>
      </c>
    </row>
    <row r="178" spans="2:9" ht="38.25" x14ac:dyDescent="0.25">
      <c r="B178" s="316" t="s">
        <v>4998</v>
      </c>
      <c r="C178" s="317">
        <v>99841</v>
      </c>
      <c r="D178" s="318" t="s">
        <v>5328</v>
      </c>
      <c r="E178" s="317" t="s">
        <v>4797</v>
      </c>
      <c r="F178" s="59">
        <f>1.72*2+5.74</f>
        <v>9.18</v>
      </c>
      <c r="G178" s="52">
        <f>IFERROR(VLOOKUP(C178,'08_COMP_COMPLEMENTAR'!C:H,7,0),VLOOKUP(C178,SERV_05_21!A:D,4,0))</f>
        <v>969.38</v>
      </c>
      <c r="H178" s="416">
        <f t="shared" si="14"/>
        <v>1231.1099999999999</v>
      </c>
      <c r="I178" s="235">
        <f t="shared" si="15"/>
        <v>11301.58</v>
      </c>
    </row>
    <row r="179" spans="2:9" ht="25.5" x14ac:dyDescent="0.25">
      <c r="B179" s="316" t="s">
        <v>9898</v>
      </c>
      <c r="C179" s="327">
        <v>93197</v>
      </c>
      <c r="D179" s="318" t="s">
        <v>1618</v>
      </c>
      <c r="E179" s="317" t="s">
        <v>187</v>
      </c>
      <c r="F179" s="54">
        <v>238.69999999999996</v>
      </c>
      <c r="G179" s="52">
        <f>IFERROR(VLOOKUP(C179,'08_COMP_COMPLEMENTAR'!C:H,7,0),VLOOKUP(C179,SERV_05_21!A:D,4,0))</f>
        <v>62.05</v>
      </c>
      <c r="H179" s="416">
        <f t="shared" si="14"/>
        <v>78.8</v>
      </c>
      <c r="I179" s="235">
        <f t="shared" si="15"/>
        <v>18809.560000000001</v>
      </c>
    </row>
    <row r="180" spans="2:9" ht="25.5" x14ac:dyDescent="0.25">
      <c r="B180" s="316" t="s">
        <v>9899</v>
      </c>
      <c r="C180" s="317" t="s">
        <v>4823</v>
      </c>
      <c r="D180" s="318" t="s">
        <v>9872</v>
      </c>
      <c r="E180" s="317" t="s">
        <v>4797</v>
      </c>
      <c r="F180" s="54">
        <v>6.66</v>
      </c>
      <c r="G180" s="52">
        <f>'06_COMP_ARQ'!G231</f>
        <v>208.32999999999998</v>
      </c>
      <c r="H180" s="416">
        <f t="shared" si="14"/>
        <v>264.57</v>
      </c>
      <c r="I180" s="235">
        <f t="shared" si="15"/>
        <v>1762.03</v>
      </c>
    </row>
    <row r="181" spans="2:9" ht="25.5" x14ac:dyDescent="0.25">
      <c r="B181" s="316" t="s">
        <v>9900</v>
      </c>
      <c r="C181" s="317" t="s">
        <v>4823</v>
      </c>
      <c r="D181" s="318" t="s">
        <v>9873</v>
      </c>
      <c r="E181" s="317" t="s">
        <v>4797</v>
      </c>
      <c r="F181" s="54">
        <v>13.62</v>
      </c>
      <c r="G181" s="52">
        <f>'06_COMP_ARQ'!G242</f>
        <v>208.32999999999998</v>
      </c>
      <c r="H181" s="416">
        <f t="shared" si="14"/>
        <v>264.57</v>
      </c>
      <c r="I181" s="235">
        <f t="shared" si="15"/>
        <v>3603.44</v>
      </c>
    </row>
    <row r="182" spans="2:9" ht="25.5" x14ac:dyDescent="0.25">
      <c r="B182" s="319" t="s">
        <v>9901</v>
      </c>
      <c r="C182" s="320" t="s">
        <v>4823</v>
      </c>
      <c r="D182" s="321" t="s">
        <v>9874</v>
      </c>
      <c r="E182" s="320" t="s">
        <v>4797</v>
      </c>
      <c r="F182" s="57">
        <v>81.12</v>
      </c>
      <c r="G182" s="53">
        <f>'06_COMP_ARQ'!G253</f>
        <v>1218.01</v>
      </c>
      <c r="H182" s="417">
        <f t="shared" si="14"/>
        <v>1546.87</v>
      </c>
      <c r="I182" s="418">
        <f t="shared" si="15"/>
        <v>125482.09</v>
      </c>
    </row>
    <row r="183" spans="2:9" s="420" customFormat="1" x14ac:dyDescent="0.25">
      <c r="B183" s="310"/>
      <c r="C183" s="311"/>
      <c r="D183" s="312"/>
      <c r="E183" s="311"/>
      <c r="F183" s="343" t="s">
        <v>4792</v>
      </c>
      <c r="G183" s="228"/>
      <c r="H183" s="228"/>
      <c r="I183" s="236">
        <f>SUM(I170:I182)</f>
        <v>513011.9800000001</v>
      </c>
    </row>
    <row r="184" spans="2:9" x14ac:dyDescent="0.25">
      <c r="B184" s="300"/>
      <c r="D184" s="300"/>
      <c r="F184" s="344"/>
      <c r="G184" s="229"/>
      <c r="H184" s="229"/>
      <c r="I184" s="229"/>
    </row>
    <row r="185" spans="2:9" x14ac:dyDescent="0.25">
      <c r="B185" s="358" t="s">
        <v>4999</v>
      </c>
      <c r="C185" s="359"/>
      <c r="D185" s="360" t="s">
        <v>5000</v>
      </c>
      <c r="E185" s="359"/>
      <c r="F185" s="66"/>
      <c r="G185" s="67"/>
      <c r="H185" s="233"/>
      <c r="I185" s="234">
        <f>I188</f>
        <v>28730.15</v>
      </c>
    </row>
    <row r="186" spans="2:9" x14ac:dyDescent="0.25">
      <c r="B186" s="313" t="s">
        <v>5001</v>
      </c>
      <c r="C186" s="314" t="s">
        <v>13833</v>
      </c>
      <c r="D186" s="315" t="s">
        <v>5002</v>
      </c>
      <c r="E186" s="314" t="s">
        <v>4797</v>
      </c>
      <c r="F186" s="293">
        <v>857.78</v>
      </c>
      <c r="G186" s="291">
        <f>'08_COMP_COMPLEMENTAR'!H1151</f>
        <v>14.949999999999998</v>
      </c>
      <c r="H186" s="292">
        <f>TRUNC(G186*1.27,2)</f>
        <v>18.98</v>
      </c>
      <c r="I186" s="415">
        <f>TRUNC(F186*H186,2)</f>
        <v>16280.66</v>
      </c>
    </row>
    <row r="187" spans="2:9" ht="25.5" x14ac:dyDescent="0.25">
      <c r="B187" s="319" t="s">
        <v>9902</v>
      </c>
      <c r="C187" s="320">
        <v>94265</v>
      </c>
      <c r="D187" s="321" t="s">
        <v>5003</v>
      </c>
      <c r="E187" s="320" t="s">
        <v>178</v>
      </c>
      <c r="F187" s="57">
        <v>278.45</v>
      </c>
      <c r="G187" s="53">
        <f>IFERROR(VLOOKUP(C187,'08_COMP_COMPLEMENTAR'!C:H,7,0),VLOOKUP(C187,SERV_05_21!A:D,4,0))</f>
        <v>35.21</v>
      </c>
      <c r="H187" s="417">
        <f>TRUNC(G187*1.27,2)</f>
        <v>44.71</v>
      </c>
      <c r="I187" s="418">
        <f>TRUNC(F187*H187,2)</f>
        <v>12449.49</v>
      </c>
    </row>
    <row r="188" spans="2:9" s="420" customFormat="1" x14ac:dyDescent="0.25">
      <c r="B188" s="310"/>
      <c r="C188" s="311"/>
      <c r="D188" s="312"/>
      <c r="E188" s="311"/>
      <c r="F188" s="343" t="s">
        <v>4792</v>
      </c>
      <c r="G188" s="228"/>
      <c r="H188" s="228"/>
      <c r="I188" s="236">
        <f>SUM(I186:I187)</f>
        <v>28730.15</v>
      </c>
    </row>
    <row r="189" spans="2:9" x14ac:dyDescent="0.25">
      <c r="B189" s="358" t="s">
        <v>5072</v>
      </c>
      <c r="C189" s="359"/>
      <c r="D189" s="360" t="s">
        <v>5025</v>
      </c>
      <c r="E189" s="359"/>
      <c r="F189" s="66"/>
      <c r="G189" s="67"/>
      <c r="H189" s="233"/>
      <c r="I189" s="234">
        <f>I206</f>
        <v>787663.62000000011</v>
      </c>
    </row>
    <row r="190" spans="2:9" ht="38.25" x14ac:dyDescent="0.25">
      <c r="B190" s="313" t="s">
        <v>5005</v>
      </c>
      <c r="C190" s="314">
        <v>99059</v>
      </c>
      <c r="D190" s="315" t="s">
        <v>5010</v>
      </c>
      <c r="E190" s="314" t="s">
        <v>178</v>
      </c>
      <c r="F190" s="293">
        <v>320</v>
      </c>
      <c r="G190" s="291">
        <f>IFERROR(VLOOKUP(C190,'08_COMP_COMPLEMENTAR'!C:H,7,0),VLOOKUP(C190,SERV_05_21!A:D,4,0))</f>
        <v>36.450000000000003</v>
      </c>
      <c r="H190" s="292">
        <f t="shared" ref="H190:H204" si="16">TRUNC(G190*1.27,2)</f>
        <v>46.29</v>
      </c>
      <c r="I190" s="415">
        <f t="shared" ref="I190:I204" si="17">TRUNC(F190*H190,2)</f>
        <v>14812.8</v>
      </c>
    </row>
    <row r="191" spans="2:9" ht="25.5" x14ac:dyDescent="0.25">
      <c r="B191" s="316" t="s">
        <v>5123</v>
      </c>
      <c r="C191" s="317">
        <v>96523</v>
      </c>
      <c r="D191" s="318" t="s">
        <v>3155</v>
      </c>
      <c r="E191" s="317" t="s">
        <v>4778</v>
      </c>
      <c r="F191" s="54">
        <v>148.46</v>
      </c>
      <c r="G191" s="52">
        <f>IFERROR(VLOOKUP(C191,'08_COMP_COMPLEMENTAR'!C:H,7,0),VLOOKUP(C191,SERV_05_21!A:D,4,0))</f>
        <v>63.8</v>
      </c>
      <c r="H191" s="416">
        <f t="shared" si="16"/>
        <v>81.02</v>
      </c>
      <c r="I191" s="235">
        <f t="shared" si="17"/>
        <v>12028.22</v>
      </c>
    </row>
    <row r="192" spans="2:9" ht="25.5" x14ac:dyDescent="0.25">
      <c r="B192" s="316" t="s">
        <v>5124</v>
      </c>
      <c r="C192" s="317">
        <v>96527</v>
      </c>
      <c r="D192" s="318" t="s">
        <v>5011</v>
      </c>
      <c r="E192" s="317" t="s">
        <v>4778</v>
      </c>
      <c r="F192" s="54">
        <v>128.82999999999998</v>
      </c>
      <c r="G192" s="52">
        <f>IFERROR(VLOOKUP(C192,'08_COMP_COMPLEMENTAR'!C:H,7,0),VLOOKUP(C192,SERV_05_21!A:D,4,0))</f>
        <v>83.79</v>
      </c>
      <c r="H192" s="416">
        <f t="shared" si="16"/>
        <v>106.41</v>
      </c>
      <c r="I192" s="235">
        <f t="shared" si="17"/>
        <v>13708.8</v>
      </c>
    </row>
    <row r="193" spans="2:9" ht="51" x14ac:dyDescent="0.25">
      <c r="B193" s="316" t="s">
        <v>5125</v>
      </c>
      <c r="C193" s="317" t="s">
        <v>13834</v>
      </c>
      <c r="D193" s="318" t="s">
        <v>1387</v>
      </c>
      <c r="E193" s="317" t="s">
        <v>187</v>
      </c>
      <c r="F193" s="54">
        <v>1250</v>
      </c>
      <c r="G193" s="52">
        <f>'08_COMP_COMPLEMENTAR'!H1168</f>
        <v>74.83</v>
      </c>
      <c r="H193" s="416">
        <f t="shared" si="16"/>
        <v>95.03</v>
      </c>
      <c r="I193" s="235">
        <f t="shared" si="17"/>
        <v>118787.5</v>
      </c>
    </row>
    <row r="194" spans="2:9" ht="38.25" x14ac:dyDescent="0.25">
      <c r="B194" s="316" t="s">
        <v>5126</v>
      </c>
      <c r="C194" s="317">
        <v>96534</v>
      </c>
      <c r="D194" s="318" t="s">
        <v>1428</v>
      </c>
      <c r="E194" s="317" t="s">
        <v>337</v>
      </c>
      <c r="F194" s="54">
        <v>396.9</v>
      </c>
      <c r="G194" s="52">
        <f>IFERROR(VLOOKUP(C194,'08_COMP_COMPLEMENTAR'!C:H,7,0),VLOOKUP(C194,SERV_05_21!A:D,4,0))</f>
        <v>55.52</v>
      </c>
      <c r="H194" s="416">
        <f t="shared" si="16"/>
        <v>70.510000000000005</v>
      </c>
      <c r="I194" s="235">
        <f t="shared" si="17"/>
        <v>27985.41</v>
      </c>
    </row>
    <row r="195" spans="2:9" ht="38.25" x14ac:dyDescent="0.25">
      <c r="B195" s="316" t="s">
        <v>5127</v>
      </c>
      <c r="C195" s="327">
        <v>96536</v>
      </c>
      <c r="D195" s="318" t="s">
        <v>1430</v>
      </c>
      <c r="E195" s="317" t="s">
        <v>337</v>
      </c>
      <c r="F195" s="54">
        <v>1475.3000000000002</v>
      </c>
      <c r="G195" s="52">
        <f>IFERROR(VLOOKUP(C195,'08_COMP_COMPLEMENTAR'!C:H,7,0),VLOOKUP(C195,SERV_05_21!A:D,4,0))</f>
        <v>47.36</v>
      </c>
      <c r="H195" s="416">
        <f t="shared" si="16"/>
        <v>60.14</v>
      </c>
      <c r="I195" s="235">
        <f t="shared" si="17"/>
        <v>88724.54</v>
      </c>
    </row>
    <row r="196" spans="2:9" x14ac:dyDescent="0.25">
      <c r="B196" s="316" t="s">
        <v>5128</v>
      </c>
      <c r="C196" s="327">
        <v>92783</v>
      </c>
      <c r="D196" s="318" t="s">
        <v>5306</v>
      </c>
      <c r="E196" s="317" t="s">
        <v>5012</v>
      </c>
      <c r="F196" s="54">
        <v>579.6</v>
      </c>
      <c r="G196" s="52">
        <f>IFERROR(VLOOKUP(C196,'08_COMP_COMPLEMENTAR'!C:H,7,0),VLOOKUP(C196,SERV_05_21!A:D,4,0))</f>
        <v>19.489999999999998</v>
      </c>
      <c r="H196" s="416">
        <f t="shared" si="16"/>
        <v>24.75</v>
      </c>
      <c r="I196" s="235">
        <f t="shared" si="17"/>
        <v>14345.1</v>
      </c>
    </row>
    <row r="197" spans="2:9" x14ac:dyDescent="0.25">
      <c r="B197" s="316" t="s">
        <v>5129</v>
      </c>
      <c r="C197" s="327">
        <v>92784</v>
      </c>
      <c r="D197" s="318" t="s">
        <v>5307</v>
      </c>
      <c r="E197" s="317" t="s">
        <v>5012</v>
      </c>
      <c r="F197" s="54">
        <v>1147.2</v>
      </c>
      <c r="G197" s="52">
        <f>IFERROR(VLOOKUP(C197,'08_COMP_COMPLEMENTAR'!C:H,7,0),VLOOKUP(C197,SERV_05_21!A:D,4,0))</f>
        <v>17.95</v>
      </c>
      <c r="H197" s="416">
        <f t="shared" si="16"/>
        <v>22.79</v>
      </c>
      <c r="I197" s="235">
        <f t="shared" si="17"/>
        <v>26144.68</v>
      </c>
    </row>
    <row r="198" spans="2:9" x14ac:dyDescent="0.25">
      <c r="B198" s="316" t="s">
        <v>5130</v>
      </c>
      <c r="C198" s="317">
        <v>92776</v>
      </c>
      <c r="D198" s="318" t="s">
        <v>5312</v>
      </c>
      <c r="E198" s="317" t="s">
        <v>5012</v>
      </c>
      <c r="F198" s="54">
        <v>3002.4</v>
      </c>
      <c r="G198" s="52">
        <f>IFERROR(VLOOKUP(C198,'08_COMP_COMPLEMENTAR'!C:H,7,0),VLOOKUP(C198,SERV_05_21!A:D,4,0))</f>
        <v>19.2</v>
      </c>
      <c r="H198" s="416">
        <f t="shared" si="16"/>
        <v>24.38</v>
      </c>
      <c r="I198" s="235">
        <f t="shared" si="17"/>
        <v>73198.509999999995</v>
      </c>
    </row>
    <row r="199" spans="2:9" x14ac:dyDescent="0.25">
      <c r="B199" s="316" t="s">
        <v>5131</v>
      </c>
      <c r="C199" s="317">
        <v>92777</v>
      </c>
      <c r="D199" s="318" t="s">
        <v>5308</v>
      </c>
      <c r="E199" s="317" t="s">
        <v>5012</v>
      </c>
      <c r="F199" s="54">
        <v>580</v>
      </c>
      <c r="G199" s="52">
        <f>IFERROR(VLOOKUP(C199,'08_COMP_COMPLEMENTAR'!C:H,7,0),VLOOKUP(C199,SERV_05_21!A:D,4,0))</f>
        <v>18.54</v>
      </c>
      <c r="H199" s="416">
        <f t="shared" si="16"/>
        <v>23.54</v>
      </c>
      <c r="I199" s="235">
        <f t="shared" si="17"/>
        <v>13653.2</v>
      </c>
    </row>
    <row r="200" spans="2:9" x14ac:dyDescent="0.25">
      <c r="B200" s="316" t="s">
        <v>5132</v>
      </c>
      <c r="C200" s="317">
        <v>92778</v>
      </c>
      <c r="D200" s="318" t="s">
        <v>5309</v>
      </c>
      <c r="E200" s="317" t="s">
        <v>5012</v>
      </c>
      <c r="F200" s="54">
        <v>5227.2</v>
      </c>
      <c r="G200" s="52">
        <f>IFERROR(VLOOKUP(C200,'08_COMP_COMPLEMENTAR'!C:H,7,0),VLOOKUP(C200,SERV_05_21!A:D,4,0))</f>
        <v>16.8</v>
      </c>
      <c r="H200" s="416">
        <f t="shared" si="16"/>
        <v>21.33</v>
      </c>
      <c r="I200" s="235">
        <f t="shared" si="17"/>
        <v>111496.17</v>
      </c>
    </row>
    <row r="201" spans="2:9" x14ac:dyDescent="0.25">
      <c r="B201" s="316" t="s">
        <v>5133</v>
      </c>
      <c r="C201" s="317">
        <v>92779</v>
      </c>
      <c r="D201" s="318" t="s">
        <v>5310</v>
      </c>
      <c r="E201" s="317" t="s">
        <v>5012</v>
      </c>
      <c r="F201" s="54">
        <v>287.3</v>
      </c>
      <c r="G201" s="52">
        <f>IFERROR(VLOOKUP(C201,'08_COMP_COMPLEMENTAR'!C:H,7,0),VLOOKUP(C201,SERV_05_21!A:D,4,0))</f>
        <v>14.27</v>
      </c>
      <c r="H201" s="416">
        <f t="shared" si="16"/>
        <v>18.12</v>
      </c>
      <c r="I201" s="235">
        <f t="shared" si="17"/>
        <v>5205.87</v>
      </c>
    </row>
    <row r="202" spans="2:9" x14ac:dyDescent="0.25">
      <c r="B202" s="316" t="s">
        <v>5134</v>
      </c>
      <c r="C202" s="317">
        <v>92780</v>
      </c>
      <c r="D202" s="318" t="s">
        <v>5311</v>
      </c>
      <c r="E202" s="317" t="s">
        <v>5012</v>
      </c>
      <c r="F202" s="54">
        <v>48.3</v>
      </c>
      <c r="G202" s="52">
        <f>IFERROR(VLOOKUP(C202,'08_COMP_COMPLEMENTAR'!C:H,7,0),VLOOKUP(C202,SERV_05_21!A:D,4,0))</f>
        <v>13.73</v>
      </c>
      <c r="H202" s="416">
        <f t="shared" si="16"/>
        <v>17.43</v>
      </c>
      <c r="I202" s="235">
        <f t="shared" si="17"/>
        <v>841.86</v>
      </c>
    </row>
    <row r="203" spans="2:9" ht="51" x14ac:dyDescent="0.25">
      <c r="B203" s="316" t="s">
        <v>5135</v>
      </c>
      <c r="C203" s="317">
        <v>96557</v>
      </c>
      <c r="D203" s="318" t="s">
        <v>5015</v>
      </c>
      <c r="E203" s="317" t="s">
        <v>4778</v>
      </c>
      <c r="F203" s="54">
        <v>213.3</v>
      </c>
      <c r="G203" s="52">
        <f>IFERROR(VLOOKUP(C203,'08_COMP_COMPLEMENTAR'!C:H,7,0),VLOOKUP(C203,SERV_05_21!A:D,4,0))</f>
        <v>565.46</v>
      </c>
      <c r="H203" s="416">
        <f t="shared" si="16"/>
        <v>718.13</v>
      </c>
      <c r="I203" s="235">
        <f t="shared" si="17"/>
        <v>153177.12</v>
      </c>
    </row>
    <row r="204" spans="2:9" ht="25.5" x14ac:dyDescent="0.25">
      <c r="B204" s="316" t="s">
        <v>5136</v>
      </c>
      <c r="C204" s="317">
        <v>98557</v>
      </c>
      <c r="D204" s="318" t="s">
        <v>5016</v>
      </c>
      <c r="E204" s="317" t="s">
        <v>4797</v>
      </c>
      <c r="F204" s="54">
        <v>1475.3</v>
      </c>
      <c r="G204" s="52">
        <f>IFERROR(VLOOKUP(C204,'08_COMP_COMPLEMENTAR'!C:H,7,0),VLOOKUP(C204,SERV_05_21!A:D,4,0))</f>
        <v>34.57</v>
      </c>
      <c r="H204" s="416">
        <f t="shared" si="16"/>
        <v>43.9</v>
      </c>
      <c r="I204" s="235">
        <f t="shared" si="17"/>
        <v>64765.67</v>
      </c>
    </row>
    <row r="205" spans="2:9" ht="38.25" x14ac:dyDescent="0.25">
      <c r="B205" s="319" t="s">
        <v>9903</v>
      </c>
      <c r="C205" s="320">
        <v>98563</v>
      </c>
      <c r="D205" s="321" t="s">
        <v>1673</v>
      </c>
      <c r="E205" s="328" t="s">
        <v>337</v>
      </c>
      <c r="F205" s="426">
        <f>F204</f>
        <v>1475.3</v>
      </c>
      <c r="G205" s="53">
        <f>IFERROR(VLOOKUP(C205,'08_COMP_COMPLEMENTAR'!C:L,7,0),VLOOKUP(C205,SERV_05_21!A:D,4,0))</f>
        <v>26.04</v>
      </c>
      <c r="H205" s="417">
        <f>TRUNC(G205*1.27,2)</f>
        <v>33.07</v>
      </c>
      <c r="I205" s="418">
        <f>TRUNC(F205*H205,2)</f>
        <v>48788.17</v>
      </c>
    </row>
    <row r="206" spans="2:9" s="420" customFormat="1" x14ac:dyDescent="0.25">
      <c r="B206" s="310"/>
      <c r="C206" s="311"/>
      <c r="D206" s="312"/>
      <c r="E206" s="311"/>
      <c r="F206" s="343" t="s">
        <v>4792</v>
      </c>
      <c r="G206" s="228"/>
      <c r="H206" s="228"/>
      <c r="I206" s="236">
        <f>SUM(I190:I205)</f>
        <v>787663.62000000011</v>
      </c>
    </row>
    <row r="207" spans="2:9" x14ac:dyDescent="0.25">
      <c r="B207" s="358" t="s">
        <v>5073</v>
      </c>
      <c r="C207" s="359"/>
      <c r="D207" s="360" t="s">
        <v>5026</v>
      </c>
      <c r="E207" s="359"/>
      <c r="F207" s="66"/>
      <c r="G207" s="67"/>
      <c r="H207" s="233"/>
      <c r="I207" s="234">
        <f>I219</f>
        <v>382494.2</v>
      </c>
    </row>
    <row r="208" spans="2:9" ht="63.75" x14ac:dyDescent="0.25">
      <c r="B208" s="313" t="s">
        <v>5137</v>
      </c>
      <c r="C208" s="329">
        <v>92413</v>
      </c>
      <c r="D208" s="330" t="s">
        <v>1412</v>
      </c>
      <c r="E208" s="331" t="s">
        <v>337</v>
      </c>
      <c r="F208" s="293">
        <v>1457.3</v>
      </c>
      <c r="G208" s="291">
        <f>IFERROR(VLOOKUP(C208,'08_COMP_COMPLEMENTAR'!C:H,7,0),VLOOKUP(C208,SERV_05_21!A:D,4,0))</f>
        <v>72.489999999999995</v>
      </c>
      <c r="H208" s="292">
        <f t="shared" ref="H208:H218" si="18">TRUNC(G208*1.27,2)</f>
        <v>92.06</v>
      </c>
      <c r="I208" s="415">
        <f t="shared" ref="I208:I218" si="19">TRUNC(F208*H208,2)</f>
        <v>134159.03</v>
      </c>
    </row>
    <row r="209" spans="2:9" ht="51" x14ac:dyDescent="0.25">
      <c r="B209" s="316" t="s">
        <v>5138</v>
      </c>
      <c r="C209" s="317">
        <v>38409</v>
      </c>
      <c r="D209" s="332" t="s">
        <v>5015</v>
      </c>
      <c r="E209" s="333" t="s">
        <v>4778</v>
      </c>
      <c r="F209" s="54">
        <v>98.8</v>
      </c>
      <c r="G209" s="52">
        <f>INS_05_2021!D1316</f>
        <v>496.8</v>
      </c>
      <c r="H209" s="416">
        <f t="shared" si="18"/>
        <v>630.92999999999995</v>
      </c>
      <c r="I209" s="235">
        <f t="shared" si="19"/>
        <v>62335.88</v>
      </c>
    </row>
    <row r="210" spans="2:9" ht="25.5" x14ac:dyDescent="0.25">
      <c r="B210" s="316" t="s">
        <v>5290</v>
      </c>
      <c r="C210" s="317">
        <v>25950</v>
      </c>
      <c r="D210" s="332" t="s">
        <v>4154</v>
      </c>
      <c r="E210" s="333" t="s">
        <v>4778</v>
      </c>
      <c r="F210" s="54">
        <f>F209</f>
        <v>98.8</v>
      </c>
      <c r="G210" s="52">
        <f>INS_05_2021!D4066</f>
        <v>42.92</v>
      </c>
      <c r="H210" s="416">
        <f t="shared" si="18"/>
        <v>54.5</v>
      </c>
      <c r="I210" s="235">
        <f t="shared" si="19"/>
        <v>5384.6</v>
      </c>
    </row>
    <row r="211" spans="2:9" x14ac:dyDescent="0.25">
      <c r="B211" s="316" t="s">
        <v>5291</v>
      </c>
      <c r="C211" s="327">
        <v>92783</v>
      </c>
      <c r="D211" s="318" t="s">
        <v>5306</v>
      </c>
      <c r="E211" s="334" t="s">
        <v>5012</v>
      </c>
      <c r="F211" s="54">
        <v>396.31</v>
      </c>
      <c r="G211" s="52">
        <f>IFERROR(VLOOKUP(C211,'08_COMP_COMPLEMENTAR'!C:H,7,0),VLOOKUP(C211,SERV_05_21!A:D,4,0))</f>
        <v>19.489999999999998</v>
      </c>
      <c r="H211" s="416">
        <f t="shared" si="18"/>
        <v>24.75</v>
      </c>
      <c r="I211" s="235">
        <f t="shared" si="19"/>
        <v>9808.67</v>
      </c>
    </row>
    <row r="212" spans="2:9" x14ac:dyDescent="0.25">
      <c r="B212" s="316" t="s">
        <v>5292</v>
      </c>
      <c r="C212" s="327">
        <v>92784</v>
      </c>
      <c r="D212" s="318" t="s">
        <v>5307</v>
      </c>
      <c r="E212" s="334" t="s">
        <v>5012</v>
      </c>
      <c r="F212" s="54">
        <v>915.36</v>
      </c>
      <c r="G212" s="52">
        <f>IFERROR(VLOOKUP(C212,'08_COMP_COMPLEMENTAR'!C:H,7,0),VLOOKUP(C212,SERV_05_21!A:D,4,0))</f>
        <v>17.95</v>
      </c>
      <c r="H212" s="416">
        <f t="shared" si="18"/>
        <v>22.79</v>
      </c>
      <c r="I212" s="235">
        <f t="shared" si="19"/>
        <v>20861.05</v>
      </c>
    </row>
    <row r="213" spans="2:9" x14ac:dyDescent="0.25">
      <c r="B213" s="316" t="s">
        <v>5293</v>
      </c>
      <c r="C213" s="317">
        <v>92776</v>
      </c>
      <c r="D213" s="318" t="s">
        <v>5312</v>
      </c>
      <c r="E213" s="334" t="s">
        <v>5012</v>
      </c>
      <c r="F213" s="54">
        <v>2704.54</v>
      </c>
      <c r="G213" s="52">
        <f>IFERROR(VLOOKUP(C213,'08_COMP_COMPLEMENTAR'!C:H,7,0),VLOOKUP(C213,SERV_05_21!A:D,4,0))</f>
        <v>19.2</v>
      </c>
      <c r="H213" s="416">
        <f t="shared" si="18"/>
        <v>24.38</v>
      </c>
      <c r="I213" s="235">
        <f t="shared" si="19"/>
        <v>65936.679999999993</v>
      </c>
    </row>
    <row r="214" spans="2:9" x14ac:dyDescent="0.25">
      <c r="B214" s="316" t="s">
        <v>5294</v>
      </c>
      <c r="C214" s="317">
        <v>92777</v>
      </c>
      <c r="D214" s="318" t="s">
        <v>5308</v>
      </c>
      <c r="E214" s="334" t="s">
        <v>5012</v>
      </c>
      <c r="F214" s="54">
        <v>130.09</v>
      </c>
      <c r="G214" s="52">
        <f>IFERROR(VLOOKUP(C214,'08_COMP_COMPLEMENTAR'!C:H,7,0),VLOOKUP(C214,SERV_05_21!A:D,4,0))</f>
        <v>18.54</v>
      </c>
      <c r="H214" s="416">
        <f t="shared" si="18"/>
        <v>23.54</v>
      </c>
      <c r="I214" s="235">
        <f t="shared" si="19"/>
        <v>3062.31</v>
      </c>
    </row>
    <row r="215" spans="2:9" x14ac:dyDescent="0.25">
      <c r="B215" s="316" t="s">
        <v>5295</v>
      </c>
      <c r="C215" s="317">
        <v>92778</v>
      </c>
      <c r="D215" s="318" t="s">
        <v>5309</v>
      </c>
      <c r="E215" s="334" t="s">
        <v>5012</v>
      </c>
      <c r="F215" s="54">
        <v>2817.12</v>
      </c>
      <c r="G215" s="52">
        <f>IFERROR(VLOOKUP(C215,'08_COMP_COMPLEMENTAR'!C:H,7,0),VLOOKUP(C215,SERV_05_21!A:D,4,0))</f>
        <v>16.8</v>
      </c>
      <c r="H215" s="416">
        <f t="shared" si="18"/>
        <v>21.33</v>
      </c>
      <c r="I215" s="235">
        <f t="shared" si="19"/>
        <v>60089.16</v>
      </c>
    </row>
    <row r="216" spans="2:9" x14ac:dyDescent="0.25">
      <c r="B216" s="316" t="s">
        <v>5296</v>
      </c>
      <c r="C216" s="317">
        <v>92779</v>
      </c>
      <c r="D216" s="318" t="s">
        <v>5310</v>
      </c>
      <c r="E216" s="334" t="s">
        <v>5012</v>
      </c>
      <c r="F216" s="54">
        <v>848.13</v>
      </c>
      <c r="G216" s="52">
        <f>IFERROR(VLOOKUP(C216,'08_COMP_COMPLEMENTAR'!C:H,7,0),VLOOKUP(C216,SERV_05_21!A:D,4,0))</f>
        <v>14.27</v>
      </c>
      <c r="H216" s="416">
        <f t="shared" si="18"/>
        <v>18.12</v>
      </c>
      <c r="I216" s="235">
        <f t="shared" si="19"/>
        <v>15368.11</v>
      </c>
    </row>
    <row r="217" spans="2:9" x14ac:dyDescent="0.25">
      <c r="B217" s="316" t="s">
        <v>5297</v>
      </c>
      <c r="C217" s="317">
        <v>92780</v>
      </c>
      <c r="D217" s="318" t="s">
        <v>5311</v>
      </c>
      <c r="E217" s="334" t="s">
        <v>5012</v>
      </c>
      <c r="F217" s="54">
        <v>226.26</v>
      </c>
      <c r="G217" s="52">
        <f>IFERROR(VLOOKUP(C217,'08_COMP_COMPLEMENTAR'!C:H,7,0),VLOOKUP(C217,SERV_05_21!A:D,4,0))</f>
        <v>13.73</v>
      </c>
      <c r="H217" s="416">
        <f t="shared" si="18"/>
        <v>17.43</v>
      </c>
      <c r="I217" s="235">
        <f t="shared" si="19"/>
        <v>3943.71</v>
      </c>
    </row>
    <row r="218" spans="2:9" x14ac:dyDescent="0.25">
      <c r="B218" s="319" t="s">
        <v>5316</v>
      </c>
      <c r="C218" s="335">
        <v>92781</v>
      </c>
      <c r="D218" s="321" t="s">
        <v>5314</v>
      </c>
      <c r="E218" s="328" t="s">
        <v>5012</v>
      </c>
      <c r="F218" s="57">
        <v>78.069999999999993</v>
      </c>
      <c r="G218" s="53">
        <f>IFERROR(VLOOKUP(C218,'08_COMP_COMPLEMENTAR'!C:H,7,0),VLOOKUP(C218,SERV_05_21!A:D,4,0))</f>
        <v>15.59</v>
      </c>
      <c r="H218" s="417">
        <f t="shared" si="18"/>
        <v>19.79</v>
      </c>
      <c r="I218" s="418">
        <f t="shared" si="19"/>
        <v>1545</v>
      </c>
    </row>
    <row r="219" spans="2:9" s="420" customFormat="1" x14ac:dyDescent="0.25">
      <c r="B219" s="310"/>
      <c r="C219" s="311"/>
      <c r="D219" s="312"/>
      <c r="E219" s="311"/>
      <c r="F219" s="343" t="s">
        <v>4792</v>
      </c>
      <c r="G219" s="228"/>
      <c r="H219" s="228"/>
      <c r="I219" s="236">
        <f>SUM(I208:I218)</f>
        <v>382494.2</v>
      </c>
    </row>
    <row r="220" spans="2:9" x14ac:dyDescent="0.25">
      <c r="B220" s="358" t="s">
        <v>5074</v>
      </c>
      <c r="C220" s="359"/>
      <c r="D220" s="360" t="s">
        <v>5027</v>
      </c>
      <c r="E220" s="359"/>
      <c r="F220" s="66"/>
      <c r="G220" s="67"/>
      <c r="H220" s="233"/>
      <c r="I220" s="234">
        <f>I231</f>
        <v>563365.37000000011</v>
      </c>
    </row>
    <row r="221" spans="2:9" ht="51" x14ac:dyDescent="0.25">
      <c r="B221" s="313" t="s">
        <v>5139</v>
      </c>
      <c r="C221" s="329">
        <v>92476</v>
      </c>
      <c r="D221" s="330" t="s">
        <v>1414</v>
      </c>
      <c r="E221" s="331" t="s">
        <v>337</v>
      </c>
      <c r="F221" s="293">
        <v>2298.6</v>
      </c>
      <c r="G221" s="291">
        <f>IFERROR(VLOOKUP(C221,'08_COMP_COMPLEMENTAR'!C:H,7,0),VLOOKUP(C221,SERV_05_21!A:D,4,0))</f>
        <v>58.55</v>
      </c>
      <c r="H221" s="292">
        <f t="shared" ref="H221:H230" si="20">TRUNC(G221*1.27,2)</f>
        <v>74.349999999999994</v>
      </c>
      <c r="I221" s="415">
        <f t="shared" ref="I221:I230" si="21">TRUNC(F221*H221,2)</f>
        <v>170900.91</v>
      </c>
    </row>
    <row r="222" spans="2:9" ht="51" x14ac:dyDescent="0.25">
      <c r="B222" s="316" t="s">
        <v>5140</v>
      </c>
      <c r="C222" s="317">
        <v>38409</v>
      </c>
      <c r="D222" s="332" t="s">
        <v>5015</v>
      </c>
      <c r="E222" s="333" t="s">
        <v>4778</v>
      </c>
      <c r="F222" s="54">
        <v>186.3</v>
      </c>
      <c r="G222" s="52">
        <f>G209</f>
        <v>496.8</v>
      </c>
      <c r="H222" s="416">
        <f t="shared" si="20"/>
        <v>630.92999999999995</v>
      </c>
      <c r="I222" s="235">
        <f t="shared" si="21"/>
        <v>117542.25</v>
      </c>
    </row>
    <row r="223" spans="2:9" ht="25.5" x14ac:dyDescent="0.25">
      <c r="B223" s="316" t="s">
        <v>5282</v>
      </c>
      <c r="C223" s="317">
        <v>25950</v>
      </c>
      <c r="D223" s="332" t="s">
        <v>4154</v>
      </c>
      <c r="E223" s="333" t="s">
        <v>4778</v>
      </c>
      <c r="F223" s="54">
        <f>F222</f>
        <v>186.3</v>
      </c>
      <c r="G223" s="52">
        <f>G210</f>
        <v>42.92</v>
      </c>
      <c r="H223" s="416">
        <f t="shared" si="20"/>
        <v>54.5</v>
      </c>
      <c r="I223" s="235">
        <f t="shared" si="21"/>
        <v>10153.35</v>
      </c>
    </row>
    <row r="224" spans="2:9" x14ac:dyDescent="0.25">
      <c r="B224" s="316" t="s">
        <v>5283</v>
      </c>
      <c r="C224" s="327">
        <v>92783</v>
      </c>
      <c r="D224" s="318" t="s">
        <v>5306</v>
      </c>
      <c r="E224" s="334" t="s">
        <v>5012</v>
      </c>
      <c r="F224" s="54">
        <v>706</v>
      </c>
      <c r="G224" s="52">
        <f>IFERROR(VLOOKUP(C224,'08_COMP_COMPLEMENTAR'!C:H,7,0),VLOOKUP(C224,SERV_05_21!A:D,4,0))</f>
        <v>19.489999999999998</v>
      </c>
      <c r="H224" s="416">
        <f t="shared" si="20"/>
        <v>24.75</v>
      </c>
      <c r="I224" s="235">
        <f t="shared" si="21"/>
        <v>17473.5</v>
      </c>
    </row>
    <row r="225" spans="2:9" x14ac:dyDescent="0.25">
      <c r="B225" s="316" t="s">
        <v>5284</v>
      </c>
      <c r="C225" s="327">
        <v>92784</v>
      </c>
      <c r="D225" s="318" t="s">
        <v>5307</v>
      </c>
      <c r="E225" s="334" t="s">
        <v>5012</v>
      </c>
      <c r="F225" s="54">
        <v>1894</v>
      </c>
      <c r="G225" s="52">
        <f>IFERROR(VLOOKUP(C225,'08_COMP_COMPLEMENTAR'!C:H,7,0),VLOOKUP(C225,SERV_05_21!A:D,4,0))</f>
        <v>17.95</v>
      </c>
      <c r="H225" s="416">
        <f t="shared" si="20"/>
        <v>22.79</v>
      </c>
      <c r="I225" s="235">
        <f t="shared" si="21"/>
        <v>43164.26</v>
      </c>
    </row>
    <row r="226" spans="2:9" x14ac:dyDescent="0.25">
      <c r="B226" s="316" t="s">
        <v>5285</v>
      </c>
      <c r="C226" s="317">
        <v>92776</v>
      </c>
      <c r="D226" s="318" t="s">
        <v>5312</v>
      </c>
      <c r="E226" s="334" t="s">
        <v>5012</v>
      </c>
      <c r="F226" s="54">
        <v>2783.6</v>
      </c>
      <c r="G226" s="52">
        <f>IFERROR(VLOOKUP(C226,'08_COMP_COMPLEMENTAR'!C:H,7,0),VLOOKUP(C226,SERV_05_21!A:D,4,0))</f>
        <v>19.2</v>
      </c>
      <c r="H226" s="416">
        <f t="shared" si="20"/>
        <v>24.38</v>
      </c>
      <c r="I226" s="235">
        <f t="shared" si="21"/>
        <v>67864.160000000003</v>
      </c>
    </row>
    <row r="227" spans="2:9" x14ac:dyDescent="0.25">
      <c r="B227" s="316" t="s">
        <v>5286</v>
      </c>
      <c r="C227" s="317">
        <v>92777</v>
      </c>
      <c r="D227" s="318" t="s">
        <v>5308</v>
      </c>
      <c r="E227" s="334" t="s">
        <v>5012</v>
      </c>
      <c r="F227" s="54">
        <v>199</v>
      </c>
      <c r="G227" s="52">
        <f>IFERROR(VLOOKUP(C227,'08_COMP_COMPLEMENTAR'!C:H,7,0),VLOOKUP(C227,SERV_05_21!A:D,4,0))</f>
        <v>18.54</v>
      </c>
      <c r="H227" s="416">
        <f t="shared" si="20"/>
        <v>23.54</v>
      </c>
      <c r="I227" s="235">
        <f t="shared" si="21"/>
        <v>4684.46</v>
      </c>
    </row>
    <row r="228" spans="2:9" x14ac:dyDescent="0.25">
      <c r="B228" s="316" t="s">
        <v>5287</v>
      </c>
      <c r="C228" s="317">
        <v>92778</v>
      </c>
      <c r="D228" s="318" t="s">
        <v>5309</v>
      </c>
      <c r="E228" s="334" t="s">
        <v>5012</v>
      </c>
      <c r="F228" s="54">
        <v>5602.8</v>
      </c>
      <c r="G228" s="52">
        <f>IFERROR(VLOOKUP(C228,'08_COMP_COMPLEMENTAR'!C:H,7,0),VLOOKUP(C228,SERV_05_21!A:D,4,0))</f>
        <v>16.8</v>
      </c>
      <c r="H228" s="416">
        <f t="shared" si="20"/>
        <v>21.33</v>
      </c>
      <c r="I228" s="235">
        <f t="shared" si="21"/>
        <v>119507.72</v>
      </c>
    </row>
    <row r="229" spans="2:9" x14ac:dyDescent="0.25">
      <c r="B229" s="316" t="s">
        <v>5288</v>
      </c>
      <c r="C229" s="317">
        <v>92779</v>
      </c>
      <c r="D229" s="318" t="s">
        <v>5310</v>
      </c>
      <c r="E229" s="334" t="s">
        <v>5012</v>
      </c>
      <c r="F229" s="54">
        <v>420.8</v>
      </c>
      <c r="G229" s="52">
        <f>IFERROR(VLOOKUP(C229,'08_COMP_COMPLEMENTAR'!C:H,7,0),VLOOKUP(C229,SERV_05_21!A:D,4,0))</f>
        <v>14.27</v>
      </c>
      <c r="H229" s="416">
        <f t="shared" si="20"/>
        <v>18.12</v>
      </c>
      <c r="I229" s="235">
        <f t="shared" si="21"/>
        <v>7624.89</v>
      </c>
    </row>
    <row r="230" spans="2:9" x14ac:dyDescent="0.25">
      <c r="B230" s="319" t="s">
        <v>5289</v>
      </c>
      <c r="C230" s="320">
        <v>92780</v>
      </c>
      <c r="D230" s="321" t="s">
        <v>5311</v>
      </c>
      <c r="E230" s="328" t="s">
        <v>5012</v>
      </c>
      <c r="F230" s="57">
        <v>255.3</v>
      </c>
      <c r="G230" s="53">
        <f>IFERROR(VLOOKUP(C230,'08_COMP_COMPLEMENTAR'!C:H,7,0),VLOOKUP(C230,SERV_05_21!A:D,4,0))</f>
        <v>13.73</v>
      </c>
      <c r="H230" s="417">
        <f t="shared" si="20"/>
        <v>17.43</v>
      </c>
      <c r="I230" s="418">
        <f t="shared" si="21"/>
        <v>4449.87</v>
      </c>
    </row>
    <row r="231" spans="2:9" s="420" customFormat="1" x14ac:dyDescent="0.25">
      <c r="B231" s="310"/>
      <c r="C231" s="311"/>
      <c r="D231" s="312"/>
      <c r="E231" s="311"/>
      <c r="F231" s="343" t="s">
        <v>4792</v>
      </c>
      <c r="G231" s="228"/>
      <c r="H231" s="228"/>
      <c r="I231" s="236">
        <f>SUM(I221:I230)</f>
        <v>563365.37000000011</v>
      </c>
    </row>
    <row r="232" spans="2:9" x14ac:dyDescent="0.25">
      <c r="B232" s="358" t="s">
        <v>5075</v>
      </c>
      <c r="C232" s="359"/>
      <c r="D232" s="360" t="s">
        <v>5028</v>
      </c>
      <c r="E232" s="359"/>
      <c r="F232" s="66"/>
      <c r="G232" s="67"/>
      <c r="H232" s="233"/>
      <c r="I232" s="234">
        <f>I244</f>
        <v>1581148.8700000003</v>
      </c>
    </row>
    <row r="233" spans="2:9" ht="51" x14ac:dyDescent="0.25">
      <c r="B233" s="313" t="s">
        <v>5141</v>
      </c>
      <c r="C233" s="329">
        <v>92534</v>
      </c>
      <c r="D233" s="330" t="s">
        <v>1416</v>
      </c>
      <c r="E233" s="331" t="s">
        <v>337</v>
      </c>
      <c r="F233" s="293">
        <f>1046.71*1.1</f>
        <v>1151.3810000000001</v>
      </c>
      <c r="G233" s="291">
        <f>IFERROR(VLOOKUP(C233,'08_COMP_COMPLEMENTAR'!C:H,7,0),VLOOKUP(C233,SERV_05_21!A:D,4,0))</f>
        <v>17.8</v>
      </c>
      <c r="H233" s="292">
        <f t="shared" ref="H233:H243" si="22">TRUNC(G233*1.27,2)</f>
        <v>22.6</v>
      </c>
      <c r="I233" s="415">
        <f t="shared" ref="I233:I243" si="23">TRUNC(F233*H233,2)</f>
        <v>26021.21</v>
      </c>
    </row>
    <row r="234" spans="2:9" ht="51" x14ac:dyDescent="0.25">
      <c r="B234" s="316" t="s">
        <v>5142</v>
      </c>
      <c r="C234" s="317">
        <v>38409</v>
      </c>
      <c r="D234" s="332" t="s">
        <v>5015</v>
      </c>
      <c r="E234" s="333" t="s">
        <v>4778</v>
      </c>
      <c r="F234" s="54">
        <f>242.5+3.7</f>
        <v>246.2</v>
      </c>
      <c r="G234" s="52">
        <f>G222</f>
        <v>496.8</v>
      </c>
      <c r="H234" s="416">
        <f t="shared" si="22"/>
        <v>630.92999999999995</v>
      </c>
      <c r="I234" s="235">
        <f t="shared" si="23"/>
        <v>155334.96</v>
      </c>
    </row>
    <row r="235" spans="2:9" ht="25.5" x14ac:dyDescent="0.25">
      <c r="B235" s="316" t="s">
        <v>5298</v>
      </c>
      <c r="C235" s="317">
        <v>25950</v>
      </c>
      <c r="D235" s="332" t="s">
        <v>4154</v>
      </c>
      <c r="E235" s="333" t="s">
        <v>4778</v>
      </c>
      <c r="F235" s="54">
        <f>F234</f>
        <v>246.2</v>
      </c>
      <c r="G235" s="52">
        <f>G223</f>
        <v>42.92</v>
      </c>
      <c r="H235" s="416">
        <f t="shared" si="22"/>
        <v>54.5</v>
      </c>
      <c r="I235" s="235">
        <f t="shared" si="23"/>
        <v>13417.9</v>
      </c>
    </row>
    <row r="236" spans="2:9" x14ac:dyDescent="0.25">
      <c r="B236" s="316" t="s">
        <v>5299</v>
      </c>
      <c r="C236" s="327">
        <v>92783</v>
      </c>
      <c r="D236" s="318" t="s">
        <v>5306</v>
      </c>
      <c r="E236" s="334" t="s">
        <v>5012</v>
      </c>
      <c r="F236" s="54">
        <v>3042.0940000000001</v>
      </c>
      <c r="G236" s="52">
        <f>IFERROR(VLOOKUP(C236,'08_COMP_COMPLEMENTAR'!C:H,7,0),VLOOKUP(C236,SERV_05_21!A:D,4,0))</f>
        <v>19.489999999999998</v>
      </c>
      <c r="H236" s="416">
        <f t="shared" si="22"/>
        <v>24.75</v>
      </c>
      <c r="I236" s="235">
        <f t="shared" si="23"/>
        <v>75291.820000000007</v>
      </c>
    </row>
    <row r="237" spans="2:9" x14ac:dyDescent="0.25">
      <c r="B237" s="316" t="s">
        <v>5300</v>
      </c>
      <c r="C237" s="327">
        <v>92784</v>
      </c>
      <c r="D237" s="318" t="s">
        <v>5307</v>
      </c>
      <c r="E237" s="334" t="s">
        <v>5012</v>
      </c>
      <c r="F237" s="54">
        <v>7026.1040000000003</v>
      </c>
      <c r="G237" s="52">
        <f>IFERROR(VLOOKUP(C237,'08_COMP_COMPLEMENTAR'!C:H,7,0),VLOOKUP(C237,SERV_05_21!A:D,4,0))</f>
        <v>17.95</v>
      </c>
      <c r="H237" s="416">
        <f t="shared" si="22"/>
        <v>22.79</v>
      </c>
      <c r="I237" s="235">
        <f t="shared" si="23"/>
        <v>160124.91</v>
      </c>
    </row>
    <row r="238" spans="2:9" x14ac:dyDescent="0.25">
      <c r="B238" s="316" t="s">
        <v>5301</v>
      </c>
      <c r="C238" s="317">
        <v>92776</v>
      </c>
      <c r="D238" s="318" t="s">
        <v>5312</v>
      </c>
      <c r="E238" s="334" t="s">
        <v>5012</v>
      </c>
      <c r="F238" s="54">
        <v>20759.675999999999</v>
      </c>
      <c r="G238" s="52">
        <f>IFERROR(VLOOKUP(C238,'08_COMP_COMPLEMENTAR'!C:H,7,0),VLOOKUP(C238,SERV_05_21!A:D,4,0))</f>
        <v>19.2</v>
      </c>
      <c r="H238" s="416">
        <f t="shared" si="22"/>
        <v>24.38</v>
      </c>
      <c r="I238" s="235">
        <f t="shared" si="23"/>
        <v>506120.9</v>
      </c>
    </row>
    <row r="239" spans="2:9" x14ac:dyDescent="0.25">
      <c r="B239" s="316" t="s">
        <v>5302</v>
      </c>
      <c r="C239" s="317">
        <v>92777</v>
      </c>
      <c r="D239" s="318" t="s">
        <v>5308</v>
      </c>
      <c r="E239" s="334" t="s">
        <v>5012</v>
      </c>
      <c r="F239" s="54">
        <v>998.62599999999986</v>
      </c>
      <c r="G239" s="52">
        <f>IFERROR(VLOOKUP(C239,'08_COMP_COMPLEMENTAR'!C:H,7,0),VLOOKUP(C239,SERV_05_21!A:D,4,0))</f>
        <v>18.54</v>
      </c>
      <c r="H239" s="416">
        <f t="shared" si="22"/>
        <v>23.54</v>
      </c>
      <c r="I239" s="235">
        <f t="shared" si="23"/>
        <v>23507.65</v>
      </c>
    </row>
    <row r="240" spans="2:9" x14ac:dyDescent="0.25">
      <c r="B240" s="316" t="s">
        <v>5303</v>
      </c>
      <c r="C240" s="317">
        <v>92778</v>
      </c>
      <c r="D240" s="318" t="s">
        <v>5309</v>
      </c>
      <c r="E240" s="334" t="s">
        <v>5012</v>
      </c>
      <c r="F240" s="54">
        <v>21623.788</v>
      </c>
      <c r="G240" s="52">
        <f>IFERROR(VLOOKUP(C240,'08_COMP_COMPLEMENTAR'!C:H,7,0),VLOOKUP(C240,SERV_05_21!A:D,4,0))</f>
        <v>16.8</v>
      </c>
      <c r="H240" s="416">
        <f t="shared" si="22"/>
        <v>21.33</v>
      </c>
      <c r="I240" s="235">
        <f t="shared" si="23"/>
        <v>461235.39</v>
      </c>
    </row>
    <row r="241" spans="2:9" x14ac:dyDescent="0.25">
      <c r="B241" s="316" t="s">
        <v>5304</v>
      </c>
      <c r="C241" s="317">
        <v>92779</v>
      </c>
      <c r="D241" s="318" t="s">
        <v>5310</v>
      </c>
      <c r="E241" s="334" t="s">
        <v>5012</v>
      </c>
      <c r="F241" s="54">
        <v>6510.2019999999993</v>
      </c>
      <c r="G241" s="52">
        <f>IFERROR(VLOOKUP(C241,'08_COMP_COMPLEMENTAR'!C:H,7,0),VLOOKUP(C241,SERV_05_21!A:D,4,0))</f>
        <v>14.27</v>
      </c>
      <c r="H241" s="416">
        <f t="shared" si="22"/>
        <v>18.12</v>
      </c>
      <c r="I241" s="235">
        <f t="shared" si="23"/>
        <v>117964.86</v>
      </c>
    </row>
    <row r="242" spans="2:9" x14ac:dyDescent="0.25">
      <c r="B242" s="316" t="s">
        <v>5305</v>
      </c>
      <c r="C242" s="317">
        <v>92780</v>
      </c>
      <c r="D242" s="318" t="s">
        <v>5311</v>
      </c>
      <c r="E242" s="334" t="s">
        <v>5012</v>
      </c>
      <c r="F242" s="54">
        <v>1736.704</v>
      </c>
      <c r="G242" s="52">
        <f>IFERROR(VLOOKUP(C242,'08_COMP_COMPLEMENTAR'!C:H,7,0),VLOOKUP(C242,SERV_05_21!A:D,4,0))</f>
        <v>13.73</v>
      </c>
      <c r="H242" s="416">
        <f t="shared" si="22"/>
        <v>17.43</v>
      </c>
      <c r="I242" s="235">
        <f t="shared" si="23"/>
        <v>30270.75</v>
      </c>
    </row>
    <row r="243" spans="2:9" x14ac:dyDescent="0.25">
      <c r="B243" s="316" t="s">
        <v>5315</v>
      </c>
      <c r="C243" s="335">
        <v>92781</v>
      </c>
      <c r="D243" s="321" t="s">
        <v>5313</v>
      </c>
      <c r="E243" s="328" t="s">
        <v>5012</v>
      </c>
      <c r="F243" s="57">
        <v>599.21799999999996</v>
      </c>
      <c r="G243" s="53">
        <f>IFERROR(VLOOKUP(C243,'08_COMP_COMPLEMENTAR'!C:H,7,0),VLOOKUP(C243,SERV_05_21!A:D,4,0))</f>
        <v>15.59</v>
      </c>
      <c r="H243" s="417">
        <f t="shared" si="22"/>
        <v>19.79</v>
      </c>
      <c r="I243" s="418">
        <f t="shared" si="23"/>
        <v>11858.52</v>
      </c>
    </row>
    <row r="244" spans="2:9" s="420" customFormat="1" x14ac:dyDescent="0.25">
      <c r="B244" s="310"/>
      <c r="C244" s="311"/>
      <c r="D244" s="312"/>
      <c r="E244" s="311"/>
      <c r="F244" s="343" t="s">
        <v>4792</v>
      </c>
      <c r="G244" s="228"/>
      <c r="H244" s="228"/>
      <c r="I244" s="236">
        <f>SUM(I233:I243)</f>
        <v>1581148.8700000003</v>
      </c>
    </row>
    <row r="245" spans="2:9" x14ac:dyDescent="0.25">
      <c r="B245" s="358" t="s">
        <v>5076</v>
      </c>
      <c r="C245" s="359"/>
      <c r="D245" s="360" t="s">
        <v>5029</v>
      </c>
      <c r="E245" s="359"/>
      <c r="F245" s="66"/>
      <c r="G245" s="67"/>
      <c r="H245" s="233"/>
      <c r="I245" s="234">
        <f>I250</f>
        <v>26750.210000000003</v>
      </c>
    </row>
    <row r="246" spans="2:9" x14ac:dyDescent="0.25">
      <c r="B246" s="313" t="s">
        <v>5143</v>
      </c>
      <c r="C246" s="314">
        <v>92778</v>
      </c>
      <c r="D246" s="330" t="s">
        <v>5013</v>
      </c>
      <c r="E246" s="331" t="s">
        <v>5012</v>
      </c>
      <c r="F246" s="293">
        <v>132.1</v>
      </c>
      <c r="G246" s="291">
        <f>IFERROR(VLOOKUP(C246,'08_COMP_COMPLEMENTAR'!C:H,7,0),VLOOKUP(C246,SERV_05_21!A:D,4,0))</f>
        <v>16.8</v>
      </c>
      <c r="H246" s="292">
        <f>TRUNC(G246*1.27,2)</f>
        <v>21.33</v>
      </c>
      <c r="I246" s="415">
        <f>TRUNC(F246*H246,2)</f>
        <v>2817.69</v>
      </c>
    </row>
    <row r="247" spans="2:9" x14ac:dyDescent="0.25">
      <c r="B247" s="316" t="s">
        <v>5145</v>
      </c>
      <c r="C247" s="317">
        <v>92779</v>
      </c>
      <c r="D247" s="332" t="s">
        <v>5014</v>
      </c>
      <c r="E247" s="333" t="s">
        <v>5012</v>
      </c>
      <c r="F247" s="54">
        <v>567.9</v>
      </c>
      <c r="G247" s="52">
        <f>IFERROR(VLOOKUP(C247,'08_COMP_COMPLEMENTAR'!C:H,7,0),VLOOKUP(C247,SERV_05_21!A:D,4,0))</f>
        <v>14.27</v>
      </c>
      <c r="H247" s="416">
        <f>TRUNC(G247*1.27,2)</f>
        <v>18.12</v>
      </c>
      <c r="I247" s="235">
        <f>TRUNC(F247*H247,2)</f>
        <v>10290.34</v>
      </c>
    </row>
    <row r="248" spans="2:9" ht="51" x14ac:dyDescent="0.25">
      <c r="B248" s="316" t="s">
        <v>5146</v>
      </c>
      <c r="C248" s="317">
        <v>96557</v>
      </c>
      <c r="D248" s="332" t="s">
        <v>5022</v>
      </c>
      <c r="E248" s="333" t="s">
        <v>4778</v>
      </c>
      <c r="F248" s="54">
        <v>6.5</v>
      </c>
      <c r="G248" s="52">
        <f>IFERROR(VLOOKUP(C248,'08_COMP_COMPLEMENTAR'!C:H,7,0),VLOOKUP(C248,SERV_05_21!A:D,4,0))</f>
        <v>565.46</v>
      </c>
      <c r="H248" s="416">
        <f>TRUNC(G248*1.27,2)</f>
        <v>718.13</v>
      </c>
      <c r="I248" s="235">
        <f>TRUNC(F248*H248,2)</f>
        <v>4667.84</v>
      </c>
    </row>
    <row r="249" spans="2:9" ht="25.5" x14ac:dyDescent="0.25">
      <c r="B249" s="319" t="s">
        <v>5147</v>
      </c>
      <c r="C249" s="320" t="s">
        <v>5023</v>
      </c>
      <c r="D249" s="336" t="s">
        <v>5024</v>
      </c>
      <c r="E249" s="337" t="s">
        <v>4797</v>
      </c>
      <c r="F249" s="57">
        <v>18.66</v>
      </c>
      <c r="G249" s="53">
        <f>'07_COMP_ESTRUTURA'!H24</f>
        <v>378.7</v>
      </c>
      <c r="H249" s="417">
        <f>TRUNC(G249*1.27,2)</f>
        <v>480.94</v>
      </c>
      <c r="I249" s="418">
        <f>TRUNC(F249*H249,2)</f>
        <v>8974.34</v>
      </c>
    </row>
    <row r="250" spans="2:9" s="420" customFormat="1" x14ac:dyDescent="0.25">
      <c r="B250" s="310"/>
      <c r="C250" s="311"/>
      <c r="D250" s="312"/>
      <c r="E250" s="311"/>
      <c r="F250" s="343" t="s">
        <v>4792</v>
      </c>
      <c r="G250" s="228"/>
      <c r="H250" s="228"/>
      <c r="I250" s="236">
        <f>SUM(I246:I249)</f>
        <v>26750.210000000003</v>
      </c>
    </row>
    <row r="251" spans="2:9" x14ac:dyDescent="0.25">
      <c r="B251" s="358" t="s">
        <v>5077</v>
      </c>
      <c r="C251" s="359"/>
      <c r="D251" s="360" t="s">
        <v>5030</v>
      </c>
      <c r="E251" s="359"/>
      <c r="F251" s="66"/>
      <c r="G251" s="67"/>
      <c r="H251" s="233"/>
      <c r="I251" s="234">
        <f>I254</f>
        <v>314678.61</v>
      </c>
    </row>
    <row r="252" spans="2:9" ht="25.5" x14ac:dyDescent="0.25">
      <c r="B252" s="313" t="s">
        <v>5148</v>
      </c>
      <c r="C252" s="314" t="s">
        <v>13844</v>
      </c>
      <c r="D252" s="330" t="s">
        <v>1232</v>
      </c>
      <c r="E252" s="331" t="s">
        <v>322</v>
      </c>
      <c r="F252" s="293">
        <v>19293.009999999998</v>
      </c>
      <c r="G252" s="291">
        <f>'08_COMP_COMPLEMENTAR'!H1237</f>
        <v>12.46</v>
      </c>
      <c r="H252" s="292">
        <f>TRUNC(G252*1.27,2)</f>
        <v>15.82</v>
      </c>
      <c r="I252" s="415">
        <f>TRUNC(F252*H252,2)</f>
        <v>305215.40999999997</v>
      </c>
    </row>
    <row r="253" spans="2:9" ht="25.5" x14ac:dyDescent="0.25">
      <c r="B253" s="319" t="s">
        <v>5149</v>
      </c>
      <c r="C253" s="320" t="s">
        <v>13842</v>
      </c>
      <c r="D253" s="336" t="s">
        <v>5017</v>
      </c>
      <c r="E253" s="337" t="s">
        <v>4797</v>
      </c>
      <c r="F253" s="57">
        <v>240</v>
      </c>
      <c r="G253" s="53">
        <f>'08_COMP_COMPLEMENTAR'!H1224</f>
        <v>31.05</v>
      </c>
      <c r="H253" s="417">
        <f>TRUNC(G253*1.27,2)</f>
        <v>39.43</v>
      </c>
      <c r="I253" s="418">
        <f>TRUNC(F253*H253,2)</f>
        <v>9463.2000000000007</v>
      </c>
    </row>
    <row r="254" spans="2:9" s="420" customFormat="1" x14ac:dyDescent="0.25">
      <c r="B254" s="310"/>
      <c r="C254" s="311"/>
      <c r="D254" s="312"/>
      <c r="E254" s="311"/>
      <c r="F254" s="343" t="s">
        <v>4792</v>
      </c>
      <c r="G254" s="228"/>
      <c r="H254" s="228"/>
      <c r="I254" s="236">
        <f>SUM(I252:I253)</f>
        <v>314678.61</v>
      </c>
    </row>
    <row r="255" spans="2:9" x14ac:dyDescent="0.25">
      <c r="B255" s="358" t="s">
        <v>5078</v>
      </c>
      <c r="C255" s="359"/>
      <c r="D255" s="360" t="s">
        <v>179</v>
      </c>
      <c r="E255" s="359"/>
      <c r="F255" s="66"/>
      <c r="G255" s="67"/>
      <c r="H255" s="233"/>
      <c r="I255" s="234">
        <f>I364</f>
        <v>863093.00999999978</v>
      </c>
    </row>
    <row r="256" spans="2:9" x14ac:dyDescent="0.25">
      <c r="B256" s="346" t="s">
        <v>5144</v>
      </c>
      <c r="C256" s="347"/>
      <c r="D256" s="348" t="s">
        <v>0</v>
      </c>
      <c r="E256" s="347"/>
      <c r="F256" s="60"/>
      <c r="G256" s="61"/>
      <c r="H256" s="237"/>
      <c r="I256" s="238"/>
    </row>
    <row r="257" spans="2:11" x14ac:dyDescent="0.25">
      <c r="B257" s="346" t="s">
        <v>9911</v>
      </c>
      <c r="C257" s="347"/>
      <c r="D257" s="348" t="s">
        <v>1</v>
      </c>
      <c r="E257" s="347"/>
      <c r="F257" s="60"/>
      <c r="G257" s="61"/>
      <c r="H257" s="237"/>
      <c r="I257" s="238"/>
    </row>
    <row r="258" spans="2:11" x14ac:dyDescent="0.25">
      <c r="B258" s="316" t="s">
        <v>9912</v>
      </c>
      <c r="C258" s="327">
        <v>91940</v>
      </c>
      <c r="D258" s="318" t="s">
        <v>2</v>
      </c>
      <c r="E258" s="334" t="s">
        <v>177</v>
      </c>
      <c r="F258" s="427">
        <v>525</v>
      </c>
      <c r="G258" s="52">
        <f>IFERROR(VLOOKUP(C258,'08_COMP_COMPLEMENTAR'!C:H,7,0),VLOOKUP(C258,SERV_05_21!A:D,4,0))</f>
        <v>10.17</v>
      </c>
      <c r="H258" s="416">
        <f>TRUNC(G258*1.27,2)</f>
        <v>12.91</v>
      </c>
      <c r="I258" s="235">
        <f>TRUNC(F258*H258,2)</f>
        <v>6777.75</v>
      </c>
      <c r="K258" s="297" t="e">
        <f>#REF!/#REF!</f>
        <v>#REF!</v>
      </c>
    </row>
    <row r="259" spans="2:11" x14ac:dyDescent="0.25">
      <c r="B259" s="346" t="s">
        <v>9913</v>
      </c>
      <c r="C259" s="347"/>
      <c r="D259" s="348" t="s">
        <v>4</v>
      </c>
      <c r="E259" s="347"/>
      <c r="F259" s="60"/>
      <c r="G259" s="61"/>
      <c r="H259" s="237"/>
      <c r="I259" s="238"/>
    </row>
    <row r="260" spans="2:11" x14ac:dyDescent="0.25">
      <c r="B260" s="316" t="s">
        <v>9915</v>
      </c>
      <c r="C260" s="327">
        <v>91936</v>
      </c>
      <c r="D260" s="318" t="s">
        <v>4572</v>
      </c>
      <c r="E260" s="334" t="s">
        <v>177</v>
      </c>
      <c r="F260" s="427">
        <v>504</v>
      </c>
      <c r="G260" s="52">
        <f>IFERROR(VLOOKUP(C260,'08_COMP_COMPLEMENTAR'!C:H,7,0),VLOOKUP(C260,SERV_05_21!A:D,4,0))</f>
        <v>9.1300000000000008</v>
      </c>
      <c r="H260" s="416">
        <f>TRUNC(G260*1.27,2)</f>
        <v>11.59</v>
      </c>
      <c r="I260" s="235">
        <f>TRUNC(F260*H260,2)</f>
        <v>5841.36</v>
      </c>
    </row>
    <row r="261" spans="2:11" x14ac:dyDescent="0.25">
      <c r="B261" s="346" t="s">
        <v>9914</v>
      </c>
      <c r="C261" s="347"/>
      <c r="D261" s="348" t="s">
        <v>5</v>
      </c>
      <c r="E261" s="347"/>
      <c r="F261" s="60"/>
      <c r="G261" s="61"/>
      <c r="H261" s="237"/>
      <c r="I261" s="238"/>
    </row>
    <row r="262" spans="2:11" x14ac:dyDescent="0.25">
      <c r="B262" s="316" t="s">
        <v>9916</v>
      </c>
      <c r="C262" s="317"/>
      <c r="D262" s="338" t="s">
        <v>4170</v>
      </c>
      <c r="E262" s="338"/>
      <c r="F262" s="54"/>
      <c r="G262" s="52"/>
      <c r="H262" s="239"/>
      <c r="I262" s="55"/>
    </row>
    <row r="263" spans="2:11" x14ac:dyDescent="0.25">
      <c r="B263" s="316" t="s">
        <v>9917</v>
      </c>
      <c r="C263" s="317" t="s">
        <v>4172</v>
      </c>
      <c r="D263" s="318" t="s">
        <v>4171</v>
      </c>
      <c r="E263" s="334" t="s">
        <v>178</v>
      </c>
      <c r="F263" s="427">
        <v>438.04200000000009</v>
      </c>
      <c r="G263" s="52">
        <f>'08_COMP_COMPLEMENTAR'!H23</f>
        <v>329.44</v>
      </c>
      <c r="H263" s="416">
        <f>TRUNC(G263*1.27,2)</f>
        <v>418.38</v>
      </c>
      <c r="I263" s="235">
        <f>TRUNC(F263*H263,2)</f>
        <v>183268.01</v>
      </c>
    </row>
    <row r="264" spans="2:11" x14ac:dyDescent="0.25">
      <c r="B264" s="316" t="s">
        <v>9918</v>
      </c>
      <c r="C264" s="317" t="s">
        <v>4173</v>
      </c>
      <c r="D264" s="318" t="s">
        <v>15</v>
      </c>
      <c r="E264" s="334" t="s">
        <v>178</v>
      </c>
      <c r="F264" s="427">
        <v>146.01400000000001</v>
      </c>
      <c r="G264" s="52">
        <f>'08_COMP_COMPLEMENTAR'!H30</f>
        <v>226.84</v>
      </c>
      <c r="H264" s="416">
        <f>TRUNC(G264*1.27,2)</f>
        <v>288.08</v>
      </c>
      <c r="I264" s="235">
        <f>TRUNC(F264*H264,2)</f>
        <v>42063.71</v>
      </c>
    </row>
    <row r="265" spans="2:11" x14ac:dyDescent="0.25">
      <c r="B265" s="346" t="s">
        <v>9919</v>
      </c>
      <c r="C265" s="347"/>
      <c r="D265" s="348" t="s">
        <v>6</v>
      </c>
      <c r="E265" s="347"/>
      <c r="F265" s="60"/>
      <c r="G265" s="61"/>
      <c r="H265" s="237"/>
      <c r="I265" s="238"/>
    </row>
    <row r="266" spans="2:11" x14ac:dyDescent="0.25">
      <c r="B266" s="316" t="s">
        <v>9920</v>
      </c>
      <c r="C266" s="327">
        <v>92980</v>
      </c>
      <c r="D266" s="318" t="s">
        <v>7</v>
      </c>
      <c r="E266" s="334" t="s">
        <v>178</v>
      </c>
      <c r="F266" s="427">
        <v>620.5</v>
      </c>
      <c r="G266" s="52">
        <f>IFERROR(VLOOKUP(C266,'08_COMP_COMPLEMENTAR'!C:H,7,0),VLOOKUP(C266,SERV_05_21!A:D,4,0))</f>
        <v>11.91</v>
      </c>
      <c r="H266" s="416">
        <f t="shared" ref="H266:H278" si="24">TRUNC(G266*1.27,2)</f>
        <v>15.12</v>
      </c>
      <c r="I266" s="235">
        <f t="shared" ref="I266:I274" si="25">TRUNC(F266*H266,2)</f>
        <v>9381.9599999999991</v>
      </c>
    </row>
    <row r="267" spans="2:11" x14ac:dyDescent="0.25">
      <c r="B267" s="316" t="s">
        <v>9921</v>
      </c>
      <c r="C267" s="327">
        <v>92996</v>
      </c>
      <c r="D267" s="318" t="s">
        <v>8</v>
      </c>
      <c r="E267" s="334" t="s">
        <v>178</v>
      </c>
      <c r="F267" s="427">
        <v>488.4</v>
      </c>
      <c r="G267" s="52">
        <f>IFERROR(VLOOKUP(C267,'08_COMP_COMPLEMENTAR'!C:H,7,0),VLOOKUP(C267,SERV_05_21!A:D,4,0))</f>
        <v>161.79</v>
      </c>
      <c r="H267" s="416">
        <f t="shared" si="24"/>
        <v>205.47</v>
      </c>
      <c r="I267" s="235">
        <f t="shared" si="25"/>
        <v>100351.54</v>
      </c>
    </row>
    <row r="268" spans="2:11" x14ac:dyDescent="0.25">
      <c r="B268" s="316" t="s">
        <v>9922</v>
      </c>
      <c r="C268" s="327">
        <v>92982</v>
      </c>
      <c r="D268" s="318" t="s">
        <v>9</v>
      </c>
      <c r="E268" s="334" t="s">
        <v>178</v>
      </c>
      <c r="F268" s="427">
        <v>782</v>
      </c>
      <c r="G268" s="52">
        <f>IFERROR(VLOOKUP(C268,'08_COMP_COMPLEMENTAR'!C:H,7,0),VLOOKUP(C268,SERV_05_21!A:D,4,0))</f>
        <v>18.22</v>
      </c>
      <c r="H268" s="416">
        <f t="shared" si="24"/>
        <v>23.13</v>
      </c>
      <c r="I268" s="235">
        <f t="shared" si="25"/>
        <v>18087.66</v>
      </c>
    </row>
    <row r="269" spans="2:11" x14ac:dyDescent="0.25">
      <c r="B269" s="316" t="s">
        <v>9923</v>
      </c>
      <c r="C269" s="327">
        <v>92984</v>
      </c>
      <c r="D269" s="318" t="s">
        <v>10</v>
      </c>
      <c r="E269" s="334" t="s">
        <v>178</v>
      </c>
      <c r="F269" s="427">
        <v>905.2</v>
      </c>
      <c r="G269" s="52">
        <f>IFERROR(VLOOKUP(C269,'08_COMP_COMPLEMENTAR'!C:H,7,0),VLOOKUP(C269,SERV_05_21!A:D,4,0))</f>
        <v>28.84</v>
      </c>
      <c r="H269" s="416">
        <f t="shared" si="24"/>
        <v>36.619999999999997</v>
      </c>
      <c r="I269" s="235">
        <f t="shared" si="25"/>
        <v>33148.42</v>
      </c>
    </row>
    <row r="270" spans="2:11" x14ac:dyDescent="0.25">
      <c r="B270" s="316" t="s">
        <v>9924</v>
      </c>
      <c r="C270" s="327">
        <v>92986</v>
      </c>
      <c r="D270" s="318" t="s">
        <v>11</v>
      </c>
      <c r="E270" s="334" t="s">
        <v>178</v>
      </c>
      <c r="F270" s="427">
        <v>77.8</v>
      </c>
      <c r="G270" s="52">
        <f>IFERROR(VLOOKUP(C270,'08_COMP_COMPLEMENTAR'!C:H,7,0),VLOOKUP(C270,SERV_05_21!A:D,4,0))</f>
        <v>39.25</v>
      </c>
      <c r="H270" s="416">
        <f t="shared" si="24"/>
        <v>49.84</v>
      </c>
      <c r="I270" s="235">
        <f t="shared" si="25"/>
        <v>3877.55</v>
      </c>
    </row>
    <row r="271" spans="2:11" x14ac:dyDescent="0.25">
      <c r="B271" s="316" t="s">
        <v>9925</v>
      </c>
      <c r="C271" s="327">
        <v>92988</v>
      </c>
      <c r="D271" s="318" t="s">
        <v>12</v>
      </c>
      <c r="E271" s="334" t="s">
        <v>178</v>
      </c>
      <c r="F271" s="427">
        <v>14.9</v>
      </c>
      <c r="G271" s="52">
        <f>IFERROR(VLOOKUP(C271,'08_COMP_COMPLEMENTAR'!C:H,7,0),VLOOKUP(C271,SERV_05_21!A:D,4,0))</f>
        <v>55.38</v>
      </c>
      <c r="H271" s="416">
        <f t="shared" si="24"/>
        <v>70.33</v>
      </c>
      <c r="I271" s="235">
        <f t="shared" si="25"/>
        <v>1047.9100000000001</v>
      </c>
    </row>
    <row r="272" spans="2:11" x14ac:dyDescent="0.25">
      <c r="B272" s="316" t="s">
        <v>9926</v>
      </c>
      <c r="C272" s="327">
        <v>91931</v>
      </c>
      <c r="D272" s="318" t="s">
        <v>13</v>
      </c>
      <c r="E272" s="334" t="s">
        <v>178</v>
      </c>
      <c r="F272" s="427">
        <v>7.2</v>
      </c>
      <c r="G272" s="52">
        <f>IFERROR(VLOOKUP(C272,'08_COMP_COMPLEMENTAR'!C:H,7,0),VLOOKUP(C272,SERV_05_21!A:D,4,0))</f>
        <v>10.07</v>
      </c>
      <c r="H272" s="416">
        <f t="shared" si="24"/>
        <v>12.78</v>
      </c>
      <c r="I272" s="235">
        <f t="shared" si="25"/>
        <v>92.01</v>
      </c>
    </row>
    <row r="273" spans="2:9" x14ac:dyDescent="0.25">
      <c r="B273" s="316" t="s">
        <v>9927</v>
      </c>
      <c r="C273" s="327">
        <v>92990</v>
      </c>
      <c r="D273" s="318" t="s">
        <v>14</v>
      </c>
      <c r="E273" s="334" t="s">
        <v>178</v>
      </c>
      <c r="F273" s="427">
        <v>311.2</v>
      </c>
      <c r="G273" s="52">
        <f>IFERROR(VLOOKUP(C273,'08_COMP_COMPLEMENTAR'!C:H,7,0),VLOOKUP(C273,SERV_05_21!A:D,4,0))</f>
        <v>76.22</v>
      </c>
      <c r="H273" s="416">
        <f t="shared" si="24"/>
        <v>96.79</v>
      </c>
      <c r="I273" s="235">
        <f t="shared" si="25"/>
        <v>30121.040000000001</v>
      </c>
    </row>
    <row r="274" spans="2:9" x14ac:dyDescent="0.25">
      <c r="B274" s="316" t="s">
        <v>9928</v>
      </c>
      <c r="C274" s="327">
        <v>92992</v>
      </c>
      <c r="D274" s="318" t="s">
        <v>15</v>
      </c>
      <c r="E274" s="334" t="s">
        <v>178</v>
      </c>
      <c r="F274" s="427">
        <v>181.7</v>
      </c>
      <c r="G274" s="52">
        <f>IFERROR(VLOOKUP(C274,'08_COMP_COMPLEMENTAR'!C:H,7,0),VLOOKUP(C274,SERV_05_21!A:D,4,0))</f>
        <v>100.87</v>
      </c>
      <c r="H274" s="416">
        <f t="shared" si="24"/>
        <v>128.1</v>
      </c>
      <c r="I274" s="235">
        <f t="shared" si="25"/>
        <v>23275.77</v>
      </c>
    </row>
    <row r="275" spans="2:9" x14ac:dyDescent="0.25">
      <c r="B275" s="346" t="s">
        <v>9929</v>
      </c>
      <c r="C275" s="347"/>
      <c r="D275" s="348" t="s">
        <v>16</v>
      </c>
      <c r="E275" s="347"/>
      <c r="F275" s="60"/>
      <c r="G275" s="61"/>
      <c r="H275" s="237"/>
      <c r="I275" s="238"/>
    </row>
    <row r="276" spans="2:9" x14ac:dyDescent="0.25">
      <c r="B276" s="316" t="s">
        <v>9930</v>
      </c>
      <c r="C276" s="327">
        <v>91926</v>
      </c>
      <c r="D276" s="318" t="s">
        <v>17</v>
      </c>
      <c r="E276" s="334" t="s">
        <v>178</v>
      </c>
      <c r="F276" s="427">
        <v>11711.65</v>
      </c>
      <c r="G276" s="52">
        <f>IFERROR(VLOOKUP(C276,'08_COMP_COMPLEMENTAR'!C:H,7,0),VLOOKUP(C276,SERV_05_21!A:D,4,0))</f>
        <v>3.86</v>
      </c>
      <c r="H276" s="416">
        <f t="shared" si="24"/>
        <v>4.9000000000000004</v>
      </c>
      <c r="I276" s="235">
        <f>TRUNC(F276*H276,2)</f>
        <v>57387.08</v>
      </c>
    </row>
    <row r="277" spans="2:9" x14ac:dyDescent="0.25">
      <c r="B277" s="316" t="s">
        <v>9931</v>
      </c>
      <c r="C277" s="327">
        <v>91928</v>
      </c>
      <c r="D277" s="318" t="s">
        <v>18</v>
      </c>
      <c r="E277" s="334" t="s">
        <v>178</v>
      </c>
      <c r="F277" s="427">
        <v>3860.1</v>
      </c>
      <c r="G277" s="52">
        <f>IFERROR(VLOOKUP(C277,'08_COMP_COMPLEMENTAR'!C:H,7,0),VLOOKUP(C277,SERV_05_21!A:D,4,0))</f>
        <v>6.47</v>
      </c>
      <c r="H277" s="416">
        <f t="shared" si="24"/>
        <v>8.2100000000000009</v>
      </c>
      <c r="I277" s="235">
        <f>TRUNC(F277*H277,2)</f>
        <v>31691.42</v>
      </c>
    </row>
    <row r="278" spans="2:9" x14ac:dyDescent="0.25">
      <c r="B278" s="316" t="s">
        <v>9932</v>
      </c>
      <c r="C278" s="327">
        <v>91930</v>
      </c>
      <c r="D278" s="318" t="s">
        <v>13</v>
      </c>
      <c r="E278" s="334" t="s">
        <v>178</v>
      </c>
      <c r="F278" s="427">
        <v>2777.85</v>
      </c>
      <c r="G278" s="52">
        <f>IFERROR(VLOOKUP(C278,'08_COMP_COMPLEMENTAR'!C:H,7,0),VLOOKUP(C278,SERV_05_21!A:D,4,0))</f>
        <v>8.91</v>
      </c>
      <c r="H278" s="416">
        <f t="shared" si="24"/>
        <v>11.31</v>
      </c>
      <c r="I278" s="235">
        <f>TRUNC(F278*H278,2)</f>
        <v>31417.48</v>
      </c>
    </row>
    <row r="279" spans="2:9" x14ac:dyDescent="0.25">
      <c r="B279" s="346" t="s">
        <v>5150</v>
      </c>
      <c r="C279" s="347"/>
      <c r="D279" s="348" t="s">
        <v>19</v>
      </c>
      <c r="E279" s="347"/>
      <c r="F279" s="60"/>
      <c r="G279" s="61"/>
      <c r="H279" s="237"/>
      <c r="I279" s="238"/>
    </row>
    <row r="280" spans="2:9" x14ac:dyDescent="0.25">
      <c r="B280" s="346" t="s">
        <v>9933</v>
      </c>
      <c r="C280" s="347"/>
      <c r="D280" s="348" t="s">
        <v>20</v>
      </c>
      <c r="E280" s="347"/>
      <c r="F280" s="60"/>
      <c r="G280" s="61"/>
      <c r="H280" s="237"/>
      <c r="I280" s="238"/>
    </row>
    <row r="281" spans="2:9" x14ac:dyDescent="0.25">
      <c r="B281" s="316" t="s">
        <v>9934</v>
      </c>
      <c r="C281" s="327">
        <v>97887</v>
      </c>
      <c r="D281" s="318" t="s">
        <v>21</v>
      </c>
      <c r="E281" s="334" t="s">
        <v>177</v>
      </c>
      <c r="F281" s="427">
        <v>10</v>
      </c>
      <c r="G281" s="52">
        <f>IFERROR(VLOOKUP(C281,'08_COMP_COMPLEMENTAR'!C:H,7,0),VLOOKUP(C281,SERV_05_21!A:D,4,0))</f>
        <v>228.24</v>
      </c>
      <c r="H281" s="416">
        <f>TRUNC(G281*1.27,2)</f>
        <v>289.86</v>
      </c>
      <c r="I281" s="235">
        <f>TRUNC(F281*H281,2)</f>
        <v>2898.6</v>
      </c>
    </row>
    <row r="282" spans="2:9" x14ac:dyDescent="0.25">
      <c r="B282" s="316" t="s">
        <v>9935</v>
      </c>
      <c r="C282" s="327">
        <v>97888</v>
      </c>
      <c r="D282" s="318" t="s">
        <v>4155</v>
      </c>
      <c r="E282" s="334" t="s">
        <v>177</v>
      </c>
      <c r="F282" s="427">
        <v>17</v>
      </c>
      <c r="G282" s="52">
        <f>IFERROR(VLOOKUP(C282,'08_COMP_COMPLEMENTAR'!C:H,7,0),VLOOKUP(C282,SERV_05_21!A:D,4,0))</f>
        <v>446.7</v>
      </c>
      <c r="H282" s="416">
        <f>TRUNC(G282*1.27,2)</f>
        <v>567.29999999999995</v>
      </c>
      <c r="I282" s="235">
        <f>TRUNC(F282*H282,2)</f>
        <v>9644.1</v>
      </c>
    </row>
    <row r="283" spans="2:9" x14ac:dyDescent="0.25">
      <c r="B283" s="346" t="s">
        <v>9936</v>
      </c>
      <c r="C283" s="347"/>
      <c r="D283" s="348" t="s">
        <v>22</v>
      </c>
      <c r="E283" s="347"/>
      <c r="F283" s="60"/>
      <c r="G283" s="61"/>
      <c r="H283" s="237"/>
      <c r="I283" s="238"/>
    </row>
    <row r="284" spans="2:9" x14ac:dyDescent="0.25">
      <c r="B284" s="316" t="s">
        <v>9937</v>
      </c>
      <c r="C284" s="327">
        <v>91955</v>
      </c>
      <c r="D284" s="318" t="s">
        <v>23</v>
      </c>
      <c r="E284" s="334" t="s">
        <v>177</v>
      </c>
      <c r="F284" s="427">
        <v>8</v>
      </c>
      <c r="G284" s="52">
        <f>IFERROR(VLOOKUP(C284,'08_COMP_COMPLEMENTAR'!C:H,7,0),VLOOKUP(C284,SERV_05_21!A:D,4,0))</f>
        <v>22.54</v>
      </c>
      <c r="H284" s="416">
        <f t="shared" ref="H284:H292" si="26">TRUNC(G284*1.27,2)</f>
        <v>28.62</v>
      </c>
      <c r="I284" s="235">
        <f t="shared" ref="I284:I292" si="27">TRUNC(F284*H284,2)</f>
        <v>228.96</v>
      </c>
    </row>
    <row r="285" spans="2:9" x14ac:dyDescent="0.25">
      <c r="B285" s="316" t="s">
        <v>9938</v>
      </c>
      <c r="C285" s="327">
        <v>91953</v>
      </c>
      <c r="D285" s="318" t="s">
        <v>24</v>
      </c>
      <c r="E285" s="334" t="s">
        <v>177</v>
      </c>
      <c r="F285" s="427">
        <v>34</v>
      </c>
      <c r="G285" s="52">
        <f>IFERROR(VLOOKUP(C285,'08_COMP_COMPLEMENTAR'!C:H,7,0),VLOOKUP(C285,SERV_05_21!A:D,4,0))</f>
        <v>18.25</v>
      </c>
      <c r="H285" s="416">
        <f t="shared" si="26"/>
        <v>23.17</v>
      </c>
      <c r="I285" s="235">
        <f t="shared" si="27"/>
        <v>787.78</v>
      </c>
    </row>
    <row r="286" spans="2:9" x14ac:dyDescent="0.25">
      <c r="B286" s="316" t="s">
        <v>9939</v>
      </c>
      <c r="C286" s="327">
        <v>91961</v>
      </c>
      <c r="D286" s="318" t="s">
        <v>25</v>
      </c>
      <c r="E286" s="334" t="s">
        <v>177</v>
      </c>
      <c r="F286" s="427">
        <v>2</v>
      </c>
      <c r="G286" s="52">
        <f>IFERROR(VLOOKUP(C286,'08_COMP_COMPLEMENTAR'!C:H,7,0),VLOOKUP(C286,SERV_05_21!A:D,4,0))</f>
        <v>37.44</v>
      </c>
      <c r="H286" s="416">
        <f t="shared" si="26"/>
        <v>47.54</v>
      </c>
      <c r="I286" s="235">
        <f t="shared" si="27"/>
        <v>95.08</v>
      </c>
    </row>
    <row r="287" spans="2:9" x14ac:dyDescent="0.25">
      <c r="B287" s="316" t="s">
        <v>9940</v>
      </c>
      <c r="C287" s="327">
        <v>91959</v>
      </c>
      <c r="D287" s="318" t="s">
        <v>26</v>
      </c>
      <c r="E287" s="334" t="s">
        <v>177</v>
      </c>
      <c r="F287" s="427">
        <v>58</v>
      </c>
      <c r="G287" s="52">
        <f>IFERROR(VLOOKUP(C287,'08_COMP_COMPLEMENTAR'!C:H,7,0),VLOOKUP(C287,SERV_05_21!A:D,4,0))</f>
        <v>28.89</v>
      </c>
      <c r="H287" s="416">
        <f t="shared" si="26"/>
        <v>36.69</v>
      </c>
      <c r="I287" s="235">
        <f t="shared" si="27"/>
        <v>2128.02</v>
      </c>
    </row>
    <row r="288" spans="2:9" x14ac:dyDescent="0.25">
      <c r="B288" s="316" t="s">
        <v>9941</v>
      </c>
      <c r="C288" s="327">
        <v>91971</v>
      </c>
      <c r="D288" s="318" t="s">
        <v>27</v>
      </c>
      <c r="E288" s="334" t="s">
        <v>177</v>
      </c>
      <c r="F288" s="427">
        <v>6</v>
      </c>
      <c r="G288" s="52">
        <f>IFERROR(VLOOKUP(C288,'08_COMP_COMPLEMENTAR'!C:H,7,0),VLOOKUP(C288,SERV_05_21!A:D,4,0))</f>
        <v>58.12</v>
      </c>
      <c r="H288" s="416">
        <f t="shared" si="26"/>
        <v>73.81</v>
      </c>
      <c r="I288" s="235">
        <f t="shared" si="27"/>
        <v>442.86</v>
      </c>
    </row>
    <row r="289" spans="2:9" x14ac:dyDescent="0.25">
      <c r="B289" s="316" t="s">
        <v>9942</v>
      </c>
      <c r="C289" s="327">
        <v>91967</v>
      </c>
      <c r="D289" s="318" t="s">
        <v>28</v>
      </c>
      <c r="E289" s="334" t="s">
        <v>177</v>
      </c>
      <c r="F289" s="427">
        <v>10</v>
      </c>
      <c r="G289" s="52">
        <f>IFERROR(VLOOKUP(C289,'08_COMP_COMPLEMENTAR'!C:H,7,0),VLOOKUP(C289,SERV_05_21!A:D,4,0))</f>
        <v>39.53</v>
      </c>
      <c r="H289" s="416">
        <f t="shared" si="26"/>
        <v>50.2</v>
      </c>
      <c r="I289" s="235">
        <f t="shared" si="27"/>
        <v>502</v>
      </c>
    </row>
    <row r="290" spans="2:9" x14ac:dyDescent="0.25">
      <c r="B290" s="316" t="s">
        <v>9943</v>
      </c>
      <c r="C290" s="327">
        <v>91996</v>
      </c>
      <c r="D290" s="318" t="s">
        <v>29</v>
      </c>
      <c r="E290" s="334" t="s">
        <v>177</v>
      </c>
      <c r="F290" s="427">
        <v>390</v>
      </c>
      <c r="G290" s="52">
        <f>IFERROR(VLOOKUP(C290,'08_COMP_COMPLEMENTAR'!C:H,7,0),VLOOKUP(C290,SERV_05_21!A:D,4,0))</f>
        <v>21.67</v>
      </c>
      <c r="H290" s="416">
        <f t="shared" si="26"/>
        <v>27.52</v>
      </c>
      <c r="I290" s="235">
        <f t="shared" si="27"/>
        <v>10732.8</v>
      </c>
    </row>
    <row r="291" spans="2:9" x14ac:dyDescent="0.25">
      <c r="B291" s="316" t="s">
        <v>9944</v>
      </c>
      <c r="C291" s="317" t="s">
        <v>13862</v>
      </c>
      <c r="D291" s="318" t="s">
        <v>4157</v>
      </c>
      <c r="E291" s="334" t="s">
        <v>177</v>
      </c>
      <c r="F291" s="427">
        <v>4</v>
      </c>
      <c r="G291" s="52">
        <f>'08_COMP_COMPLEMENTAR'!H1370</f>
        <v>47.519999999999996</v>
      </c>
      <c r="H291" s="416">
        <f t="shared" si="26"/>
        <v>60.35</v>
      </c>
      <c r="I291" s="235">
        <f t="shared" si="27"/>
        <v>241.4</v>
      </c>
    </row>
    <row r="292" spans="2:9" x14ac:dyDescent="0.25">
      <c r="B292" s="316" t="s">
        <v>9945</v>
      </c>
      <c r="C292" s="327">
        <v>91946</v>
      </c>
      <c r="D292" s="318" t="s">
        <v>4156</v>
      </c>
      <c r="E292" s="334" t="s">
        <v>177</v>
      </c>
      <c r="F292" s="427">
        <v>4</v>
      </c>
      <c r="G292" s="52">
        <f>IFERROR(VLOOKUP(C292,'08_COMP_COMPLEMENTAR'!C:H,7,0),VLOOKUP(C292,SERV_05_21!A:D,4,0))</f>
        <v>5.68</v>
      </c>
      <c r="H292" s="416">
        <f t="shared" si="26"/>
        <v>7.21</v>
      </c>
      <c r="I292" s="235">
        <f t="shared" si="27"/>
        <v>28.84</v>
      </c>
    </row>
    <row r="293" spans="2:9" x14ac:dyDescent="0.25">
      <c r="B293" s="346" t="s">
        <v>5151</v>
      </c>
      <c r="C293" s="347"/>
      <c r="D293" s="348" t="s">
        <v>30</v>
      </c>
      <c r="E293" s="347"/>
      <c r="F293" s="60"/>
      <c r="G293" s="61"/>
      <c r="H293" s="237"/>
      <c r="I293" s="238"/>
    </row>
    <row r="294" spans="2:9" x14ac:dyDescent="0.25">
      <c r="B294" s="346" t="s">
        <v>9946</v>
      </c>
      <c r="C294" s="347"/>
      <c r="D294" s="348" t="s">
        <v>31</v>
      </c>
      <c r="E294" s="347"/>
      <c r="F294" s="60"/>
      <c r="G294" s="61"/>
      <c r="H294" s="237"/>
      <c r="I294" s="238"/>
    </row>
    <row r="295" spans="2:9" x14ac:dyDescent="0.25">
      <c r="B295" s="316" t="s">
        <v>9948</v>
      </c>
      <c r="C295" s="317" t="s">
        <v>13848</v>
      </c>
      <c r="D295" s="318" t="s">
        <v>32</v>
      </c>
      <c r="E295" s="334" t="s">
        <v>177</v>
      </c>
      <c r="F295" s="427">
        <v>72</v>
      </c>
      <c r="G295" s="52">
        <f>'08_COMP_COMPLEMENTAR'!H1266</f>
        <v>59.84</v>
      </c>
      <c r="H295" s="416">
        <f>TRUNC(G295*1.27,2)</f>
        <v>75.989999999999995</v>
      </c>
      <c r="I295" s="235">
        <f>TRUNC(F295*H295,2)</f>
        <v>5471.28</v>
      </c>
    </row>
    <row r="296" spans="2:9" x14ac:dyDescent="0.25">
      <c r="B296" s="316" t="s">
        <v>9949</v>
      </c>
      <c r="C296" s="317" t="s">
        <v>13848</v>
      </c>
      <c r="D296" s="318" t="s">
        <v>33</v>
      </c>
      <c r="E296" s="334" t="s">
        <v>177</v>
      </c>
      <c r="F296" s="427">
        <v>2</v>
      </c>
      <c r="G296" s="52">
        <f>'08_COMP_COMPLEMENTAR'!H1266</f>
        <v>59.84</v>
      </c>
      <c r="H296" s="416">
        <f>TRUNC(G296*1.27,2)</f>
        <v>75.989999999999995</v>
      </c>
      <c r="I296" s="235">
        <f>TRUNC(F296*H296,2)</f>
        <v>151.97999999999999</v>
      </c>
    </row>
    <row r="297" spans="2:9" x14ac:dyDescent="0.25">
      <c r="B297" s="346" t="s">
        <v>9947</v>
      </c>
      <c r="C297" s="347"/>
      <c r="D297" s="348" t="s">
        <v>34</v>
      </c>
      <c r="E297" s="347"/>
      <c r="F297" s="60"/>
      <c r="G297" s="61"/>
      <c r="H297" s="237"/>
      <c r="I297" s="238"/>
    </row>
    <row r="298" spans="2:9" x14ac:dyDescent="0.25">
      <c r="B298" s="316" t="s">
        <v>9950</v>
      </c>
      <c r="C298" s="317" t="s">
        <v>13850</v>
      </c>
      <c r="D298" s="318" t="s">
        <v>35</v>
      </c>
      <c r="E298" s="334" t="s">
        <v>177</v>
      </c>
      <c r="F298" s="427">
        <v>3</v>
      </c>
      <c r="G298" s="52">
        <f>'08_COMP_COMPLEMENTAR'!H1278</f>
        <v>113.25999999999999</v>
      </c>
      <c r="H298" s="416">
        <f t="shared" ref="H298:H306" si="28">TRUNC(G298*1.27,2)</f>
        <v>143.84</v>
      </c>
      <c r="I298" s="235">
        <f t="shared" ref="I298:I306" si="29">TRUNC(F298*H298,2)</f>
        <v>431.52</v>
      </c>
    </row>
    <row r="299" spans="2:9" x14ac:dyDescent="0.25">
      <c r="B299" s="316" t="s">
        <v>9951</v>
      </c>
      <c r="C299" s="317" t="s">
        <v>13851</v>
      </c>
      <c r="D299" s="318" t="s">
        <v>36</v>
      </c>
      <c r="E299" s="334" t="s">
        <v>177</v>
      </c>
      <c r="F299" s="427">
        <v>1</v>
      </c>
      <c r="G299" s="52">
        <f>'08_COMP_COMPLEMENTAR'!H1284</f>
        <v>326.74</v>
      </c>
      <c r="H299" s="416">
        <f t="shared" si="28"/>
        <v>414.95</v>
      </c>
      <c r="I299" s="235">
        <f t="shared" si="29"/>
        <v>414.95</v>
      </c>
    </row>
    <row r="300" spans="2:9" x14ac:dyDescent="0.25">
      <c r="B300" s="316" t="s">
        <v>9952</v>
      </c>
      <c r="C300" s="317" t="s">
        <v>13851</v>
      </c>
      <c r="D300" s="318" t="s">
        <v>42</v>
      </c>
      <c r="E300" s="334" t="s">
        <v>177</v>
      </c>
      <c r="F300" s="427">
        <v>1</v>
      </c>
      <c r="G300" s="52">
        <f>'08_COMP_COMPLEMENTAR'!H1284</f>
        <v>326.74</v>
      </c>
      <c r="H300" s="416">
        <f t="shared" si="28"/>
        <v>414.95</v>
      </c>
      <c r="I300" s="235">
        <f t="shared" si="29"/>
        <v>414.95</v>
      </c>
    </row>
    <row r="301" spans="2:9" x14ac:dyDescent="0.25">
      <c r="B301" s="316" t="s">
        <v>9953</v>
      </c>
      <c r="C301" s="317" t="s">
        <v>13849</v>
      </c>
      <c r="D301" s="318" t="s">
        <v>37</v>
      </c>
      <c r="E301" s="334" t="s">
        <v>177</v>
      </c>
      <c r="F301" s="427">
        <v>4</v>
      </c>
      <c r="G301" s="52">
        <f>'08_COMP_COMPLEMENTAR'!H1272</f>
        <v>84.139999999999986</v>
      </c>
      <c r="H301" s="416">
        <f t="shared" si="28"/>
        <v>106.85</v>
      </c>
      <c r="I301" s="235">
        <f t="shared" si="29"/>
        <v>427.4</v>
      </c>
    </row>
    <row r="302" spans="2:9" x14ac:dyDescent="0.25">
      <c r="B302" s="316" t="s">
        <v>9954</v>
      </c>
      <c r="C302" s="317" t="s">
        <v>13849</v>
      </c>
      <c r="D302" s="318" t="s">
        <v>38</v>
      </c>
      <c r="E302" s="334" t="s">
        <v>177</v>
      </c>
      <c r="F302" s="427">
        <v>4</v>
      </c>
      <c r="G302" s="52">
        <f>'08_COMP_COMPLEMENTAR'!H1272</f>
        <v>84.139999999999986</v>
      </c>
      <c r="H302" s="416">
        <f t="shared" si="28"/>
        <v>106.85</v>
      </c>
      <c r="I302" s="235">
        <f t="shared" si="29"/>
        <v>427.4</v>
      </c>
    </row>
    <row r="303" spans="2:9" x14ac:dyDescent="0.25">
      <c r="B303" s="316" t="s">
        <v>9955</v>
      </c>
      <c r="C303" s="317" t="s">
        <v>13847</v>
      </c>
      <c r="D303" s="318" t="s">
        <v>4159</v>
      </c>
      <c r="E303" s="334" t="s">
        <v>177</v>
      </c>
      <c r="F303" s="427">
        <v>2</v>
      </c>
      <c r="G303" s="52">
        <f>'08_COMP_COMPLEMENTAR'!H1261</f>
        <v>512.55000000000007</v>
      </c>
      <c r="H303" s="416">
        <f t="shared" si="28"/>
        <v>650.92999999999995</v>
      </c>
      <c r="I303" s="235">
        <f t="shared" si="29"/>
        <v>1301.8599999999999</v>
      </c>
    </row>
    <row r="304" spans="2:9" x14ac:dyDescent="0.25">
      <c r="B304" s="316" t="s">
        <v>9956</v>
      </c>
      <c r="C304" s="317" t="s">
        <v>13849</v>
      </c>
      <c r="D304" s="318" t="s">
        <v>4158</v>
      </c>
      <c r="E304" s="334" t="s">
        <v>177</v>
      </c>
      <c r="F304" s="427">
        <v>2</v>
      </c>
      <c r="G304" s="52">
        <f>'08_COMP_COMPLEMENTAR'!H1272</f>
        <v>84.139999999999986</v>
      </c>
      <c r="H304" s="416">
        <f t="shared" si="28"/>
        <v>106.85</v>
      </c>
      <c r="I304" s="235">
        <f t="shared" si="29"/>
        <v>213.7</v>
      </c>
    </row>
    <row r="305" spans="2:9" x14ac:dyDescent="0.25">
      <c r="B305" s="316" t="s">
        <v>9957</v>
      </c>
      <c r="C305" s="317" t="s">
        <v>13849</v>
      </c>
      <c r="D305" s="318" t="s">
        <v>39</v>
      </c>
      <c r="E305" s="334" t="s">
        <v>177</v>
      </c>
      <c r="F305" s="427">
        <v>9</v>
      </c>
      <c r="G305" s="52">
        <f>'08_COMP_COMPLEMENTAR'!H1272</f>
        <v>84.139999999999986</v>
      </c>
      <c r="H305" s="416">
        <f t="shared" si="28"/>
        <v>106.85</v>
      </c>
      <c r="I305" s="235">
        <f t="shared" si="29"/>
        <v>961.65</v>
      </c>
    </row>
    <row r="306" spans="2:9" x14ac:dyDescent="0.25">
      <c r="B306" s="316" t="s">
        <v>9958</v>
      </c>
      <c r="C306" s="317" t="s">
        <v>13852</v>
      </c>
      <c r="D306" s="318" t="s">
        <v>4169</v>
      </c>
      <c r="E306" s="334" t="s">
        <v>177</v>
      </c>
      <c r="F306" s="427">
        <v>2</v>
      </c>
      <c r="G306" s="52">
        <f>'08_COMP_COMPLEMENTAR'!H1290</f>
        <v>1905.85</v>
      </c>
      <c r="H306" s="416">
        <f t="shared" si="28"/>
        <v>2420.42</v>
      </c>
      <c r="I306" s="235">
        <f t="shared" si="29"/>
        <v>4840.84</v>
      </c>
    </row>
    <row r="307" spans="2:9" x14ac:dyDescent="0.25">
      <c r="B307" s="346" t="s">
        <v>9959</v>
      </c>
      <c r="C307" s="347"/>
      <c r="D307" s="348" t="s">
        <v>40</v>
      </c>
      <c r="E307" s="347"/>
      <c r="F307" s="60"/>
      <c r="G307" s="61"/>
      <c r="H307" s="237"/>
      <c r="I307" s="238"/>
    </row>
    <row r="308" spans="2:9" x14ac:dyDescent="0.25">
      <c r="B308" s="316" t="s">
        <v>9960</v>
      </c>
      <c r="C308" s="317" t="s">
        <v>13847</v>
      </c>
      <c r="D308" s="318" t="s">
        <v>37</v>
      </c>
      <c r="E308" s="334" t="s">
        <v>177</v>
      </c>
      <c r="F308" s="427">
        <v>87</v>
      </c>
      <c r="G308" s="52">
        <f>'08_COMP_COMPLEMENTAR'!H1261</f>
        <v>512.55000000000007</v>
      </c>
      <c r="H308" s="416">
        <f>TRUNC(G308*1.27,2)</f>
        <v>650.92999999999995</v>
      </c>
      <c r="I308" s="235">
        <f>TRUNC(F308*H308,2)</f>
        <v>56630.91</v>
      </c>
    </row>
    <row r="309" spans="2:9" x14ac:dyDescent="0.25">
      <c r="B309" s="316" t="s">
        <v>9961</v>
      </c>
      <c r="C309" s="317" t="s">
        <v>13847</v>
      </c>
      <c r="D309" s="318" t="s">
        <v>38</v>
      </c>
      <c r="E309" s="334" t="s">
        <v>177</v>
      </c>
      <c r="F309" s="427">
        <v>1</v>
      </c>
      <c r="G309" s="52">
        <f>'08_COMP_COMPLEMENTAR'!H1261</f>
        <v>512.55000000000007</v>
      </c>
      <c r="H309" s="416">
        <f>TRUNC(G309*1.27,2)</f>
        <v>650.92999999999995</v>
      </c>
      <c r="I309" s="235">
        <f>TRUNC(F309*H309,2)</f>
        <v>650.92999999999995</v>
      </c>
    </row>
    <row r="310" spans="2:9" x14ac:dyDescent="0.25">
      <c r="B310" s="346" t="s">
        <v>5152</v>
      </c>
      <c r="C310" s="347"/>
      <c r="D310" s="348" t="s">
        <v>41</v>
      </c>
      <c r="E310" s="347"/>
      <c r="F310" s="60"/>
      <c r="G310" s="61"/>
      <c r="H310" s="237"/>
      <c r="I310" s="238"/>
    </row>
    <row r="311" spans="2:9" x14ac:dyDescent="0.25">
      <c r="B311" s="346" t="s">
        <v>9962</v>
      </c>
      <c r="C311" s="347"/>
      <c r="D311" s="348" t="s">
        <v>43</v>
      </c>
      <c r="E311" s="347"/>
      <c r="F311" s="60"/>
      <c r="G311" s="61"/>
      <c r="H311" s="237"/>
      <c r="I311" s="238"/>
    </row>
    <row r="312" spans="2:9" x14ac:dyDescent="0.25">
      <c r="B312" s="316" t="s">
        <v>9963</v>
      </c>
      <c r="C312" s="317" t="s">
        <v>4176</v>
      </c>
      <c r="D312" s="318" t="s">
        <v>44</v>
      </c>
      <c r="E312" s="334" t="s">
        <v>177</v>
      </c>
      <c r="F312" s="427">
        <v>20</v>
      </c>
      <c r="G312" s="52">
        <f>'08_COMP_COMPLEMENTAR'!H36</f>
        <v>93.6</v>
      </c>
      <c r="H312" s="416">
        <f>TRUNC(G312*1.27,2)</f>
        <v>118.87</v>
      </c>
      <c r="I312" s="235">
        <f>TRUNC(F312*H312,2)</f>
        <v>2377.4</v>
      </c>
    </row>
    <row r="313" spans="2:9" x14ac:dyDescent="0.25">
      <c r="B313" s="346" t="s">
        <v>5153</v>
      </c>
      <c r="C313" s="347"/>
      <c r="D313" s="348" t="s">
        <v>45</v>
      </c>
      <c r="E313" s="347"/>
      <c r="F313" s="60"/>
      <c r="G313" s="61"/>
      <c r="H313" s="237"/>
      <c r="I313" s="238"/>
    </row>
    <row r="314" spans="2:9" x14ac:dyDescent="0.25">
      <c r="B314" s="346" t="s">
        <v>9964</v>
      </c>
      <c r="C314" s="347"/>
      <c r="D314" s="348" t="s">
        <v>46</v>
      </c>
      <c r="E314" s="347"/>
      <c r="F314" s="60"/>
      <c r="G314" s="61"/>
      <c r="H314" s="237"/>
      <c r="I314" s="238"/>
    </row>
    <row r="315" spans="2:9" x14ac:dyDescent="0.25">
      <c r="B315" s="352" t="s">
        <v>9965</v>
      </c>
      <c r="C315" s="325" t="s">
        <v>4187</v>
      </c>
      <c r="D315" s="326" t="s">
        <v>5271</v>
      </c>
      <c r="E315" s="351" t="s">
        <v>177</v>
      </c>
      <c r="F315" s="428">
        <v>6</v>
      </c>
      <c r="G315" s="63">
        <f>IFERROR(VLOOKUP(C315,'08_COMP_COMPLEMENTAR'!C:L,7,0),VLOOKUP(C315,SERV_05_21!A:D,4,0))</f>
        <v>29.299999999999997</v>
      </c>
      <c r="H315" s="240">
        <f>TRUNC(G315*1.27,2)</f>
        <v>37.21</v>
      </c>
      <c r="I315" s="429">
        <f>TRUNC(F315*H315,2)</f>
        <v>223.26</v>
      </c>
    </row>
    <row r="316" spans="2:9" x14ac:dyDescent="0.25">
      <c r="B316" s="346" t="s">
        <v>9966</v>
      </c>
      <c r="C316" s="347"/>
      <c r="D316" s="348" t="s">
        <v>48</v>
      </c>
      <c r="E316" s="347"/>
      <c r="F316" s="60"/>
      <c r="G316" s="61"/>
      <c r="H316" s="237"/>
      <c r="I316" s="238"/>
    </row>
    <row r="317" spans="2:9" x14ac:dyDescent="0.25">
      <c r="B317" s="316" t="s">
        <v>9967</v>
      </c>
      <c r="C317" s="317" t="s">
        <v>4191</v>
      </c>
      <c r="D317" s="318" t="s">
        <v>5272</v>
      </c>
      <c r="E317" s="334" t="s">
        <v>178</v>
      </c>
      <c r="F317" s="427">
        <v>43</v>
      </c>
      <c r="G317" s="52">
        <f>IFERROR(VLOOKUP(C317,'08_COMP_COMPLEMENTAR'!C:L,7,0),VLOOKUP(C317,SERV_05_21!A:D,4,0))</f>
        <v>16.950000000000003</v>
      </c>
      <c r="H317" s="416">
        <f>TRUNC(G317*1.27,2)</f>
        <v>21.52</v>
      </c>
      <c r="I317" s="235">
        <f>TRUNC(F317*H317,2)</f>
        <v>925.36</v>
      </c>
    </row>
    <row r="318" spans="2:9" x14ac:dyDescent="0.25">
      <c r="B318" s="316" t="s">
        <v>9968</v>
      </c>
      <c r="C318" s="317" t="s">
        <v>4192</v>
      </c>
      <c r="D318" s="318" t="s">
        <v>5273</v>
      </c>
      <c r="E318" s="334" t="s">
        <v>178</v>
      </c>
      <c r="F318" s="427">
        <v>219.1</v>
      </c>
      <c r="G318" s="52">
        <f>IFERROR(VLOOKUP(C318,'08_COMP_COMPLEMENTAR'!C:L,7,0),VLOOKUP(C318,SERV_05_21!A:D,4,0))</f>
        <v>19.41</v>
      </c>
      <c r="H318" s="416">
        <f>TRUNC(G318*1.27,2)</f>
        <v>24.65</v>
      </c>
      <c r="I318" s="235">
        <f>TRUNC(F318*H318,2)</f>
        <v>5400.81</v>
      </c>
    </row>
    <row r="319" spans="2:9" x14ac:dyDescent="0.25">
      <c r="B319" s="316" t="s">
        <v>9969</v>
      </c>
      <c r="C319" s="317" t="s">
        <v>4193</v>
      </c>
      <c r="D319" s="318" t="s">
        <v>5271</v>
      </c>
      <c r="E319" s="334" t="s">
        <v>178</v>
      </c>
      <c r="F319" s="427">
        <v>132.15</v>
      </c>
      <c r="G319" s="63">
        <f>IFERROR(VLOOKUP(C319,'08_COMP_COMPLEMENTAR'!C:L,7,0),VLOOKUP(C319,SERV_05_21!A:D,4,0))</f>
        <v>8.4499999999999993</v>
      </c>
      <c r="H319" s="416">
        <f>TRUNC(G319*1.27,2)</f>
        <v>10.73</v>
      </c>
      <c r="I319" s="235">
        <f>TRUNC(F319*H319,2)</f>
        <v>1417.96</v>
      </c>
    </row>
    <row r="320" spans="2:9" x14ac:dyDescent="0.25">
      <c r="B320" s="346" t="s">
        <v>9970</v>
      </c>
      <c r="C320" s="347"/>
      <c r="D320" s="348" t="s">
        <v>50</v>
      </c>
      <c r="E320" s="347"/>
      <c r="F320" s="60"/>
      <c r="G320" s="61"/>
      <c r="H320" s="237"/>
      <c r="I320" s="238"/>
    </row>
    <row r="321" spans="2:9" x14ac:dyDescent="0.25">
      <c r="B321" s="316" t="s">
        <v>9971</v>
      </c>
      <c r="C321" s="317" t="s">
        <v>4194</v>
      </c>
      <c r="D321" s="318" t="s">
        <v>5274</v>
      </c>
      <c r="E321" s="334" t="s">
        <v>177</v>
      </c>
      <c r="F321" s="427">
        <v>1</v>
      </c>
      <c r="G321" s="52">
        <f>IFERROR(VLOOKUP(C321,'08_COMP_COMPLEMENTAR'!C:L,7,0),VLOOKUP(C321,SERV_05_21!A:D,4,0))</f>
        <v>34.630000000000003</v>
      </c>
      <c r="H321" s="416">
        <f>TRUNC(G321*1.27,2)</f>
        <v>43.98</v>
      </c>
      <c r="I321" s="235">
        <f>TRUNC(F321*H321,2)</f>
        <v>43.98</v>
      </c>
    </row>
    <row r="322" spans="2:9" x14ac:dyDescent="0.25">
      <c r="B322" s="316" t="s">
        <v>9972</v>
      </c>
      <c r="C322" s="317" t="s">
        <v>4195</v>
      </c>
      <c r="D322" s="318" t="s">
        <v>5273</v>
      </c>
      <c r="E322" s="334" t="s">
        <v>177</v>
      </c>
      <c r="F322" s="427">
        <v>5</v>
      </c>
      <c r="G322" s="52">
        <f>'08_COMP_COMPLEMENTAR'!H84</f>
        <v>42.870000000000005</v>
      </c>
      <c r="H322" s="416">
        <f>TRUNC(G322*1.27,2)</f>
        <v>54.44</v>
      </c>
      <c r="I322" s="235">
        <f>TRUNC(F322*H322,2)</f>
        <v>272.2</v>
      </c>
    </row>
    <row r="323" spans="2:9" x14ac:dyDescent="0.25">
      <c r="B323" s="316" t="s">
        <v>9973</v>
      </c>
      <c r="C323" s="317" t="s">
        <v>4196</v>
      </c>
      <c r="D323" s="318" t="s">
        <v>5271</v>
      </c>
      <c r="E323" s="334" t="s">
        <v>177</v>
      </c>
      <c r="F323" s="427">
        <v>2</v>
      </c>
      <c r="G323" s="52">
        <f>IFERROR(VLOOKUP(C323,'08_COMP_COMPLEMENTAR'!C:L,7,0),VLOOKUP(C323,SERV_05_21!A:D,4,0))</f>
        <v>29.79</v>
      </c>
      <c r="H323" s="416">
        <f>TRUNC(G323*1.27,2)</f>
        <v>37.83</v>
      </c>
      <c r="I323" s="235">
        <f>TRUNC(F323*H323,2)</f>
        <v>75.66</v>
      </c>
    </row>
    <row r="324" spans="2:9" x14ac:dyDescent="0.25">
      <c r="B324" s="346" t="s">
        <v>9974</v>
      </c>
      <c r="C324" s="347"/>
      <c r="D324" s="348" t="s">
        <v>51</v>
      </c>
      <c r="E324" s="347"/>
      <c r="F324" s="60"/>
      <c r="G324" s="61"/>
      <c r="H324" s="237"/>
      <c r="I324" s="238"/>
    </row>
    <row r="325" spans="2:9" x14ac:dyDescent="0.25">
      <c r="B325" s="316" t="s">
        <v>9975</v>
      </c>
      <c r="C325" s="317" t="s">
        <v>4197</v>
      </c>
      <c r="D325" s="318" t="s">
        <v>5273</v>
      </c>
      <c r="E325" s="334" t="s">
        <v>3</v>
      </c>
      <c r="F325" s="427">
        <v>1</v>
      </c>
      <c r="G325" s="52">
        <f>IFERROR(VLOOKUP(C325,'08_COMP_COMPLEMENTAR'!C:L,7,0),VLOOKUP(C325,SERV_05_21!A:D,4,0))</f>
        <v>25.83</v>
      </c>
      <c r="H325" s="416">
        <f>TRUNC(G325*1.27,2)</f>
        <v>32.799999999999997</v>
      </c>
      <c r="I325" s="235">
        <f>TRUNC(F325*H325,2)</f>
        <v>32.799999999999997</v>
      </c>
    </row>
    <row r="326" spans="2:9" x14ac:dyDescent="0.25">
      <c r="B326" s="346" t="s">
        <v>5154</v>
      </c>
      <c r="C326" s="347"/>
      <c r="D326" s="348" t="s">
        <v>52</v>
      </c>
      <c r="E326" s="347"/>
      <c r="F326" s="60"/>
      <c r="G326" s="61"/>
      <c r="H326" s="237"/>
      <c r="I326" s="238"/>
    </row>
    <row r="327" spans="2:9" x14ac:dyDescent="0.25">
      <c r="B327" s="346" t="s">
        <v>9976</v>
      </c>
      <c r="C327" s="347"/>
      <c r="D327" s="348" t="s">
        <v>53</v>
      </c>
      <c r="E327" s="347"/>
      <c r="F327" s="60"/>
      <c r="G327" s="61"/>
      <c r="H327" s="237"/>
      <c r="I327" s="238"/>
    </row>
    <row r="328" spans="2:9" x14ac:dyDescent="0.25">
      <c r="B328" s="316" t="s">
        <v>9977</v>
      </c>
      <c r="C328" s="317">
        <v>91836</v>
      </c>
      <c r="D328" s="318" t="s">
        <v>54</v>
      </c>
      <c r="E328" s="334" t="s">
        <v>178</v>
      </c>
      <c r="F328" s="427">
        <v>117.35</v>
      </c>
      <c r="G328" s="52">
        <f>IFERROR(VLOOKUP(C328,'08_COMP_COMPLEMENTAR'!C:L,7,0),VLOOKUP(C328,SERV_05_21!A:D,4,0))</f>
        <v>8.3000000000000007</v>
      </c>
      <c r="H328" s="416">
        <f>TRUNC(G328*1.27,2)</f>
        <v>10.54</v>
      </c>
      <c r="I328" s="235">
        <f>TRUNC(F328*H328,2)</f>
        <v>1236.8599999999999</v>
      </c>
    </row>
    <row r="329" spans="2:9" x14ac:dyDescent="0.25">
      <c r="B329" s="316" t="s">
        <v>9978</v>
      </c>
      <c r="C329" s="317" t="s">
        <v>4201</v>
      </c>
      <c r="D329" s="318" t="s">
        <v>55</v>
      </c>
      <c r="E329" s="334" t="s">
        <v>178</v>
      </c>
      <c r="F329" s="427">
        <v>100.7</v>
      </c>
      <c r="G329" s="52">
        <f>IFERROR(VLOOKUP(C329,'08_COMP_COMPLEMENTAR'!C:L,7,0),VLOOKUP(C329,SERV_05_21!A:D,4,0))</f>
        <v>10.149999999999999</v>
      </c>
      <c r="H329" s="416">
        <f>TRUNC(G329*1.27,2)</f>
        <v>12.89</v>
      </c>
      <c r="I329" s="235">
        <f>TRUNC(F329*H329,2)</f>
        <v>1298.02</v>
      </c>
    </row>
    <row r="330" spans="2:9" x14ac:dyDescent="0.25">
      <c r="B330" s="316" t="s">
        <v>9979</v>
      </c>
      <c r="C330" s="317" t="s">
        <v>4202</v>
      </c>
      <c r="D330" s="318" t="s">
        <v>56</v>
      </c>
      <c r="E330" s="334" t="s">
        <v>178</v>
      </c>
      <c r="F330" s="427">
        <v>152.05000000000001</v>
      </c>
      <c r="G330" s="52">
        <f>IFERROR(VLOOKUP(C330,'08_COMP_COMPLEMENTAR'!C:L,7,0),VLOOKUP(C330,SERV_05_21!A:D,4,0))</f>
        <v>12.96</v>
      </c>
      <c r="H330" s="416">
        <f>TRUNC(G330*1.27,2)</f>
        <v>16.45</v>
      </c>
      <c r="I330" s="235">
        <f>TRUNC(F330*H330,2)</f>
        <v>2501.2199999999998</v>
      </c>
    </row>
    <row r="331" spans="2:9" x14ac:dyDescent="0.25">
      <c r="B331" s="316" t="s">
        <v>9980</v>
      </c>
      <c r="C331" s="317">
        <v>91834</v>
      </c>
      <c r="D331" s="318" t="s">
        <v>57</v>
      </c>
      <c r="E331" s="334" t="s">
        <v>178</v>
      </c>
      <c r="F331" s="427">
        <v>3164.1</v>
      </c>
      <c r="G331" s="52">
        <f>IFERROR(VLOOKUP(C331,'08_COMP_COMPLEMENTAR'!C:L,7,0),VLOOKUP(C331,SERV_05_21!A:D,4,0))</f>
        <v>6.41</v>
      </c>
      <c r="H331" s="416">
        <f>TRUNC(G331*1.27,2)</f>
        <v>8.14</v>
      </c>
      <c r="I331" s="235">
        <f>TRUNC(F331*H331,2)</f>
        <v>25755.77</v>
      </c>
    </row>
    <row r="332" spans="2:9" x14ac:dyDescent="0.25">
      <c r="B332" s="316" t="s">
        <v>9981</v>
      </c>
      <c r="C332" s="317" t="s">
        <v>4205</v>
      </c>
      <c r="D332" s="318" t="s">
        <v>58</v>
      </c>
      <c r="E332" s="334" t="s">
        <v>178</v>
      </c>
      <c r="F332" s="427">
        <v>174.75</v>
      </c>
      <c r="G332" s="52">
        <f>IFERROR(VLOOKUP(C332,'08_COMP_COMPLEMENTAR'!C:L,7,0),VLOOKUP(C332,SERV_05_21!A:D,4,0))</f>
        <v>20.6</v>
      </c>
      <c r="H332" s="416">
        <f>TRUNC(G332*1.27,2)</f>
        <v>26.16</v>
      </c>
      <c r="I332" s="235">
        <f>TRUNC(F332*H332,2)</f>
        <v>4571.46</v>
      </c>
    </row>
    <row r="333" spans="2:9" x14ac:dyDescent="0.25">
      <c r="B333" s="346" t="s">
        <v>5155</v>
      </c>
      <c r="C333" s="347"/>
      <c r="D333" s="348" t="s">
        <v>59</v>
      </c>
      <c r="E333" s="347"/>
      <c r="F333" s="60"/>
      <c r="G333" s="61"/>
      <c r="H333" s="237"/>
      <c r="I333" s="238"/>
    </row>
    <row r="334" spans="2:9" x14ac:dyDescent="0.25">
      <c r="B334" s="346" t="s">
        <v>9982</v>
      </c>
      <c r="C334" s="347"/>
      <c r="D334" s="348" t="s">
        <v>60</v>
      </c>
      <c r="E334" s="347"/>
      <c r="F334" s="60"/>
      <c r="G334" s="61"/>
      <c r="H334" s="237"/>
      <c r="I334" s="238"/>
    </row>
    <row r="335" spans="2:9" x14ac:dyDescent="0.25">
      <c r="B335" s="346" t="s">
        <v>9983</v>
      </c>
      <c r="C335" s="347"/>
      <c r="D335" s="348" t="s">
        <v>61</v>
      </c>
      <c r="E335" s="347"/>
      <c r="F335" s="60"/>
      <c r="G335" s="61"/>
      <c r="H335" s="237"/>
      <c r="I335" s="238"/>
    </row>
    <row r="336" spans="2:9" x14ac:dyDescent="0.25">
      <c r="B336" s="316" t="s">
        <v>9984</v>
      </c>
      <c r="C336" s="317" t="s">
        <v>4207</v>
      </c>
      <c r="D336" s="318" t="s">
        <v>62</v>
      </c>
      <c r="E336" s="334" t="s">
        <v>177</v>
      </c>
      <c r="F336" s="427">
        <v>8</v>
      </c>
      <c r="G336" s="52">
        <f>IFERROR(VLOOKUP(C336,'08_COMP_COMPLEMENTAR'!C:L,7,0),VLOOKUP(C336,SERV_05_21!A:D,4,0))</f>
        <v>138.19999999999999</v>
      </c>
      <c r="H336" s="416">
        <f>TRUNC(G336*1.27,2)</f>
        <v>175.51</v>
      </c>
      <c r="I336" s="235">
        <f>TRUNC(F336*H336,2)</f>
        <v>1404.08</v>
      </c>
    </row>
    <row r="337" spans="2:9" s="308" customFormat="1" x14ac:dyDescent="0.25">
      <c r="B337" s="316" t="s">
        <v>9985</v>
      </c>
      <c r="C337" s="325" t="s">
        <v>4208</v>
      </c>
      <c r="D337" s="326" t="s">
        <v>63</v>
      </c>
      <c r="E337" s="351" t="s">
        <v>177</v>
      </c>
      <c r="F337" s="428">
        <v>109</v>
      </c>
      <c r="G337" s="63">
        <f>IFERROR(VLOOKUP(C337,'08_COMP_COMPLEMENTAR'!C:L,7,0),VLOOKUP(C337,SERV_05_21!A:D,4,0))</f>
        <v>460.56</v>
      </c>
      <c r="H337" s="240">
        <f>TRUNC(G337*1.27,2)</f>
        <v>584.91</v>
      </c>
      <c r="I337" s="429">
        <f>TRUNC(F337*H337,2)</f>
        <v>63755.19</v>
      </c>
    </row>
    <row r="338" spans="2:9" x14ac:dyDescent="0.25">
      <c r="B338" s="346" t="s">
        <v>9986</v>
      </c>
      <c r="C338" s="347"/>
      <c r="D338" s="348" t="s">
        <v>4183</v>
      </c>
      <c r="E338" s="347"/>
      <c r="F338" s="60"/>
      <c r="G338" s="61"/>
      <c r="H338" s="237"/>
      <c r="I338" s="238"/>
    </row>
    <row r="339" spans="2:9" x14ac:dyDescent="0.25">
      <c r="B339" s="346" t="s">
        <v>9987</v>
      </c>
      <c r="C339" s="347"/>
      <c r="D339" s="348" t="s">
        <v>64</v>
      </c>
      <c r="E339" s="347"/>
      <c r="F339" s="60"/>
      <c r="G339" s="61"/>
      <c r="H339" s="237"/>
      <c r="I339" s="238"/>
    </row>
    <row r="340" spans="2:9" x14ac:dyDescent="0.25">
      <c r="B340" s="316" t="s">
        <v>9988</v>
      </c>
      <c r="C340" s="327">
        <v>97589</v>
      </c>
      <c r="D340" s="318" t="s">
        <v>65</v>
      </c>
      <c r="E340" s="334" t="s">
        <v>177</v>
      </c>
      <c r="F340" s="427">
        <v>28</v>
      </c>
      <c r="G340" s="52">
        <f>IFERROR(VLOOKUP(C340,'08_COMP_COMPLEMENTAR'!C:L,7,0),VLOOKUP(C340,SERV_05_21!A:D,4,0))</f>
        <v>27.5</v>
      </c>
      <c r="H340" s="416">
        <f>TRUNC(G340*1.27,2)</f>
        <v>34.92</v>
      </c>
      <c r="I340" s="235">
        <f>TRUNC(F340*H340,2)</f>
        <v>977.76</v>
      </c>
    </row>
    <row r="341" spans="2:9" x14ac:dyDescent="0.25">
      <c r="B341" s="316" t="s">
        <v>9989</v>
      </c>
      <c r="C341" s="317" t="s">
        <v>4213</v>
      </c>
      <c r="D341" s="318" t="s">
        <v>66</v>
      </c>
      <c r="E341" s="334" t="s">
        <v>177</v>
      </c>
      <c r="F341" s="427">
        <v>23</v>
      </c>
      <c r="G341" s="52">
        <f>IFERROR(VLOOKUP(C341,'08_COMP_COMPLEMENTAR'!C:L,7,0),VLOOKUP(C341,SERV_05_21!A:D,4,0))</f>
        <v>53.81</v>
      </c>
      <c r="H341" s="416">
        <f>TRUNC(G341*1.27,2)</f>
        <v>68.33</v>
      </c>
      <c r="I341" s="235">
        <f>TRUNC(F341*H341,2)</f>
        <v>1571.59</v>
      </c>
    </row>
    <row r="342" spans="2:9" x14ac:dyDescent="0.25">
      <c r="B342" s="316" t="s">
        <v>9990</v>
      </c>
      <c r="C342" s="317" t="s">
        <v>4214</v>
      </c>
      <c r="D342" s="318" t="s">
        <v>67</v>
      </c>
      <c r="E342" s="334" t="s">
        <v>177</v>
      </c>
      <c r="F342" s="427">
        <v>338</v>
      </c>
      <c r="G342" s="52">
        <f>IFERROR(VLOOKUP(C342,'08_COMP_COMPLEMENTAR'!C:L,7,0),VLOOKUP(C342,SERV_05_21!A:D,4,0))</f>
        <v>57.04</v>
      </c>
      <c r="H342" s="416">
        <f>TRUNC(G342*1.27,2)</f>
        <v>72.44</v>
      </c>
      <c r="I342" s="235">
        <f>TRUNC(F342*H342,2)</f>
        <v>24484.720000000001</v>
      </c>
    </row>
    <row r="343" spans="2:9" x14ac:dyDescent="0.25">
      <c r="B343" s="316" t="s">
        <v>9991</v>
      </c>
      <c r="C343" s="317" t="s">
        <v>4221</v>
      </c>
      <c r="D343" s="318" t="s">
        <v>68</v>
      </c>
      <c r="E343" s="334" t="s">
        <v>177</v>
      </c>
      <c r="F343" s="427">
        <v>2</v>
      </c>
      <c r="G343" s="52">
        <f>IFERROR(VLOOKUP(C343,'08_COMP_COMPLEMENTAR'!C:L,7,0),VLOOKUP(C343,SERV_05_21!A:D,4,0))</f>
        <v>55.42</v>
      </c>
      <c r="H343" s="416">
        <f>TRUNC(G343*1.27,2)</f>
        <v>70.38</v>
      </c>
      <c r="I343" s="235">
        <f>TRUNC(F343*H343,2)</f>
        <v>140.76</v>
      </c>
    </row>
    <row r="344" spans="2:9" x14ac:dyDescent="0.25">
      <c r="B344" s="346" t="s">
        <v>9992</v>
      </c>
      <c r="C344" s="347"/>
      <c r="D344" s="348" t="s">
        <v>69</v>
      </c>
      <c r="E344" s="347"/>
      <c r="F344" s="60"/>
      <c r="G344" s="61"/>
      <c r="H344" s="237"/>
      <c r="I344" s="238"/>
    </row>
    <row r="345" spans="2:9" x14ac:dyDescent="0.25">
      <c r="B345" s="346" t="s">
        <v>9993</v>
      </c>
      <c r="C345" s="347"/>
      <c r="D345" s="348" t="s">
        <v>70</v>
      </c>
      <c r="E345" s="347"/>
      <c r="F345" s="60"/>
      <c r="G345" s="61"/>
      <c r="H345" s="237"/>
      <c r="I345" s="238"/>
    </row>
    <row r="346" spans="2:9" x14ac:dyDescent="0.25">
      <c r="B346" s="316" t="s">
        <v>9994</v>
      </c>
      <c r="C346" s="317" t="s">
        <v>4222</v>
      </c>
      <c r="D346" s="318" t="s">
        <v>71</v>
      </c>
      <c r="E346" s="334" t="s">
        <v>177</v>
      </c>
      <c r="F346" s="427">
        <v>38</v>
      </c>
      <c r="G346" s="52">
        <f>IFERROR(VLOOKUP(C346,'08_COMP_COMPLEMENTAR'!C:L,7,0),VLOOKUP(C346,SERV_05_21!A:D,4,0))</f>
        <v>194.99</v>
      </c>
      <c r="H346" s="416">
        <f>TRUNC(G346*1.27,2)</f>
        <v>247.63</v>
      </c>
      <c r="I346" s="235">
        <f>TRUNC(F346*H346,2)</f>
        <v>9409.94</v>
      </c>
    </row>
    <row r="347" spans="2:9" x14ac:dyDescent="0.25">
      <c r="B347" s="346" t="s">
        <v>5156</v>
      </c>
      <c r="C347" s="347"/>
      <c r="D347" s="348" t="s">
        <v>72</v>
      </c>
      <c r="E347" s="347"/>
      <c r="F347" s="60"/>
      <c r="G347" s="61"/>
      <c r="H347" s="237"/>
      <c r="I347" s="238"/>
    </row>
    <row r="348" spans="2:9" x14ac:dyDescent="0.25">
      <c r="B348" s="346" t="s">
        <v>9995</v>
      </c>
      <c r="C348" s="347"/>
      <c r="D348" s="348" t="s">
        <v>4185</v>
      </c>
      <c r="E348" s="347"/>
      <c r="F348" s="60"/>
      <c r="G348" s="61"/>
      <c r="H348" s="237"/>
      <c r="I348" s="238"/>
    </row>
    <row r="349" spans="2:9" x14ac:dyDescent="0.25">
      <c r="B349" s="316" t="s">
        <v>9996</v>
      </c>
      <c r="C349" s="317" t="s">
        <v>13853</v>
      </c>
      <c r="D349" s="318" t="s">
        <v>74</v>
      </c>
      <c r="E349" s="334" t="s">
        <v>177</v>
      </c>
      <c r="F349" s="427">
        <v>5</v>
      </c>
      <c r="G349" s="52">
        <f>'08_COMP_COMPLEMENTAR'!H1296</f>
        <v>544.24</v>
      </c>
      <c r="H349" s="416">
        <f>TRUNC(G349*1.27,2)</f>
        <v>691.18</v>
      </c>
      <c r="I349" s="235">
        <f>TRUNC(F349*H349,2)</f>
        <v>3455.9</v>
      </c>
    </row>
    <row r="350" spans="2:9" x14ac:dyDescent="0.25">
      <c r="B350" s="346" t="s">
        <v>9997</v>
      </c>
      <c r="C350" s="347"/>
      <c r="D350" s="348" t="s">
        <v>73</v>
      </c>
      <c r="E350" s="347"/>
      <c r="F350" s="60"/>
      <c r="G350" s="61"/>
      <c r="H350" s="237"/>
      <c r="I350" s="238"/>
    </row>
    <row r="351" spans="2:9" x14ac:dyDescent="0.25">
      <c r="B351" s="316" t="s">
        <v>9998</v>
      </c>
      <c r="C351" s="317" t="s">
        <v>13853</v>
      </c>
      <c r="D351" s="318" t="s">
        <v>74</v>
      </c>
      <c r="E351" s="334" t="s">
        <v>177</v>
      </c>
      <c r="F351" s="427">
        <v>10</v>
      </c>
      <c r="G351" s="52">
        <f>'08_COMP_COMPLEMENTAR'!H1296</f>
        <v>544.24</v>
      </c>
      <c r="H351" s="416">
        <f>TRUNC(G351*1.27,2)</f>
        <v>691.18</v>
      </c>
      <c r="I351" s="235">
        <f>TRUNC(F351*H351,2)</f>
        <v>6911.8</v>
      </c>
    </row>
    <row r="352" spans="2:9" x14ac:dyDescent="0.25">
      <c r="B352" s="316" t="s">
        <v>9999</v>
      </c>
      <c r="C352" s="317" t="s">
        <v>13855</v>
      </c>
      <c r="D352" s="318" t="s">
        <v>4184</v>
      </c>
      <c r="E352" s="334" t="s">
        <v>177</v>
      </c>
      <c r="F352" s="427">
        <v>2</v>
      </c>
      <c r="G352" s="52">
        <f>'08_COMP_COMPLEMENTAR'!H1308</f>
        <v>1014.7900000000001</v>
      </c>
      <c r="H352" s="416">
        <f>TRUNC(G352*1.27,2)</f>
        <v>1288.78</v>
      </c>
      <c r="I352" s="235">
        <f>TRUNC(F352*H352,2)</f>
        <v>2577.56</v>
      </c>
    </row>
    <row r="353" spans="2:9" x14ac:dyDescent="0.25">
      <c r="B353" s="316" t="s">
        <v>10000</v>
      </c>
      <c r="C353" s="317" t="s">
        <v>13856</v>
      </c>
      <c r="D353" s="318" t="s">
        <v>4180</v>
      </c>
      <c r="E353" s="334" t="s">
        <v>177</v>
      </c>
      <c r="F353" s="427">
        <v>3</v>
      </c>
      <c r="G353" s="52">
        <f>'08_COMP_COMPLEMENTAR'!H1314</f>
        <v>1468.06</v>
      </c>
      <c r="H353" s="416">
        <f>TRUNC(G353*1.27,2)</f>
        <v>1864.43</v>
      </c>
      <c r="I353" s="235">
        <f>TRUNC(F353*H353,2)</f>
        <v>5593.29</v>
      </c>
    </row>
    <row r="354" spans="2:9" x14ac:dyDescent="0.25">
      <c r="B354" s="316" t="s">
        <v>10001</v>
      </c>
      <c r="C354" s="317" t="s">
        <v>13854</v>
      </c>
      <c r="D354" s="318" t="s">
        <v>4182</v>
      </c>
      <c r="E354" s="334" t="s">
        <v>177</v>
      </c>
      <c r="F354" s="427">
        <v>4</v>
      </c>
      <c r="G354" s="52">
        <f>'08_COMP_COMPLEMENTAR'!H1302</f>
        <v>716.57999999999993</v>
      </c>
      <c r="H354" s="416">
        <f>TRUNC(G354*1.27,2)</f>
        <v>910.05</v>
      </c>
      <c r="I354" s="235">
        <f>TRUNC(F354*H354,2)</f>
        <v>3640.2</v>
      </c>
    </row>
    <row r="355" spans="2:9" x14ac:dyDescent="0.25">
      <c r="B355" s="316" t="s">
        <v>10002</v>
      </c>
      <c r="C355" s="317" t="s">
        <v>4250</v>
      </c>
      <c r="D355" s="318" t="s">
        <v>4181</v>
      </c>
      <c r="E355" s="334" t="s">
        <v>177</v>
      </c>
      <c r="F355" s="427">
        <v>1</v>
      </c>
      <c r="G355" s="52">
        <f>IFERROR(VLOOKUP(C355,'08_COMP_COMPLEMENTAR'!C:L,7,0),VLOOKUP(C355,SERV_05_21!A:D,4,0))</f>
        <v>1105.78</v>
      </c>
      <c r="H355" s="416">
        <f>TRUNC(G355*1.27,2)</f>
        <v>1404.34</v>
      </c>
      <c r="I355" s="235">
        <f>TRUNC(F355*H355,2)</f>
        <v>1404.34</v>
      </c>
    </row>
    <row r="356" spans="2:9" x14ac:dyDescent="0.25">
      <c r="B356" s="346" t="s">
        <v>5157</v>
      </c>
      <c r="C356" s="347"/>
      <c r="D356" s="348" t="s">
        <v>4186</v>
      </c>
      <c r="E356" s="347"/>
      <c r="F356" s="60"/>
      <c r="G356" s="61"/>
      <c r="H356" s="237"/>
      <c r="I356" s="238"/>
    </row>
    <row r="357" spans="2:9" x14ac:dyDescent="0.25">
      <c r="B357" s="346" t="s">
        <v>10003</v>
      </c>
      <c r="C357" s="347"/>
      <c r="D357" s="348" t="s">
        <v>75</v>
      </c>
      <c r="E357" s="347"/>
      <c r="F357" s="60"/>
      <c r="G357" s="61"/>
      <c r="H357" s="237"/>
      <c r="I357" s="238"/>
    </row>
    <row r="358" spans="2:9" x14ac:dyDescent="0.25">
      <c r="B358" s="316" t="s">
        <v>10004</v>
      </c>
      <c r="C358" s="317" t="s">
        <v>13853</v>
      </c>
      <c r="D358" s="318" t="s">
        <v>76</v>
      </c>
      <c r="E358" s="334" t="s">
        <v>177</v>
      </c>
      <c r="F358" s="427">
        <v>2</v>
      </c>
      <c r="G358" s="52">
        <f>'08_COMP_COMPLEMENTAR'!H1296</f>
        <v>544.24</v>
      </c>
      <c r="H358" s="416">
        <f>TRUNC(G358*1.27,2)</f>
        <v>691.18</v>
      </c>
      <c r="I358" s="235">
        <f>TRUNC(F358*H358,2)</f>
        <v>1382.36</v>
      </c>
    </row>
    <row r="359" spans="2:9" x14ac:dyDescent="0.25">
      <c r="B359" s="346" t="s">
        <v>10005</v>
      </c>
      <c r="C359" s="347"/>
      <c r="D359" s="348" t="s">
        <v>4734</v>
      </c>
      <c r="E359" s="347"/>
      <c r="F359" s="60"/>
      <c r="G359" s="61"/>
      <c r="H359" s="237"/>
      <c r="I359" s="238"/>
    </row>
    <row r="360" spans="2:9" x14ac:dyDescent="0.25">
      <c r="B360" s="316" t="s">
        <v>10006</v>
      </c>
      <c r="C360" s="327">
        <v>90447</v>
      </c>
      <c r="D360" s="318" t="s">
        <v>4269</v>
      </c>
      <c r="E360" s="334" t="s">
        <v>178</v>
      </c>
      <c r="F360" s="427">
        <v>1406.2</v>
      </c>
      <c r="G360" s="52">
        <f>IFERROR(VLOOKUP(C360,'08_COMP_COMPLEMENTAR'!C:H,7,0),VLOOKUP(C360,SERV_05_21!A:D,4,0))</f>
        <v>4.42</v>
      </c>
      <c r="H360" s="416">
        <f>TRUNC(G360*1.27,2)</f>
        <v>5.61</v>
      </c>
      <c r="I360" s="235">
        <f>TRUNC(F360*H360,2)</f>
        <v>7888.78</v>
      </c>
    </row>
    <row r="361" spans="2:9" ht="25.5" x14ac:dyDescent="0.25">
      <c r="B361" s="316" t="s">
        <v>10007</v>
      </c>
      <c r="C361" s="317" t="s">
        <v>4272</v>
      </c>
      <c r="D361" s="318" t="s">
        <v>4270</v>
      </c>
      <c r="E361" s="334" t="s">
        <v>4271</v>
      </c>
      <c r="F361" s="427">
        <v>1</v>
      </c>
      <c r="G361" s="52">
        <f>IFERROR(VLOOKUP(C361,'08_COMP_COMPLEMENTAR'!C:L,7,0),VLOOKUP(C361,SERV_05_21!A:D,4,0))</f>
        <v>254.46</v>
      </c>
      <c r="H361" s="416">
        <f>TRUNC(G361*1.27,2)</f>
        <v>323.16000000000003</v>
      </c>
      <c r="I361" s="235">
        <f>TRUNC(F361*H361,2)</f>
        <v>323.16000000000003</v>
      </c>
    </row>
    <row r="362" spans="2:9" ht="25.5" x14ac:dyDescent="0.25">
      <c r="B362" s="316" t="s">
        <v>10008</v>
      </c>
      <c r="C362" s="317">
        <v>93358</v>
      </c>
      <c r="D362" s="318" t="s">
        <v>4777</v>
      </c>
      <c r="E362" s="334" t="s">
        <v>4778</v>
      </c>
      <c r="F362" s="427">
        <v>43.233960000000003</v>
      </c>
      <c r="G362" s="52">
        <f>IFERROR(VLOOKUP(C362,'08_COMP_COMPLEMENTAR'!C:H,7,0),VLOOKUP(C362,SERV_05_21!A:D,4,0))</f>
        <v>55.46</v>
      </c>
      <c r="H362" s="416">
        <f>TRUNC(G362*1.27,2)</f>
        <v>70.430000000000007</v>
      </c>
      <c r="I362" s="235">
        <f>TRUNC(F362*H362,2)</f>
        <v>3044.96</v>
      </c>
    </row>
    <row r="363" spans="2:9" ht="25.5" x14ac:dyDescent="0.25">
      <c r="B363" s="316" t="s">
        <v>10009</v>
      </c>
      <c r="C363" s="317">
        <v>93382</v>
      </c>
      <c r="D363" s="318" t="s">
        <v>4779</v>
      </c>
      <c r="E363" s="334" t="s">
        <v>4778</v>
      </c>
      <c r="F363" s="427">
        <v>43.233960000000003</v>
      </c>
      <c r="G363" s="52">
        <f>IFERROR(VLOOKUP(C363,'08_COMP_COMPLEMENTAR'!C:H,7,0),VLOOKUP(C363,SERV_05_21!A:D,4,0))</f>
        <v>19.920000000000002</v>
      </c>
      <c r="H363" s="416">
        <f>TRUNC(G363*1.27,2)</f>
        <v>25.29</v>
      </c>
      <c r="I363" s="235">
        <f>TRUNC(F363*H363,2)</f>
        <v>1093.3800000000001</v>
      </c>
    </row>
    <row r="364" spans="2:9" x14ac:dyDescent="0.25">
      <c r="B364" s="339"/>
      <c r="C364" s="317"/>
      <c r="D364" s="340"/>
      <c r="E364" s="340"/>
      <c r="F364" s="340" t="s">
        <v>9910</v>
      </c>
      <c r="G364" s="230"/>
      <c r="H364" s="230"/>
      <c r="I364" s="56">
        <f>SUM(I257:I363)</f>
        <v>863093.00999999978</v>
      </c>
    </row>
    <row r="365" spans="2:9" x14ac:dyDescent="0.25">
      <c r="B365" s="341"/>
      <c r="C365" s="320"/>
      <c r="D365" s="321"/>
      <c r="E365" s="320"/>
      <c r="F365" s="57"/>
      <c r="G365" s="53"/>
      <c r="H365" s="241"/>
      <c r="I365" s="58"/>
    </row>
    <row r="366" spans="2:9" x14ac:dyDescent="0.25">
      <c r="B366" s="358" t="s">
        <v>5079</v>
      </c>
      <c r="C366" s="359"/>
      <c r="D366" s="360" t="s">
        <v>180</v>
      </c>
      <c r="E366" s="359"/>
      <c r="F366" s="66"/>
      <c r="G366" s="67"/>
      <c r="H366" s="233"/>
      <c r="I366" s="234">
        <f>I593</f>
        <v>524025.66</v>
      </c>
    </row>
    <row r="367" spans="2:9" x14ac:dyDescent="0.25">
      <c r="B367" s="346" t="s">
        <v>5158</v>
      </c>
      <c r="C367" s="347"/>
      <c r="D367" s="348" t="s">
        <v>77</v>
      </c>
      <c r="E367" s="347"/>
      <c r="F367" s="60"/>
      <c r="G367" s="61"/>
      <c r="H367" s="237"/>
      <c r="I367" s="238"/>
    </row>
    <row r="368" spans="2:9" x14ac:dyDescent="0.25">
      <c r="B368" s="346" t="s">
        <v>10010</v>
      </c>
      <c r="C368" s="347"/>
      <c r="D368" s="348" t="s">
        <v>78</v>
      </c>
      <c r="E368" s="347"/>
      <c r="F368" s="60"/>
      <c r="G368" s="61"/>
      <c r="H368" s="237"/>
      <c r="I368" s="238"/>
    </row>
    <row r="369" spans="2:9" x14ac:dyDescent="0.25">
      <c r="B369" s="316" t="s">
        <v>10011</v>
      </c>
      <c r="C369" s="317" t="s">
        <v>13860</v>
      </c>
      <c r="D369" s="318" t="s">
        <v>79</v>
      </c>
      <c r="E369" s="334" t="s">
        <v>177</v>
      </c>
      <c r="F369" s="427">
        <v>10</v>
      </c>
      <c r="G369" s="52">
        <f>'08_COMP_COMPLEMENTAR'!H1357</f>
        <v>553.77</v>
      </c>
      <c r="H369" s="416">
        <f>TRUNC(G369*1.27,2)</f>
        <v>703.28</v>
      </c>
      <c r="I369" s="235">
        <f>TRUNC(F369*H369,2)</f>
        <v>7032.8</v>
      </c>
    </row>
    <row r="370" spans="2:9" x14ac:dyDescent="0.25">
      <c r="B370" s="346" t="s">
        <v>10012</v>
      </c>
      <c r="C370" s="347"/>
      <c r="D370" s="348" t="s">
        <v>4388</v>
      </c>
      <c r="E370" s="347"/>
      <c r="F370" s="60"/>
      <c r="G370" s="61"/>
      <c r="H370" s="237"/>
      <c r="I370" s="238"/>
    </row>
    <row r="371" spans="2:9" x14ac:dyDescent="0.25">
      <c r="B371" s="316" t="s">
        <v>10013</v>
      </c>
      <c r="C371" s="317">
        <v>86913</v>
      </c>
      <c r="D371" s="318" t="s">
        <v>80</v>
      </c>
      <c r="E371" s="334" t="s">
        <v>177</v>
      </c>
      <c r="F371" s="427">
        <v>1</v>
      </c>
      <c r="G371" s="52">
        <f>IFERROR(VLOOKUP(C371,'08_COMP_COMPLEMENTAR'!C:H,7,0),VLOOKUP(C371,SERV_05_21!A:D,4,0))</f>
        <v>19.91</v>
      </c>
      <c r="H371" s="416">
        <f>TRUNC(G371*1.27,2)</f>
        <v>25.28</v>
      </c>
      <c r="I371" s="235">
        <f>TRUNC(F371*H371,2)</f>
        <v>25.28</v>
      </c>
    </row>
    <row r="372" spans="2:9" x14ac:dyDescent="0.25">
      <c r="B372" s="346" t="s">
        <v>10014</v>
      </c>
      <c r="C372" s="347"/>
      <c r="D372" s="348" t="s">
        <v>4387</v>
      </c>
      <c r="E372" s="347"/>
      <c r="F372" s="60"/>
      <c r="G372" s="61"/>
      <c r="H372" s="237"/>
      <c r="I372" s="238"/>
    </row>
    <row r="373" spans="2:9" x14ac:dyDescent="0.25">
      <c r="B373" s="316" t="s">
        <v>10015</v>
      </c>
      <c r="C373" s="317">
        <v>86910</v>
      </c>
      <c r="D373" s="318" t="s">
        <v>81</v>
      </c>
      <c r="E373" s="334" t="s">
        <v>177</v>
      </c>
      <c r="F373" s="427">
        <v>3</v>
      </c>
      <c r="G373" s="52">
        <f>IFERROR(VLOOKUP(C373,'08_COMP_COMPLEMENTAR'!C:H,7,0),VLOOKUP(C373,SERV_05_21!A:D,4,0))</f>
        <v>102.76</v>
      </c>
      <c r="H373" s="416">
        <f>TRUNC(G373*1.27,2)</f>
        <v>130.5</v>
      </c>
      <c r="I373" s="235">
        <f>TRUNC(F373*H373,2)</f>
        <v>391.5</v>
      </c>
    </row>
    <row r="374" spans="2:9" x14ac:dyDescent="0.25">
      <c r="B374" s="346" t="s">
        <v>10016</v>
      </c>
      <c r="C374" s="347"/>
      <c r="D374" s="348" t="s">
        <v>4389</v>
      </c>
      <c r="E374" s="347"/>
      <c r="F374" s="60"/>
      <c r="G374" s="61"/>
      <c r="H374" s="237"/>
      <c r="I374" s="238"/>
    </row>
    <row r="375" spans="2:9" x14ac:dyDescent="0.25">
      <c r="B375" s="316" t="s">
        <v>10017</v>
      </c>
      <c r="C375" s="317">
        <v>86913</v>
      </c>
      <c r="D375" s="318" t="s">
        <v>82</v>
      </c>
      <c r="E375" s="334" t="s">
        <v>177</v>
      </c>
      <c r="F375" s="427">
        <v>9</v>
      </c>
      <c r="G375" s="52">
        <f>IFERROR(VLOOKUP(C375,'08_COMP_COMPLEMENTAR'!C:H,7,0),VLOOKUP(C375,SERV_05_21!A:D,4,0))</f>
        <v>19.91</v>
      </c>
      <c r="H375" s="416">
        <f>TRUNC(G375*1.27,2)</f>
        <v>25.28</v>
      </c>
      <c r="I375" s="235">
        <f>TRUNC(F375*H375,2)</f>
        <v>227.52</v>
      </c>
    </row>
    <row r="376" spans="2:9" x14ac:dyDescent="0.25">
      <c r="B376" s="346" t="s">
        <v>10018</v>
      </c>
      <c r="C376" s="347"/>
      <c r="D376" s="348" t="s">
        <v>83</v>
      </c>
      <c r="E376" s="347"/>
      <c r="F376" s="60"/>
      <c r="G376" s="61"/>
      <c r="H376" s="237"/>
      <c r="I376" s="238"/>
    </row>
    <row r="377" spans="2:9" x14ac:dyDescent="0.25">
      <c r="B377" s="316" t="s">
        <v>10019</v>
      </c>
      <c r="C377" s="317">
        <v>86906</v>
      </c>
      <c r="D377" s="318" t="s">
        <v>81</v>
      </c>
      <c r="E377" s="334" t="s">
        <v>177</v>
      </c>
      <c r="F377" s="427">
        <v>50</v>
      </c>
      <c r="G377" s="52">
        <f>IFERROR(VLOOKUP(C377,'08_COMP_COMPLEMENTAR'!C:H,7,0),VLOOKUP(C377,SERV_05_21!A:D,4,0))</f>
        <v>54.21</v>
      </c>
      <c r="H377" s="416">
        <f>TRUNC(G377*1.27,2)</f>
        <v>68.84</v>
      </c>
      <c r="I377" s="235">
        <f>TRUNC(F377*H377,2)</f>
        <v>3442</v>
      </c>
    </row>
    <row r="378" spans="2:9" x14ac:dyDescent="0.25">
      <c r="B378" s="346" t="s">
        <v>10020</v>
      </c>
      <c r="C378" s="347"/>
      <c r="D378" s="348" t="s">
        <v>84</v>
      </c>
      <c r="E378" s="347"/>
      <c r="F378" s="60"/>
      <c r="G378" s="61"/>
      <c r="H378" s="237"/>
      <c r="I378" s="238"/>
    </row>
    <row r="379" spans="2:9" x14ac:dyDescent="0.25">
      <c r="B379" s="316" t="s">
        <v>10031</v>
      </c>
      <c r="C379" s="317">
        <v>86888</v>
      </c>
      <c r="D379" s="318" t="s">
        <v>79</v>
      </c>
      <c r="E379" s="334" t="s">
        <v>177</v>
      </c>
      <c r="F379" s="427">
        <v>40</v>
      </c>
      <c r="G379" s="52">
        <f>IFERROR(VLOOKUP(C379,'08_COMP_COMPLEMENTAR'!C:H,7,0),VLOOKUP(C379,SERV_05_21!A:D,4,0))</f>
        <v>480.94</v>
      </c>
      <c r="H379" s="416">
        <f>TRUNC(G379*1.27,2)</f>
        <v>610.79</v>
      </c>
      <c r="I379" s="235">
        <f>TRUNC(F379*H379,2)</f>
        <v>24431.599999999999</v>
      </c>
    </row>
    <row r="380" spans="2:9" x14ac:dyDescent="0.25">
      <c r="B380" s="346" t="s">
        <v>10021</v>
      </c>
      <c r="C380" s="347"/>
      <c r="D380" s="348" t="s">
        <v>4345</v>
      </c>
      <c r="E380" s="347"/>
      <c r="F380" s="60"/>
      <c r="G380" s="61"/>
      <c r="H380" s="237"/>
      <c r="I380" s="238"/>
    </row>
    <row r="381" spans="2:9" x14ac:dyDescent="0.25">
      <c r="B381" s="316" t="s">
        <v>10032</v>
      </c>
      <c r="C381" s="327">
        <v>95472</v>
      </c>
      <c r="D381" s="318" t="s">
        <v>4256</v>
      </c>
      <c r="E381" s="334" t="s">
        <v>177</v>
      </c>
      <c r="F381" s="427">
        <v>8</v>
      </c>
      <c r="G381" s="52">
        <f>IFERROR(VLOOKUP(C381,'08_COMP_COMPLEMENTAR'!C:H,7,0),VLOOKUP(C381,SERV_05_21!A:D,4,0))</f>
        <v>866.15</v>
      </c>
      <c r="H381" s="416">
        <f>TRUNC(G381*1.27,2)</f>
        <v>1100.01</v>
      </c>
      <c r="I381" s="235">
        <f>TRUNC(F381*H381,2)</f>
        <v>8800.08</v>
      </c>
    </row>
    <row r="382" spans="2:9" x14ac:dyDescent="0.25">
      <c r="B382" s="346" t="s">
        <v>10022</v>
      </c>
      <c r="C382" s="347"/>
      <c r="D382" s="348" t="s">
        <v>108</v>
      </c>
      <c r="E382" s="347"/>
      <c r="F382" s="60"/>
      <c r="G382" s="61"/>
      <c r="H382" s="237"/>
      <c r="I382" s="238"/>
    </row>
    <row r="383" spans="2:9" x14ac:dyDescent="0.25">
      <c r="B383" s="316" t="s">
        <v>10033</v>
      </c>
      <c r="C383" s="317">
        <v>86884</v>
      </c>
      <c r="D383" s="318" t="s">
        <v>107</v>
      </c>
      <c r="E383" s="334" t="s">
        <v>177</v>
      </c>
      <c r="F383" s="427">
        <v>95</v>
      </c>
      <c r="G383" s="52">
        <f>IFERROR(VLOOKUP(C383,'08_COMP_COMPLEMENTAR'!C:H,7,0),VLOOKUP(C383,SERV_05_21!A:D,4,0))</f>
        <v>7.46</v>
      </c>
      <c r="H383" s="416">
        <f>TRUNC(G383*1.27,2)</f>
        <v>9.4700000000000006</v>
      </c>
      <c r="I383" s="235">
        <f>TRUNC(F383*H383,2)</f>
        <v>899.65</v>
      </c>
    </row>
    <row r="384" spans="2:9" x14ac:dyDescent="0.25">
      <c r="B384" s="346" t="s">
        <v>10023</v>
      </c>
      <c r="C384" s="347"/>
      <c r="D384" s="348" t="s">
        <v>101</v>
      </c>
      <c r="E384" s="347"/>
      <c r="F384" s="60"/>
      <c r="G384" s="61"/>
      <c r="H384" s="237"/>
      <c r="I384" s="238"/>
    </row>
    <row r="385" spans="2:9" x14ac:dyDescent="0.25">
      <c r="B385" s="352" t="s">
        <v>10030</v>
      </c>
      <c r="C385" s="325" t="s">
        <v>4284</v>
      </c>
      <c r="D385" s="326" t="s">
        <v>55</v>
      </c>
      <c r="E385" s="351" t="s">
        <v>177</v>
      </c>
      <c r="F385" s="428">
        <v>8</v>
      </c>
      <c r="G385" s="63">
        <f>IFERROR(VLOOKUP(C385,'08_COMP_COMPLEMENTAR'!C:L,7,0),VLOOKUP(C385,SERV_05_21!A:D,4,0))</f>
        <v>13.080000000000002</v>
      </c>
      <c r="H385" s="240">
        <f>TRUNC(G385*1.27,2)</f>
        <v>16.61</v>
      </c>
      <c r="I385" s="429">
        <f>TRUNC(F385*H385,2)</f>
        <v>132.88</v>
      </c>
    </row>
    <row r="386" spans="2:9" x14ac:dyDescent="0.25">
      <c r="B386" s="346" t="s">
        <v>10024</v>
      </c>
      <c r="C386" s="347"/>
      <c r="D386" s="348" t="s">
        <v>4390</v>
      </c>
      <c r="E386" s="347"/>
      <c r="F386" s="60"/>
      <c r="G386" s="61"/>
      <c r="H386" s="237"/>
      <c r="I386" s="238"/>
    </row>
    <row r="387" spans="2:9" x14ac:dyDescent="0.25">
      <c r="B387" s="316" t="s">
        <v>10034</v>
      </c>
      <c r="C387" s="317">
        <v>86883</v>
      </c>
      <c r="D387" s="318" t="s">
        <v>109</v>
      </c>
      <c r="E387" s="334" t="s">
        <v>177</v>
      </c>
      <c r="F387" s="427">
        <v>55</v>
      </c>
      <c r="G387" s="52">
        <f>IFERROR(VLOOKUP(C387,'08_COMP_COMPLEMENTAR'!C:H,7,0),VLOOKUP(C387,SERV_05_21!A:D,4,0))</f>
        <v>10.92</v>
      </c>
      <c r="H387" s="416">
        <f>TRUNC(G387*1.27,2)</f>
        <v>13.86</v>
      </c>
      <c r="I387" s="235">
        <f>TRUNC(F387*H387,2)</f>
        <v>762.3</v>
      </c>
    </row>
    <row r="388" spans="2:9" x14ac:dyDescent="0.25">
      <c r="B388" s="346" t="s">
        <v>10025</v>
      </c>
      <c r="C388" s="347"/>
      <c r="D388" s="348" t="s">
        <v>4255</v>
      </c>
      <c r="E388" s="347"/>
      <c r="F388" s="60"/>
      <c r="G388" s="61"/>
      <c r="H388" s="237"/>
      <c r="I388" s="238"/>
    </row>
    <row r="389" spans="2:9" x14ac:dyDescent="0.25">
      <c r="B389" s="316" t="s">
        <v>10035</v>
      </c>
      <c r="C389" s="327">
        <v>86885</v>
      </c>
      <c r="D389" s="318" t="s">
        <v>5317</v>
      </c>
      <c r="E389" s="334" t="s">
        <v>177</v>
      </c>
      <c r="F389" s="427">
        <v>10</v>
      </c>
      <c r="G389" s="52">
        <f>IFERROR(VLOOKUP(C389,'08_COMP_COMPLEMENTAR'!C:H,7,0),VLOOKUP(C389,SERV_05_21!A:D,4,0))</f>
        <v>10.16</v>
      </c>
      <c r="H389" s="416">
        <f>TRUNC(G389*1.27,2)</f>
        <v>12.9</v>
      </c>
      <c r="I389" s="235">
        <f>TRUNC(F389*H389,2)</f>
        <v>129</v>
      </c>
    </row>
    <row r="390" spans="2:9" x14ac:dyDescent="0.25">
      <c r="B390" s="346" t="s">
        <v>10026</v>
      </c>
      <c r="C390" s="347"/>
      <c r="D390" s="348" t="s">
        <v>110</v>
      </c>
      <c r="E390" s="347"/>
      <c r="F390" s="60"/>
      <c r="G390" s="61"/>
      <c r="H390" s="237"/>
      <c r="I390" s="238"/>
    </row>
    <row r="391" spans="2:9" x14ac:dyDescent="0.25">
      <c r="B391" s="316" t="s">
        <v>10036</v>
      </c>
      <c r="C391" s="317" t="s">
        <v>4301</v>
      </c>
      <c r="D391" s="318" t="s">
        <v>111</v>
      </c>
      <c r="E391" s="334" t="s">
        <v>177</v>
      </c>
      <c r="F391" s="427">
        <v>8</v>
      </c>
      <c r="G391" s="52">
        <f>IFERROR(VLOOKUP(C391,'08_COMP_COMPLEMENTAR'!C:L,7,0),VLOOKUP(C391,SERV_05_21!A:D,4,0))</f>
        <v>25.270000000000003</v>
      </c>
      <c r="H391" s="416">
        <f>TRUNC(G391*1.27,2)</f>
        <v>32.090000000000003</v>
      </c>
      <c r="I391" s="235">
        <f>TRUNC(F391*H391,2)</f>
        <v>256.72000000000003</v>
      </c>
    </row>
    <row r="392" spans="2:9" x14ac:dyDescent="0.25">
      <c r="B392" s="346" t="s">
        <v>10027</v>
      </c>
      <c r="C392" s="347"/>
      <c r="D392" s="348" t="s">
        <v>112</v>
      </c>
      <c r="E392" s="347"/>
      <c r="F392" s="60"/>
      <c r="G392" s="61"/>
      <c r="H392" s="237"/>
      <c r="I392" s="238"/>
    </row>
    <row r="393" spans="2:9" x14ac:dyDescent="0.25">
      <c r="B393" s="316" t="s">
        <v>10037</v>
      </c>
      <c r="C393" s="317" t="s">
        <v>4303</v>
      </c>
      <c r="D393" s="318" t="s">
        <v>111</v>
      </c>
      <c r="E393" s="334" t="s">
        <v>177</v>
      </c>
      <c r="F393" s="427">
        <v>8</v>
      </c>
      <c r="G393" s="52">
        <f>IFERROR(VLOOKUP(C393,'08_COMP_COMPLEMENTAR'!C:L,7,0),VLOOKUP(C393,SERV_05_21!A:D,4,0))</f>
        <v>13.78</v>
      </c>
      <c r="H393" s="416">
        <f>TRUNC(G393*1.27,2)</f>
        <v>17.5</v>
      </c>
      <c r="I393" s="235">
        <f>TRUNC(F393*H393,2)</f>
        <v>140</v>
      </c>
    </row>
    <row r="394" spans="2:9" x14ac:dyDescent="0.25">
      <c r="B394" s="346" t="s">
        <v>10028</v>
      </c>
      <c r="C394" s="347"/>
      <c r="D394" s="348" t="s">
        <v>4257</v>
      </c>
      <c r="E394" s="347"/>
      <c r="F394" s="60"/>
      <c r="G394" s="61"/>
      <c r="H394" s="237"/>
      <c r="I394" s="238"/>
    </row>
    <row r="395" spans="2:9" x14ac:dyDescent="0.25">
      <c r="B395" s="316" t="s">
        <v>10038</v>
      </c>
      <c r="C395" s="317">
        <v>86879</v>
      </c>
      <c r="D395" s="318" t="s">
        <v>54</v>
      </c>
      <c r="E395" s="334" t="s">
        <v>177</v>
      </c>
      <c r="F395" s="427">
        <v>48</v>
      </c>
      <c r="G395" s="52">
        <f>IFERROR(VLOOKUP(C395,'08_COMP_COMPLEMENTAR'!C:H,7,0),VLOOKUP(C395,SERV_05_21!A:D,4,0))</f>
        <v>6.08</v>
      </c>
      <c r="H395" s="416">
        <f>TRUNC(G395*1.27,2)</f>
        <v>7.72</v>
      </c>
      <c r="I395" s="235">
        <f>TRUNC(F395*H395,2)</f>
        <v>370.56</v>
      </c>
    </row>
    <row r="396" spans="2:9" x14ac:dyDescent="0.25">
      <c r="B396" s="316" t="s">
        <v>10039</v>
      </c>
      <c r="C396" s="317" t="s">
        <v>13860</v>
      </c>
      <c r="D396" s="318" t="s">
        <v>4391</v>
      </c>
      <c r="E396" s="334" t="s">
        <v>177</v>
      </c>
      <c r="F396" s="427">
        <v>10</v>
      </c>
      <c r="G396" s="52">
        <f>'08_COMP_COMPLEMENTAR'!H1357</f>
        <v>553.77</v>
      </c>
      <c r="H396" s="416">
        <f>TRUNC(G396*1.27,2)</f>
        <v>703.28</v>
      </c>
      <c r="I396" s="235">
        <f>TRUNC(F396*H396,2)</f>
        <v>7032.8</v>
      </c>
    </row>
    <row r="397" spans="2:9" x14ac:dyDescent="0.25">
      <c r="B397" s="316" t="s">
        <v>10040</v>
      </c>
      <c r="C397" s="317" t="s">
        <v>4394</v>
      </c>
      <c r="D397" s="318" t="s">
        <v>4392</v>
      </c>
      <c r="E397" s="334" t="s">
        <v>177</v>
      </c>
      <c r="F397" s="427">
        <f>40+8</f>
        <v>48</v>
      </c>
      <c r="G397" s="52">
        <f>IFERROR(VLOOKUP(C397,'08_COMP_COMPLEMENTAR'!C:L,7,0),VLOOKUP(C397,SERV_05_21!A:D,4,0))</f>
        <v>45.08</v>
      </c>
      <c r="H397" s="416">
        <f t="shared" ref="H397:H411" si="30">TRUNC(G397*1.27,2)</f>
        <v>57.25</v>
      </c>
      <c r="I397" s="235">
        <f t="shared" ref="I397:I411" si="31">TRUNC(F397*H397,2)</f>
        <v>2748</v>
      </c>
    </row>
    <row r="398" spans="2:9" x14ac:dyDescent="0.25">
      <c r="B398" s="316" t="s">
        <v>10041</v>
      </c>
      <c r="C398" s="317" t="s">
        <v>4348</v>
      </c>
      <c r="D398" s="318" t="s">
        <v>4347</v>
      </c>
      <c r="E398" s="334" t="s">
        <v>177</v>
      </c>
      <c r="F398" s="427">
        <v>47</v>
      </c>
      <c r="G398" s="52">
        <f>IFERROR(VLOOKUP(C398,'08_COMP_COMPLEMENTAR'!C:L,7,0),VLOOKUP(C398,SERV_05_21!A:D,4,0))</f>
        <v>5.46</v>
      </c>
      <c r="H398" s="416">
        <f t="shared" si="30"/>
        <v>6.93</v>
      </c>
      <c r="I398" s="235">
        <f t="shared" si="31"/>
        <v>325.70999999999998</v>
      </c>
    </row>
    <row r="399" spans="2:9" ht="25.5" x14ac:dyDescent="0.25">
      <c r="B399" s="316" t="s">
        <v>10042</v>
      </c>
      <c r="C399" s="325" t="s">
        <v>4359</v>
      </c>
      <c r="D399" s="326" t="s">
        <v>4353</v>
      </c>
      <c r="E399" s="351" t="s">
        <v>177</v>
      </c>
      <c r="F399" s="428">
        <v>22</v>
      </c>
      <c r="G399" s="63">
        <f>IFERROR(VLOOKUP(C399,'08_COMP_COMPLEMENTAR'!C:L,7,0),VLOOKUP(C399,SERV_05_21!A:D,4,0))</f>
        <v>465.5</v>
      </c>
      <c r="H399" s="240">
        <f t="shared" si="30"/>
        <v>591.17999999999995</v>
      </c>
      <c r="I399" s="429">
        <f t="shared" si="31"/>
        <v>13005.96</v>
      </c>
    </row>
    <row r="400" spans="2:9" ht="25.5" x14ac:dyDescent="0.25">
      <c r="B400" s="316" t="s">
        <v>10043</v>
      </c>
      <c r="C400" s="317" t="s">
        <v>4360</v>
      </c>
      <c r="D400" s="318" t="s">
        <v>4354</v>
      </c>
      <c r="E400" s="334" t="s">
        <v>177</v>
      </c>
      <c r="F400" s="427">
        <v>4</v>
      </c>
      <c r="G400" s="52">
        <f>IFERROR(VLOOKUP(C400,'08_COMP_COMPLEMENTAR'!C:L,7,0),VLOOKUP(C400,SERV_05_21!A:D,4,0))</f>
        <v>839.35</v>
      </c>
      <c r="H400" s="416">
        <f t="shared" si="30"/>
        <v>1065.97</v>
      </c>
      <c r="I400" s="235">
        <f t="shared" si="31"/>
        <v>4263.88</v>
      </c>
    </row>
    <row r="401" spans="2:9" ht="25.5" x14ac:dyDescent="0.25">
      <c r="B401" s="316" t="s">
        <v>10044</v>
      </c>
      <c r="C401" s="317" t="s">
        <v>4361</v>
      </c>
      <c r="D401" s="318" t="s">
        <v>4355</v>
      </c>
      <c r="E401" s="334" t="s">
        <v>177</v>
      </c>
      <c r="F401" s="427">
        <v>1</v>
      </c>
      <c r="G401" s="52">
        <f>IFERROR(VLOOKUP(C401,'08_COMP_COMPLEMENTAR'!C:L,7,0),VLOOKUP(C401,SERV_05_21!A:D,4,0))</f>
        <v>582.49</v>
      </c>
      <c r="H401" s="416">
        <f t="shared" si="30"/>
        <v>739.76</v>
      </c>
      <c r="I401" s="235">
        <f t="shared" si="31"/>
        <v>739.76</v>
      </c>
    </row>
    <row r="402" spans="2:9" ht="25.5" x14ac:dyDescent="0.25">
      <c r="B402" s="316" t="s">
        <v>10045</v>
      </c>
      <c r="C402" s="317" t="s">
        <v>4363</v>
      </c>
      <c r="D402" s="318" t="s">
        <v>4356</v>
      </c>
      <c r="E402" s="334" t="s">
        <v>177</v>
      </c>
      <c r="F402" s="427">
        <v>1</v>
      </c>
      <c r="G402" s="52">
        <f>IFERROR(VLOOKUP(C402,'08_COMP_COMPLEMENTAR'!C:L,7,0),VLOOKUP(C402,SERV_05_21!A:D,4,0))</f>
        <v>607.85</v>
      </c>
      <c r="H402" s="416">
        <f t="shared" si="30"/>
        <v>771.96</v>
      </c>
      <c r="I402" s="235">
        <f t="shared" si="31"/>
        <v>771.96</v>
      </c>
    </row>
    <row r="403" spans="2:9" ht="25.5" x14ac:dyDescent="0.25">
      <c r="B403" s="316" t="s">
        <v>10046</v>
      </c>
      <c r="C403" s="317" t="s">
        <v>4365</v>
      </c>
      <c r="D403" s="318" t="s">
        <v>4357</v>
      </c>
      <c r="E403" s="334" t="s">
        <v>177</v>
      </c>
      <c r="F403" s="427">
        <v>1</v>
      </c>
      <c r="G403" s="52">
        <f>IFERROR(VLOOKUP(C403,'08_COMP_COMPLEMENTAR'!C:L,7,0),VLOOKUP(C403,SERV_05_21!A:D,4,0))</f>
        <v>683.93</v>
      </c>
      <c r="H403" s="416">
        <f t="shared" si="30"/>
        <v>868.59</v>
      </c>
      <c r="I403" s="235">
        <f t="shared" si="31"/>
        <v>868.59</v>
      </c>
    </row>
    <row r="404" spans="2:9" ht="25.5" x14ac:dyDescent="0.25">
      <c r="B404" s="316" t="s">
        <v>10047</v>
      </c>
      <c r="C404" s="317" t="s">
        <v>4366</v>
      </c>
      <c r="D404" s="318" t="s">
        <v>4358</v>
      </c>
      <c r="E404" s="334" t="s">
        <v>177</v>
      </c>
      <c r="F404" s="427">
        <v>1</v>
      </c>
      <c r="G404" s="52">
        <f>IFERROR(VLOOKUP(C404,'08_COMP_COMPLEMENTAR'!C:L,7,0),VLOOKUP(C404,SERV_05_21!A:D,4,0))</f>
        <v>557.14</v>
      </c>
      <c r="H404" s="416">
        <f t="shared" si="30"/>
        <v>707.56</v>
      </c>
      <c r="I404" s="235">
        <f t="shared" si="31"/>
        <v>707.56</v>
      </c>
    </row>
    <row r="405" spans="2:9" ht="25.5" x14ac:dyDescent="0.25">
      <c r="B405" s="316" t="s">
        <v>10048</v>
      </c>
      <c r="C405" s="317" t="s">
        <v>4367</v>
      </c>
      <c r="D405" s="318" t="s">
        <v>4368</v>
      </c>
      <c r="E405" s="334" t="s">
        <v>177</v>
      </c>
      <c r="F405" s="427">
        <v>2</v>
      </c>
      <c r="G405" s="52">
        <f>IFERROR(VLOOKUP(C405,'08_COMP_COMPLEMENTAR'!C:L,7,0),VLOOKUP(C405,SERV_05_21!A:D,4,0))</f>
        <v>1472.6</v>
      </c>
      <c r="H405" s="416">
        <f t="shared" si="30"/>
        <v>1870.2</v>
      </c>
      <c r="I405" s="235">
        <f t="shared" si="31"/>
        <v>3740.4</v>
      </c>
    </row>
    <row r="406" spans="2:9" ht="25.5" x14ac:dyDescent="0.25">
      <c r="B406" s="316" t="s">
        <v>10049</v>
      </c>
      <c r="C406" s="317" t="s">
        <v>4371</v>
      </c>
      <c r="D406" s="318" t="s">
        <v>4369</v>
      </c>
      <c r="E406" s="334" t="s">
        <v>177</v>
      </c>
      <c r="F406" s="427">
        <v>2</v>
      </c>
      <c r="G406" s="52">
        <f>IFERROR(VLOOKUP(C406,'08_COMP_COMPLEMENTAR'!C:L,7,0),VLOOKUP(C406,SERV_05_21!A:D,4,0))</f>
        <v>1694.29</v>
      </c>
      <c r="H406" s="416">
        <f t="shared" si="30"/>
        <v>2151.7399999999998</v>
      </c>
      <c r="I406" s="235">
        <f t="shared" si="31"/>
        <v>4303.4799999999996</v>
      </c>
    </row>
    <row r="407" spans="2:9" ht="25.5" x14ac:dyDescent="0.25">
      <c r="B407" s="316" t="s">
        <v>10050</v>
      </c>
      <c r="C407" s="317" t="s">
        <v>4373</v>
      </c>
      <c r="D407" s="318" t="s">
        <v>4376</v>
      </c>
      <c r="E407" s="334" t="s">
        <v>177</v>
      </c>
      <c r="F407" s="427">
        <v>2</v>
      </c>
      <c r="G407" s="52">
        <f>IFERROR(VLOOKUP(C407,'08_COMP_COMPLEMENTAR'!C:L,7,0),VLOOKUP(C407,SERV_05_21!A:D,4,0))</f>
        <v>950.98</v>
      </c>
      <c r="H407" s="416">
        <f t="shared" si="30"/>
        <v>1207.74</v>
      </c>
      <c r="I407" s="235">
        <f t="shared" si="31"/>
        <v>2415.48</v>
      </c>
    </row>
    <row r="408" spans="2:9" ht="25.5" x14ac:dyDescent="0.25">
      <c r="B408" s="316" t="s">
        <v>10051</v>
      </c>
      <c r="C408" s="317" t="s">
        <v>4382</v>
      </c>
      <c r="D408" s="318" t="s">
        <v>4377</v>
      </c>
      <c r="E408" s="334" t="s">
        <v>177</v>
      </c>
      <c r="F408" s="427">
        <v>1</v>
      </c>
      <c r="G408" s="52">
        <f>IFERROR(VLOOKUP(C408,'08_COMP_COMPLEMENTAR'!C:L,7,0),VLOOKUP(C408,SERV_05_21!A:D,4,0))</f>
        <v>772.45</v>
      </c>
      <c r="H408" s="416">
        <f t="shared" si="30"/>
        <v>981.01</v>
      </c>
      <c r="I408" s="235">
        <f t="shared" si="31"/>
        <v>981.01</v>
      </c>
    </row>
    <row r="409" spans="2:9" ht="25.5" x14ac:dyDescent="0.25">
      <c r="B409" s="316" t="s">
        <v>10052</v>
      </c>
      <c r="C409" s="317" t="s">
        <v>4384</v>
      </c>
      <c r="D409" s="318" t="s">
        <v>4378</v>
      </c>
      <c r="E409" s="334" t="s">
        <v>177</v>
      </c>
      <c r="F409" s="427">
        <v>1</v>
      </c>
      <c r="G409" s="52">
        <f>IFERROR(VLOOKUP(C409,'08_COMP_COMPLEMENTAR'!C:L,7,0),VLOOKUP(C409,SERV_05_21!A:D,4,0))</f>
        <v>924.59999999999991</v>
      </c>
      <c r="H409" s="416">
        <f t="shared" si="30"/>
        <v>1174.24</v>
      </c>
      <c r="I409" s="235">
        <f t="shared" si="31"/>
        <v>1174.24</v>
      </c>
    </row>
    <row r="410" spans="2:9" ht="25.5" x14ac:dyDescent="0.25">
      <c r="B410" s="316" t="s">
        <v>10053</v>
      </c>
      <c r="C410" s="327">
        <v>86921</v>
      </c>
      <c r="D410" s="318" t="s">
        <v>4350</v>
      </c>
      <c r="E410" s="334" t="s">
        <v>177</v>
      </c>
      <c r="F410" s="427">
        <v>2</v>
      </c>
      <c r="G410" s="52">
        <f>IFERROR(VLOOKUP(C410,'08_COMP_COMPLEMENTAR'!C:L,7,0),VLOOKUP(C410,SERV_05_21!A:D,4,0))</f>
        <v>849.98</v>
      </c>
      <c r="H410" s="416">
        <f t="shared" si="30"/>
        <v>1079.47</v>
      </c>
      <c r="I410" s="235">
        <f t="shared" si="31"/>
        <v>2158.94</v>
      </c>
    </row>
    <row r="411" spans="2:9" ht="25.5" x14ac:dyDescent="0.25">
      <c r="B411" s="316" t="s">
        <v>10054</v>
      </c>
      <c r="C411" s="317" t="s">
        <v>4385</v>
      </c>
      <c r="D411" s="318" t="s">
        <v>9837</v>
      </c>
      <c r="E411" s="334" t="s">
        <v>177</v>
      </c>
      <c r="F411" s="427">
        <v>1</v>
      </c>
      <c r="G411" s="52">
        <f>IFERROR(VLOOKUP(C411,'08_COMP_COMPLEMENTAR'!C:L,7,0),VLOOKUP(C411,SERV_05_21!A:D,4,0))</f>
        <v>327.54999999999995</v>
      </c>
      <c r="H411" s="416">
        <f t="shared" si="30"/>
        <v>415.98</v>
      </c>
      <c r="I411" s="235">
        <f t="shared" si="31"/>
        <v>415.98</v>
      </c>
    </row>
    <row r="412" spans="2:9" x14ac:dyDescent="0.25">
      <c r="B412" s="346" t="s">
        <v>5159</v>
      </c>
      <c r="C412" s="347"/>
      <c r="D412" s="348" t="s">
        <v>94</v>
      </c>
      <c r="E412" s="347"/>
      <c r="F412" s="60"/>
      <c r="G412" s="61"/>
      <c r="H412" s="237"/>
      <c r="I412" s="238"/>
    </row>
    <row r="413" spans="2:9" x14ac:dyDescent="0.25">
      <c r="B413" s="346" t="s">
        <v>10055</v>
      </c>
      <c r="C413" s="347"/>
      <c r="D413" s="348" t="s">
        <v>95</v>
      </c>
      <c r="E413" s="347"/>
      <c r="F413" s="60"/>
      <c r="G413" s="61"/>
      <c r="H413" s="237"/>
      <c r="I413" s="238"/>
    </row>
    <row r="414" spans="2:9" x14ac:dyDescent="0.25">
      <c r="B414" s="316" t="s">
        <v>10059</v>
      </c>
      <c r="C414" s="317">
        <v>94495</v>
      </c>
      <c r="D414" s="318" t="s">
        <v>54</v>
      </c>
      <c r="E414" s="334" t="s">
        <v>177</v>
      </c>
      <c r="F414" s="427">
        <v>1</v>
      </c>
      <c r="G414" s="52">
        <f>IFERROR(VLOOKUP(C414,'08_COMP_COMPLEMENTAR'!C:H,7,0),VLOOKUP(C414,SERV_05_21!A:D,4,0))</f>
        <v>51.43</v>
      </c>
      <c r="H414" s="416">
        <f>TRUNC(G414*1.27,2)</f>
        <v>65.31</v>
      </c>
      <c r="I414" s="235">
        <f>TRUNC(F414*H414,2)</f>
        <v>65.31</v>
      </c>
    </row>
    <row r="415" spans="2:9" x14ac:dyDescent="0.25">
      <c r="B415" s="316" t="s">
        <v>10060</v>
      </c>
      <c r="C415" s="317">
        <v>94498</v>
      </c>
      <c r="D415" s="318" t="s">
        <v>56</v>
      </c>
      <c r="E415" s="334" t="s">
        <v>177</v>
      </c>
      <c r="F415" s="427">
        <v>4</v>
      </c>
      <c r="G415" s="52">
        <f>IFERROR(VLOOKUP(C415,'08_COMP_COMPLEMENTAR'!C:H,7,0),VLOOKUP(C415,SERV_05_21!A:D,4,0))</f>
        <v>91.23</v>
      </c>
      <c r="H415" s="416">
        <f>TRUNC(G415*1.27,2)</f>
        <v>115.86</v>
      </c>
      <c r="I415" s="235">
        <f>TRUNC(F415*H415,2)</f>
        <v>463.44</v>
      </c>
    </row>
    <row r="416" spans="2:9" x14ac:dyDescent="0.25">
      <c r="B416" s="316" t="s">
        <v>10061</v>
      </c>
      <c r="C416" s="317">
        <v>94499</v>
      </c>
      <c r="D416" s="318" t="s">
        <v>96</v>
      </c>
      <c r="E416" s="334" t="s">
        <v>177</v>
      </c>
      <c r="F416" s="427">
        <v>3</v>
      </c>
      <c r="G416" s="52">
        <f>IFERROR(VLOOKUP(C416,'08_COMP_COMPLEMENTAR'!C:H,7,0),VLOOKUP(C416,SERV_05_21!A:D,4,0))</f>
        <v>161.12</v>
      </c>
      <c r="H416" s="416">
        <f>TRUNC(G416*1.27,2)</f>
        <v>204.62</v>
      </c>
      <c r="I416" s="235">
        <f>TRUNC(F416*H416,2)</f>
        <v>613.86</v>
      </c>
    </row>
    <row r="417" spans="2:9" x14ac:dyDescent="0.25">
      <c r="B417" s="316" t="s">
        <v>10062</v>
      </c>
      <c r="C417" s="317">
        <v>94500</v>
      </c>
      <c r="D417" s="318" t="s">
        <v>97</v>
      </c>
      <c r="E417" s="334" t="s">
        <v>177</v>
      </c>
      <c r="F417" s="427">
        <v>1</v>
      </c>
      <c r="G417" s="52">
        <f>IFERROR(VLOOKUP(C417,'08_COMP_COMPLEMENTAR'!C:H,7,0),VLOOKUP(C417,SERV_05_21!A:D,4,0))</f>
        <v>190.8</v>
      </c>
      <c r="H417" s="416">
        <f>TRUNC(G417*1.27,2)</f>
        <v>242.31</v>
      </c>
      <c r="I417" s="235">
        <f>TRUNC(F417*H417,2)</f>
        <v>242.31</v>
      </c>
    </row>
    <row r="418" spans="2:9" x14ac:dyDescent="0.25">
      <c r="B418" s="346" t="s">
        <v>10056</v>
      </c>
      <c r="C418" s="347"/>
      <c r="D418" s="348" t="s">
        <v>98</v>
      </c>
      <c r="E418" s="347"/>
      <c r="F418" s="60"/>
      <c r="G418" s="61"/>
      <c r="H418" s="237"/>
      <c r="I418" s="238"/>
    </row>
    <row r="419" spans="2:9" x14ac:dyDescent="0.25">
      <c r="B419" s="316" t="s">
        <v>10063</v>
      </c>
      <c r="C419" s="317">
        <v>89987</v>
      </c>
      <c r="D419" s="318" t="s">
        <v>57</v>
      </c>
      <c r="E419" s="334" t="s">
        <v>177</v>
      </c>
      <c r="F419" s="427">
        <v>48</v>
      </c>
      <c r="G419" s="52">
        <f>IFERROR(VLOOKUP(C419,'08_COMP_COMPLEMENTAR'!C:H,7,0),VLOOKUP(C419,SERV_05_21!A:D,4,0))</f>
        <v>50.59</v>
      </c>
      <c r="H419" s="416">
        <f>TRUNC(G419*1.27,2)</f>
        <v>64.239999999999995</v>
      </c>
      <c r="I419" s="235">
        <f>TRUNC(F419*H419,2)</f>
        <v>3083.52</v>
      </c>
    </row>
    <row r="420" spans="2:9" x14ac:dyDescent="0.25">
      <c r="B420" s="346" t="s">
        <v>10057</v>
      </c>
      <c r="C420" s="347"/>
      <c r="D420" s="348" t="s">
        <v>99</v>
      </c>
      <c r="E420" s="347"/>
      <c r="F420" s="60"/>
      <c r="G420" s="61"/>
      <c r="H420" s="237"/>
      <c r="I420" s="238"/>
    </row>
    <row r="421" spans="2:9" x14ac:dyDescent="0.25">
      <c r="B421" s="316" t="s">
        <v>10064</v>
      </c>
      <c r="C421" s="317">
        <v>89985</v>
      </c>
      <c r="D421" s="318" t="s">
        <v>57</v>
      </c>
      <c r="E421" s="334" t="s">
        <v>177</v>
      </c>
      <c r="F421" s="427">
        <v>10</v>
      </c>
      <c r="G421" s="52">
        <f>IFERROR(VLOOKUP(C421,'08_COMP_COMPLEMENTAR'!C:H,7,0),VLOOKUP(C421,SERV_05_21!A:D,4,0))</f>
        <v>48.2</v>
      </c>
      <c r="H421" s="416">
        <f>TRUNC(G421*1.27,2)</f>
        <v>61.21</v>
      </c>
      <c r="I421" s="235">
        <f>TRUNC(F421*H421,2)</f>
        <v>612.1</v>
      </c>
    </row>
    <row r="422" spans="2:9" x14ac:dyDescent="0.25">
      <c r="B422" s="346" t="s">
        <v>10058</v>
      </c>
      <c r="C422" s="347"/>
      <c r="D422" s="348" t="s">
        <v>9839</v>
      </c>
      <c r="E422" s="347"/>
      <c r="F422" s="60"/>
      <c r="G422" s="61"/>
      <c r="H422" s="237"/>
      <c r="I422" s="238"/>
    </row>
    <row r="423" spans="2:9" x14ac:dyDescent="0.25">
      <c r="B423" s="316" t="s">
        <v>10065</v>
      </c>
      <c r="C423" s="317">
        <v>99635</v>
      </c>
      <c r="D423" s="318" t="s">
        <v>55</v>
      </c>
      <c r="E423" s="334" t="s">
        <v>177</v>
      </c>
      <c r="F423" s="427">
        <v>8</v>
      </c>
      <c r="G423" s="52">
        <f>IFERROR(VLOOKUP(C423,'08_COMP_COMPLEMENTAR'!C:L,7,0),VLOOKUP(C423,SERV_05_21!A:D,4,0))</f>
        <v>174.87</v>
      </c>
      <c r="H423" s="416">
        <f>TRUNC(G423*1.27,2)</f>
        <v>222.08</v>
      </c>
      <c r="I423" s="235">
        <f>TRUNC(F423*H423,2)</f>
        <v>1776.64</v>
      </c>
    </row>
    <row r="424" spans="2:9" x14ac:dyDescent="0.25">
      <c r="B424" s="346" t="s">
        <v>5160</v>
      </c>
      <c r="C424" s="347"/>
      <c r="D424" s="348" t="s">
        <v>85</v>
      </c>
      <c r="E424" s="347"/>
      <c r="F424" s="60"/>
      <c r="G424" s="61"/>
      <c r="H424" s="237"/>
      <c r="I424" s="238"/>
    </row>
    <row r="425" spans="2:9" x14ac:dyDescent="0.25">
      <c r="B425" s="346" t="s">
        <v>10066</v>
      </c>
      <c r="C425" s="347"/>
      <c r="D425" s="348" t="s">
        <v>4226</v>
      </c>
      <c r="E425" s="347"/>
      <c r="F425" s="60"/>
      <c r="G425" s="61"/>
      <c r="H425" s="237"/>
      <c r="I425" s="238"/>
    </row>
    <row r="426" spans="2:9" x14ac:dyDescent="0.25">
      <c r="B426" s="316" t="s">
        <v>10067</v>
      </c>
      <c r="C426" s="317" t="s">
        <v>4223</v>
      </c>
      <c r="D426" s="318" t="s">
        <v>4227</v>
      </c>
      <c r="E426" s="334" t="s">
        <v>177</v>
      </c>
      <c r="F426" s="427">
        <v>1</v>
      </c>
      <c r="G426" s="52">
        <f>IFERROR(VLOOKUP(C426,'08_COMP_COMPLEMENTAR'!C:L,7,0),VLOOKUP(C426,SERV_05_21!A:D,4,0))</f>
        <v>1417.97</v>
      </c>
      <c r="H426" s="416">
        <f t="shared" ref="H426:H433" si="32">TRUNC(G426*1.27,2)</f>
        <v>1800.82</v>
      </c>
      <c r="I426" s="235">
        <f t="shared" ref="I426:I433" si="33">TRUNC(F426*H426,2)</f>
        <v>1800.82</v>
      </c>
    </row>
    <row r="427" spans="2:9" x14ac:dyDescent="0.25">
      <c r="B427" s="316" t="s">
        <v>10068</v>
      </c>
      <c r="C427" s="317">
        <v>99620</v>
      </c>
      <c r="D427" s="318" t="s">
        <v>4424</v>
      </c>
      <c r="E427" s="334" t="s">
        <v>177</v>
      </c>
      <c r="F427" s="427">
        <v>1</v>
      </c>
      <c r="G427" s="52">
        <f>IFERROR(VLOOKUP(C427,'08_COMP_COMPLEMENTAR'!C:H,7,0),VLOOKUP(C427,SERV_05_21!A:D,4,0))</f>
        <v>135.18</v>
      </c>
      <c r="H427" s="416">
        <f t="shared" si="32"/>
        <v>171.67</v>
      </c>
      <c r="I427" s="235">
        <f t="shared" si="33"/>
        <v>171.67</v>
      </c>
    </row>
    <row r="428" spans="2:9" x14ac:dyDescent="0.25">
      <c r="B428" s="316" t="s">
        <v>10029</v>
      </c>
      <c r="C428" s="317">
        <v>94495</v>
      </c>
      <c r="D428" s="318" t="s">
        <v>4277</v>
      </c>
      <c r="E428" s="334" t="s">
        <v>177</v>
      </c>
      <c r="F428" s="427">
        <v>1</v>
      </c>
      <c r="G428" s="52">
        <f>IFERROR(VLOOKUP(C428,'08_COMP_COMPLEMENTAR'!C:L,7,0),VLOOKUP(C428,SERV_05_21!A:D,4,0))</f>
        <v>51.43</v>
      </c>
      <c r="H428" s="416">
        <f t="shared" si="32"/>
        <v>65.31</v>
      </c>
      <c r="I428" s="235">
        <f t="shared" si="33"/>
        <v>65.31</v>
      </c>
    </row>
    <row r="429" spans="2:9" x14ac:dyDescent="0.25">
      <c r="B429" s="316" t="s">
        <v>10069</v>
      </c>
      <c r="C429" s="327">
        <v>94676</v>
      </c>
      <c r="D429" s="318" t="s">
        <v>4278</v>
      </c>
      <c r="E429" s="334" t="s">
        <v>177</v>
      </c>
      <c r="F429" s="427">
        <v>1</v>
      </c>
      <c r="G429" s="52">
        <f>IFERROR(VLOOKUP(C429,'08_COMP_COMPLEMENTAR'!C:L,7,0),VLOOKUP(C429,SERV_05_21!A:D,4,0))</f>
        <v>13.54</v>
      </c>
      <c r="H429" s="416">
        <f t="shared" si="32"/>
        <v>17.190000000000001</v>
      </c>
      <c r="I429" s="235">
        <f t="shared" si="33"/>
        <v>17.190000000000001</v>
      </c>
    </row>
    <row r="430" spans="2:9" x14ac:dyDescent="0.25">
      <c r="B430" s="316" t="s">
        <v>10070</v>
      </c>
      <c r="C430" s="327">
        <v>89436</v>
      </c>
      <c r="D430" s="318" t="s">
        <v>4281</v>
      </c>
      <c r="E430" s="334" t="s">
        <v>177</v>
      </c>
      <c r="F430" s="427">
        <v>4</v>
      </c>
      <c r="G430" s="52">
        <f>IFERROR(VLOOKUP(C430,'08_COMP_COMPLEMENTAR'!C:L,7,0),VLOOKUP(C430,SERV_05_21!A:D,4,0))</f>
        <v>5.57</v>
      </c>
      <c r="H430" s="416">
        <f t="shared" si="32"/>
        <v>7.07</v>
      </c>
      <c r="I430" s="235">
        <f t="shared" si="33"/>
        <v>28.28</v>
      </c>
    </row>
    <row r="431" spans="2:9" x14ac:dyDescent="0.25">
      <c r="B431" s="316" t="s">
        <v>10071</v>
      </c>
      <c r="C431" s="327">
        <v>89572</v>
      </c>
      <c r="D431" s="318" t="s">
        <v>4280</v>
      </c>
      <c r="E431" s="334" t="s">
        <v>177</v>
      </c>
      <c r="F431" s="427">
        <v>2</v>
      </c>
      <c r="G431" s="52">
        <f>IFERROR(VLOOKUP(C431,'08_COMP_COMPLEMENTAR'!C:L,7,0),VLOOKUP(C431,SERV_05_21!A:D,4,0))</f>
        <v>7.25</v>
      </c>
      <c r="H431" s="416">
        <f t="shared" si="32"/>
        <v>9.1999999999999993</v>
      </c>
      <c r="I431" s="235">
        <f t="shared" si="33"/>
        <v>18.399999999999999</v>
      </c>
    </row>
    <row r="432" spans="2:9" x14ac:dyDescent="0.25">
      <c r="B432" s="316" t="s">
        <v>10072</v>
      </c>
      <c r="C432" s="327">
        <v>94710</v>
      </c>
      <c r="D432" s="318" t="s">
        <v>4282</v>
      </c>
      <c r="E432" s="334" t="s">
        <v>177</v>
      </c>
      <c r="F432" s="427">
        <v>2</v>
      </c>
      <c r="G432" s="52">
        <f>IFERROR(VLOOKUP(C432,'08_COMP_COMPLEMENTAR'!C:L,7,0),VLOOKUP(C432,SERV_05_21!A:D,4,0))</f>
        <v>44.4</v>
      </c>
      <c r="H432" s="416">
        <f t="shared" si="32"/>
        <v>56.38</v>
      </c>
      <c r="I432" s="235">
        <f t="shared" si="33"/>
        <v>112.76</v>
      </c>
    </row>
    <row r="433" spans="2:9" x14ac:dyDescent="0.25">
      <c r="B433" s="316" t="s">
        <v>10073</v>
      </c>
      <c r="C433" s="317" t="s">
        <v>13846</v>
      </c>
      <c r="D433" s="318" t="s">
        <v>4279</v>
      </c>
      <c r="E433" s="334" t="s">
        <v>177</v>
      </c>
      <c r="F433" s="427">
        <v>1</v>
      </c>
      <c r="G433" s="52">
        <f>'08_COMP_COMPLEMENTAR'!H1255</f>
        <v>109.75999999999999</v>
      </c>
      <c r="H433" s="416">
        <f t="shared" si="32"/>
        <v>139.38999999999999</v>
      </c>
      <c r="I433" s="235">
        <f t="shared" si="33"/>
        <v>139.38999999999999</v>
      </c>
    </row>
    <row r="434" spans="2:9" x14ac:dyDescent="0.25">
      <c r="B434" s="346" t="s">
        <v>5161</v>
      </c>
      <c r="C434" s="347"/>
      <c r="D434" s="348" t="s">
        <v>144</v>
      </c>
      <c r="E434" s="347"/>
      <c r="F434" s="60"/>
      <c r="G434" s="61"/>
      <c r="H434" s="237"/>
      <c r="I434" s="238"/>
    </row>
    <row r="435" spans="2:9" x14ac:dyDescent="0.25">
      <c r="B435" s="346" t="s">
        <v>10074</v>
      </c>
      <c r="C435" s="347"/>
      <c r="D435" s="348" t="s">
        <v>145</v>
      </c>
      <c r="E435" s="347"/>
      <c r="F435" s="60"/>
      <c r="G435" s="61"/>
      <c r="H435" s="237"/>
      <c r="I435" s="238"/>
    </row>
    <row r="436" spans="2:9" x14ac:dyDescent="0.25">
      <c r="B436" s="316" t="s">
        <v>10075</v>
      </c>
      <c r="C436" s="327">
        <v>94713</v>
      </c>
      <c r="D436" s="318" t="s">
        <v>146</v>
      </c>
      <c r="E436" s="334" t="s">
        <v>177</v>
      </c>
      <c r="F436" s="427">
        <v>3</v>
      </c>
      <c r="G436" s="52">
        <f>IFERROR(VLOOKUP(C436,'08_COMP_COMPLEMENTAR'!C:H,7,0),VLOOKUP(C436,SERV_05_21!A:D,4,0))</f>
        <v>190.84</v>
      </c>
      <c r="H436" s="416">
        <f>TRUNC(G436*1.27,2)</f>
        <v>242.36</v>
      </c>
      <c r="I436" s="235">
        <f>TRUNC(F436*H436,2)</f>
        <v>727.08</v>
      </c>
    </row>
    <row r="437" spans="2:9" x14ac:dyDescent="0.25">
      <c r="B437" s="316" t="s">
        <v>10076</v>
      </c>
      <c r="C437" s="327">
        <v>94709</v>
      </c>
      <c r="D437" s="318" t="s">
        <v>4268</v>
      </c>
      <c r="E437" s="334" t="s">
        <v>177</v>
      </c>
      <c r="F437" s="427">
        <v>3</v>
      </c>
      <c r="G437" s="52">
        <f>IFERROR(VLOOKUP(C437,'08_COMP_COMPLEMENTAR'!C:H,7,0),VLOOKUP(C437,SERV_05_21!A:D,4,0))</f>
        <v>28.12</v>
      </c>
      <c r="H437" s="416">
        <f>TRUNC(G437*1.27,2)</f>
        <v>35.71</v>
      </c>
      <c r="I437" s="235">
        <f>TRUNC(F437*H437,2)</f>
        <v>107.13</v>
      </c>
    </row>
    <row r="438" spans="2:9" x14ac:dyDescent="0.25">
      <c r="B438" s="346" t="s">
        <v>10077</v>
      </c>
      <c r="C438" s="347"/>
      <c r="D438" s="348" t="s">
        <v>147</v>
      </c>
      <c r="E438" s="347"/>
      <c r="F438" s="60"/>
      <c r="G438" s="61"/>
      <c r="H438" s="237"/>
      <c r="I438" s="238"/>
    </row>
    <row r="439" spans="2:9" x14ac:dyDescent="0.25">
      <c r="B439" s="316" t="s">
        <v>10087</v>
      </c>
      <c r="C439" s="327">
        <v>89383</v>
      </c>
      <c r="D439" s="318" t="s">
        <v>143</v>
      </c>
      <c r="E439" s="334" t="s">
        <v>177</v>
      </c>
      <c r="F439" s="427">
        <v>105</v>
      </c>
      <c r="G439" s="52">
        <f>IFERROR(VLOOKUP(C439,'08_COMP_COMPLEMENTAR'!C:H,7,0),VLOOKUP(C439,SERV_05_21!A:D,4,0))</f>
        <v>5.19</v>
      </c>
      <c r="H439" s="416">
        <f>TRUNC(G439*1.27,2)</f>
        <v>6.59</v>
      </c>
      <c r="I439" s="235">
        <f>TRUNC(F439*H439,2)</f>
        <v>691.95</v>
      </c>
    </row>
    <row r="440" spans="2:9" x14ac:dyDescent="0.25">
      <c r="B440" s="316" t="s">
        <v>10088</v>
      </c>
      <c r="C440" s="327">
        <v>89596</v>
      </c>
      <c r="D440" s="318" t="s">
        <v>148</v>
      </c>
      <c r="E440" s="334" t="s">
        <v>177</v>
      </c>
      <c r="F440" s="427">
        <v>6</v>
      </c>
      <c r="G440" s="52">
        <f>IFERROR(VLOOKUP(C440,'08_COMP_COMPLEMENTAR'!C:H,7,0),VLOOKUP(C440,SERV_05_21!A:D,4,0))</f>
        <v>9.66</v>
      </c>
      <c r="H440" s="416">
        <f>TRUNC(G440*1.27,2)</f>
        <v>12.26</v>
      </c>
      <c r="I440" s="235">
        <f>TRUNC(F440*H440,2)</f>
        <v>73.56</v>
      </c>
    </row>
    <row r="441" spans="2:9" x14ac:dyDescent="0.25">
      <c r="B441" s="316" t="s">
        <v>10089</v>
      </c>
      <c r="C441" s="327">
        <v>89613</v>
      </c>
      <c r="D441" s="318" t="s">
        <v>146</v>
      </c>
      <c r="E441" s="334" t="s">
        <v>177</v>
      </c>
      <c r="F441" s="427">
        <v>6</v>
      </c>
      <c r="G441" s="52">
        <f>IFERROR(VLOOKUP(C441,'08_COMP_COMPLEMENTAR'!C:H,7,0),VLOOKUP(C441,SERV_05_21!A:D,4,0))</f>
        <v>27.44</v>
      </c>
      <c r="H441" s="416">
        <f>TRUNC(G441*1.27,2)</f>
        <v>34.840000000000003</v>
      </c>
      <c r="I441" s="235">
        <f>TRUNC(F441*H441,2)</f>
        <v>209.04</v>
      </c>
    </row>
    <row r="442" spans="2:9" x14ac:dyDescent="0.25">
      <c r="B442" s="346" t="s">
        <v>10078</v>
      </c>
      <c r="C442" s="347"/>
      <c r="D442" s="348" t="s">
        <v>149</v>
      </c>
      <c r="E442" s="347"/>
      <c r="F442" s="60"/>
      <c r="G442" s="61"/>
      <c r="H442" s="237"/>
      <c r="I442" s="238"/>
    </row>
    <row r="443" spans="2:9" x14ac:dyDescent="0.25">
      <c r="B443" s="316" t="s">
        <v>10090</v>
      </c>
      <c r="C443" s="317" t="s">
        <v>4312</v>
      </c>
      <c r="D443" s="318" t="s">
        <v>150</v>
      </c>
      <c r="E443" s="334" t="s">
        <v>177</v>
      </c>
      <c r="F443" s="427">
        <v>3</v>
      </c>
      <c r="G443" s="52">
        <f>IFERROR(VLOOKUP(C443,'08_COMP_COMPLEMENTAR'!C:L,7,0),VLOOKUP(C443,SERV_05_21!A:D,4,0))</f>
        <v>6.2200000000000006</v>
      </c>
      <c r="H443" s="416">
        <f>TRUNC(G443*1.27,2)</f>
        <v>7.89</v>
      </c>
      <c r="I443" s="235">
        <f>TRUNC(F443*H443,2)</f>
        <v>23.67</v>
      </c>
    </row>
    <row r="444" spans="2:9" x14ac:dyDescent="0.25">
      <c r="B444" s="316" t="s">
        <v>10091</v>
      </c>
      <c r="C444" s="317" t="s">
        <v>4314</v>
      </c>
      <c r="D444" s="318" t="s">
        <v>151</v>
      </c>
      <c r="E444" s="334" t="s">
        <v>177</v>
      </c>
      <c r="F444" s="427">
        <v>8</v>
      </c>
      <c r="G444" s="52">
        <f>IFERROR(VLOOKUP(C444,'08_COMP_COMPLEMENTAR'!C:L,7,0),VLOOKUP(C444,SERV_05_21!A:D,4,0))</f>
        <v>14.73</v>
      </c>
      <c r="H444" s="416">
        <f>TRUNC(G444*1.27,2)</f>
        <v>18.7</v>
      </c>
      <c r="I444" s="235">
        <f>TRUNC(F444*H444,2)</f>
        <v>149.6</v>
      </c>
    </row>
    <row r="445" spans="2:9" x14ac:dyDescent="0.25">
      <c r="B445" s="316" t="s">
        <v>10092</v>
      </c>
      <c r="C445" s="317" t="s">
        <v>4316</v>
      </c>
      <c r="D445" s="318" t="s">
        <v>152</v>
      </c>
      <c r="E445" s="334" t="s">
        <v>177</v>
      </c>
      <c r="F445" s="427">
        <v>6</v>
      </c>
      <c r="G445" s="52">
        <f>IFERROR(VLOOKUP(C445,'08_COMP_COMPLEMENTAR'!C:L,7,0),VLOOKUP(C445,SERV_05_21!A:D,4,0))</f>
        <v>25.509999999999998</v>
      </c>
      <c r="H445" s="416">
        <f>TRUNC(G445*1.27,2)</f>
        <v>32.39</v>
      </c>
      <c r="I445" s="235">
        <f>TRUNC(F445*H445,2)</f>
        <v>194.34</v>
      </c>
    </row>
    <row r="446" spans="2:9" x14ac:dyDescent="0.25">
      <c r="B446" s="346" t="s">
        <v>10079</v>
      </c>
      <c r="C446" s="347"/>
      <c r="D446" s="348" t="s">
        <v>153</v>
      </c>
      <c r="E446" s="347"/>
      <c r="F446" s="60"/>
      <c r="G446" s="61"/>
      <c r="H446" s="237"/>
      <c r="I446" s="238"/>
    </row>
    <row r="447" spans="2:9" x14ac:dyDescent="0.25">
      <c r="B447" s="316" t="s">
        <v>10093</v>
      </c>
      <c r="C447" s="317" t="s">
        <v>4317</v>
      </c>
      <c r="D447" s="318" t="s">
        <v>154</v>
      </c>
      <c r="E447" s="334" t="s">
        <v>177</v>
      </c>
      <c r="F447" s="427">
        <v>11</v>
      </c>
      <c r="G447" s="52">
        <f>IFERROR(VLOOKUP(C447,'08_COMP_COMPLEMENTAR'!C:L,7,0),VLOOKUP(C447,SERV_05_21!A:D,4,0))</f>
        <v>13.5</v>
      </c>
      <c r="H447" s="416">
        <f>TRUNC(G447*1.27,2)</f>
        <v>17.14</v>
      </c>
      <c r="I447" s="235">
        <f>TRUNC(F447*H447,2)</f>
        <v>188.54</v>
      </c>
    </row>
    <row r="448" spans="2:9" x14ac:dyDescent="0.25">
      <c r="B448" s="316" t="s">
        <v>10094</v>
      </c>
      <c r="C448" s="317" t="s">
        <v>4318</v>
      </c>
      <c r="D448" s="318" t="s">
        <v>155</v>
      </c>
      <c r="E448" s="334" t="s">
        <v>177</v>
      </c>
      <c r="F448" s="427">
        <v>6</v>
      </c>
      <c r="G448" s="52">
        <f>IFERROR(VLOOKUP(C448,'08_COMP_COMPLEMENTAR'!C:L,7,0),VLOOKUP(C448,SERV_05_21!A:D,4,0))</f>
        <v>14.61</v>
      </c>
      <c r="H448" s="416">
        <f>TRUNC(G448*1.27,2)</f>
        <v>18.55</v>
      </c>
      <c r="I448" s="235">
        <f>TRUNC(F448*H448,2)</f>
        <v>111.3</v>
      </c>
    </row>
    <row r="449" spans="2:9" x14ac:dyDescent="0.25">
      <c r="B449" s="316" t="s">
        <v>10095</v>
      </c>
      <c r="C449" s="317" t="s">
        <v>4322</v>
      </c>
      <c r="D449" s="318" t="s">
        <v>156</v>
      </c>
      <c r="E449" s="334" t="s">
        <v>177</v>
      </c>
      <c r="F449" s="427">
        <v>4</v>
      </c>
      <c r="G449" s="52">
        <f>IFERROR(VLOOKUP(C449,'08_COMP_COMPLEMENTAR'!C:L,7,0),VLOOKUP(C449,SERV_05_21!A:D,4,0))</f>
        <v>18.28</v>
      </c>
      <c r="H449" s="416">
        <f>TRUNC(G449*1.27,2)</f>
        <v>23.21</v>
      </c>
      <c r="I449" s="235">
        <f>TRUNC(F449*H449,2)</f>
        <v>92.84</v>
      </c>
    </row>
    <row r="450" spans="2:9" x14ac:dyDescent="0.25">
      <c r="B450" s="316" t="s">
        <v>10096</v>
      </c>
      <c r="C450" s="317" t="s">
        <v>4322</v>
      </c>
      <c r="D450" s="318" t="s">
        <v>157</v>
      </c>
      <c r="E450" s="334" t="s">
        <v>177</v>
      </c>
      <c r="F450" s="427">
        <v>10</v>
      </c>
      <c r="G450" s="52">
        <f>IFERROR(VLOOKUP(C450,'08_COMP_COMPLEMENTAR'!C:L,7,0),VLOOKUP(C450,SERV_05_21!A:D,4,0))</f>
        <v>18.28</v>
      </c>
      <c r="H450" s="416">
        <f>TRUNC(G450*1.27,2)</f>
        <v>23.21</v>
      </c>
      <c r="I450" s="235">
        <f>TRUNC(F450*H450,2)</f>
        <v>232.1</v>
      </c>
    </row>
    <row r="451" spans="2:9" x14ac:dyDescent="0.25">
      <c r="B451" s="316" t="s">
        <v>10097</v>
      </c>
      <c r="C451" s="317" t="s">
        <v>4325</v>
      </c>
      <c r="D451" s="318" t="s">
        <v>141</v>
      </c>
      <c r="E451" s="334" t="s">
        <v>177</v>
      </c>
      <c r="F451" s="427">
        <v>9</v>
      </c>
      <c r="G451" s="52">
        <f>IFERROR(VLOOKUP(C451,'08_COMP_COMPLEMENTAR'!C:L,7,0),VLOOKUP(C451,SERV_05_21!A:D,4,0))</f>
        <v>25.93</v>
      </c>
      <c r="H451" s="416">
        <f>TRUNC(G451*1.27,2)</f>
        <v>32.93</v>
      </c>
      <c r="I451" s="235">
        <f>TRUNC(F451*H451,2)</f>
        <v>296.37</v>
      </c>
    </row>
    <row r="452" spans="2:9" x14ac:dyDescent="0.25">
      <c r="B452" s="346" t="s">
        <v>10080</v>
      </c>
      <c r="C452" s="347"/>
      <c r="D452" s="348" t="s">
        <v>158</v>
      </c>
      <c r="E452" s="347"/>
      <c r="F452" s="60"/>
      <c r="G452" s="61"/>
      <c r="H452" s="237"/>
      <c r="I452" s="238"/>
    </row>
    <row r="453" spans="2:9" x14ac:dyDescent="0.25">
      <c r="B453" s="316" t="s">
        <v>10098</v>
      </c>
      <c r="C453" s="327">
        <v>89517</v>
      </c>
      <c r="D453" s="318" t="s">
        <v>120</v>
      </c>
      <c r="E453" s="334" t="s">
        <v>177</v>
      </c>
      <c r="F453" s="427">
        <v>2</v>
      </c>
      <c r="G453" s="52">
        <f>IFERROR(VLOOKUP(C453,'08_COMP_COMPLEMENTAR'!C:H,7,0),VLOOKUP(C453,SERV_05_21!A:D,4,0))</f>
        <v>64.38</v>
      </c>
      <c r="H453" s="416">
        <f>TRUNC(G453*1.27,2)</f>
        <v>81.760000000000005</v>
      </c>
      <c r="I453" s="235">
        <f>TRUNC(F453*H453,2)</f>
        <v>163.52000000000001</v>
      </c>
    </row>
    <row r="454" spans="2:9" x14ac:dyDescent="0.25">
      <c r="B454" s="346" t="s">
        <v>10081</v>
      </c>
      <c r="C454" s="347"/>
      <c r="D454" s="348" t="s">
        <v>159</v>
      </c>
      <c r="E454" s="347"/>
      <c r="F454" s="60"/>
      <c r="G454" s="61"/>
      <c r="H454" s="237"/>
      <c r="I454" s="238"/>
    </row>
    <row r="455" spans="2:9" x14ac:dyDescent="0.25">
      <c r="B455" s="316" t="s">
        <v>10099</v>
      </c>
      <c r="C455" s="327">
        <v>89363</v>
      </c>
      <c r="D455" s="318" t="s">
        <v>160</v>
      </c>
      <c r="E455" s="334" t="s">
        <v>177</v>
      </c>
      <c r="F455" s="427">
        <v>3</v>
      </c>
      <c r="G455" s="52">
        <f>IFERROR(VLOOKUP(C455,'08_COMP_COMPLEMENTAR'!C:H,7,0),VLOOKUP(C455,SERV_05_21!A:D,4,0))</f>
        <v>7.36</v>
      </c>
      <c r="H455" s="416">
        <f>TRUNC(G455*1.27,2)</f>
        <v>9.34</v>
      </c>
      <c r="I455" s="235">
        <f>TRUNC(F455*H455,2)</f>
        <v>28.02</v>
      </c>
    </row>
    <row r="456" spans="2:9" x14ac:dyDescent="0.25">
      <c r="B456" s="316" t="s">
        <v>10100</v>
      </c>
      <c r="C456" s="327">
        <v>89368</v>
      </c>
      <c r="D456" s="318" t="s">
        <v>161</v>
      </c>
      <c r="E456" s="334" t="s">
        <v>177</v>
      </c>
      <c r="F456" s="427">
        <v>3</v>
      </c>
      <c r="G456" s="52">
        <f>IFERROR(VLOOKUP(C456,'08_COMP_COMPLEMENTAR'!C:H,7,0),VLOOKUP(C456,SERV_05_21!A:D,4,0))</f>
        <v>11.48</v>
      </c>
      <c r="H456" s="416">
        <f>TRUNC(G456*1.27,2)</f>
        <v>14.57</v>
      </c>
      <c r="I456" s="235">
        <f>TRUNC(F456*H456,2)</f>
        <v>43.71</v>
      </c>
    </row>
    <row r="457" spans="2:9" x14ac:dyDescent="0.25">
      <c r="B457" s="316" t="s">
        <v>10101</v>
      </c>
      <c r="C457" s="327">
        <v>89502</v>
      </c>
      <c r="D457" s="318" t="s">
        <v>117</v>
      </c>
      <c r="E457" s="334" t="s">
        <v>177</v>
      </c>
      <c r="F457" s="427">
        <v>2</v>
      </c>
      <c r="G457" s="52">
        <f>IFERROR(VLOOKUP(C457,'08_COMP_COMPLEMENTAR'!C:H,7,0),VLOOKUP(C457,SERV_05_21!A:D,4,0))</f>
        <v>13.7</v>
      </c>
      <c r="H457" s="416">
        <f>TRUNC(G457*1.27,2)</f>
        <v>17.39</v>
      </c>
      <c r="I457" s="235">
        <f>TRUNC(F457*H457,2)</f>
        <v>34.78</v>
      </c>
    </row>
    <row r="458" spans="2:9" x14ac:dyDescent="0.25">
      <c r="B458" s="316" t="s">
        <v>10102</v>
      </c>
      <c r="C458" s="327">
        <v>89506</v>
      </c>
      <c r="D458" s="318" t="s">
        <v>162</v>
      </c>
      <c r="E458" s="334" t="s">
        <v>177</v>
      </c>
      <c r="F458" s="427">
        <v>2</v>
      </c>
      <c r="G458" s="52">
        <f>IFERROR(VLOOKUP(C458,'08_COMP_COMPLEMENTAR'!C:H,7,0),VLOOKUP(C458,SERV_05_21!A:D,4,0))</f>
        <v>36.340000000000003</v>
      </c>
      <c r="H458" s="416">
        <f>TRUNC(G458*1.27,2)</f>
        <v>46.15</v>
      </c>
      <c r="I458" s="235">
        <f>TRUNC(F458*H458,2)</f>
        <v>92.3</v>
      </c>
    </row>
    <row r="459" spans="2:9" x14ac:dyDescent="0.25">
      <c r="B459" s="346" t="s">
        <v>10082</v>
      </c>
      <c r="C459" s="347"/>
      <c r="D459" s="348" t="s">
        <v>163</v>
      </c>
      <c r="E459" s="347"/>
      <c r="F459" s="60"/>
      <c r="G459" s="61"/>
      <c r="H459" s="237"/>
      <c r="I459" s="238"/>
    </row>
    <row r="460" spans="2:9" x14ac:dyDescent="0.25">
      <c r="B460" s="316" t="s">
        <v>10103</v>
      </c>
      <c r="C460" s="327">
        <v>89362</v>
      </c>
      <c r="D460" s="318" t="s">
        <v>160</v>
      </c>
      <c r="E460" s="334" t="s">
        <v>177</v>
      </c>
      <c r="F460" s="427">
        <v>108</v>
      </c>
      <c r="G460" s="52">
        <f>IFERROR(VLOOKUP(C460,'08_COMP_COMPLEMENTAR'!C:H,7,0),VLOOKUP(C460,SERV_05_21!A:D,4,0))</f>
        <v>6.6</v>
      </c>
      <c r="H460" s="416">
        <f>TRUNC(G460*1.27,2)</f>
        <v>8.3800000000000008</v>
      </c>
      <c r="I460" s="235">
        <f>TRUNC(F460*H460,2)</f>
        <v>905.04</v>
      </c>
    </row>
    <row r="461" spans="2:9" x14ac:dyDescent="0.25">
      <c r="B461" s="316" t="s">
        <v>10104</v>
      </c>
      <c r="C461" s="327">
        <v>89367</v>
      </c>
      <c r="D461" s="318" t="s">
        <v>161</v>
      </c>
      <c r="E461" s="334" t="s">
        <v>177</v>
      </c>
      <c r="F461" s="427">
        <v>23</v>
      </c>
      <c r="G461" s="52">
        <f>IFERROR(VLOOKUP(C461,'08_COMP_COMPLEMENTAR'!C:H,7,0),VLOOKUP(C461,SERV_05_21!A:D,4,0))</f>
        <v>9.36</v>
      </c>
      <c r="H461" s="416">
        <f>TRUNC(G461*1.27,2)</f>
        <v>11.88</v>
      </c>
      <c r="I461" s="235">
        <f>TRUNC(F461*H461,2)</f>
        <v>273.24</v>
      </c>
    </row>
    <row r="462" spans="2:9" x14ac:dyDescent="0.25">
      <c r="B462" s="316" t="s">
        <v>10105</v>
      </c>
      <c r="C462" s="327">
        <v>89501</v>
      </c>
      <c r="D462" s="318" t="s">
        <v>117</v>
      </c>
      <c r="E462" s="334" t="s">
        <v>177</v>
      </c>
      <c r="F462" s="427">
        <v>17</v>
      </c>
      <c r="G462" s="52">
        <f>IFERROR(VLOOKUP(C462,'08_COMP_COMPLEMENTAR'!C:H,7,0),VLOOKUP(C462,SERV_05_21!A:D,4,0))</f>
        <v>11.95</v>
      </c>
      <c r="H462" s="416">
        <f>TRUNC(G462*1.27,2)</f>
        <v>15.17</v>
      </c>
      <c r="I462" s="235">
        <f>TRUNC(F462*H462,2)</f>
        <v>257.89</v>
      </c>
    </row>
    <row r="463" spans="2:9" x14ac:dyDescent="0.25">
      <c r="B463" s="316" t="s">
        <v>10106</v>
      </c>
      <c r="C463" s="327">
        <v>89505</v>
      </c>
      <c r="D463" s="318" t="s">
        <v>162</v>
      </c>
      <c r="E463" s="334" t="s">
        <v>177</v>
      </c>
      <c r="F463" s="427">
        <v>8</v>
      </c>
      <c r="G463" s="52">
        <f>IFERROR(VLOOKUP(C463,'08_COMP_COMPLEMENTAR'!C:H,7,0),VLOOKUP(C463,SERV_05_21!A:D,4,0))</f>
        <v>32.159999999999997</v>
      </c>
      <c r="H463" s="416">
        <f>TRUNC(G463*1.27,2)</f>
        <v>40.840000000000003</v>
      </c>
      <c r="I463" s="235">
        <f>TRUNC(F463*H463,2)</f>
        <v>326.72000000000003</v>
      </c>
    </row>
    <row r="464" spans="2:9" x14ac:dyDescent="0.25">
      <c r="B464" s="316" t="s">
        <v>10107</v>
      </c>
      <c r="C464" s="327">
        <v>89513</v>
      </c>
      <c r="D464" s="318" t="s">
        <v>120</v>
      </c>
      <c r="E464" s="334" t="s">
        <v>177</v>
      </c>
      <c r="F464" s="427">
        <v>13</v>
      </c>
      <c r="G464" s="52">
        <f>IFERROR(VLOOKUP(C464,'08_COMP_COMPLEMENTAR'!C:H,7,0),VLOOKUP(C464,SERV_05_21!A:D,4,0))</f>
        <v>102.21</v>
      </c>
      <c r="H464" s="416">
        <f>TRUNC(G464*1.27,2)</f>
        <v>129.80000000000001</v>
      </c>
      <c r="I464" s="235">
        <f>TRUNC(F464*H464,2)</f>
        <v>1687.4</v>
      </c>
    </row>
    <row r="465" spans="2:9" x14ac:dyDescent="0.25">
      <c r="B465" s="346" t="s">
        <v>10083</v>
      </c>
      <c r="C465" s="347"/>
      <c r="D465" s="348" t="s">
        <v>164</v>
      </c>
      <c r="E465" s="347"/>
      <c r="F465" s="60"/>
      <c r="G465" s="61"/>
      <c r="H465" s="237"/>
      <c r="I465" s="238"/>
    </row>
    <row r="466" spans="2:9" x14ac:dyDescent="0.25">
      <c r="B466" s="316" t="s">
        <v>10108</v>
      </c>
      <c r="C466" s="327">
        <v>89379</v>
      </c>
      <c r="D466" s="318" t="s">
        <v>160</v>
      </c>
      <c r="E466" s="334" t="s">
        <v>177</v>
      </c>
      <c r="F466" s="427">
        <v>50</v>
      </c>
      <c r="G466" s="52">
        <f>IFERROR(VLOOKUP(C466,'08_COMP_COMPLEMENTAR'!C:H,7,0),VLOOKUP(C466,SERV_05_21!A:D,4,0))</f>
        <v>14.41</v>
      </c>
      <c r="H466" s="416">
        <f>TRUNC(G466*1.27,2)</f>
        <v>18.3</v>
      </c>
      <c r="I466" s="235">
        <f>TRUNC(F466*H466,2)</f>
        <v>915</v>
      </c>
    </row>
    <row r="467" spans="2:9" x14ac:dyDescent="0.25">
      <c r="B467" s="316" t="s">
        <v>10109</v>
      </c>
      <c r="C467" s="327">
        <v>89386</v>
      </c>
      <c r="D467" s="318" t="s">
        <v>161</v>
      </c>
      <c r="E467" s="334" t="s">
        <v>177</v>
      </c>
      <c r="F467" s="427">
        <v>17</v>
      </c>
      <c r="G467" s="52">
        <f>IFERROR(VLOOKUP(C467,'08_COMP_COMPLEMENTAR'!C:H,7,0),VLOOKUP(C467,SERV_05_21!A:D,4,0))</f>
        <v>7.23</v>
      </c>
      <c r="H467" s="416">
        <f>TRUNC(G467*1.27,2)</f>
        <v>9.18</v>
      </c>
      <c r="I467" s="235">
        <f>TRUNC(F467*H467,2)</f>
        <v>156.06</v>
      </c>
    </row>
    <row r="468" spans="2:9" x14ac:dyDescent="0.25">
      <c r="B468" s="316" t="s">
        <v>10110</v>
      </c>
      <c r="C468" s="327">
        <v>89558</v>
      </c>
      <c r="D468" s="318" t="s">
        <v>113</v>
      </c>
      <c r="E468" s="334" t="s">
        <v>177</v>
      </c>
      <c r="F468" s="427">
        <v>1</v>
      </c>
      <c r="G468" s="52">
        <f>IFERROR(VLOOKUP(C468,'08_COMP_COMPLEMENTAR'!C:H,7,0),VLOOKUP(C468,SERV_05_21!A:D,4,0))</f>
        <v>7.69</v>
      </c>
      <c r="H468" s="416">
        <f>TRUNC(G468*1.27,2)</f>
        <v>9.76</v>
      </c>
      <c r="I468" s="235">
        <f>TRUNC(F468*H468,2)</f>
        <v>9.76</v>
      </c>
    </row>
    <row r="469" spans="2:9" x14ac:dyDescent="0.25">
      <c r="B469" s="316" t="s">
        <v>10111</v>
      </c>
      <c r="C469" s="327">
        <v>89575</v>
      </c>
      <c r="D469" s="318" t="s">
        <v>117</v>
      </c>
      <c r="E469" s="334" t="s">
        <v>177</v>
      </c>
      <c r="F469" s="427">
        <v>32</v>
      </c>
      <c r="G469" s="52">
        <f>IFERROR(VLOOKUP(C469,'08_COMP_COMPLEMENTAR'!C:H,7,0),VLOOKUP(C469,SERV_05_21!A:D,4,0))</f>
        <v>9.84</v>
      </c>
      <c r="H469" s="416">
        <f>TRUNC(G469*1.27,2)</f>
        <v>12.49</v>
      </c>
      <c r="I469" s="235">
        <f>TRUNC(F469*H469,2)</f>
        <v>399.68</v>
      </c>
    </row>
    <row r="470" spans="2:9" x14ac:dyDescent="0.25">
      <c r="B470" s="316" t="s">
        <v>10112</v>
      </c>
      <c r="C470" s="327">
        <v>89597</v>
      </c>
      <c r="D470" s="318" t="s">
        <v>162</v>
      </c>
      <c r="E470" s="334" t="s">
        <v>177</v>
      </c>
      <c r="F470" s="427">
        <v>13</v>
      </c>
      <c r="G470" s="52">
        <f>IFERROR(VLOOKUP(C470,'08_COMP_COMPLEMENTAR'!C:H,7,0),VLOOKUP(C470,SERV_05_21!A:D,4,0))</f>
        <v>18.59</v>
      </c>
      <c r="H470" s="416">
        <f>TRUNC(G470*1.27,2)</f>
        <v>23.6</v>
      </c>
      <c r="I470" s="235">
        <f>TRUNC(F470*H470,2)</f>
        <v>306.8</v>
      </c>
    </row>
    <row r="471" spans="2:9" x14ac:dyDescent="0.25">
      <c r="B471" s="346" t="s">
        <v>10084</v>
      </c>
      <c r="C471" s="347"/>
      <c r="D471" s="348" t="s">
        <v>165</v>
      </c>
      <c r="E471" s="347"/>
      <c r="F471" s="60"/>
      <c r="G471" s="61"/>
      <c r="H471" s="237"/>
      <c r="I471" s="238"/>
    </row>
    <row r="472" spans="2:9" x14ac:dyDescent="0.25">
      <c r="B472" s="316" t="s">
        <v>10113</v>
      </c>
      <c r="C472" s="327">
        <v>89356</v>
      </c>
      <c r="D472" s="318" t="s">
        <v>160</v>
      </c>
      <c r="E472" s="334" t="s">
        <v>178</v>
      </c>
      <c r="F472" s="427">
        <v>329.18</v>
      </c>
      <c r="G472" s="52">
        <f>IFERROR(VLOOKUP(C472,'08_COMP_COMPLEMENTAR'!C:H,7,0),VLOOKUP(C472,SERV_05_21!A:D,4,0))</f>
        <v>15.63</v>
      </c>
      <c r="H472" s="416">
        <f t="shared" ref="H472:H477" si="34">TRUNC(G472*1.27,2)</f>
        <v>19.850000000000001</v>
      </c>
      <c r="I472" s="235">
        <f t="shared" ref="I472:I477" si="35">TRUNC(F472*H472,2)</f>
        <v>6534.22</v>
      </c>
    </row>
    <row r="473" spans="2:9" x14ac:dyDescent="0.25">
      <c r="B473" s="316" t="s">
        <v>10114</v>
      </c>
      <c r="C473" s="327">
        <v>89357</v>
      </c>
      <c r="D473" s="318" t="s">
        <v>161</v>
      </c>
      <c r="E473" s="334" t="s">
        <v>178</v>
      </c>
      <c r="F473" s="427">
        <v>100.64</v>
      </c>
      <c r="G473" s="52">
        <f>IFERROR(VLOOKUP(C473,'08_COMP_COMPLEMENTAR'!C:H,7,0),VLOOKUP(C473,SERV_05_21!A:D,4,0))</f>
        <v>22.76</v>
      </c>
      <c r="H473" s="416">
        <f t="shared" si="34"/>
        <v>28.9</v>
      </c>
      <c r="I473" s="235">
        <f t="shared" si="35"/>
        <v>2908.49</v>
      </c>
    </row>
    <row r="474" spans="2:9" x14ac:dyDescent="0.25">
      <c r="B474" s="316" t="s">
        <v>10115</v>
      </c>
      <c r="C474" s="327">
        <v>89448</v>
      </c>
      <c r="D474" s="318" t="s">
        <v>113</v>
      </c>
      <c r="E474" s="334" t="s">
        <v>178</v>
      </c>
      <c r="F474" s="427">
        <v>1.34</v>
      </c>
      <c r="G474" s="52">
        <f>IFERROR(VLOOKUP(C474,'08_COMP_COMPLEMENTAR'!C:H,7,0),VLOOKUP(C474,SERV_05_21!A:D,4,0))</f>
        <v>13.48</v>
      </c>
      <c r="H474" s="416">
        <f t="shared" si="34"/>
        <v>17.11</v>
      </c>
      <c r="I474" s="235">
        <f t="shared" si="35"/>
        <v>22.92</v>
      </c>
    </row>
    <row r="475" spans="2:9" x14ac:dyDescent="0.25">
      <c r="B475" s="316" t="s">
        <v>10116</v>
      </c>
      <c r="C475" s="327">
        <v>89449</v>
      </c>
      <c r="D475" s="318" t="s">
        <v>117</v>
      </c>
      <c r="E475" s="334" t="s">
        <v>178</v>
      </c>
      <c r="F475" s="427">
        <v>194.76</v>
      </c>
      <c r="G475" s="52">
        <f>IFERROR(VLOOKUP(C475,'08_COMP_COMPLEMENTAR'!C:H,7,0),VLOOKUP(C475,SERV_05_21!A:D,4,0))</f>
        <v>15.49</v>
      </c>
      <c r="H475" s="416">
        <f t="shared" si="34"/>
        <v>19.670000000000002</v>
      </c>
      <c r="I475" s="235">
        <f t="shared" si="35"/>
        <v>3830.92</v>
      </c>
    </row>
    <row r="476" spans="2:9" x14ac:dyDescent="0.25">
      <c r="B476" s="316" t="s">
        <v>10117</v>
      </c>
      <c r="C476" s="327">
        <v>89450</v>
      </c>
      <c r="D476" s="318" t="s">
        <v>162</v>
      </c>
      <c r="E476" s="334" t="s">
        <v>178</v>
      </c>
      <c r="F476" s="427">
        <v>82.6</v>
      </c>
      <c r="G476" s="52">
        <f>IFERROR(VLOOKUP(C476,'08_COMP_COMPLEMENTAR'!C:H,7,0),VLOOKUP(C476,SERV_05_21!A:D,4,0))</f>
        <v>25.66</v>
      </c>
      <c r="H476" s="416">
        <f t="shared" si="34"/>
        <v>32.58</v>
      </c>
      <c r="I476" s="235">
        <f t="shared" si="35"/>
        <v>2691.1</v>
      </c>
    </row>
    <row r="477" spans="2:9" x14ac:dyDescent="0.25">
      <c r="B477" s="316" t="s">
        <v>10118</v>
      </c>
      <c r="C477" s="327">
        <v>89451</v>
      </c>
      <c r="D477" s="318" t="s">
        <v>120</v>
      </c>
      <c r="E477" s="334" t="s">
        <v>178</v>
      </c>
      <c r="F477" s="427">
        <v>121.98</v>
      </c>
      <c r="G477" s="52">
        <f>IFERROR(VLOOKUP(C477,'08_COMP_COMPLEMENTAR'!C:H,7,0),VLOOKUP(C477,SERV_05_21!A:D,4,0))</f>
        <v>42.53</v>
      </c>
      <c r="H477" s="416">
        <f t="shared" si="34"/>
        <v>54.01</v>
      </c>
      <c r="I477" s="235">
        <f t="shared" si="35"/>
        <v>6588.13</v>
      </c>
    </row>
    <row r="478" spans="2:9" x14ac:dyDescent="0.25">
      <c r="B478" s="346" t="s">
        <v>10085</v>
      </c>
      <c r="C478" s="347"/>
      <c r="D478" s="348" t="s">
        <v>166</v>
      </c>
      <c r="E478" s="347"/>
      <c r="F478" s="60"/>
      <c r="G478" s="61"/>
      <c r="H478" s="237"/>
      <c r="I478" s="238"/>
    </row>
    <row r="479" spans="2:9" x14ac:dyDescent="0.25">
      <c r="B479" s="316" t="s">
        <v>10119</v>
      </c>
      <c r="C479" s="327">
        <v>89395</v>
      </c>
      <c r="D479" s="318" t="s">
        <v>160</v>
      </c>
      <c r="E479" s="334" t="s">
        <v>177</v>
      </c>
      <c r="F479" s="427">
        <v>49</v>
      </c>
      <c r="G479" s="52">
        <f>IFERROR(VLOOKUP(C479,'08_COMP_COMPLEMENTAR'!C:H,7,0),VLOOKUP(C479,SERV_05_21!A:D,4,0))</f>
        <v>9.34</v>
      </c>
      <c r="H479" s="416">
        <f>TRUNC(G479*1.27,2)</f>
        <v>11.86</v>
      </c>
      <c r="I479" s="235">
        <f>TRUNC(F479*H479,2)</f>
        <v>581.14</v>
      </c>
    </row>
    <row r="480" spans="2:9" x14ac:dyDescent="0.25">
      <c r="B480" s="316" t="s">
        <v>10120</v>
      </c>
      <c r="C480" s="327">
        <v>89398</v>
      </c>
      <c r="D480" s="318" t="s">
        <v>161</v>
      </c>
      <c r="E480" s="334" t="s">
        <v>177</v>
      </c>
      <c r="F480" s="427">
        <v>2</v>
      </c>
      <c r="G480" s="52">
        <f>IFERROR(VLOOKUP(C480,'08_COMP_COMPLEMENTAR'!C:H,7,0),VLOOKUP(C480,SERV_05_21!A:D,4,0))</f>
        <v>13.99</v>
      </c>
      <c r="H480" s="416">
        <f>TRUNC(G480*1.27,2)</f>
        <v>17.760000000000002</v>
      </c>
      <c r="I480" s="235">
        <f>TRUNC(F480*H480,2)</f>
        <v>35.520000000000003</v>
      </c>
    </row>
    <row r="481" spans="2:9" x14ac:dyDescent="0.25">
      <c r="B481" s="316" t="s">
        <v>10121</v>
      </c>
      <c r="C481" s="327">
        <v>89625</v>
      </c>
      <c r="D481" s="318" t="s">
        <v>117</v>
      </c>
      <c r="E481" s="334" t="s">
        <v>177</v>
      </c>
      <c r="F481" s="427">
        <v>6</v>
      </c>
      <c r="G481" s="52">
        <f>IFERROR(VLOOKUP(C481,'08_COMP_COMPLEMENTAR'!C:H,7,0),VLOOKUP(C481,SERV_05_21!A:D,4,0))</f>
        <v>18.96</v>
      </c>
      <c r="H481" s="416">
        <f>TRUNC(G481*1.27,2)</f>
        <v>24.07</v>
      </c>
      <c r="I481" s="235">
        <f>TRUNC(F481*H481,2)</f>
        <v>144.41999999999999</v>
      </c>
    </row>
    <row r="482" spans="2:9" x14ac:dyDescent="0.25">
      <c r="B482" s="316" t="s">
        <v>10122</v>
      </c>
      <c r="C482" s="327">
        <v>89628</v>
      </c>
      <c r="D482" s="318" t="s">
        <v>162</v>
      </c>
      <c r="E482" s="334" t="s">
        <v>177</v>
      </c>
      <c r="F482" s="427">
        <v>17</v>
      </c>
      <c r="G482" s="52">
        <f>IFERROR(VLOOKUP(C482,'08_COMP_COMPLEMENTAR'!C:H,7,0),VLOOKUP(C482,SERV_05_21!A:D,4,0))</f>
        <v>41.15</v>
      </c>
      <c r="H482" s="416">
        <f>TRUNC(G482*1.27,2)</f>
        <v>52.26</v>
      </c>
      <c r="I482" s="235">
        <f>TRUNC(F482*H482,2)</f>
        <v>888.42</v>
      </c>
    </row>
    <row r="483" spans="2:9" x14ac:dyDescent="0.25">
      <c r="B483" s="316" t="s">
        <v>10123</v>
      </c>
      <c r="C483" s="327">
        <v>89629</v>
      </c>
      <c r="D483" s="318" t="s">
        <v>120</v>
      </c>
      <c r="E483" s="334" t="s">
        <v>177</v>
      </c>
      <c r="F483" s="427">
        <v>16</v>
      </c>
      <c r="G483" s="52">
        <f>IFERROR(VLOOKUP(C483,'08_COMP_COMPLEMENTAR'!C:H,7,0),VLOOKUP(C483,SERV_05_21!A:D,4,0))</f>
        <v>76.510000000000005</v>
      </c>
      <c r="H483" s="416">
        <f>TRUNC(G483*1.27,2)</f>
        <v>97.16</v>
      </c>
      <c r="I483" s="235">
        <f>TRUNC(F483*H483,2)</f>
        <v>1554.56</v>
      </c>
    </row>
    <row r="484" spans="2:9" x14ac:dyDescent="0.25">
      <c r="B484" s="346" t="s">
        <v>10086</v>
      </c>
      <c r="C484" s="347"/>
      <c r="D484" s="348" t="s">
        <v>167</v>
      </c>
      <c r="E484" s="347"/>
      <c r="F484" s="60"/>
      <c r="G484" s="61"/>
      <c r="H484" s="237"/>
      <c r="I484" s="238"/>
    </row>
    <row r="485" spans="2:9" x14ac:dyDescent="0.25">
      <c r="B485" s="316" t="s">
        <v>10124</v>
      </c>
      <c r="C485" s="327">
        <v>89400</v>
      </c>
      <c r="D485" s="318" t="s">
        <v>150</v>
      </c>
      <c r="E485" s="334" t="s">
        <v>177</v>
      </c>
      <c r="F485" s="427">
        <v>2</v>
      </c>
      <c r="G485" s="52">
        <f>IFERROR(VLOOKUP(C485,'08_COMP_COMPLEMENTAR'!C:H,7,0),VLOOKUP(C485,SERV_05_21!A:D,4,0))</f>
        <v>15.97</v>
      </c>
      <c r="H485" s="416">
        <f>TRUNC(G485*1.27,2)</f>
        <v>20.28</v>
      </c>
      <c r="I485" s="235">
        <f>TRUNC(F485*H485,2)</f>
        <v>40.56</v>
      </c>
    </row>
    <row r="486" spans="2:9" x14ac:dyDescent="0.25">
      <c r="B486" s="316" t="s">
        <v>10125</v>
      </c>
      <c r="C486" s="327">
        <v>89627</v>
      </c>
      <c r="D486" s="318" t="s">
        <v>154</v>
      </c>
      <c r="E486" s="334" t="s">
        <v>177</v>
      </c>
      <c r="F486" s="427">
        <v>3</v>
      </c>
      <c r="G486" s="52">
        <f>IFERROR(VLOOKUP(C486,'08_COMP_COMPLEMENTAR'!C:H,7,0),VLOOKUP(C486,SERV_05_21!A:D,4,0))</f>
        <v>17.809999999999999</v>
      </c>
      <c r="H486" s="416">
        <f>TRUNC(G486*1.27,2)</f>
        <v>22.61</v>
      </c>
      <c r="I486" s="235">
        <f>TRUNC(F486*H486,2)</f>
        <v>67.83</v>
      </c>
    </row>
    <row r="487" spans="2:9" x14ac:dyDescent="0.25">
      <c r="B487" s="316" t="s">
        <v>10126</v>
      </c>
      <c r="C487" s="327">
        <v>89630</v>
      </c>
      <c r="D487" s="318" t="s">
        <v>141</v>
      </c>
      <c r="E487" s="334" t="s">
        <v>177</v>
      </c>
      <c r="F487" s="427">
        <v>1</v>
      </c>
      <c r="G487" s="52">
        <f>IFERROR(VLOOKUP(C487,'08_COMP_COMPLEMENTAR'!C:H,7,0),VLOOKUP(C487,SERV_05_21!A:D,4,0))</f>
        <v>66.040000000000006</v>
      </c>
      <c r="H487" s="416">
        <f>TRUNC(G487*1.27,2)</f>
        <v>83.87</v>
      </c>
      <c r="I487" s="235">
        <f>TRUNC(F487*H487,2)</f>
        <v>83.87</v>
      </c>
    </row>
    <row r="488" spans="2:9" x14ac:dyDescent="0.25">
      <c r="B488" s="346" t="s">
        <v>5162</v>
      </c>
      <c r="C488" s="347"/>
      <c r="D488" s="348" t="s">
        <v>168</v>
      </c>
      <c r="E488" s="347"/>
      <c r="F488" s="60"/>
      <c r="G488" s="61"/>
      <c r="H488" s="237"/>
      <c r="I488" s="238"/>
    </row>
    <row r="489" spans="2:9" x14ac:dyDescent="0.25">
      <c r="B489" s="346" t="s">
        <v>10127</v>
      </c>
      <c r="C489" s="347"/>
      <c r="D489" s="348" t="s">
        <v>169</v>
      </c>
      <c r="E489" s="347"/>
      <c r="F489" s="60"/>
      <c r="G489" s="61"/>
      <c r="H489" s="237"/>
      <c r="I489" s="238"/>
    </row>
    <row r="490" spans="2:9" x14ac:dyDescent="0.25">
      <c r="B490" s="316" t="s">
        <v>10128</v>
      </c>
      <c r="C490" s="327">
        <v>89366</v>
      </c>
      <c r="D490" s="318" t="s">
        <v>143</v>
      </c>
      <c r="E490" s="334" t="s">
        <v>177</v>
      </c>
      <c r="F490" s="427">
        <v>10</v>
      </c>
      <c r="G490" s="52">
        <f>IFERROR(VLOOKUP(C490,'08_COMP_COMPLEMENTAR'!C:H,7,0),VLOOKUP(C490,SERV_05_21!A:D,4,0))</f>
        <v>13.04</v>
      </c>
      <c r="H490" s="416">
        <f>TRUNC(G490*1.27,2)</f>
        <v>16.559999999999999</v>
      </c>
      <c r="I490" s="235">
        <f>TRUNC(F490*H490,2)</f>
        <v>165.6</v>
      </c>
    </row>
    <row r="491" spans="2:9" x14ac:dyDescent="0.25">
      <c r="B491" s="346" t="s">
        <v>10129</v>
      </c>
      <c r="C491" s="347"/>
      <c r="D491" s="348" t="s">
        <v>170</v>
      </c>
      <c r="E491" s="347"/>
      <c r="F491" s="60"/>
      <c r="G491" s="61"/>
      <c r="H491" s="237"/>
      <c r="I491" s="238"/>
    </row>
    <row r="492" spans="2:9" x14ac:dyDescent="0.25">
      <c r="B492" s="316" t="s">
        <v>10130</v>
      </c>
      <c r="C492" s="327">
        <v>90373</v>
      </c>
      <c r="D492" s="318" t="s">
        <v>171</v>
      </c>
      <c r="E492" s="334" t="s">
        <v>177</v>
      </c>
      <c r="F492" s="427">
        <v>98</v>
      </c>
      <c r="G492" s="52">
        <f>IFERROR(VLOOKUP(C492,'08_COMP_COMPLEMENTAR'!C:H,7,0),VLOOKUP(C492,SERV_05_21!A:D,4,0))</f>
        <v>11.92</v>
      </c>
      <c r="H492" s="416">
        <f>TRUNC(G492*1.27,2)</f>
        <v>15.13</v>
      </c>
      <c r="I492" s="235">
        <f>TRUNC(F492*H492,2)</f>
        <v>1482.74</v>
      </c>
    </row>
    <row r="493" spans="2:9" x14ac:dyDescent="0.25">
      <c r="B493" s="346" t="s">
        <v>10131</v>
      </c>
      <c r="C493" s="347"/>
      <c r="D493" s="348" t="s">
        <v>172</v>
      </c>
      <c r="E493" s="347"/>
      <c r="F493" s="60"/>
      <c r="G493" s="61"/>
      <c r="H493" s="237"/>
      <c r="I493" s="238"/>
    </row>
    <row r="494" spans="2:9" x14ac:dyDescent="0.25">
      <c r="B494" s="316" t="s">
        <v>10133</v>
      </c>
      <c r="C494" s="327">
        <v>89396</v>
      </c>
      <c r="D494" s="318" t="s">
        <v>173</v>
      </c>
      <c r="E494" s="334" t="s">
        <v>177</v>
      </c>
      <c r="F494" s="427">
        <v>2</v>
      </c>
      <c r="G494" s="52">
        <f>IFERROR(VLOOKUP(C494,'08_COMP_COMPLEMENTAR'!C:H,7,0),VLOOKUP(C494,SERV_05_21!A:D,4,0))</f>
        <v>16.8</v>
      </c>
      <c r="H494" s="416">
        <f>TRUNC(G494*1.27,2)</f>
        <v>21.33</v>
      </c>
      <c r="I494" s="235">
        <f>TRUNC(F494*H494,2)</f>
        <v>42.66</v>
      </c>
    </row>
    <row r="495" spans="2:9" x14ac:dyDescent="0.25">
      <c r="B495" s="346" t="s">
        <v>10132</v>
      </c>
      <c r="C495" s="347"/>
      <c r="D495" s="348" t="s">
        <v>174</v>
      </c>
      <c r="E495" s="347"/>
      <c r="F495" s="60"/>
      <c r="G495" s="61"/>
      <c r="H495" s="237"/>
      <c r="I495" s="238"/>
    </row>
    <row r="496" spans="2:9" x14ac:dyDescent="0.25">
      <c r="B496" s="346" t="s">
        <v>10134</v>
      </c>
      <c r="C496" s="347"/>
      <c r="D496" s="348" t="s">
        <v>175</v>
      </c>
      <c r="E496" s="347"/>
      <c r="F496" s="60"/>
      <c r="G496" s="61"/>
      <c r="H496" s="237"/>
      <c r="I496" s="238"/>
    </row>
    <row r="497" spans="2:9" x14ac:dyDescent="0.25">
      <c r="B497" s="316" t="s">
        <v>10135</v>
      </c>
      <c r="C497" s="317" t="s">
        <v>4327</v>
      </c>
      <c r="D497" s="318" t="s">
        <v>4179</v>
      </c>
      <c r="E497" s="334" t="s">
        <v>177</v>
      </c>
      <c r="F497" s="427">
        <v>1</v>
      </c>
      <c r="G497" s="52">
        <f>IFERROR(VLOOKUP(C497,'08_COMP_COMPLEMENTAR'!C:L,7,0),VLOOKUP(C497,SERV_05_21!A:D,4,0))</f>
        <v>4891.79</v>
      </c>
      <c r="H497" s="416">
        <f>TRUNC(G497*1.27,2)</f>
        <v>6212.57</v>
      </c>
      <c r="I497" s="235">
        <f>TRUNC(F497*H497,2)</f>
        <v>6212.57</v>
      </c>
    </row>
    <row r="498" spans="2:9" x14ac:dyDescent="0.25">
      <c r="B498" s="346" t="s">
        <v>10136</v>
      </c>
      <c r="C498" s="347"/>
      <c r="D498" s="348" t="s">
        <v>4449</v>
      </c>
      <c r="E498" s="347"/>
      <c r="F498" s="60"/>
      <c r="G498" s="61"/>
      <c r="H498" s="237"/>
      <c r="I498" s="238"/>
    </row>
    <row r="499" spans="2:9" ht="25.5" x14ac:dyDescent="0.25">
      <c r="B499" s="316" t="s">
        <v>10137</v>
      </c>
      <c r="C499" s="317" t="s">
        <v>4450</v>
      </c>
      <c r="D499" s="318" t="s">
        <v>4451</v>
      </c>
      <c r="E499" s="334" t="s">
        <v>177</v>
      </c>
      <c r="F499" s="427">
        <v>1</v>
      </c>
      <c r="G499" s="52">
        <f>IFERROR(VLOOKUP(C499,'08_COMP_COMPLEMENTAR'!C:L,7,0),VLOOKUP(C499,SERV_05_21!A:D,4,0))</f>
        <v>24048.94</v>
      </c>
      <c r="H499" s="416">
        <f>TRUNC(G499*1.27,2)</f>
        <v>30542.15</v>
      </c>
      <c r="I499" s="235">
        <f>TRUNC(F499*H499,2)</f>
        <v>30542.15</v>
      </c>
    </row>
    <row r="500" spans="2:9" ht="38.25" x14ac:dyDescent="0.25">
      <c r="B500" s="430" t="s">
        <v>10138</v>
      </c>
      <c r="C500" s="431">
        <v>98546</v>
      </c>
      <c r="D500" s="432" t="s">
        <v>1670</v>
      </c>
      <c r="E500" s="433" t="s">
        <v>337</v>
      </c>
      <c r="F500" s="434">
        <f>(3.5*2+3*2)*2.15+3.5*3</f>
        <v>38.450000000000003</v>
      </c>
      <c r="G500" s="52">
        <f>IFERROR(VLOOKUP(C500,'08_COMP_COMPLEMENTAR'!C:H,7,0),VLOOKUP(C500,SERV_05_21!A:D,4,0))</f>
        <v>91.15</v>
      </c>
      <c r="H500" s="425">
        <f>TRUNC(G500*1.27,2)</f>
        <v>115.76</v>
      </c>
      <c r="I500" s="435">
        <f>TRUNC(F500*H500,2)</f>
        <v>4450.97</v>
      </c>
    </row>
    <row r="501" spans="2:9" ht="38.25" x14ac:dyDescent="0.25">
      <c r="B501" s="316" t="s">
        <v>10139</v>
      </c>
      <c r="C501" s="317">
        <v>98563</v>
      </c>
      <c r="D501" s="318" t="s">
        <v>1673</v>
      </c>
      <c r="E501" s="334" t="s">
        <v>337</v>
      </c>
      <c r="F501" s="427">
        <f>(3.5*2+3*2)*2.15+3.5*3</f>
        <v>38.450000000000003</v>
      </c>
      <c r="G501" s="52">
        <f>IFERROR(VLOOKUP(C501,'08_COMP_COMPLEMENTAR'!C:L,7,0),VLOOKUP(C501,SERV_05_21!A:D,4,0))</f>
        <v>26.04</v>
      </c>
      <c r="H501" s="416">
        <f>TRUNC(G501*1.27,2)</f>
        <v>33.07</v>
      </c>
      <c r="I501" s="235">
        <f>TRUNC(F501*H501,2)</f>
        <v>1271.54</v>
      </c>
    </row>
    <row r="502" spans="2:9" x14ac:dyDescent="0.25">
      <c r="B502" s="346" t="s">
        <v>10140</v>
      </c>
      <c r="C502" s="347"/>
      <c r="D502" s="348" t="s">
        <v>86</v>
      </c>
      <c r="E502" s="347"/>
      <c r="F502" s="60"/>
      <c r="G502" s="61"/>
      <c r="H502" s="237"/>
      <c r="I502" s="238"/>
    </row>
    <row r="503" spans="2:9" x14ac:dyDescent="0.25">
      <c r="B503" s="346" t="s">
        <v>10141</v>
      </c>
      <c r="C503" s="347"/>
      <c r="D503" s="348" t="s">
        <v>87</v>
      </c>
      <c r="E503" s="347"/>
      <c r="F503" s="60"/>
      <c r="G503" s="61"/>
      <c r="H503" s="237"/>
      <c r="I503" s="238"/>
    </row>
    <row r="504" spans="2:9" x14ac:dyDescent="0.25">
      <c r="B504" s="316" t="s">
        <v>10142</v>
      </c>
      <c r="C504" s="317" t="s">
        <v>4228</v>
      </c>
      <c r="D504" s="318" t="s">
        <v>88</v>
      </c>
      <c r="E504" s="334" t="s">
        <v>177</v>
      </c>
      <c r="F504" s="427">
        <v>19</v>
      </c>
      <c r="G504" s="52">
        <f>IFERROR(VLOOKUP(C504,'08_COMP_COMPLEMENTAR'!C:L,7,0),VLOOKUP(C504,SERV_05_21!A:D,4,0))</f>
        <v>441.68</v>
      </c>
      <c r="H504" s="416">
        <f>TRUNC(G504*1.27,2)</f>
        <v>560.92999999999995</v>
      </c>
      <c r="I504" s="235">
        <f>TRUNC(F504*H504,2)</f>
        <v>10657.67</v>
      </c>
    </row>
    <row r="505" spans="2:9" x14ac:dyDescent="0.25">
      <c r="B505" s="316" t="s">
        <v>10143</v>
      </c>
      <c r="C505" s="317" t="s">
        <v>4239</v>
      </c>
      <c r="D505" s="318" t="s">
        <v>89</v>
      </c>
      <c r="E505" s="334" t="s">
        <v>177</v>
      </c>
      <c r="F505" s="427">
        <v>3</v>
      </c>
      <c r="G505" s="52">
        <f>IFERROR(VLOOKUP(C505,'08_COMP_COMPLEMENTAR'!C:L,7,0),VLOOKUP(C505,SERV_05_21!A:D,4,0))</f>
        <v>593.27</v>
      </c>
      <c r="H505" s="416">
        <f>TRUNC(G505*1.27,2)</f>
        <v>753.45</v>
      </c>
      <c r="I505" s="235">
        <f>TRUNC(F505*H505,2)</f>
        <v>2260.35</v>
      </c>
    </row>
    <row r="506" spans="2:9" x14ac:dyDescent="0.25">
      <c r="B506" s="346" t="s">
        <v>10144</v>
      </c>
      <c r="C506" s="347"/>
      <c r="D506" s="348" t="s">
        <v>90</v>
      </c>
      <c r="E506" s="347"/>
      <c r="F506" s="60"/>
      <c r="G506" s="61"/>
      <c r="H506" s="237"/>
      <c r="I506" s="238"/>
    </row>
    <row r="507" spans="2:9" x14ac:dyDescent="0.25">
      <c r="B507" s="316" t="s">
        <v>10146</v>
      </c>
      <c r="C507" s="317" t="s">
        <v>4253</v>
      </c>
      <c r="D507" s="318" t="s">
        <v>91</v>
      </c>
      <c r="E507" s="334" t="s">
        <v>177</v>
      </c>
      <c r="F507" s="427">
        <v>3</v>
      </c>
      <c r="G507" s="52">
        <f>IFERROR(VLOOKUP(C507,'08_COMP_COMPLEMENTAR'!C:L,7,0),VLOOKUP(C507,SERV_05_21!A:D,4,0))</f>
        <v>936.88</v>
      </c>
      <c r="H507" s="416">
        <f>TRUNC(G507*1.27,2)</f>
        <v>1189.83</v>
      </c>
      <c r="I507" s="235">
        <f>TRUNC(F507*H507,2)</f>
        <v>3569.49</v>
      </c>
    </row>
    <row r="508" spans="2:9" x14ac:dyDescent="0.25">
      <c r="B508" s="346" t="s">
        <v>10145</v>
      </c>
      <c r="C508" s="347"/>
      <c r="D508" s="348" t="s">
        <v>92</v>
      </c>
      <c r="E508" s="347"/>
      <c r="F508" s="60"/>
      <c r="G508" s="61"/>
      <c r="H508" s="237"/>
      <c r="I508" s="238"/>
    </row>
    <row r="509" spans="2:9" x14ac:dyDescent="0.25">
      <c r="B509" s="316" t="s">
        <v>10147</v>
      </c>
      <c r="C509" s="327">
        <v>99253</v>
      </c>
      <c r="D509" s="318" t="s">
        <v>93</v>
      </c>
      <c r="E509" s="334" t="s">
        <v>177</v>
      </c>
      <c r="F509" s="427">
        <v>15</v>
      </c>
      <c r="G509" s="52">
        <f>IFERROR(VLOOKUP(C509,'08_COMP_COMPLEMENTAR'!C:H,7,0),VLOOKUP(C509,SERV_05_21!A:D,4,0))</f>
        <v>486.67</v>
      </c>
      <c r="H509" s="416">
        <f>TRUNC(G509*1.27,2)</f>
        <v>618.07000000000005</v>
      </c>
      <c r="I509" s="235">
        <f>TRUNC(F509*H509,2)</f>
        <v>9271.0499999999993</v>
      </c>
    </row>
    <row r="510" spans="2:9" x14ac:dyDescent="0.25">
      <c r="B510" s="316" t="s">
        <v>10148</v>
      </c>
      <c r="C510" s="327">
        <v>99255</v>
      </c>
      <c r="D510" s="318" t="s">
        <v>4249</v>
      </c>
      <c r="E510" s="334" t="s">
        <v>177</v>
      </c>
      <c r="F510" s="427">
        <v>1</v>
      </c>
      <c r="G510" s="52">
        <f>IFERROR(VLOOKUP(C510,'08_COMP_COMPLEMENTAR'!C:H,7,0),VLOOKUP(C510,SERV_05_21!A:D,4,0))</f>
        <v>668.49</v>
      </c>
      <c r="H510" s="416">
        <f>TRUNC(G510*1.27,2)</f>
        <v>848.98</v>
      </c>
      <c r="I510" s="235">
        <f>TRUNC(F510*H510,2)</f>
        <v>848.98</v>
      </c>
    </row>
    <row r="511" spans="2:9" x14ac:dyDescent="0.25">
      <c r="B511" s="346" t="s">
        <v>10149</v>
      </c>
      <c r="C511" s="347"/>
      <c r="D511" s="348" t="s">
        <v>114</v>
      </c>
      <c r="E511" s="347"/>
      <c r="F511" s="60"/>
      <c r="G511" s="61"/>
      <c r="H511" s="237"/>
      <c r="I511" s="238"/>
    </row>
    <row r="512" spans="2:9" x14ac:dyDescent="0.25">
      <c r="B512" s="346" t="s">
        <v>10150</v>
      </c>
      <c r="C512" s="347"/>
      <c r="D512" s="348" t="s">
        <v>115</v>
      </c>
      <c r="E512" s="347"/>
      <c r="F512" s="60"/>
      <c r="G512" s="61"/>
      <c r="H512" s="237"/>
      <c r="I512" s="238"/>
    </row>
    <row r="513" spans="2:9" x14ac:dyDescent="0.25">
      <c r="B513" s="316" t="s">
        <v>10151</v>
      </c>
      <c r="C513" s="327">
        <v>89748</v>
      </c>
      <c r="D513" s="318" t="s">
        <v>116</v>
      </c>
      <c r="E513" s="334" t="s">
        <v>177</v>
      </c>
      <c r="F513" s="427">
        <v>63</v>
      </c>
      <c r="G513" s="52">
        <f>IFERROR(VLOOKUP(C513,'08_COMP_COMPLEMENTAR'!C:H,7,0),VLOOKUP(C513,SERV_05_21!A:D,4,0))</f>
        <v>34.44</v>
      </c>
      <c r="H513" s="416">
        <f>TRUNC(G513*1.27,2)</f>
        <v>43.73</v>
      </c>
      <c r="I513" s="235">
        <f>TRUNC(F513*H513,2)</f>
        <v>2754.99</v>
      </c>
    </row>
    <row r="514" spans="2:9" x14ac:dyDescent="0.25">
      <c r="B514" s="316" t="s">
        <v>10152</v>
      </c>
      <c r="C514" s="327">
        <v>89728</v>
      </c>
      <c r="D514" s="318" t="s">
        <v>113</v>
      </c>
      <c r="E514" s="334" t="s">
        <v>177</v>
      </c>
      <c r="F514" s="427">
        <v>50</v>
      </c>
      <c r="G514" s="52">
        <f>IFERROR(VLOOKUP(C514,'08_COMP_COMPLEMENTAR'!C:H,7,0),VLOOKUP(C514,SERV_05_21!A:D,4,0))</f>
        <v>8.91</v>
      </c>
      <c r="H514" s="416">
        <f>TRUNC(G514*1.27,2)</f>
        <v>11.31</v>
      </c>
      <c r="I514" s="235">
        <f>TRUNC(F514*H514,2)</f>
        <v>565.5</v>
      </c>
    </row>
    <row r="515" spans="2:9" x14ac:dyDescent="0.25">
      <c r="B515" s="316" t="s">
        <v>10153</v>
      </c>
      <c r="C515" s="327">
        <v>89733</v>
      </c>
      <c r="D515" s="318" t="s">
        <v>117</v>
      </c>
      <c r="E515" s="334" t="s">
        <v>177</v>
      </c>
      <c r="F515" s="427">
        <v>10</v>
      </c>
      <c r="G515" s="52">
        <f>IFERROR(VLOOKUP(C515,'08_COMP_COMPLEMENTAR'!C:H,7,0),VLOOKUP(C515,SERV_05_21!A:D,4,0))</f>
        <v>16.5</v>
      </c>
      <c r="H515" s="416">
        <f>TRUNC(G515*1.27,2)</f>
        <v>20.95</v>
      </c>
      <c r="I515" s="235">
        <f>TRUNC(F515*H515,2)</f>
        <v>209.5</v>
      </c>
    </row>
    <row r="516" spans="2:9" x14ac:dyDescent="0.25">
      <c r="B516" s="346" t="s">
        <v>10154</v>
      </c>
      <c r="C516" s="347"/>
      <c r="D516" s="348" t="s">
        <v>118</v>
      </c>
      <c r="E516" s="347"/>
      <c r="F516" s="60"/>
      <c r="G516" s="61"/>
      <c r="H516" s="237"/>
      <c r="I516" s="238"/>
    </row>
    <row r="517" spans="2:9" x14ac:dyDescent="0.25">
      <c r="B517" s="316" t="s">
        <v>10155</v>
      </c>
      <c r="C517" s="327">
        <v>89746</v>
      </c>
      <c r="D517" s="318" t="s">
        <v>116</v>
      </c>
      <c r="E517" s="334" t="s">
        <v>177</v>
      </c>
      <c r="F517" s="427">
        <v>116</v>
      </c>
      <c r="G517" s="52">
        <f>IFERROR(VLOOKUP(C517,'08_COMP_COMPLEMENTAR'!C:H,7,0),VLOOKUP(C517,SERV_05_21!A:D,4,0))</f>
        <v>21.91</v>
      </c>
      <c r="H517" s="416">
        <f>TRUNC(G517*1.27,2)</f>
        <v>27.82</v>
      </c>
      <c r="I517" s="235">
        <f>TRUNC(F517*H517,2)</f>
        <v>3227.12</v>
      </c>
    </row>
    <row r="518" spans="2:9" x14ac:dyDescent="0.25">
      <c r="B518" s="316" t="s">
        <v>10156</v>
      </c>
      <c r="C518" s="327">
        <v>89855</v>
      </c>
      <c r="D518" s="318" t="s">
        <v>119</v>
      </c>
      <c r="E518" s="334" t="s">
        <v>177</v>
      </c>
      <c r="F518" s="427">
        <v>10</v>
      </c>
      <c r="G518" s="52">
        <f>IFERROR(VLOOKUP(C518,'08_COMP_COMPLEMENTAR'!C:H,7,0),VLOOKUP(C518,SERV_05_21!A:D,4,0))</f>
        <v>82.11</v>
      </c>
      <c r="H518" s="416">
        <f>TRUNC(G518*1.27,2)</f>
        <v>104.27</v>
      </c>
      <c r="I518" s="235">
        <f>TRUNC(F518*H518,2)</f>
        <v>1042.7</v>
      </c>
    </row>
    <row r="519" spans="2:9" x14ac:dyDescent="0.25">
      <c r="B519" s="316" t="s">
        <v>10157</v>
      </c>
      <c r="C519" s="327">
        <v>89726</v>
      </c>
      <c r="D519" s="318" t="s">
        <v>113</v>
      </c>
      <c r="E519" s="334" t="s">
        <v>177</v>
      </c>
      <c r="F519" s="427">
        <v>66</v>
      </c>
      <c r="G519" s="52">
        <f>IFERROR(VLOOKUP(C519,'08_COMP_COMPLEMENTAR'!C:H,7,0),VLOOKUP(C519,SERV_05_21!A:D,4,0))</f>
        <v>5.94</v>
      </c>
      <c r="H519" s="416">
        <f>TRUNC(G519*1.27,2)</f>
        <v>7.54</v>
      </c>
      <c r="I519" s="235">
        <f>TRUNC(F519*H519,2)</f>
        <v>497.64</v>
      </c>
    </row>
    <row r="520" spans="2:9" x14ac:dyDescent="0.25">
      <c r="B520" s="316" t="s">
        <v>10158</v>
      </c>
      <c r="C520" s="327">
        <v>89732</v>
      </c>
      <c r="D520" s="318" t="s">
        <v>117</v>
      </c>
      <c r="E520" s="334" t="s">
        <v>177</v>
      </c>
      <c r="F520" s="427">
        <v>165</v>
      </c>
      <c r="G520" s="52">
        <f>IFERROR(VLOOKUP(C520,'08_COMP_COMPLEMENTAR'!C:H,7,0),VLOOKUP(C520,SERV_05_21!A:D,4,0))</f>
        <v>10.44</v>
      </c>
      <c r="H520" s="416">
        <f>TRUNC(G520*1.27,2)</f>
        <v>13.25</v>
      </c>
      <c r="I520" s="235">
        <f>TRUNC(F520*H520,2)</f>
        <v>2186.25</v>
      </c>
    </row>
    <row r="521" spans="2:9" x14ac:dyDescent="0.25">
      <c r="B521" s="316" t="s">
        <v>10159</v>
      </c>
      <c r="C521" s="327">
        <v>89739</v>
      </c>
      <c r="D521" s="318" t="s">
        <v>120</v>
      </c>
      <c r="E521" s="334" t="s">
        <v>177</v>
      </c>
      <c r="F521" s="427">
        <v>3</v>
      </c>
      <c r="G521" s="52">
        <f>IFERROR(VLOOKUP(C521,'08_COMP_COMPLEMENTAR'!C:H,7,0),VLOOKUP(C521,SERV_05_21!A:D,4,0))</f>
        <v>17.739999999999998</v>
      </c>
      <c r="H521" s="416">
        <f>TRUNC(G521*1.27,2)</f>
        <v>22.52</v>
      </c>
      <c r="I521" s="235">
        <f>TRUNC(F521*H521,2)</f>
        <v>67.56</v>
      </c>
    </row>
    <row r="522" spans="2:9" x14ac:dyDescent="0.25">
      <c r="B522" s="346" t="s">
        <v>10160</v>
      </c>
      <c r="C522" s="347"/>
      <c r="D522" s="348" t="s">
        <v>121</v>
      </c>
      <c r="E522" s="347"/>
      <c r="F522" s="60"/>
      <c r="G522" s="61"/>
      <c r="H522" s="237"/>
      <c r="I522" s="238"/>
    </row>
    <row r="523" spans="2:9" x14ac:dyDescent="0.25">
      <c r="B523" s="316" t="s">
        <v>10161</v>
      </c>
      <c r="C523" s="327">
        <v>89744</v>
      </c>
      <c r="D523" s="318" t="s">
        <v>116</v>
      </c>
      <c r="E523" s="334" t="s">
        <v>177</v>
      </c>
      <c r="F523" s="427">
        <v>16</v>
      </c>
      <c r="G523" s="52">
        <f>IFERROR(VLOOKUP(C523,'08_COMP_COMPLEMENTAR'!C:H,7,0),VLOOKUP(C523,SERV_05_21!A:D,4,0))</f>
        <v>21.96</v>
      </c>
      <c r="H523" s="416">
        <f>TRUNC(G523*1.27,2)</f>
        <v>27.88</v>
      </c>
      <c r="I523" s="235">
        <f>TRUNC(F523*H523,2)</f>
        <v>446.08</v>
      </c>
    </row>
    <row r="524" spans="2:9" x14ac:dyDescent="0.25">
      <c r="B524" s="316" t="s">
        <v>10162</v>
      </c>
      <c r="C524" s="327">
        <v>89854</v>
      </c>
      <c r="D524" s="318" t="s">
        <v>119</v>
      </c>
      <c r="E524" s="334" t="s">
        <v>177</v>
      </c>
      <c r="F524" s="427">
        <v>16</v>
      </c>
      <c r="G524" s="52">
        <f>IFERROR(VLOOKUP(C524,'08_COMP_COMPLEMENTAR'!C:H,7,0),VLOOKUP(C524,SERV_05_21!A:D,4,0))</f>
        <v>77.650000000000006</v>
      </c>
      <c r="H524" s="416">
        <f>TRUNC(G524*1.27,2)</f>
        <v>98.61</v>
      </c>
      <c r="I524" s="235">
        <f>TRUNC(F524*H524,2)</f>
        <v>1577.76</v>
      </c>
    </row>
    <row r="525" spans="2:9" x14ac:dyDescent="0.25">
      <c r="B525" s="316" t="s">
        <v>10163</v>
      </c>
      <c r="C525" s="327">
        <v>89731</v>
      </c>
      <c r="D525" s="318" t="s">
        <v>117</v>
      </c>
      <c r="E525" s="334" t="s">
        <v>177</v>
      </c>
      <c r="F525" s="427">
        <v>75</v>
      </c>
      <c r="G525" s="52">
        <f>IFERROR(VLOOKUP(C525,'08_COMP_COMPLEMENTAR'!C:H,7,0),VLOOKUP(C525,SERV_05_21!A:D,4,0))</f>
        <v>9.8800000000000008</v>
      </c>
      <c r="H525" s="416">
        <f>TRUNC(G525*1.27,2)</f>
        <v>12.54</v>
      </c>
      <c r="I525" s="235">
        <f>TRUNC(F525*H525,2)</f>
        <v>940.5</v>
      </c>
    </row>
    <row r="526" spans="2:9" x14ac:dyDescent="0.25">
      <c r="B526" s="316" t="s">
        <v>10164</v>
      </c>
      <c r="C526" s="327">
        <v>89737</v>
      </c>
      <c r="D526" s="318" t="s">
        <v>120</v>
      </c>
      <c r="E526" s="334" t="s">
        <v>177</v>
      </c>
      <c r="F526" s="427">
        <v>1</v>
      </c>
      <c r="G526" s="52">
        <f>IFERROR(VLOOKUP(C526,'08_COMP_COMPLEMENTAR'!C:H,7,0),VLOOKUP(C526,SERV_05_21!A:D,4,0))</f>
        <v>16.93</v>
      </c>
      <c r="H526" s="416">
        <f>TRUNC(G526*1.27,2)</f>
        <v>21.5</v>
      </c>
      <c r="I526" s="235">
        <f>TRUNC(F526*H526,2)</f>
        <v>21.5</v>
      </c>
    </row>
    <row r="527" spans="2:9" x14ac:dyDescent="0.25">
      <c r="B527" s="349" t="s">
        <v>10165</v>
      </c>
      <c r="C527" s="347"/>
      <c r="D527" s="348" t="s">
        <v>122</v>
      </c>
      <c r="E527" s="347"/>
      <c r="F527" s="60"/>
      <c r="G527" s="61"/>
      <c r="H527" s="237"/>
      <c r="I527" s="238"/>
    </row>
    <row r="528" spans="2:9" x14ac:dyDescent="0.25">
      <c r="B528" s="316" t="s">
        <v>10166</v>
      </c>
      <c r="C528" s="327">
        <v>89724</v>
      </c>
      <c r="D528" s="318" t="s">
        <v>123</v>
      </c>
      <c r="E528" s="334" t="s">
        <v>177</v>
      </c>
      <c r="F528" s="427">
        <v>50</v>
      </c>
      <c r="G528" s="52">
        <f>IFERROR(VLOOKUP(C528,'08_COMP_COMPLEMENTAR'!C:H,7,0),VLOOKUP(C528,SERV_05_21!A:D,4,0))</f>
        <v>8.32</v>
      </c>
      <c r="H528" s="416">
        <f>TRUNC(G528*1.27,2)</f>
        <v>10.56</v>
      </c>
      <c r="I528" s="235">
        <f>TRUNC(F528*H528,2)</f>
        <v>528</v>
      </c>
    </row>
    <row r="529" spans="2:9" x14ac:dyDescent="0.25">
      <c r="B529" s="346" t="s">
        <v>10167</v>
      </c>
      <c r="C529" s="347"/>
      <c r="D529" s="348" t="s">
        <v>124</v>
      </c>
      <c r="E529" s="347"/>
      <c r="F529" s="60"/>
      <c r="G529" s="61"/>
      <c r="H529" s="237"/>
      <c r="I529" s="238"/>
    </row>
    <row r="530" spans="2:9" x14ac:dyDescent="0.25">
      <c r="B530" s="316" t="s">
        <v>10168</v>
      </c>
      <c r="C530" s="317" t="s">
        <v>5279</v>
      </c>
      <c r="D530" s="318" t="s">
        <v>125</v>
      </c>
      <c r="E530" s="334" t="s">
        <v>177</v>
      </c>
      <c r="F530" s="427">
        <v>3</v>
      </c>
      <c r="G530" s="52">
        <f>IFERROR(VLOOKUP(C530,'08_COMP_COMPLEMENTAR'!C:L,7,0),VLOOKUP(C530,SERV_05_21!A:D,4,0))</f>
        <v>34.85</v>
      </c>
      <c r="H530" s="416">
        <f>TRUNC(G530*1.27,2)</f>
        <v>44.25</v>
      </c>
      <c r="I530" s="235">
        <f>TRUNC(F530*H530,2)</f>
        <v>132.75</v>
      </c>
    </row>
    <row r="531" spans="2:9" x14ac:dyDescent="0.25">
      <c r="B531" s="346" t="s">
        <v>10169</v>
      </c>
      <c r="C531" s="347"/>
      <c r="D531" s="348" t="s">
        <v>126</v>
      </c>
      <c r="E531" s="347"/>
      <c r="F531" s="60"/>
      <c r="G531" s="61"/>
      <c r="H531" s="237"/>
      <c r="I531" s="238"/>
    </row>
    <row r="532" spans="2:9" x14ac:dyDescent="0.25">
      <c r="B532" s="316" t="s">
        <v>10170</v>
      </c>
      <c r="C532" s="317" t="s">
        <v>4307</v>
      </c>
      <c r="D532" s="318" t="s">
        <v>127</v>
      </c>
      <c r="E532" s="334" t="s">
        <v>177</v>
      </c>
      <c r="F532" s="427">
        <v>25</v>
      </c>
      <c r="G532" s="52">
        <f>IFERROR(VLOOKUP(C532,'08_COMP_COMPLEMENTAR'!C:L,7,0),VLOOKUP(C532,SERV_05_21!A:D,4,0))</f>
        <v>36.75</v>
      </c>
      <c r="H532" s="416">
        <f t="shared" ref="H532:H538" si="36">TRUNC(G532*1.27,2)</f>
        <v>46.67</v>
      </c>
      <c r="I532" s="235">
        <f t="shared" ref="I532:I538" si="37">TRUNC(F532*H532,2)</f>
        <v>1166.75</v>
      </c>
    </row>
    <row r="533" spans="2:9" x14ac:dyDescent="0.25">
      <c r="B533" s="316" t="s">
        <v>10171</v>
      </c>
      <c r="C533" s="327">
        <v>89797</v>
      </c>
      <c r="D533" s="318" t="s">
        <v>129</v>
      </c>
      <c r="E533" s="334" t="s">
        <v>177</v>
      </c>
      <c r="F533" s="427">
        <v>51</v>
      </c>
      <c r="G533" s="52">
        <f>IFERROR(VLOOKUP(C533,'08_COMP_COMPLEMENTAR'!C:H,7,0),VLOOKUP(C533,SERV_05_21!A:D,4,0))</f>
        <v>43.19</v>
      </c>
      <c r="H533" s="416">
        <f t="shared" si="36"/>
        <v>54.85</v>
      </c>
      <c r="I533" s="235">
        <f t="shared" si="37"/>
        <v>2797.35</v>
      </c>
    </row>
    <row r="534" spans="2:9" x14ac:dyDescent="0.25">
      <c r="B534" s="316" t="s">
        <v>10172</v>
      </c>
      <c r="C534" s="327">
        <v>89863</v>
      </c>
      <c r="D534" s="318" t="s">
        <v>9845</v>
      </c>
      <c r="E534" s="334" t="s">
        <v>177</v>
      </c>
      <c r="F534" s="427">
        <v>1</v>
      </c>
      <c r="G534" s="52">
        <f>IFERROR(VLOOKUP(C534,'08_COMP_COMPLEMENTAR'!C:H,7,0),VLOOKUP(C534,SERV_05_21!A:D,4,0))</f>
        <v>176.78</v>
      </c>
      <c r="H534" s="416">
        <f t="shared" si="36"/>
        <v>224.51</v>
      </c>
      <c r="I534" s="235">
        <f t="shared" si="37"/>
        <v>224.51</v>
      </c>
    </row>
    <row r="535" spans="2:9" x14ac:dyDescent="0.25">
      <c r="B535" s="316" t="s">
        <v>10173</v>
      </c>
      <c r="C535" s="327" t="s">
        <v>4310</v>
      </c>
      <c r="D535" s="318" t="s">
        <v>130</v>
      </c>
      <c r="E535" s="334" t="s">
        <v>177</v>
      </c>
      <c r="F535" s="427">
        <v>1</v>
      </c>
      <c r="G535" s="52">
        <f>IFERROR(VLOOKUP(C535,'08_COMP_COMPLEMENTAR'!C:L,7,0),VLOOKUP(C535,SERV_05_21!A:D,4,0))</f>
        <v>127.41</v>
      </c>
      <c r="H535" s="416">
        <f>TRUNC(G535*1.27,2)</f>
        <v>161.81</v>
      </c>
      <c r="I535" s="235">
        <f>TRUNC(F535*H535,2)</f>
        <v>161.81</v>
      </c>
    </row>
    <row r="536" spans="2:9" x14ac:dyDescent="0.25">
      <c r="B536" s="316" t="s">
        <v>10174</v>
      </c>
      <c r="C536" s="327">
        <v>89783</v>
      </c>
      <c r="D536" s="318" t="s">
        <v>131</v>
      </c>
      <c r="E536" s="334" t="s">
        <v>177</v>
      </c>
      <c r="F536" s="427">
        <v>4</v>
      </c>
      <c r="G536" s="52">
        <f>IFERROR(VLOOKUP(C536,'08_COMP_COMPLEMENTAR'!C:H,7,0),VLOOKUP(C536,SERV_05_21!A:D,4,0))</f>
        <v>10.039999999999999</v>
      </c>
      <c r="H536" s="416">
        <f t="shared" si="36"/>
        <v>12.75</v>
      </c>
      <c r="I536" s="235">
        <f t="shared" si="37"/>
        <v>51</v>
      </c>
    </row>
    <row r="537" spans="2:9" x14ac:dyDescent="0.25">
      <c r="B537" s="316" t="s">
        <v>10175</v>
      </c>
      <c r="C537" s="327">
        <v>89827</v>
      </c>
      <c r="D537" s="318" t="s">
        <v>132</v>
      </c>
      <c r="E537" s="334" t="s">
        <v>177</v>
      </c>
      <c r="F537" s="427">
        <v>11</v>
      </c>
      <c r="G537" s="52">
        <f>IFERROR(VLOOKUP(C537,'08_COMP_COMPLEMENTAR'!C:H,7,0),VLOOKUP(C537,SERV_05_21!A:D,4,0))</f>
        <v>17.010000000000002</v>
      </c>
      <c r="H537" s="416">
        <f t="shared" si="36"/>
        <v>21.6</v>
      </c>
      <c r="I537" s="235">
        <f>TRUNC(F537*H537,2)</f>
        <v>237.6</v>
      </c>
    </row>
    <row r="538" spans="2:9" x14ac:dyDescent="0.25">
      <c r="B538" s="316" t="s">
        <v>10176</v>
      </c>
      <c r="C538" s="327" t="s">
        <v>9840</v>
      </c>
      <c r="D538" s="318" t="s">
        <v>128</v>
      </c>
      <c r="E538" s="334" t="s">
        <v>177</v>
      </c>
      <c r="F538" s="427">
        <v>10</v>
      </c>
      <c r="G538" s="52">
        <f>'08_COMP_COMPLEMENTAR'!H1055</f>
        <v>30.669999999999998</v>
      </c>
      <c r="H538" s="416">
        <f t="shared" si="36"/>
        <v>38.950000000000003</v>
      </c>
      <c r="I538" s="235">
        <f t="shared" si="37"/>
        <v>389.5</v>
      </c>
    </row>
    <row r="539" spans="2:9" x14ac:dyDescent="0.25">
      <c r="B539" s="346" t="s">
        <v>10177</v>
      </c>
      <c r="C539" s="347"/>
      <c r="D539" s="348" t="s">
        <v>133</v>
      </c>
      <c r="E539" s="347"/>
      <c r="F539" s="60"/>
      <c r="G539" s="61"/>
      <c r="H539" s="237"/>
      <c r="I539" s="238"/>
    </row>
    <row r="540" spans="2:9" x14ac:dyDescent="0.25">
      <c r="B540" s="316" t="s">
        <v>10178</v>
      </c>
      <c r="C540" s="327">
        <v>89778</v>
      </c>
      <c r="D540" s="318" t="s">
        <v>116</v>
      </c>
      <c r="E540" s="334" t="s">
        <v>177</v>
      </c>
      <c r="F540" s="427">
        <v>23</v>
      </c>
      <c r="G540" s="52">
        <f>IFERROR(VLOOKUP(C540,'08_COMP_COMPLEMENTAR'!C:H,7,0),VLOOKUP(C540,SERV_05_21!A:D,4,0))</f>
        <v>17.670000000000002</v>
      </c>
      <c r="H540" s="416">
        <f>TRUNC(G540*1.27,2)</f>
        <v>22.44</v>
      </c>
      <c r="I540" s="235">
        <f>TRUNC(F540*H540,2)</f>
        <v>516.12</v>
      </c>
    </row>
    <row r="541" spans="2:9" x14ac:dyDescent="0.25">
      <c r="B541" s="316" t="s">
        <v>10179</v>
      </c>
      <c r="C541" s="327">
        <v>89813</v>
      </c>
      <c r="D541" s="318" t="s">
        <v>117</v>
      </c>
      <c r="E541" s="334" t="s">
        <v>177</v>
      </c>
      <c r="F541" s="427">
        <v>5</v>
      </c>
      <c r="G541" s="52">
        <f>IFERROR(VLOOKUP(C541,'08_COMP_COMPLEMENTAR'!C:H,7,0),VLOOKUP(C541,SERV_05_21!A:D,4,0))</f>
        <v>7.1</v>
      </c>
      <c r="H541" s="416">
        <f>TRUNC(G541*1.27,2)</f>
        <v>9.01</v>
      </c>
      <c r="I541" s="235">
        <f>TRUNC(F541*H541,2)</f>
        <v>45.05</v>
      </c>
    </row>
    <row r="542" spans="2:9" x14ac:dyDescent="0.25">
      <c r="B542" s="346" t="s">
        <v>10180</v>
      </c>
      <c r="C542" s="347"/>
      <c r="D542" s="348" t="s">
        <v>134</v>
      </c>
      <c r="E542" s="347"/>
      <c r="F542" s="60"/>
      <c r="G542" s="61"/>
      <c r="H542" s="237"/>
      <c r="I542" s="238"/>
    </row>
    <row r="543" spans="2:9" x14ac:dyDescent="0.25">
      <c r="B543" s="316" t="s">
        <v>10181</v>
      </c>
      <c r="C543" s="327">
        <v>89557</v>
      </c>
      <c r="D543" s="318" t="s">
        <v>128</v>
      </c>
      <c r="E543" s="334" t="s">
        <v>177</v>
      </c>
      <c r="F543" s="427">
        <v>23</v>
      </c>
      <c r="G543" s="52">
        <f>IFERROR(VLOOKUP(C543,'08_COMP_COMPLEMENTAR'!C:H,7,0),VLOOKUP(C543,SERV_05_21!A:D,4,0))</f>
        <v>26.3</v>
      </c>
      <c r="H543" s="416">
        <f>TRUNC(G543*1.27,2)</f>
        <v>33.4</v>
      </c>
      <c r="I543" s="235">
        <f>TRUNC(F543*H543,2)</f>
        <v>768.2</v>
      </c>
    </row>
    <row r="544" spans="2:9" x14ac:dyDescent="0.25">
      <c r="B544" s="316" t="s">
        <v>10182</v>
      </c>
      <c r="C544" s="327">
        <v>89665</v>
      </c>
      <c r="D544" s="318" t="s">
        <v>141</v>
      </c>
      <c r="E544" s="334" t="s">
        <v>177</v>
      </c>
      <c r="F544" s="427">
        <v>21</v>
      </c>
      <c r="G544" s="52">
        <f>IFERROR(VLOOKUP(C544,'08_COMP_COMPLEMENTAR'!C:H,7,0),VLOOKUP(C544,SERV_05_21!A:D,4,0))</f>
        <v>13.79</v>
      </c>
      <c r="H544" s="416">
        <f>TRUNC(G544*1.27,2)</f>
        <v>17.510000000000002</v>
      </c>
      <c r="I544" s="235">
        <f>TRUNC(F544*H544,2)</f>
        <v>367.71</v>
      </c>
    </row>
    <row r="545" spans="2:9" x14ac:dyDescent="0.25">
      <c r="B545" s="316" t="s">
        <v>10183</v>
      </c>
      <c r="C545" s="327" t="s">
        <v>9843</v>
      </c>
      <c r="D545" s="318" t="s">
        <v>127</v>
      </c>
      <c r="E545" s="334" t="s">
        <v>177</v>
      </c>
      <c r="F545" s="427">
        <v>16</v>
      </c>
      <c r="G545" s="52">
        <f>IFERROR(VLOOKUP(C545,'08_COMP_COMPLEMENTAR'!C:L,7,0),VLOOKUP(C545,SERV_05_21!A:D,4,0))</f>
        <v>12.969999999999999</v>
      </c>
      <c r="H545" s="416">
        <f>TRUNC(G545*1.27,2)</f>
        <v>16.47</v>
      </c>
      <c r="I545" s="235">
        <f>TRUNC(F545*H545,2)</f>
        <v>263.52</v>
      </c>
    </row>
    <row r="546" spans="2:9" x14ac:dyDescent="0.25">
      <c r="B546" s="346" t="s">
        <v>10184</v>
      </c>
      <c r="C546" s="347"/>
      <c r="D546" s="348" t="s">
        <v>136</v>
      </c>
      <c r="E546" s="347"/>
      <c r="F546" s="60"/>
      <c r="G546" s="61"/>
      <c r="H546" s="237"/>
      <c r="I546" s="238"/>
    </row>
    <row r="547" spans="2:9" x14ac:dyDescent="0.25">
      <c r="B547" s="316" t="s">
        <v>10185</v>
      </c>
      <c r="C547" s="327">
        <v>89714</v>
      </c>
      <c r="D547" s="318" t="s">
        <v>135</v>
      </c>
      <c r="E547" s="334" t="s">
        <v>178</v>
      </c>
      <c r="F547" s="427">
        <v>342.58</v>
      </c>
      <c r="G547" s="52">
        <f>IFERROR(VLOOKUP(C547,'08_COMP_COMPLEMENTAR'!C:H,7,0),VLOOKUP(C547,SERV_05_21!A:D,4,0))</f>
        <v>44.67</v>
      </c>
      <c r="H547" s="416">
        <f>TRUNC(G547*1.27,2)</f>
        <v>56.73</v>
      </c>
      <c r="I547" s="235">
        <f>TRUNC(F547*H547,2)</f>
        <v>19434.560000000001</v>
      </c>
    </row>
    <row r="548" spans="2:9" x14ac:dyDescent="0.25">
      <c r="B548" s="316" t="s">
        <v>10186</v>
      </c>
      <c r="C548" s="327">
        <v>89849</v>
      </c>
      <c r="D548" s="318" t="s">
        <v>137</v>
      </c>
      <c r="E548" s="334" t="s">
        <v>178</v>
      </c>
      <c r="F548" s="427">
        <v>607.95000000000005</v>
      </c>
      <c r="G548" s="52">
        <f>IFERROR(VLOOKUP(C548,'08_COMP_COMPLEMENTAR'!C:H,7,0),VLOOKUP(C548,SERV_05_21!A:D,4,0))</f>
        <v>50.91</v>
      </c>
      <c r="H548" s="416">
        <f>TRUNC(G548*1.27,2)</f>
        <v>64.650000000000006</v>
      </c>
      <c r="I548" s="235">
        <f>TRUNC(F548*H548,2)</f>
        <v>39303.96</v>
      </c>
    </row>
    <row r="549" spans="2:9" x14ac:dyDescent="0.25">
      <c r="B549" s="316" t="s">
        <v>10187</v>
      </c>
      <c r="C549" s="327">
        <v>89711</v>
      </c>
      <c r="D549" s="318" t="s">
        <v>113</v>
      </c>
      <c r="E549" s="334" t="s">
        <v>178</v>
      </c>
      <c r="F549" s="427">
        <v>57.8</v>
      </c>
      <c r="G549" s="52">
        <f>IFERROR(VLOOKUP(C549,'08_COMP_COMPLEMENTAR'!C:H,7,0),VLOOKUP(C549,SERV_05_21!A:D,4,0))</f>
        <v>14.58</v>
      </c>
      <c r="H549" s="416">
        <f>TRUNC(G549*1.27,2)</f>
        <v>18.510000000000002</v>
      </c>
      <c r="I549" s="235">
        <f>TRUNC(F549*H549,2)</f>
        <v>1069.8699999999999</v>
      </c>
    </row>
    <row r="550" spans="2:9" x14ac:dyDescent="0.25">
      <c r="B550" s="316" t="s">
        <v>10188</v>
      </c>
      <c r="C550" s="327">
        <v>89712</v>
      </c>
      <c r="D550" s="318" t="s">
        <v>138</v>
      </c>
      <c r="E550" s="334" t="s">
        <v>178</v>
      </c>
      <c r="F550" s="427">
        <v>212.83</v>
      </c>
      <c r="G550" s="52">
        <f>IFERROR(VLOOKUP(C550,'08_COMP_COMPLEMENTAR'!C:H,7,0),VLOOKUP(C550,SERV_05_21!A:D,4,0))</f>
        <v>22.69</v>
      </c>
      <c r="H550" s="416">
        <f>TRUNC(G550*1.27,2)</f>
        <v>28.81</v>
      </c>
      <c r="I550" s="235">
        <f>TRUNC(F550*H550,2)</f>
        <v>6131.63</v>
      </c>
    </row>
    <row r="551" spans="2:9" x14ac:dyDescent="0.25">
      <c r="B551" s="316" t="s">
        <v>10189</v>
      </c>
      <c r="C551" s="327">
        <v>89713</v>
      </c>
      <c r="D551" s="318" t="s">
        <v>139</v>
      </c>
      <c r="E551" s="334" t="s">
        <v>178</v>
      </c>
      <c r="F551" s="427">
        <v>6.12</v>
      </c>
      <c r="G551" s="52">
        <f>IFERROR(VLOOKUP(C551,'08_COMP_COMPLEMENTAR'!C:H,7,0),VLOOKUP(C551,SERV_05_21!A:D,4,0))</f>
        <v>34.92</v>
      </c>
      <c r="H551" s="416">
        <f>TRUNC(G551*1.27,2)</f>
        <v>44.34</v>
      </c>
      <c r="I551" s="235">
        <f>TRUNC(F551*H551,2)</f>
        <v>271.36</v>
      </c>
    </row>
    <row r="552" spans="2:9" x14ac:dyDescent="0.25">
      <c r="B552" s="346" t="s">
        <v>10190</v>
      </c>
      <c r="C552" s="347"/>
      <c r="D552" s="348" t="s">
        <v>140</v>
      </c>
      <c r="E552" s="347"/>
      <c r="F552" s="60"/>
      <c r="G552" s="61"/>
      <c r="H552" s="237"/>
      <c r="I552" s="238"/>
    </row>
    <row r="553" spans="2:9" x14ac:dyDescent="0.25">
      <c r="B553" s="316" t="s">
        <v>10191</v>
      </c>
      <c r="C553" s="327">
        <v>89796</v>
      </c>
      <c r="D553" s="318" t="s">
        <v>4267</v>
      </c>
      <c r="E553" s="334" t="s">
        <v>177</v>
      </c>
      <c r="F553" s="427">
        <v>16</v>
      </c>
      <c r="G553" s="52">
        <f>IFERROR(VLOOKUP(C553,'08_COMP_COMPLEMENTAR'!C:H,7,0),VLOOKUP(C553,SERV_05_21!A:D,4,0))</f>
        <v>38.03</v>
      </c>
      <c r="H553" s="416">
        <f t="shared" ref="H553:H558" si="38">TRUNC(G553*1.27,2)</f>
        <v>48.29</v>
      </c>
      <c r="I553" s="235">
        <f t="shared" ref="I553:I558" si="39">TRUNC(F553*H553,2)</f>
        <v>772.64</v>
      </c>
    </row>
    <row r="554" spans="2:9" x14ac:dyDescent="0.25">
      <c r="B554" s="316" t="s">
        <v>10192</v>
      </c>
      <c r="C554" s="327">
        <v>89557</v>
      </c>
      <c r="D554" s="318" t="s">
        <v>4266</v>
      </c>
      <c r="E554" s="334" t="s">
        <v>177</v>
      </c>
      <c r="F554" s="427">
        <v>1</v>
      </c>
      <c r="G554" s="52">
        <f>IFERROR(VLOOKUP(C554,'08_COMP_COMPLEMENTAR'!C:H,7,0),VLOOKUP(C554,SERV_05_21!A:D,4,0))</f>
        <v>26.3</v>
      </c>
      <c r="H554" s="416">
        <f t="shared" si="38"/>
        <v>33.4</v>
      </c>
      <c r="I554" s="235">
        <f t="shared" si="39"/>
        <v>33.4</v>
      </c>
    </row>
    <row r="555" spans="2:9" x14ac:dyDescent="0.25">
      <c r="B555" s="316" t="s">
        <v>10193</v>
      </c>
      <c r="C555" s="327">
        <v>89825</v>
      </c>
      <c r="D555" s="318" t="s">
        <v>132</v>
      </c>
      <c r="E555" s="334" t="s">
        <v>177</v>
      </c>
      <c r="F555" s="427">
        <v>38</v>
      </c>
      <c r="G555" s="52">
        <f>IFERROR(VLOOKUP(C555,'08_COMP_COMPLEMENTAR'!C:H,7,0),VLOOKUP(C555,SERV_05_21!A:D,4,0))</f>
        <v>15.41</v>
      </c>
      <c r="H555" s="416">
        <f t="shared" si="38"/>
        <v>19.57</v>
      </c>
      <c r="I555" s="235">
        <f t="shared" si="39"/>
        <v>743.66</v>
      </c>
    </row>
    <row r="556" spans="2:9" x14ac:dyDescent="0.25">
      <c r="B556" s="316" t="s">
        <v>10194</v>
      </c>
      <c r="C556" s="327">
        <v>89829</v>
      </c>
      <c r="D556" s="318" t="s">
        <v>142</v>
      </c>
      <c r="E556" s="334" t="s">
        <v>177</v>
      </c>
      <c r="F556" s="427">
        <v>1</v>
      </c>
      <c r="G556" s="52">
        <f>IFERROR(VLOOKUP(C556,'08_COMP_COMPLEMENTAR'!C:H,7,0),VLOOKUP(C556,SERV_05_21!A:D,4,0))</f>
        <v>26.46</v>
      </c>
      <c r="H556" s="416">
        <f t="shared" si="38"/>
        <v>33.6</v>
      </c>
      <c r="I556" s="235">
        <f t="shared" si="39"/>
        <v>33.6</v>
      </c>
    </row>
    <row r="557" spans="2:9" x14ac:dyDescent="0.25">
      <c r="B557" s="316" t="s">
        <v>10195</v>
      </c>
      <c r="C557" s="327">
        <v>89665</v>
      </c>
      <c r="D557" s="318" t="s">
        <v>4265</v>
      </c>
      <c r="E557" s="334" t="s">
        <v>177</v>
      </c>
      <c r="F557" s="427">
        <v>1</v>
      </c>
      <c r="G557" s="52">
        <f>IFERROR(VLOOKUP(C557,'08_COMP_COMPLEMENTAR'!C:H,7,0),VLOOKUP(C557,SERV_05_21!A:D,4,0))</f>
        <v>13.79</v>
      </c>
      <c r="H557" s="416">
        <f t="shared" si="38"/>
        <v>17.510000000000002</v>
      </c>
      <c r="I557" s="235">
        <f t="shared" si="39"/>
        <v>17.510000000000002</v>
      </c>
    </row>
    <row r="558" spans="2:9" x14ac:dyDescent="0.25">
      <c r="B558" s="316" t="s">
        <v>10196</v>
      </c>
      <c r="C558" s="327">
        <v>89829</v>
      </c>
      <c r="D558" s="318" t="s">
        <v>142</v>
      </c>
      <c r="E558" s="334" t="s">
        <v>177</v>
      </c>
      <c r="F558" s="427">
        <v>1</v>
      </c>
      <c r="G558" s="52">
        <f>IFERROR(VLOOKUP(C558,'08_COMP_COMPLEMENTAR'!C:H,7,0),VLOOKUP(C558,SERV_05_21!A:D,4,0))</f>
        <v>26.46</v>
      </c>
      <c r="H558" s="416">
        <f t="shared" si="38"/>
        <v>33.6</v>
      </c>
      <c r="I558" s="235">
        <f t="shared" si="39"/>
        <v>33.6</v>
      </c>
    </row>
    <row r="559" spans="2:9" x14ac:dyDescent="0.25">
      <c r="B559" s="346" t="s">
        <v>10197</v>
      </c>
      <c r="C559" s="347"/>
      <c r="D559" s="348" t="s">
        <v>4258</v>
      </c>
      <c r="E559" s="347"/>
      <c r="F559" s="60"/>
      <c r="G559" s="61"/>
      <c r="H559" s="237"/>
      <c r="I559" s="238"/>
    </row>
    <row r="560" spans="2:9" x14ac:dyDescent="0.25">
      <c r="B560" s="316" t="s">
        <v>10198</v>
      </c>
      <c r="C560" s="327">
        <v>89865</v>
      </c>
      <c r="D560" s="318" t="s">
        <v>160</v>
      </c>
      <c r="E560" s="334" t="s">
        <v>178</v>
      </c>
      <c r="F560" s="427">
        <v>306.90000000000003</v>
      </c>
      <c r="G560" s="52">
        <f>IFERROR(VLOOKUP(C560,'08_COMP_COMPLEMENTAR'!C:H,7,0),VLOOKUP(C560,SERV_05_21!A:D,4,0))</f>
        <v>9.89</v>
      </c>
      <c r="H560" s="416">
        <f t="shared" ref="H560:H566" si="40">TRUNC(G560*1.27,2)</f>
        <v>12.56</v>
      </c>
      <c r="I560" s="235">
        <f t="shared" ref="I560:I565" si="41">TRUNC(F560*H560,2)</f>
        <v>3854.66</v>
      </c>
    </row>
    <row r="561" spans="2:9" x14ac:dyDescent="0.25">
      <c r="B561" s="316" t="s">
        <v>10199</v>
      </c>
      <c r="C561" s="327">
        <v>89863</v>
      </c>
      <c r="D561" s="318" t="s">
        <v>4259</v>
      </c>
      <c r="E561" s="334" t="s">
        <v>177</v>
      </c>
      <c r="F561" s="427">
        <v>93</v>
      </c>
      <c r="G561" s="52">
        <f>IFERROR(VLOOKUP(C561,'08_COMP_COMPLEMENTAR'!C:H,7,0),VLOOKUP(C561,SERV_05_21!A:D,4,0))</f>
        <v>176.78</v>
      </c>
      <c r="H561" s="416">
        <f t="shared" si="40"/>
        <v>224.51</v>
      </c>
      <c r="I561" s="235">
        <f t="shared" si="41"/>
        <v>20879.43</v>
      </c>
    </row>
    <row r="562" spans="2:9" x14ac:dyDescent="0.25">
      <c r="B562" s="316" t="s">
        <v>10200</v>
      </c>
      <c r="C562" s="327">
        <v>89855</v>
      </c>
      <c r="D562" s="318" t="s">
        <v>4262</v>
      </c>
      <c r="E562" s="334" t="s">
        <v>177</v>
      </c>
      <c r="F562" s="427">
        <v>93</v>
      </c>
      <c r="G562" s="52">
        <f>IFERROR(VLOOKUP(C562,'08_COMP_COMPLEMENTAR'!C:H,7,0),VLOOKUP(C562,SERV_05_21!A:D,4,0))</f>
        <v>82.11</v>
      </c>
      <c r="H562" s="416">
        <f t="shared" si="40"/>
        <v>104.27</v>
      </c>
      <c r="I562" s="235">
        <f t="shared" si="41"/>
        <v>9697.11</v>
      </c>
    </row>
    <row r="563" spans="2:9" x14ac:dyDescent="0.25">
      <c r="B563" s="316" t="s">
        <v>10201</v>
      </c>
      <c r="C563" s="327">
        <v>89681</v>
      </c>
      <c r="D563" s="318" t="s">
        <v>4260</v>
      </c>
      <c r="E563" s="334" t="s">
        <v>177</v>
      </c>
      <c r="F563" s="427">
        <v>93</v>
      </c>
      <c r="G563" s="52">
        <f>IFERROR(VLOOKUP(C563,'08_COMP_COMPLEMENTAR'!C:H,7,0),VLOOKUP(C563,SERV_05_21!A:D,4,0))</f>
        <v>73.319999999999993</v>
      </c>
      <c r="H563" s="416">
        <f t="shared" si="40"/>
        <v>93.11</v>
      </c>
      <c r="I563" s="235">
        <f t="shared" si="41"/>
        <v>8659.23</v>
      </c>
    </row>
    <row r="564" spans="2:9" x14ac:dyDescent="0.25">
      <c r="B564" s="316" t="s">
        <v>10202</v>
      </c>
      <c r="C564" s="327">
        <v>89557</v>
      </c>
      <c r="D564" s="318" t="s">
        <v>4263</v>
      </c>
      <c r="E564" s="334" t="s">
        <v>177</v>
      </c>
      <c r="F564" s="427">
        <v>93</v>
      </c>
      <c r="G564" s="52">
        <f>IFERROR(VLOOKUP(C564,'08_COMP_COMPLEMENTAR'!C:H,7,0),VLOOKUP(C564,SERV_05_21!A:D,4,0))</f>
        <v>26.3</v>
      </c>
      <c r="H564" s="416">
        <f t="shared" si="40"/>
        <v>33.4</v>
      </c>
      <c r="I564" s="235">
        <f t="shared" si="41"/>
        <v>3106.2</v>
      </c>
    </row>
    <row r="565" spans="2:9" x14ac:dyDescent="0.25">
      <c r="B565" s="316" t="s">
        <v>10203</v>
      </c>
      <c r="C565" s="327">
        <v>89665</v>
      </c>
      <c r="D565" s="318" t="s">
        <v>4264</v>
      </c>
      <c r="E565" s="334" t="s">
        <v>177</v>
      </c>
      <c r="F565" s="427">
        <v>93</v>
      </c>
      <c r="G565" s="52">
        <f>IFERROR(VLOOKUP(C565,'08_COMP_COMPLEMENTAR'!C:H,7,0),VLOOKUP(C565,SERV_05_21!A:D,4,0))</f>
        <v>13.79</v>
      </c>
      <c r="H565" s="416">
        <f t="shared" si="40"/>
        <v>17.510000000000002</v>
      </c>
      <c r="I565" s="235">
        <f t="shared" si="41"/>
        <v>1628.43</v>
      </c>
    </row>
    <row r="566" spans="2:9" x14ac:dyDescent="0.25">
      <c r="B566" s="316" t="s">
        <v>10204</v>
      </c>
      <c r="C566" s="317" t="s">
        <v>4328</v>
      </c>
      <c r="D566" s="318" t="s">
        <v>4261</v>
      </c>
      <c r="E566" s="334" t="s">
        <v>177</v>
      </c>
      <c r="F566" s="427">
        <v>93</v>
      </c>
      <c r="G566" s="52">
        <f>IFERROR(VLOOKUP(C566,'08_COMP_COMPLEMENTAR'!C:L,7,0),VLOOKUP(C566,SERV_05_21!A:D,4,0))</f>
        <v>10.190000000000001</v>
      </c>
      <c r="H566" s="416">
        <f t="shared" si="40"/>
        <v>12.94</v>
      </c>
      <c r="I566" s="235">
        <f>TRUNC(F566*H566,2)</f>
        <v>1203.42</v>
      </c>
    </row>
    <row r="567" spans="2:9" x14ac:dyDescent="0.25">
      <c r="B567" s="349" t="s">
        <v>10205</v>
      </c>
      <c r="C567" s="347"/>
      <c r="D567" s="348" t="s">
        <v>100</v>
      </c>
      <c r="E567" s="347"/>
      <c r="F567" s="60"/>
      <c r="G567" s="61"/>
      <c r="H567" s="237"/>
      <c r="I567" s="238"/>
    </row>
    <row r="568" spans="2:9" x14ac:dyDescent="0.25">
      <c r="B568" s="346" t="s">
        <v>10206</v>
      </c>
      <c r="C568" s="347"/>
      <c r="D568" s="348" t="s">
        <v>102</v>
      </c>
      <c r="E568" s="347"/>
      <c r="F568" s="60"/>
      <c r="G568" s="61"/>
      <c r="H568" s="237"/>
      <c r="I568" s="238"/>
    </row>
    <row r="569" spans="2:9" x14ac:dyDescent="0.25">
      <c r="B569" s="316" t="s">
        <v>10207</v>
      </c>
      <c r="C569" s="317">
        <v>89707</v>
      </c>
      <c r="D569" s="318" t="s">
        <v>103</v>
      </c>
      <c r="E569" s="334" t="s">
        <v>177</v>
      </c>
      <c r="F569" s="427">
        <v>6</v>
      </c>
      <c r="G569" s="52">
        <f>IFERROR(VLOOKUP(C569,'08_COMP_COMPLEMENTAR'!C:H,7,0),VLOOKUP(C569,SERV_05_21!A:D,4,0))</f>
        <v>29.24</v>
      </c>
      <c r="H569" s="416">
        <f>TRUNC(G569*1.27,2)</f>
        <v>37.130000000000003</v>
      </c>
      <c r="I569" s="235">
        <f>TRUNC(F569*H569,2)</f>
        <v>222.78</v>
      </c>
    </row>
    <row r="570" spans="2:9" x14ac:dyDescent="0.25">
      <c r="B570" s="316" t="s">
        <v>10208</v>
      </c>
      <c r="C570" s="317" t="s">
        <v>4285</v>
      </c>
      <c r="D570" s="318" t="s">
        <v>104</v>
      </c>
      <c r="E570" s="334" t="s">
        <v>177</v>
      </c>
      <c r="F570" s="427">
        <v>29</v>
      </c>
      <c r="G570" s="52">
        <f>IFERROR(VLOOKUP(C570,'08_COMP_COMPLEMENTAR'!C:L,7,0),VLOOKUP(C570,SERV_05_21!A:D,4,0))</f>
        <v>49.150000000000006</v>
      </c>
      <c r="H570" s="416">
        <f>TRUNC(G570*1.27,2)</f>
        <v>62.42</v>
      </c>
      <c r="I570" s="235">
        <f>TRUNC(F570*H570,2)</f>
        <v>1810.18</v>
      </c>
    </row>
    <row r="571" spans="2:9" x14ac:dyDescent="0.25">
      <c r="B571" s="316" t="s">
        <v>10209</v>
      </c>
      <c r="C571" s="317">
        <v>89708</v>
      </c>
      <c r="D571" s="318" t="s">
        <v>105</v>
      </c>
      <c r="E571" s="334" t="s">
        <v>177</v>
      </c>
      <c r="F571" s="427">
        <v>2</v>
      </c>
      <c r="G571" s="52">
        <f>IFERROR(VLOOKUP(C571,'08_COMP_COMPLEMENTAR'!C:H,7,0),VLOOKUP(C571,SERV_05_21!A:D,4,0))</f>
        <v>66.98</v>
      </c>
      <c r="H571" s="416">
        <f>TRUNC(G571*1.27,2)</f>
        <v>85.06</v>
      </c>
      <c r="I571" s="235">
        <f>TRUNC(F571*H571,2)</f>
        <v>170.12</v>
      </c>
    </row>
    <row r="572" spans="2:9" x14ac:dyDescent="0.25">
      <c r="B572" s="316" t="s">
        <v>10210</v>
      </c>
      <c r="C572" s="317" t="s">
        <v>4298</v>
      </c>
      <c r="D572" s="318" t="s">
        <v>106</v>
      </c>
      <c r="E572" s="334" t="s">
        <v>177</v>
      </c>
      <c r="F572" s="427">
        <v>1</v>
      </c>
      <c r="G572" s="52">
        <f>IFERROR(VLOOKUP(C572,'08_COMP_COMPLEMENTAR'!C:L,7,0),VLOOKUP(C572,SERV_05_21!A:D,4,0))</f>
        <v>111.84</v>
      </c>
      <c r="H572" s="416">
        <f>TRUNC(G572*1.27,2)</f>
        <v>142.03</v>
      </c>
      <c r="I572" s="235">
        <f>TRUNC(F572*H572,2)</f>
        <v>142.03</v>
      </c>
    </row>
    <row r="573" spans="2:9" x14ac:dyDescent="0.25">
      <c r="B573" s="346" t="s">
        <v>10211</v>
      </c>
      <c r="C573" s="347"/>
      <c r="D573" s="348" t="s">
        <v>4514</v>
      </c>
      <c r="E573" s="347"/>
      <c r="F573" s="60"/>
      <c r="G573" s="61"/>
      <c r="H573" s="237"/>
      <c r="I573" s="238"/>
    </row>
    <row r="574" spans="2:9" x14ac:dyDescent="0.25">
      <c r="B574" s="316" t="s">
        <v>10212</v>
      </c>
      <c r="C574" s="317"/>
      <c r="D574" s="338" t="s">
        <v>4515</v>
      </c>
      <c r="E574" s="338"/>
      <c r="F574" s="54"/>
      <c r="G574" s="52"/>
      <c r="H574" s="239"/>
      <c r="I574" s="55"/>
    </row>
    <row r="575" spans="2:9" x14ac:dyDescent="0.25">
      <c r="B575" s="316" t="s">
        <v>10213</v>
      </c>
      <c r="C575" s="327">
        <v>94229</v>
      </c>
      <c r="D575" s="318" t="s">
        <v>4522</v>
      </c>
      <c r="E575" s="334" t="s">
        <v>178</v>
      </c>
      <c r="F575" s="427">
        <v>339.42</v>
      </c>
      <c r="G575" s="52">
        <f>IFERROR(VLOOKUP(C575,'08_COMP_COMPLEMENTAR'!C:H,7,0),VLOOKUP(C575,SERV_05_21!A:D,4,0))</f>
        <v>139.71</v>
      </c>
      <c r="H575" s="416">
        <f>TRUNC(G575*1.27,2)</f>
        <v>177.43</v>
      </c>
      <c r="I575" s="235">
        <f>TRUNC(F575*H575,2)</f>
        <v>60223.29</v>
      </c>
    </row>
    <row r="576" spans="2:9" x14ac:dyDescent="0.25">
      <c r="B576" s="316" t="s">
        <v>10214</v>
      </c>
      <c r="C576" s="327">
        <v>94231</v>
      </c>
      <c r="D576" s="318" t="s">
        <v>4523</v>
      </c>
      <c r="E576" s="334" t="s">
        <v>178</v>
      </c>
      <c r="F576" s="427">
        <v>111.4</v>
      </c>
      <c r="G576" s="52">
        <f>IFERROR(VLOOKUP(C576,'08_COMP_COMPLEMENTAR'!C:H,7,0),VLOOKUP(C576,SERV_05_21!A:D,4,0))</f>
        <v>42.92</v>
      </c>
      <c r="H576" s="416">
        <f>TRUNC(G576*1.27,2)</f>
        <v>54.5</v>
      </c>
      <c r="I576" s="235">
        <f>TRUNC(F576*H576,2)</f>
        <v>6071.3</v>
      </c>
    </row>
    <row r="577" spans="2:9" x14ac:dyDescent="0.25">
      <c r="B577" s="316" t="s">
        <v>10215</v>
      </c>
      <c r="C577" s="317" t="s">
        <v>4521</v>
      </c>
      <c r="D577" s="318" t="s">
        <v>4524</v>
      </c>
      <c r="E577" s="334" t="s">
        <v>178</v>
      </c>
      <c r="F577" s="427">
        <v>379.39</v>
      </c>
      <c r="G577" s="52">
        <f>IFERROR(VLOOKUP(C577,'08_COMP_COMPLEMENTAR'!C:L,7,0),VLOOKUP(C577,SERV_05_21!A:D,4,0))</f>
        <v>38.81</v>
      </c>
      <c r="H577" s="416">
        <f>TRUNC(G577*1.27,2)</f>
        <v>49.28</v>
      </c>
      <c r="I577" s="235">
        <f>TRUNC(F577*H577,2)</f>
        <v>18696.330000000002</v>
      </c>
    </row>
    <row r="578" spans="2:9" x14ac:dyDescent="0.25">
      <c r="B578" s="346" t="s">
        <v>10216</v>
      </c>
      <c r="C578" s="347"/>
      <c r="D578" s="348" t="s">
        <v>176</v>
      </c>
      <c r="E578" s="347"/>
      <c r="F578" s="60"/>
      <c r="G578" s="61"/>
      <c r="H578" s="237"/>
      <c r="I578" s="238"/>
    </row>
    <row r="579" spans="2:9" ht="25.5" x14ac:dyDescent="0.25">
      <c r="B579" s="316" t="s">
        <v>10217</v>
      </c>
      <c r="C579" s="317" t="s">
        <v>4338</v>
      </c>
      <c r="D579" s="318" t="s">
        <v>4332</v>
      </c>
      <c r="E579" s="334" t="s">
        <v>177</v>
      </c>
      <c r="F579" s="54">
        <v>1</v>
      </c>
      <c r="G579" s="52">
        <f>IFERROR(VLOOKUP(C579,'08_COMP_COMPLEMENTAR'!C:L,7,0),VLOOKUP(C579,SERV_05_21!A:D,4,0))</f>
        <v>12222.27</v>
      </c>
      <c r="H579" s="416">
        <f>TRUNC(G579*1.27,2)</f>
        <v>15522.28</v>
      </c>
      <c r="I579" s="235">
        <f>TRUNC(F579*H579,2)</f>
        <v>15522.28</v>
      </c>
    </row>
    <row r="580" spans="2:9" ht="25.5" x14ac:dyDescent="0.25">
      <c r="B580" s="316" t="s">
        <v>10218</v>
      </c>
      <c r="C580" s="317" t="s">
        <v>4340</v>
      </c>
      <c r="D580" s="318" t="s">
        <v>4333</v>
      </c>
      <c r="E580" s="334" t="s">
        <v>177</v>
      </c>
      <c r="F580" s="427">
        <v>2</v>
      </c>
      <c r="G580" s="52">
        <f>IFERROR(VLOOKUP(C580,'08_COMP_COMPLEMENTAR'!C:L,7,0),VLOOKUP(C580,SERV_05_21!A:D,4,0))</f>
        <v>14743.91</v>
      </c>
      <c r="H580" s="416">
        <f>TRUNC(G580*1.27,2)</f>
        <v>18724.759999999998</v>
      </c>
      <c r="I580" s="235">
        <f>TRUNC(F580*H580,2)</f>
        <v>37449.519999999997</v>
      </c>
    </row>
    <row r="581" spans="2:9" ht="25.5" x14ac:dyDescent="0.25">
      <c r="B581" s="316" t="s">
        <v>10219</v>
      </c>
      <c r="C581" s="317" t="s">
        <v>4343</v>
      </c>
      <c r="D581" s="318" t="s">
        <v>4334</v>
      </c>
      <c r="E581" s="334" t="s">
        <v>177</v>
      </c>
      <c r="F581" s="54">
        <v>1</v>
      </c>
      <c r="G581" s="52">
        <f>IFERROR(VLOOKUP(C581,'08_COMP_COMPLEMENTAR'!C:L,7,0),VLOOKUP(C581,SERV_05_21!A:D,4,0))</f>
        <v>1524.5200000000002</v>
      </c>
      <c r="H581" s="416">
        <f>TRUNC(G581*1.27,2)</f>
        <v>1936.14</v>
      </c>
      <c r="I581" s="235">
        <f>TRUNC(F581*H581,2)</f>
        <v>1936.14</v>
      </c>
    </row>
    <row r="582" spans="2:9" x14ac:dyDescent="0.25">
      <c r="B582" s="346" t="s">
        <v>10220</v>
      </c>
      <c r="C582" s="347"/>
      <c r="D582" s="348" t="s">
        <v>87</v>
      </c>
      <c r="E582" s="347"/>
      <c r="F582" s="60"/>
      <c r="G582" s="61"/>
      <c r="H582" s="237"/>
      <c r="I582" s="238"/>
    </row>
    <row r="583" spans="2:9" x14ac:dyDescent="0.25">
      <c r="B583" s="316" t="s">
        <v>10221</v>
      </c>
      <c r="C583" s="317" t="s">
        <v>4239</v>
      </c>
      <c r="D583" s="318" t="s">
        <v>89</v>
      </c>
      <c r="E583" s="334" t="s">
        <v>177</v>
      </c>
      <c r="F583" s="427">
        <v>3</v>
      </c>
      <c r="G583" s="52">
        <f>IFERROR(VLOOKUP(C583,'08_COMP_COMPLEMENTAR'!C:L,7,0),VLOOKUP(C583,SERV_05_21!A:D,4,0))</f>
        <v>593.27</v>
      </c>
      <c r="H583" s="416">
        <f>TRUNC(G583*1.27,2)</f>
        <v>753.45</v>
      </c>
      <c r="I583" s="235">
        <f>TRUNC(F583*H583,2)</f>
        <v>2260.35</v>
      </c>
    </row>
    <row r="584" spans="2:9" x14ac:dyDescent="0.25">
      <c r="B584" s="346" t="s">
        <v>10222</v>
      </c>
      <c r="C584" s="347"/>
      <c r="D584" s="348" t="s">
        <v>92</v>
      </c>
      <c r="E584" s="347"/>
      <c r="F584" s="60"/>
      <c r="G584" s="61"/>
      <c r="H584" s="237"/>
      <c r="I584" s="238"/>
    </row>
    <row r="585" spans="2:9" x14ac:dyDescent="0.25">
      <c r="B585" s="350" t="s">
        <v>10223</v>
      </c>
      <c r="C585" s="327">
        <v>99255</v>
      </c>
      <c r="D585" s="318" t="s">
        <v>4249</v>
      </c>
      <c r="E585" s="334" t="s">
        <v>177</v>
      </c>
      <c r="F585" s="427">
        <v>3</v>
      </c>
      <c r="G585" s="52">
        <f>IFERROR(VLOOKUP(C585,'08_COMP_COMPLEMENTAR'!C:H,7,0),VLOOKUP(C585,SERV_05_21!A:D,4,0))</f>
        <v>668.49</v>
      </c>
      <c r="H585" s="416">
        <f>TRUNC(G585*1.27,2)</f>
        <v>848.98</v>
      </c>
      <c r="I585" s="235">
        <f>TRUNC(F585*H585,2)</f>
        <v>2546.94</v>
      </c>
    </row>
    <row r="586" spans="2:9" x14ac:dyDescent="0.25">
      <c r="B586" s="346" t="s">
        <v>10224</v>
      </c>
      <c r="C586" s="347"/>
      <c r="D586" s="348" t="s">
        <v>4335</v>
      </c>
      <c r="E586" s="347"/>
      <c r="F586" s="60"/>
      <c r="G586" s="61"/>
      <c r="H586" s="237"/>
      <c r="I586" s="238"/>
    </row>
    <row r="587" spans="2:9" x14ac:dyDescent="0.25">
      <c r="B587" s="350" t="s">
        <v>10225</v>
      </c>
      <c r="C587" s="327">
        <v>89849</v>
      </c>
      <c r="D587" s="318" t="s">
        <v>4336</v>
      </c>
      <c r="E587" s="334" t="s">
        <v>178</v>
      </c>
      <c r="F587" s="427">
        <v>240</v>
      </c>
      <c r="G587" s="52">
        <f>IFERROR(VLOOKUP(C587,'08_COMP_COMPLEMENTAR'!C:H,7,0),VLOOKUP(C587,SERV_05_21!A:D,4,0))</f>
        <v>50.91</v>
      </c>
      <c r="H587" s="416">
        <f>TRUNC(G587*1.27,2)</f>
        <v>64.650000000000006</v>
      </c>
      <c r="I587" s="235">
        <f>TRUNC(F587*H587,2)</f>
        <v>15516</v>
      </c>
    </row>
    <row r="588" spans="2:9" x14ac:dyDescent="0.25">
      <c r="B588" s="350" t="s">
        <v>10226</v>
      </c>
      <c r="C588" s="327">
        <v>89859</v>
      </c>
      <c r="D588" s="318" t="s">
        <v>4337</v>
      </c>
      <c r="E588" s="334" t="s">
        <v>177</v>
      </c>
      <c r="F588" s="427">
        <v>45</v>
      </c>
      <c r="G588" s="52">
        <f>IFERROR(VLOOKUP(C588,'08_COMP_COMPLEMENTAR'!C:H,7,0),VLOOKUP(C588,SERV_05_21!A:D,4,0))</f>
        <v>116.75</v>
      </c>
      <c r="H588" s="416">
        <f>TRUNC(G588*1.27,2)</f>
        <v>148.27000000000001</v>
      </c>
      <c r="I588" s="235">
        <f>TRUNC(F588*H588,2)</f>
        <v>6672.15</v>
      </c>
    </row>
    <row r="589" spans="2:9" x14ac:dyDescent="0.25">
      <c r="B589" s="346" t="s">
        <v>10227</v>
      </c>
      <c r="C589" s="347"/>
      <c r="D589" s="348" t="s">
        <v>4734</v>
      </c>
      <c r="E589" s="347"/>
      <c r="F589" s="60"/>
      <c r="G589" s="61"/>
      <c r="H589" s="237"/>
      <c r="I589" s="238"/>
    </row>
    <row r="590" spans="2:9" x14ac:dyDescent="0.25">
      <c r="B590" s="316" t="s">
        <v>10228</v>
      </c>
      <c r="C590" s="327">
        <v>91222</v>
      </c>
      <c r="D590" s="318" t="s">
        <v>4735</v>
      </c>
      <c r="E590" s="334" t="s">
        <v>178</v>
      </c>
      <c r="F590" s="427">
        <v>394.90000000000003</v>
      </c>
      <c r="G590" s="52">
        <f>IFERROR(VLOOKUP(C590,'08_COMP_COMPLEMENTAR'!C:H,7,0),VLOOKUP(C590,SERV_05_21!A:D,4,0))</f>
        <v>9.5399999999999991</v>
      </c>
      <c r="H590" s="416">
        <f>TRUNC(G590*1.27,2)</f>
        <v>12.11</v>
      </c>
      <c r="I590" s="235">
        <f>TRUNC(F590*H590,2)</f>
        <v>4782.2299999999996</v>
      </c>
    </row>
    <row r="591" spans="2:9" ht="25.5" x14ac:dyDescent="0.25">
      <c r="B591" s="316" t="s">
        <v>10229</v>
      </c>
      <c r="C591" s="317">
        <v>93358</v>
      </c>
      <c r="D591" s="318" t="s">
        <v>4777</v>
      </c>
      <c r="E591" s="334" t="s">
        <v>4778</v>
      </c>
      <c r="F591" s="427">
        <v>47.961199999999998</v>
      </c>
      <c r="G591" s="52">
        <f>IFERROR(VLOOKUP(C591,'08_COMP_COMPLEMENTAR'!C:H,7,0),VLOOKUP(C591,SERV_05_21!A:D,4,0))</f>
        <v>55.46</v>
      </c>
      <c r="H591" s="416">
        <f>TRUNC(G591*1.27,2)</f>
        <v>70.430000000000007</v>
      </c>
      <c r="I591" s="235">
        <f>TRUNC(F591*H591,2)</f>
        <v>3377.9</v>
      </c>
    </row>
    <row r="592" spans="2:9" ht="25.5" x14ac:dyDescent="0.25">
      <c r="B592" s="316" t="s">
        <v>10230</v>
      </c>
      <c r="C592" s="317">
        <v>93382</v>
      </c>
      <c r="D592" s="318" t="s">
        <v>4779</v>
      </c>
      <c r="E592" s="334" t="s">
        <v>4778</v>
      </c>
      <c r="F592" s="427">
        <v>47.961199999999998</v>
      </c>
      <c r="G592" s="52">
        <f>IFERROR(VLOOKUP(C592,'08_COMP_COMPLEMENTAR'!C:H,7,0),VLOOKUP(C592,SERV_05_21!A:D,4,0))</f>
        <v>19.920000000000002</v>
      </c>
      <c r="H592" s="416">
        <f>TRUNC(G592*1.27,2)</f>
        <v>25.29</v>
      </c>
      <c r="I592" s="235">
        <f>TRUNC(F592*H592,2)</f>
        <v>1212.93</v>
      </c>
    </row>
    <row r="593" spans="2:9" x14ac:dyDescent="0.25">
      <c r="B593" s="339"/>
      <c r="C593" s="317"/>
      <c r="D593" s="340"/>
      <c r="E593" s="340"/>
      <c r="F593" s="340" t="s">
        <v>9910</v>
      </c>
      <c r="G593" s="230"/>
      <c r="H593" s="230"/>
      <c r="I593" s="56">
        <f>SUM(I368:I592)</f>
        <v>524025.66</v>
      </c>
    </row>
    <row r="594" spans="2:9" x14ac:dyDescent="0.25">
      <c r="B594" s="341"/>
      <c r="C594" s="320"/>
      <c r="D594" s="321"/>
      <c r="E594" s="320"/>
      <c r="F594" s="57"/>
      <c r="G594" s="53"/>
      <c r="H594" s="241"/>
      <c r="I594" s="58"/>
    </row>
    <row r="595" spans="2:9" x14ac:dyDescent="0.25">
      <c r="B595" s="358" t="s">
        <v>5080</v>
      </c>
      <c r="C595" s="359"/>
      <c r="D595" s="360" t="s">
        <v>181</v>
      </c>
      <c r="E595" s="359"/>
      <c r="F595" s="66"/>
      <c r="G595" s="67"/>
      <c r="H595" s="233"/>
      <c r="I595" s="234">
        <f>I644</f>
        <v>119328.87</v>
      </c>
    </row>
    <row r="596" spans="2:9" x14ac:dyDescent="0.25">
      <c r="B596" s="313" t="s">
        <v>5163</v>
      </c>
      <c r="C596" s="314" t="s">
        <v>4454</v>
      </c>
      <c r="D596" s="315" t="s">
        <v>4395</v>
      </c>
      <c r="E596" s="342" t="s">
        <v>177</v>
      </c>
      <c r="F596" s="293">
        <v>83</v>
      </c>
      <c r="G596" s="291">
        <f>IFERROR(VLOOKUP(C596,'08_COMP_COMPLEMENTAR'!C:L,7,0),VLOOKUP(C596,SERV_05_21!A:D,4,0))</f>
        <v>27.06</v>
      </c>
      <c r="H596" s="292">
        <f t="shared" ref="H596:H643" si="42">TRUNC(G596*1.27,2)</f>
        <v>34.36</v>
      </c>
      <c r="I596" s="415">
        <f t="shared" ref="I596:I643" si="43">TRUNC(F596*H596,2)</f>
        <v>2851.88</v>
      </c>
    </row>
    <row r="597" spans="2:9" x14ac:dyDescent="0.25">
      <c r="B597" s="316" t="s">
        <v>5164</v>
      </c>
      <c r="C597" s="317" t="s">
        <v>4456</v>
      </c>
      <c r="D597" s="318" t="s">
        <v>4396</v>
      </c>
      <c r="E597" s="334" t="s">
        <v>177</v>
      </c>
      <c r="F597" s="427">
        <v>22</v>
      </c>
      <c r="G597" s="52">
        <f>IFERROR(VLOOKUP(C597,'08_COMP_COMPLEMENTAR'!C:L,7,0),VLOOKUP(C597,SERV_05_21!A:D,4,0))</f>
        <v>27.06</v>
      </c>
      <c r="H597" s="416">
        <f t="shared" si="42"/>
        <v>34.36</v>
      </c>
      <c r="I597" s="235">
        <f t="shared" si="43"/>
        <v>755.92</v>
      </c>
    </row>
    <row r="598" spans="2:9" x14ac:dyDescent="0.25">
      <c r="B598" s="316" t="s">
        <v>5165</v>
      </c>
      <c r="C598" s="317" t="s">
        <v>4458</v>
      </c>
      <c r="D598" s="318" t="s">
        <v>4397</v>
      </c>
      <c r="E598" s="334" t="s">
        <v>177</v>
      </c>
      <c r="F598" s="54">
        <v>2</v>
      </c>
      <c r="G598" s="52">
        <f>IFERROR(VLOOKUP(C598,'08_COMP_COMPLEMENTAR'!C:L,7,0),VLOOKUP(C598,SERV_05_21!A:D,4,0))</f>
        <v>27.06</v>
      </c>
      <c r="H598" s="416">
        <f t="shared" si="42"/>
        <v>34.36</v>
      </c>
      <c r="I598" s="235">
        <f t="shared" si="43"/>
        <v>68.72</v>
      </c>
    </row>
    <row r="599" spans="2:9" x14ac:dyDescent="0.25">
      <c r="B599" s="316" t="s">
        <v>5166</v>
      </c>
      <c r="C599" s="317" t="s">
        <v>4460</v>
      </c>
      <c r="D599" s="318" t="s">
        <v>4398</v>
      </c>
      <c r="E599" s="334" t="s">
        <v>177</v>
      </c>
      <c r="F599" s="54">
        <v>1</v>
      </c>
      <c r="G599" s="52">
        <f>IFERROR(VLOOKUP(C599,'08_COMP_COMPLEMENTAR'!C:L,7,0),VLOOKUP(C599,SERV_05_21!A:D,4,0))</f>
        <v>30.57</v>
      </c>
      <c r="H599" s="416">
        <f t="shared" si="42"/>
        <v>38.82</v>
      </c>
      <c r="I599" s="235">
        <f t="shared" si="43"/>
        <v>38.82</v>
      </c>
    </row>
    <row r="600" spans="2:9" x14ac:dyDescent="0.25">
      <c r="B600" s="316" t="s">
        <v>5167</v>
      </c>
      <c r="C600" s="317" t="s">
        <v>4462</v>
      </c>
      <c r="D600" s="318" t="s">
        <v>4399</v>
      </c>
      <c r="E600" s="334" t="s">
        <v>177</v>
      </c>
      <c r="F600" s="54">
        <v>2</v>
      </c>
      <c r="G600" s="52">
        <f>IFERROR(VLOOKUP(C600,'08_COMP_COMPLEMENTAR'!C:L,7,0),VLOOKUP(C600,SERV_05_21!A:D,4,0))</f>
        <v>30.57</v>
      </c>
      <c r="H600" s="416">
        <f t="shared" si="42"/>
        <v>38.82</v>
      </c>
      <c r="I600" s="235">
        <f t="shared" si="43"/>
        <v>77.64</v>
      </c>
    </row>
    <row r="601" spans="2:9" x14ac:dyDescent="0.25">
      <c r="B601" s="316" t="s">
        <v>5168</v>
      </c>
      <c r="C601" s="317" t="s">
        <v>4464</v>
      </c>
      <c r="D601" s="318" t="s">
        <v>4400</v>
      </c>
      <c r="E601" s="334" t="s">
        <v>177</v>
      </c>
      <c r="F601" s="54">
        <v>15</v>
      </c>
      <c r="G601" s="52">
        <f>IFERROR(VLOOKUP(C601,'08_COMP_COMPLEMENTAR'!C:L,7,0),VLOOKUP(C601,SERV_05_21!A:D,4,0))</f>
        <v>30.57</v>
      </c>
      <c r="H601" s="416">
        <f t="shared" si="42"/>
        <v>38.82</v>
      </c>
      <c r="I601" s="235">
        <f t="shared" si="43"/>
        <v>582.29999999999995</v>
      </c>
    </row>
    <row r="602" spans="2:9" x14ac:dyDescent="0.25">
      <c r="B602" s="316" t="s">
        <v>5169</v>
      </c>
      <c r="C602" s="317" t="s">
        <v>4466</v>
      </c>
      <c r="D602" s="318" t="s">
        <v>4401</v>
      </c>
      <c r="E602" s="334" t="s">
        <v>177</v>
      </c>
      <c r="F602" s="54">
        <v>15</v>
      </c>
      <c r="G602" s="52">
        <f>IFERROR(VLOOKUP(C602,'08_COMP_COMPLEMENTAR'!C:L,7,0),VLOOKUP(C602,SERV_05_21!A:D,4,0))</f>
        <v>30.57</v>
      </c>
      <c r="H602" s="416">
        <f t="shared" si="42"/>
        <v>38.82</v>
      </c>
      <c r="I602" s="235">
        <f t="shared" si="43"/>
        <v>582.29999999999995</v>
      </c>
    </row>
    <row r="603" spans="2:9" ht="25.5" x14ac:dyDescent="0.25">
      <c r="B603" s="316" t="s">
        <v>5170</v>
      </c>
      <c r="C603" s="317" t="s">
        <v>4468</v>
      </c>
      <c r="D603" s="318" t="s">
        <v>4404</v>
      </c>
      <c r="E603" s="334" t="s">
        <v>177</v>
      </c>
      <c r="F603" s="54">
        <v>21</v>
      </c>
      <c r="G603" s="52">
        <f>IFERROR(VLOOKUP(C603,'08_COMP_COMPLEMENTAR'!C:L,7,0),VLOOKUP(C603,SERV_05_21!A:D,4,0))</f>
        <v>30.74</v>
      </c>
      <c r="H603" s="416">
        <f t="shared" si="42"/>
        <v>39.03</v>
      </c>
      <c r="I603" s="235">
        <f t="shared" si="43"/>
        <v>819.63</v>
      </c>
    </row>
    <row r="604" spans="2:9" x14ac:dyDescent="0.25">
      <c r="B604" s="316" t="s">
        <v>5171</v>
      </c>
      <c r="C604" s="317" t="s">
        <v>4471</v>
      </c>
      <c r="D604" s="318" t="s">
        <v>4402</v>
      </c>
      <c r="E604" s="334" t="s">
        <v>177</v>
      </c>
      <c r="F604" s="54">
        <v>6</v>
      </c>
      <c r="G604" s="52">
        <f>IFERROR(VLOOKUP(C604,'08_COMP_COMPLEMENTAR'!C:L,7,0),VLOOKUP(C604,SERV_05_21!A:D,4,0))</f>
        <v>38.36</v>
      </c>
      <c r="H604" s="416">
        <f t="shared" si="42"/>
        <v>48.71</v>
      </c>
      <c r="I604" s="235">
        <f t="shared" si="43"/>
        <v>292.26</v>
      </c>
    </row>
    <row r="605" spans="2:9" x14ac:dyDescent="0.25">
      <c r="B605" s="316" t="s">
        <v>5172</v>
      </c>
      <c r="C605" s="317" t="s">
        <v>4472</v>
      </c>
      <c r="D605" s="318" t="s">
        <v>4433</v>
      </c>
      <c r="E605" s="334" t="s">
        <v>177</v>
      </c>
      <c r="F605" s="54">
        <v>5</v>
      </c>
      <c r="G605" s="52">
        <f>IFERROR(VLOOKUP(C605,'08_COMP_COMPLEMENTAR'!C:L,7,0),VLOOKUP(C605,SERV_05_21!A:D,4,0))</f>
        <v>38.36</v>
      </c>
      <c r="H605" s="416">
        <f t="shared" si="42"/>
        <v>48.71</v>
      </c>
      <c r="I605" s="235">
        <f t="shared" si="43"/>
        <v>243.55</v>
      </c>
    </row>
    <row r="606" spans="2:9" x14ac:dyDescent="0.25">
      <c r="B606" s="316" t="s">
        <v>5173</v>
      </c>
      <c r="C606" s="317" t="s">
        <v>4474</v>
      </c>
      <c r="D606" s="318" t="s">
        <v>4403</v>
      </c>
      <c r="E606" s="334" t="s">
        <v>177</v>
      </c>
      <c r="F606" s="54">
        <v>1</v>
      </c>
      <c r="G606" s="52">
        <f>IFERROR(VLOOKUP(C606,'08_COMP_COMPLEMENTAR'!C:L,7,0),VLOOKUP(C606,SERV_05_21!A:D,4,0))</f>
        <v>38.36</v>
      </c>
      <c r="H606" s="416">
        <f t="shared" si="42"/>
        <v>48.71</v>
      </c>
      <c r="I606" s="235">
        <f t="shared" si="43"/>
        <v>48.71</v>
      </c>
    </row>
    <row r="607" spans="2:9" x14ac:dyDescent="0.25">
      <c r="B607" s="316" t="s">
        <v>5174</v>
      </c>
      <c r="C607" s="317" t="s">
        <v>4476</v>
      </c>
      <c r="D607" s="318" t="s">
        <v>4510</v>
      </c>
      <c r="E607" s="334" t="s">
        <v>177</v>
      </c>
      <c r="F607" s="54">
        <v>103</v>
      </c>
      <c r="G607" s="52">
        <f>IFERROR(VLOOKUP(C607,'08_COMP_COMPLEMENTAR'!C:L,7,0),VLOOKUP(C607,SERV_05_21!A:D,4,0))</f>
        <v>33.71</v>
      </c>
      <c r="H607" s="416">
        <f t="shared" si="42"/>
        <v>42.81</v>
      </c>
      <c r="I607" s="235">
        <f t="shared" si="43"/>
        <v>4409.43</v>
      </c>
    </row>
    <row r="608" spans="2:9" x14ac:dyDescent="0.25">
      <c r="B608" s="316" t="s">
        <v>5175</v>
      </c>
      <c r="C608" s="317" t="s">
        <v>4477</v>
      </c>
      <c r="D608" s="318" t="s">
        <v>4511</v>
      </c>
      <c r="E608" s="334" t="s">
        <v>177</v>
      </c>
      <c r="F608" s="54">
        <v>3</v>
      </c>
      <c r="G608" s="52">
        <f>IFERROR(VLOOKUP(C608,'08_COMP_COMPLEMENTAR'!C:L,7,0),VLOOKUP(C608,SERV_05_21!A:D,4,0))</f>
        <v>209.52999999999997</v>
      </c>
      <c r="H608" s="416">
        <f t="shared" si="42"/>
        <v>266.10000000000002</v>
      </c>
      <c r="I608" s="235">
        <f t="shared" si="43"/>
        <v>798.3</v>
      </c>
    </row>
    <row r="609" spans="2:9" ht="38.25" x14ac:dyDescent="0.25">
      <c r="B609" s="316" t="s">
        <v>5176</v>
      </c>
      <c r="C609" s="317" t="s">
        <v>4479</v>
      </c>
      <c r="D609" s="318" t="s">
        <v>4405</v>
      </c>
      <c r="E609" s="334" t="s">
        <v>177</v>
      </c>
      <c r="F609" s="54">
        <v>5</v>
      </c>
      <c r="G609" s="52">
        <f>IFERROR(VLOOKUP(C609,'08_COMP_COMPLEMENTAR'!C:L,7,0),VLOOKUP(C609,SERV_05_21!A:D,4,0))</f>
        <v>1355.4299999999998</v>
      </c>
      <c r="H609" s="416">
        <f t="shared" si="42"/>
        <v>1721.39</v>
      </c>
      <c r="I609" s="235">
        <f t="shared" si="43"/>
        <v>8606.9500000000007</v>
      </c>
    </row>
    <row r="610" spans="2:9" ht="25.5" x14ac:dyDescent="0.25">
      <c r="B610" s="316" t="s">
        <v>5177</v>
      </c>
      <c r="C610" s="317" t="s">
        <v>4487</v>
      </c>
      <c r="D610" s="318" t="s">
        <v>4427</v>
      </c>
      <c r="E610" s="334" t="s">
        <v>177</v>
      </c>
      <c r="F610" s="54">
        <v>1</v>
      </c>
      <c r="G610" s="52">
        <f>IFERROR(VLOOKUP(C610,'08_COMP_COMPLEMENTAR'!C:L,7,0),VLOOKUP(C610,SERV_05_21!A:D,4,0))</f>
        <v>641.16</v>
      </c>
      <c r="H610" s="416">
        <f t="shared" si="42"/>
        <v>814.27</v>
      </c>
      <c r="I610" s="235">
        <f t="shared" si="43"/>
        <v>814.27</v>
      </c>
    </row>
    <row r="611" spans="2:9" ht="25.5" x14ac:dyDescent="0.25">
      <c r="B611" s="316" t="s">
        <v>5178</v>
      </c>
      <c r="C611" s="317" t="s">
        <v>4489</v>
      </c>
      <c r="D611" s="318" t="s">
        <v>4406</v>
      </c>
      <c r="E611" s="334" t="s">
        <v>177</v>
      </c>
      <c r="F611" s="54">
        <v>1</v>
      </c>
      <c r="G611" s="52">
        <f>IFERROR(VLOOKUP(C611,'08_COMP_COMPLEMENTAR'!C:L,7,0),VLOOKUP(C611,SERV_05_21!A:D,4,0))</f>
        <v>404.25</v>
      </c>
      <c r="H611" s="416">
        <f t="shared" si="42"/>
        <v>513.39</v>
      </c>
      <c r="I611" s="235">
        <f t="shared" si="43"/>
        <v>513.39</v>
      </c>
    </row>
    <row r="612" spans="2:9" x14ac:dyDescent="0.25">
      <c r="B612" s="316" t="s">
        <v>5179</v>
      </c>
      <c r="C612" s="317" t="s">
        <v>4491</v>
      </c>
      <c r="D612" s="318" t="s">
        <v>4407</v>
      </c>
      <c r="E612" s="334" t="s">
        <v>177</v>
      </c>
      <c r="F612" s="54">
        <v>5</v>
      </c>
      <c r="G612" s="52">
        <f>IFERROR(VLOOKUP(C612,'08_COMP_COMPLEMENTAR'!C:L,7,0),VLOOKUP(C612,SERV_05_21!A:D,4,0))</f>
        <v>127.42999999999999</v>
      </c>
      <c r="H612" s="416">
        <f t="shared" si="42"/>
        <v>161.83000000000001</v>
      </c>
      <c r="I612" s="235">
        <f t="shared" si="43"/>
        <v>809.15</v>
      </c>
    </row>
    <row r="613" spans="2:9" x14ac:dyDescent="0.25">
      <c r="B613" s="316" t="s">
        <v>5180</v>
      </c>
      <c r="C613" s="317" t="s">
        <v>4494</v>
      </c>
      <c r="D613" s="318" t="s">
        <v>4408</v>
      </c>
      <c r="E613" s="334" t="s">
        <v>177</v>
      </c>
      <c r="F613" s="54">
        <v>6</v>
      </c>
      <c r="G613" s="52">
        <f>IFERROR(VLOOKUP(C613,'08_COMP_COMPLEMENTAR'!C:L,7,0),VLOOKUP(C613,SERV_05_21!A:D,4,0))</f>
        <v>510.06</v>
      </c>
      <c r="H613" s="416">
        <f t="shared" si="42"/>
        <v>647.77</v>
      </c>
      <c r="I613" s="235">
        <f t="shared" si="43"/>
        <v>3886.62</v>
      </c>
    </row>
    <row r="614" spans="2:9" x14ac:dyDescent="0.25">
      <c r="B614" s="316" t="s">
        <v>5181</v>
      </c>
      <c r="C614" s="317" t="s">
        <v>4498</v>
      </c>
      <c r="D614" s="318" t="s">
        <v>4409</v>
      </c>
      <c r="E614" s="334" t="s">
        <v>177</v>
      </c>
      <c r="F614" s="54">
        <v>5</v>
      </c>
      <c r="G614" s="52">
        <f>IFERROR(VLOOKUP(C614,'08_COMP_COMPLEMENTAR'!C:L,7,0),VLOOKUP(C614,SERV_05_21!A:D,4,0))</f>
        <v>204.42000000000002</v>
      </c>
      <c r="H614" s="416">
        <f t="shared" si="42"/>
        <v>259.61</v>
      </c>
      <c r="I614" s="235">
        <f t="shared" si="43"/>
        <v>1298.05</v>
      </c>
    </row>
    <row r="615" spans="2:9" x14ac:dyDescent="0.25">
      <c r="B615" s="316" t="s">
        <v>5182</v>
      </c>
      <c r="C615" s="317" t="s">
        <v>4501</v>
      </c>
      <c r="D615" s="318" t="s">
        <v>4410</v>
      </c>
      <c r="E615" s="334" t="s">
        <v>177</v>
      </c>
      <c r="F615" s="54">
        <v>1</v>
      </c>
      <c r="G615" s="52">
        <f>IFERROR(VLOOKUP(C615,'08_COMP_COMPLEMENTAR'!C:L,7,0),VLOOKUP(C615,SERV_05_21!A:D,4,0))</f>
        <v>552.59</v>
      </c>
      <c r="H615" s="416">
        <f t="shared" si="42"/>
        <v>701.78</v>
      </c>
      <c r="I615" s="235">
        <f t="shared" si="43"/>
        <v>701.78</v>
      </c>
    </row>
    <row r="616" spans="2:9" x14ac:dyDescent="0.25">
      <c r="B616" s="316" t="s">
        <v>5183</v>
      </c>
      <c r="C616" s="317" t="s">
        <v>4503</v>
      </c>
      <c r="D616" s="318" t="s">
        <v>4411</v>
      </c>
      <c r="E616" s="334" t="s">
        <v>177</v>
      </c>
      <c r="F616" s="54">
        <v>2</v>
      </c>
      <c r="G616" s="52">
        <f>IFERROR(VLOOKUP(C616,'08_COMP_COMPLEMENTAR'!C:L,7,0),VLOOKUP(C616,SERV_05_21!A:D,4,0))</f>
        <v>438.11</v>
      </c>
      <c r="H616" s="416">
        <f t="shared" si="42"/>
        <v>556.39</v>
      </c>
      <c r="I616" s="235">
        <f t="shared" si="43"/>
        <v>1112.78</v>
      </c>
    </row>
    <row r="617" spans="2:9" x14ac:dyDescent="0.25">
      <c r="B617" s="316" t="s">
        <v>5184</v>
      </c>
      <c r="C617" s="327">
        <v>101908</v>
      </c>
      <c r="D617" s="318" t="s">
        <v>4413</v>
      </c>
      <c r="E617" s="334" t="s">
        <v>177</v>
      </c>
      <c r="F617" s="54">
        <v>15</v>
      </c>
      <c r="G617" s="52">
        <f>IFERROR(VLOOKUP(C617,'08_COMP_COMPLEMENTAR'!C:H,7,0),VLOOKUP(C617,SERV_05_21!A:D,4,0))</f>
        <v>155.13</v>
      </c>
      <c r="H617" s="416">
        <f t="shared" si="42"/>
        <v>197.01</v>
      </c>
      <c r="I617" s="235">
        <f t="shared" si="43"/>
        <v>2955.15</v>
      </c>
    </row>
    <row r="618" spans="2:9" x14ac:dyDescent="0.25">
      <c r="B618" s="316" t="s">
        <v>5185</v>
      </c>
      <c r="C618" s="317" t="s">
        <v>13839</v>
      </c>
      <c r="D618" s="318" t="s">
        <v>4412</v>
      </c>
      <c r="E618" s="334" t="s">
        <v>177</v>
      </c>
      <c r="F618" s="54">
        <v>15</v>
      </c>
      <c r="G618" s="52">
        <f>'08_COMP_COMPLEMENTAR'!H1204</f>
        <v>160.82</v>
      </c>
      <c r="H618" s="416">
        <f t="shared" si="42"/>
        <v>204.24</v>
      </c>
      <c r="I618" s="235">
        <f t="shared" si="43"/>
        <v>3063.6</v>
      </c>
    </row>
    <row r="619" spans="2:9" x14ac:dyDescent="0.25">
      <c r="B619" s="316" t="s">
        <v>5186</v>
      </c>
      <c r="C619" s="327">
        <v>92367</v>
      </c>
      <c r="D619" s="318" t="s">
        <v>4506</v>
      </c>
      <c r="E619" s="334" t="s">
        <v>178</v>
      </c>
      <c r="F619" s="54">
        <v>104.94</v>
      </c>
      <c r="G619" s="52">
        <f>IFERROR(VLOOKUP(C619,'08_COMP_COMPLEMENTAR'!C:H,7,0),VLOOKUP(C619,SERV_05_21!A:D,4,0))</f>
        <v>122.85</v>
      </c>
      <c r="H619" s="416">
        <f t="shared" si="42"/>
        <v>156.01</v>
      </c>
      <c r="I619" s="235">
        <f t="shared" si="43"/>
        <v>16371.68</v>
      </c>
    </row>
    <row r="620" spans="2:9" x14ac:dyDescent="0.25">
      <c r="B620" s="316" t="s">
        <v>5187</v>
      </c>
      <c r="C620" s="327">
        <v>92368</v>
      </c>
      <c r="D620" s="318" t="s">
        <v>4505</v>
      </c>
      <c r="E620" s="334" t="s">
        <v>178</v>
      </c>
      <c r="F620" s="54">
        <v>3</v>
      </c>
      <c r="G620" s="52">
        <f>IFERROR(VLOOKUP(C620,'08_COMP_COMPLEMENTAR'!C:H,7,0),VLOOKUP(C620,SERV_05_21!A:D,4,0))</f>
        <v>163.65</v>
      </c>
      <c r="H620" s="416">
        <f t="shared" si="42"/>
        <v>207.83</v>
      </c>
      <c r="I620" s="235">
        <f t="shared" si="43"/>
        <v>623.49</v>
      </c>
    </row>
    <row r="621" spans="2:9" x14ac:dyDescent="0.25">
      <c r="B621" s="316" t="s">
        <v>5188</v>
      </c>
      <c r="C621" s="327">
        <v>92390</v>
      </c>
      <c r="D621" s="318" t="s">
        <v>4414</v>
      </c>
      <c r="E621" s="334" t="s">
        <v>177</v>
      </c>
      <c r="F621" s="54">
        <v>18</v>
      </c>
      <c r="G621" s="52">
        <f>IFERROR(VLOOKUP(C621,'08_COMP_COMPLEMENTAR'!C:H,7,0),VLOOKUP(C621,SERV_05_21!A:D,4,0))</f>
        <v>91.91</v>
      </c>
      <c r="H621" s="416">
        <f t="shared" si="42"/>
        <v>116.72</v>
      </c>
      <c r="I621" s="235">
        <f t="shared" si="43"/>
        <v>2100.96</v>
      </c>
    </row>
    <row r="622" spans="2:9" x14ac:dyDescent="0.25">
      <c r="B622" s="316" t="s">
        <v>5189</v>
      </c>
      <c r="C622" s="327">
        <v>92636</v>
      </c>
      <c r="D622" s="318" t="s">
        <v>4415</v>
      </c>
      <c r="E622" s="334" t="s">
        <v>177</v>
      </c>
      <c r="F622" s="54">
        <v>3</v>
      </c>
      <c r="G622" s="52">
        <f>IFERROR(VLOOKUP(C622,'08_COMP_COMPLEMENTAR'!C:H,7,0),VLOOKUP(C622,SERV_05_21!A:D,4,0))</f>
        <v>119.66</v>
      </c>
      <c r="H622" s="416">
        <f t="shared" si="42"/>
        <v>151.96</v>
      </c>
      <c r="I622" s="235">
        <f t="shared" si="43"/>
        <v>455.88</v>
      </c>
    </row>
    <row r="623" spans="2:9" x14ac:dyDescent="0.25">
      <c r="B623" s="316" t="s">
        <v>5190</v>
      </c>
      <c r="C623" s="327">
        <v>92642</v>
      </c>
      <c r="D623" s="318" t="s">
        <v>4416</v>
      </c>
      <c r="E623" s="334" t="s">
        <v>177</v>
      </c>
      <c r="F623" s="54">
        <v>6</v>
      </c>
      <c r="G623" s="52">
        <f>IFERROR(VLOOKUP(C623,'08_COMP_COMPLEMENTAR'!C:H,7,0),VLOOKUP(C623,SERV_05_21!A:D,4,0))</f>
        <v>125.71</v>
      </c>
      <c r="H623" s="416">
        <f t="shared" si="42"/>
        <v>159.65</v>
      </c>
      <c r="I623" s="235">
        <f t="shared" si="43"/>
        <v>957.9</v>
      </c>
    </row>
    <row r="624" spans="2:9" x14ac:dyDescent="0.25">
      <c r="B624" s="316" t="s">
        <v>5191</v>
      </c>
      <c r="C624" s="327">
        <v>92378</v>
      </c>
      <c r="D624" s="318" t="s">
        <v>4434</v>
      </c>
      <c r="E624" s="334" t="s">
        <v>177</v>
      </c>
      <c r="F624" s="54">
        <v>17</v>
      </c>
      <c r="G624" s="52">
        <f>IFERROR(VLOOKUP(C624,'08_COMP_COMPLEMENTAR'!C:H,7,0),VLOOKUP(C624,SERV_05_21!A:D,4,0))</f>
        <v>63.73</v>
      </c>
      <c r="H624" s="416">
        <f t="shared" si="42"/>
        <v>80.930000000000007</v>
      </c>
      <c r="I624" s="235">
        <f t="shared" si="43"/>
        <v>1375.81</v>
      </c>
    </row>
    <row r="625" spans="2:9" x14ac:dyDescent="0.25">
      <c r="B625" s="316" t="s">
        <v>5192</v>
      </c>
      <c r="C625" s="327">
        <v>92346</v>
      </c>
      <c r="D625" s="318" t="s">
        <v>4418</v>
      </c>
      <c r="E625" s="334" t="s">
        <v>177</v>
      </c>
      <c r="F625" s="54">
        <v>11</v>
      </c>
      <c r="G625" s="52">
        <f>IFERROR(VLOOKUP(C625,'08_COMP_COMPLEMENTAR'!C:H,7,0),VLOOKUP(C625,SERV_05_21!A:D,4,0))</f>
        <v>56.24</v>
      </c>
      <c r="H625" s="416">
        <f t="shared" si="42"/>
        <v>71.42</v>
      </c>
      <c r="I625" s="235">
        <f t="shared" si="43"/>
        <v>785.62</v>
      </c>
    </row>
    <row r="626" spans="2:9" x14ac:dyDescent="0.25">
      <c r="B626" s="316" t="s">
        <v>5193</v>
      </c>
      <c r="C626" s="327">
        <v>92896</v>
      </c>
      <c r="D626" s="318" t="s">
        <v>4417</v>
      </c>
      <c r="E626" s="334" t="s">
        <v>177</v>
      </c>
      <c r="F626" s="54">
        <v>5</v>
      </c>
      <c r="G626" s="52">
        <f>IFERROR(VLOOKUP(C626,'08_COMP_COMPLEMENTAR'!C:H,7,0),VLOOKUP(C626,SERV_05_21!A:D,4,0))</f>
        <v>129.07</v>
      </c>
      <c r="H626" s="416">
        <f t="shared" si="42"/>
        <v>163.91</v>
      </c>
      <c r="I626" s="235">
        <f t="shared" si="43"/>
        <v>819.55</v>
      </c>
    </row>
    <row r="627" spans="2:9" x14ac:dyDescent="0.25">
      <c r="B627" s="316" t="s">
        <v>5194</v>
      </c>
      <c r="C627" s="327">
        <v>92348</v>
      </c>
      <c r="D627" s="318" t="s">
        <v>4419</v>
      </c>
      <c r="E627" s="334" t="s">
        <v>177</v>
      </c>
      <c r="F627" s="54">
        <v>2</v>
      </c>
      <c r="G627" s="52">
        <f>IFERROR(VLOOKUP(C627,'08_COMP_COMPLEMENTAR'!C:H,7,0),VLOOKUP(C627,SERV_05_21!A:D,4,0))</f>
        <v>79.2</v>
      </c>
      <c r="H627" s="416">
        <f t="shared" si="42"/>
        <v>100.58</v>
      </c>
      <c r="I627" s="235">
        <f t="shared" si="43"/>
        <v>201.16</v>
      </c>
    </row>
    <row r="628" spans="2:9" x14ac:dyDescent="0.25">
      <c r="B628" s="316" t="s">
        <v>5195</v>
      </c>
      <c r="C628" s="327">
        <v>92913</v>
      </c>
      <c r="D628" s="318" t="s">
        <v>4507</v>
      </c>
      <c r="E628" s="334" t="s">
        <v>177</v>
      </c>
      <c r="F628" s="54">
        <v>1</v>
      </c>
      <c r="G628" s="52">
        <f>IFERROR(VLOOKUP(C628,'08_COMP_COMPLEMENTAR'!C:H,7,0),VLOOKUP(C628,SERV_05_21!A:D,4,0))</f>
        <v>89.66</v>
      </c>
      <c r="H628" s="416">
        <f t="shared" si="42"/>
        <v>113.86</v>
      </c>
      <c r="I628" s="235">
        <f t="shared" si="43"/>
        <v>113.86</v>
      </c>
    </row>
    <row r="629" spans="2:9" x14ac:dyDescent="0.25">
      <c r="B629" s="316" t="s">
        <v>5196</v>
      </c>
      <c r="C629" s="327">
        <v>92897</v>
      </c>
      <c r="D629" s="318" t="s">
        <v>4420</v>
      </c>
      <c r="E629" s="334" t="s">
        <v>177</v>
      </c>
      <c r="F629" s="54">
        <v>1</v>
      </c>
      <c r="G629" s="52">
        <f>IFERROR(VLOOKUP(C629,'08_COMP_COMPLEMENTAR'!C:H,7,0),VLOOKUP(C629,SERV_05_21!A:D,4,0))</f>
        <v>189.97</v>
      </c>
      <c r="H629" s="416">
        <f t="shared" si="42"/>
        <v>241.26</v>
      </c>
      <c r="I629" s="235">
        <f t="shared" si="43"/>
        <v>241.26</v>
      </c>
    </row>
    <row r="630" spans="2:9" x14ac:dyDescent="0.25">
      <c r="B630" s="316" t="s">
        <v>5197</v>
      </c>
      <c r="C630" s="317">
        <v>94499</v>
      </c>
      <c r="D630" s="318" t="s">
        <v>4421</v>
      </c>
      <c r="E630" s="334" t="s">
        <v>177</v>
      </c>
      <c r="F630" s="54">
        <v>3</v>
      </c>
      <c r="G630" s="52">
        <f>IFERROR(VLOOKUP(C630,'08_COMP_COMPLEMENTAR'!C:H,7,0),VLOOKUP(C630,SERV_05_21!A:D,4,0))</f>
        <v>161.12</v>
      </c>
      <c r="H630" s="416">
        <f t="shared" si="42"/>
        <v>204.62</v>
      </c>
      <c r="I630" s="235">
        <f t="shared" si="43"/>
        <v>613.86</v>
      </c>
    </row>
    <row r="631" spans="2:9" x14ac:dyDescent="0.25">
      <c r="B631" s="316" t="s">
        <v>5198</v>
      </c>
      <c r="C631" s="317">
        <v>94500</v>
      </c>
      <c r="D631" s="318" t="s">
        <v>4422</v>
      </c>
      <c r="E631" s="334" t="s">
        <v>177</v>
      </c>
      <c r="F631" s="54">
        <v>1</v>
      </c>
      <c r="G631" s="52">
        <f>IFERROR(VLOOKUP(C631,'08_COMP_COMPLEMENTAR'!C:H,7,0),VLOOKUP(C631,SERV_05_21!A:D,4,0))</f>
        <v>190.8</v>
      </c>
      <c r="H631" s="416">
        <f t="shared" si="42"/>
        <v>242.31</v>
      </c>
      <c r="I631" s="235">
        <f t="shared" si="43"/>
        <v>242.31</v>
      </c>
    </row>
    <row r="632" spans="2:9" x14ac:dyDescent="0.25">
      <c r="B632" s="316" t="s">
        <v>5199</v>
      </c>
      <c r="C632" s="317">
        <v>99624</v>
      </c>
      <c r="D632" s="318" t="s">
        <v>4423</v>
      </c>
      <c r="E632" s="334" t="s">
        <v>177</v>
      </c>
      <c r="F632" s="54">
        <v>1</v>
      </c>
      <c r="G632" s="52">
        <f>IFERROR(VLOOKUP(C632,'08_COMP_COMPLEMENTAR'!C:H,7,0),VLOOKUP(C632,SERV_05_21!A:D,4,0))</f>
        <v>397.87</v>
      </c>
      <c r="H632" s="416">
        <f t="shared" si="42"/>
        <v>505.29</v>
      </c>
      <c r="I632" s="235">
        <f t="shared" si="43"/>
        <v>505.29</v>
      </c>
    </row>
    <row r="633" spans="2:9" x14ac:dyDescent="0.25">
      <c r="B633" s="316" t="s">
        <v>5200</v>
      </c>
      <c r="C633" s="317" t="s">
        <v>9832</v>
      </c>
      <c r="D633" s="318" t="s">
        <v>4425</v>
      </c>
      <c r="E633" s="334" t="s">
        <v>177</v>
      </c>
      <c r="F633" s="427">
        <v>1</v>
      </c>
      <c r="G633" s="52">
        <f>IFERROR(VLOOKUP(C633,'08_COMP_COMPLEMENTAR'!C:L,7,0),VLOOKUP(C633,SERV_05_21!A:D,4,0))</f>
        <v>386.00000000000006</v>
      </c>
      <c r="H633" s="416">
        <f t="shared" si="42"/>
        <v>490.22</v>
      </c>
      <c r="I633" s="235">
        <f t="shared" si="43"/>
        <v>490.22</v>
      </c>
    </row>
    <row r="634" spans="2:9" x14ac:dyDescent="0.25">
      <c r="B634" s="316" t="s">
        <v>5201</v>
      </c>
      <c r="C634" s="317" t="s">
        <v>4508</v>
      </c>
      <c r="D634" s="318" t="s">
        <v>4426</v>
      </c>
      <c r="E634" s="334" t="s">
        <v>177</v>
      </c>
      <c r="F634" s="427">
        <v>1</v>
      </c>
      <c r="G634" s="52">
        <f>IFERROR(VLOOKUP(C634,'08_COMP_COMPLEMENTAR'!C:L,7,0),VLOOKUP(C634,SERV_05_21!A:D,4,0))</f>
        <v>3432.7500000000005</v>
      </c>
      <c r="H634" s="416">
        <f t="shared" si="42"/>
        <v>4359.59</v>
      </c>
      <c r="I634" s="235">
        <f t="shared" si="43"/>
        <v>4359.59</v>
      </c>
    </row>
    <row r="635" spans="2:9" x14ac:dyDescent="0.25">
      <c r="B635" s="316" t="s">
        <v>5202</v>
      </c>
      <c r="C635" s="317" t="s">
        <v>4527</v>
      </c>
      <c r="D635" s="318" t="s">
        <v>4429</v>
      </c>
      <c r="E635" s="334" t="s">
        <v>177</v>
      </c>
      <c r="F635" s="427">
        <v>231</v>
      </c>
      <c r="G635" s="52">
        <f>IFERROR(VLOOKUP(C635,'08_COMP_COMPLEMENTAR'!C:L,7,0),VLOOKUP(C635,SERV_05_21!A:D,4,0))</f>
        <v>32.950000000000003</v>
      </c>
      <c r="H635" s="416">
        <f t="shared" si="42"/>
        <v>41.84</v>
      </c>
      <c r="I635" s="235">
        <f t="shared" si="43"/>
        <v>9665.0400000000009</v>
      </c>
    </row>
    <row r="636" spans="2:9" x14ac:dyDescent="0.25">
      <c r="B636" s="316" t="s">
        <v>5203</v>
      </c>
      <c r="C636" s="317" t="s">
        <v>4530</v>
      </c>
      <c r="D636" s="318" t="s">
        <v>4430</v>
      </c>
      <c r="E636" s="334" t="s">
        <v>177</v>
      </c>
      <c r="F636" s="427">
        <v>25</v>
      </c>
      <c r="G636" s="52">
        <f>IFERROR(VLOOKUP(C636,'08_COMP_COMPLEMENTAR'!C:L,7,0),VLOOKUP(C636,SERV_05_21!A:D,4,0))</f>
        <v>10.129999999999999</v>
      </c>
      <c r="H636" s="416">
        <f t="shared" si="42"/>
        <v>12.86</v>
      </c>
      <c r="I636" s="235">
        <f t="shared" si="43"/>
        <v>321.5</v>
      </c>
    </row>
    <row r="637" spans="2:9" x14ac:dyDescent="0.25">
      <c r="B637" s="316" t="s">
        <v>5204</v>
      </c>
      <c r="C637" s="317" t="s">
        <v>4533</v>
      </c>
      <c r="D637" s="318" t="s">
        <v>4428</v>
      </c>
      <c r="E637" s="334" t="s">
        <v>177</v>
      </c>
      <c r="F637" s="427">
        <v>125</v>
      </c>
      <c r="G637" s="52">
        <f>IFERROR(VLOOKUP(C637,'08_COMP_COMPLEMENTAR'!C:L,7,0),VLOOKUP(C637,SERV_05_21!A:D,4,0))</f>
        <v>12.91</v>
      </c>
      <c r="H637" s="416">
        <f t="shared" si="42"/>
        <v>16.39</v>
      </c>
      <c r="I637" s="235">
        <f t="shared" si="43"/>
        <v>2048.75</v>
      </c>
    </row>
    <row r="638" spans="2:9" x14ac:dyDescent="0.25">
      <c r="B638" s="316" t="s">
        <v>5205</v>
      </c>
      <c r="C638" s="317" t="s">
        <v>4536</v>
      </c>
      <c r="D638" s="318" t="s">
        <v>4540</v>
      </c>
      <c r="E638" s="334" t="s">
        <v>177</v>
      </c>
      <c r="F638" s="427">
        <v>107</v>
      </c>
      <c r="G638" s="52">
        <f>IFERROR(VLOOKUP(C638,'08_COMP_COMPLEMENTAR'!C:L,7,0),VLOOKUP(C638,SERV_05_21!A:D,4,0))</f>
        <v>14.2</v>
      </c>
      <c r="H638" s="416">
        <f t="shared" si="42"/>
        <v>18.03</v>
      </c>
      <c r="I638" s="235">
        <f t="shared" si="43"/>
        <v>1929.21</v>
      </c>
    </row>
    <row r="639" spans="2:9" x14ac:dyDescent="0.25">
      <c r="B639" s="316" t="s">
        <v>5206</v>
      </c>
      <c r="C639" s="317" t="s">
        <v>4538</v>
      </c>
      <c r="D639" s="318" t="s">
        <v>4543</v>
      </c>
      <c r="E639" s="334" t="s">
        <v>177</v>
      </c>
      <c r="F639" s="427">
        <v>20</v>
      </c>
      <c r="G639" s="52">
        <f>IFERROR(VLOOKUP(C639,'08_COMP_COMPLEMENTAR'!C:L,7,0),VLOOKUP(C639,SERV_05_21!A:D,4,0))</f>
        <v>5.0199999999999996</v>
      </c>
      <c r="H639" s="416">
        <f t="shared" si="42"/>
        <v>6.37</v>
      </c>
      <c r="I639" s="235">
        <f t="shared" si="43"/>
        <v>127.4</v>
      </c>
    </row>
    <row r="640" spans="2:9" x14ac:dyDescent="0.25">
      <c r="B640" s="316" t="s">
        <v>5207</v>
      </c>
      <c r="C640" s="327">
        <v>91926</v>
      </c>
      <c r="D640" s="318" t="s">
        <v>4431</v>
      </c>
      <c r="E640" s="334" t="s">
        <v>178</v>
      </c>
      <c r="F640" s="427">
        <v>3902.15</v>
      </c>
      <c r="G640" s="52">
        <f>IFERROR(VLOOKUP(C640,'08_COMP_COMPLEMENTAR'!C:H,7,0),VLOOKUP(C640,SERV_05_21!A:D,4,0))</f>
        <v>3.86</v>
      </c>
      <c r="H640" s="416">
        <f t="shared" si="42"/>
        <v>4.9000000000000004</v>
      </c>
      <c r="I640" s="235">
        <f t="shared" si="43"/>
        <v>19120.53</v>
      </c>
    </row>
    <row r="641" spans="2:9" x14ac:dyDescent="0.25">
      <c r="B641" s="316" t="s">
        <v>5208</v>
      </c>
      <c r="C641" s="327">
        <v>91926</v>
      </c>
      <c r="D641" s="318" t="s">
        <v>4432</v>
      </c>
      <c r="E641" s="334" t="s">
        <v>178</v>
      </c>
      <c r="F641" s="427">
        <v>3902.15</v>
      </c>
      <c r="G641" s="52">
        <f>IFERROR(VLOOKUP(C641,'08_COMP_COMPLEMENTAR'!C:H,7,0),VLOOKUP(C641,SERV_05_21!A:D,4,0))</f>
        <v>3.86</v>
      </c>
      <c r="H641" s="416">
        <f t="shared" si="42"/>
        <v>4.9000000000000004</v>
      </c>
      <c r="I641" s="235">
        <f t="shared" si="43"/>
        <v>19120.53</v>
      </c>
    </row>
    <row r="642" spans="2:9" ht="25.5" x14ac:dyDescent="0.25">
      <c r="B642" s="316" t="s">
        <v>5209</v>
      </c>
      <c r="C642" s="317">
        <v>93358</v>
      </c>
      <c r="D642" s="318" t="s">
        <v>4777</v>
      </c>
      <c r="E642" s="334" t="s">
        <v>4778</v>
      </c>
      <c r="F642" s="427">
        <v>14.691599999999999</v>
      </c>
      <c r="G642" s="52">
        <f>IFERROR(VLOOKUP(C642,'08_COMP_COMPLEMENTAR'!C:H,7,0),VLOOKUP(C642,SERV_05_21!A:D,4,0))</f>
        <v>55.46</v>
      </c>
      <c r="H642" s="416">
        <f t="shared" si="42"/>
        <v>70.430000000000007</v>
      </c>
      <c r="I642" s="235">
        <f t="shared" si="43"/>
        <v>1034.72</v>
      </c>
    </row>
    <row r="643" spans="2:9" ht="25.5" x14ac:dyDescent="0.25">
      <c r="B643" s="316" t="s">
        <v>5210</v>
      </c>
      <c r="C643" s="317">
        <v>93382</v>
      </c>
      <c r="D643" s="318" t="s">
        <v>4779</v>
      </c>
      <c r="E643" s="334" t="s">
        <v>4778</v>
      </c>
      <c r="F643" s="427">
        <v>14.691599999999999</v>
      </c>
      <c r="G643" s="52">
        <f>IFERROR(VLOOKUP(C643,'08_COMP_COMPLEMENTAR'!C:H,7,0),VLOOKUP(C643,SERV_05_21!A:D,4,0))</f>
        <v>19.920000000000002</v>
      </c>
      <c r="H643" s="416">
        <f t="shared" si="42"/>
        <v>25.29</v>
      </c>
      <c r="I643" s="235">
        <f t="shared" si="43"/>
        <v>371.55</v>
      </c>
    </row>
    <row r="644" spans="2:9" x14ac:dyDescent="0.25">
      <c r="B644" s="339"/>
      <c r="C644" s="317"/>
      <c r="D644" s="340"/>
      <c r="E644" s="340"/>
      <c r="F644" s="340" t="s">
        <v>9910</v>
      </c>
      <c r="G644" s="230"/>
      <c r="H644" s="230"/>
      <c r="I644" s="56">
        <f>SUM(I596:I643)</f>
        <v>119328.87</v>
      </c>
    </row>
    <row r="645" spans="2:9" x14ac:dyDescent="0.25">
      <c r="B645" s="341"/>
      <c r="C645" s="320"/>
      <c r="D645" s="321"/>
      <c r="E645" s="320"/>
      <c r="F645" s="57"/>
      <c r="G645" s="53"/>
      <c r="H645" s="241"/>
      <c r="I645" s="58"/>
    </row>
    <row r="646" spans="2:9" x14ac:dyDescent="0.25">
      <c r="B646" s="358" t="s">
        <v>5081</v>
      </c>
      <c r="C646" s="359"/>
      <c r="D646" s="360" t="s">
        <v>4736</v>
      </c>
      <c r="E646" s="359"/>
      <c r="F646" s="66"/>
      <c r="G646" s="67"/>
      <c r="H646" s="233"/>
      <c r="I646" s="234">
        <f>I687</f>
        <v>17761.04</v>
      </c>
    </row>
    <row r="647" spans="2:9" x14ac:dyDescent="0.25">
      <c r="B647" s="346" t="s">
        <v>5211</v>
      </c>
      <c r="C647" s="347"/>
      <c r="D647" s="348" t="s">
        <v>94</v>
      </c>
      <c r="E647" s="347"/>
      <c r="F647" s="60"/>
      <c r="G647" s="61"/>
      <c r="H647" s="237"/>
      <c r="I647" s="238"/>
    </row>
    <row r="648" spans="2:9" x14ac:dyDescent="0.25">
      <c r="B648" s="346" t="s">
        <v>10231</v>
      </c>
      <c r="C648" s="347"/>
      <c r="D648" s="348" t="s">
        <v>95</v>
      </c>
      <c r="E648" s="347"/>
      <c r="F648" s="60"/>
      <c r="G648" s="61"/>
      <c r="H648" s="237"/>
      <c r="I648" s="238"/>
    </row>
    <row r="649" spans="2:9" x14ac:dyDescent="0.25">
      <c r="B649" s="316" t="s">
        <v>10238</v>
      </c>
      <c r="C649" s="317">
        <v>94494</v>
      </c>
      <c r="D649" s="318" t="s">
        <v>57</v>
      </c>
      <c r="E649" s="334" t="s">
        <v>177</v>
      </c>
      <c r="F649" s="427">
        <v>7</v>
      </c>
      <c r="G649" s="52">
        <f>IFERROR(VLOOKUP(C649,'08_COMP_COMPLEMENTAR'!C:H,7,0),VLOOKUP(C649,SERV_05_21!A:D,4,0))</f>
        <v>41.48</v>
      </c>
      <c r="H649" s="416">
        <f>TRUNC(G649*1.27,2)</f>
        <v>52.67</v>
      </c>
      <c r="I649" s="235">
        <f>TRUNC(F649*H649,2)</f>
        <v>368.69</v>
      </c>
    </row>
    <row r="650" spans="2:9" x14ac:dyDescent="0.25">
      <c r="B650" s="346" t="s">
        <v>10232</v>
      </c>
      <c r="C650" s="347"/>
      <c r="D650" s="348" t="s">
        <v>144</v>
      </c>
      <c r="E650" s="347"/>
      <c r="F650" s="60"/>
      <c r="G650" s="61"/>
      <c r="H650" s="237"/>
      <c r="I650" s="238"/>
    </row>
    <row r="651" spans="2:9" x14ac:dyDescent="0.25">
      <c r="B651" s="316" t="s">
        <v>10239</v>
      </c>
      <c r="C651" s="317">
        <v>89429</v>
      </c>
      <c r="D651" s="318" t="s">
        <v>4737</v>
      </c>
      <c r="E651" s="334" t="s">
        <v>177</v>
      </c>
      <c r="F651" s="427">
        <v>14</v>
      </c>
      <c r="G651" s="52">
        <f>IFERROR(VLOOKUP(C651,'08_COMP_COMPLEMENTAR'!C:H,7,0),VLOOKUP(C651,SERV_05_21!A:D,4,0))</f>
        <v>3.9</v>
      </c>
      <c r="H651" s="416">
        <f>TRUNC(G651*1.27,2)</f>
        <v>4.95</v>
      </c>
      <c r="I651" s="235">
        <f>TRUNC(F651*H651,2)</f>
        <v>69.3</v>
      </c>
    </row>
    <row r="652" spans="2:9" x14ac:dyDescent="0.25">
      <c r="B652" s="346" t="s">
        <v>10233</v>
      </c>
      <c r="C652" s="347"/>
      <c r="D652" s="348" t="s">
        <v>163</v>
      </c>
      <c r="E652" s="347"/>
      <c r="F652" s="60"/>
      <c r="G652" s="61"/>
      <c r="H652" s="237"/>
      <c r="I652" s="238"/>
    </row>
    <row r="653" spans="2:9" x14ac:dyDescent="0.25">
      <c r="B653" s="316" t="s">
        <v>10240</v>
      </c>
      <c r="C653" s="327">
        <v>89362</v>
      </c>
      <c r="D653" s="318" t="s">
        <v>160</v>
      </c>
      <c r="E653" s="334" t="s">
        <v>177</v>
      </c>
      <c r="F653" s="427">
        <v>3</v>
      </c>
      <c r="G653" s="52">
        <f>IFERROR(VLOOKUP(C653,'08_COMP_COMPLEMENTAR'!C:H,7,0),VLOOKUP(C653,SERV_05_21!A:D,4,0))</f>
        <v>6.6</v>
      </c>
      <c r="H653" s="416">
        <f>TRUNC(G653*1.27,2)</f>
        <v>8.3800000000000008</v>
      </c>
      <c r="I653" s="235">
        <f>TRUNC(F653*H653,2)</f>
        <v>25.14</v>
      </c>
    </row>
    <row r="654" spans="2:9" x14ac:dyDescent="0.25">
      <c r="B654" s="346" t="s">
        <v>10234</v>
      </c>
      <c r="C654" s="347"/>
      <c r="D654" s="348" t="s">
        <v>164</v>
      </c>
      <c r="E654" s="347"/>
      <c r="F654" s="60"/>
      <c r="G654" s="61"/>
      <c r="H654" s="237"/>
      <c r="I654" s="238"/>
    </row>
    <row r="655" spans="2:9" x14ac:dyDescent="0.25">
      <c r="B655" s="316" t="s">
        <v>10241</v>
      </c>
      <c r="C655" s="327">
        <v>89379</v>
      </c>
      <c r="D655" s="318" t="s">
        <v>160</v>
      </c>
      <c r="E655" s="334" t="s">
        <v>177</v>
      </c>
      <c r="F655" s="427">
        <v>35</v>
      </c>
      <c r="G655" s="52">
        <f>IFERROR(VLOOKUP(C655,'08_COMP_COMPLEMENTAR'!C:H,7,0),VLOOKUP(C655,SERV_05_21!A:D,4,0))</f>
        <v>14.41</v>
      </c>
      <c r="H655" s="416">
        <f>TRUNC(G655*1.27,2)</f>
        <v>18.3</v>
      </c>
      <c r="I655" s="235">
        <f>TRUNC(F655*H655,2)</f>
        <v>640.5</v>
      </c>
    </row>
    <row r="656" spans="2:9" x14ac:dyDescent="0.25">
      <c r="B656" s="346" t="s">
        <v>10235</v>
      </c>
      <c r="C656" s="347"/>
      <c r="D656" s="348" t="s">
        <v>165</v>
      </c>
      <c r="E656" s="347"/>
      <c r="F656" s="60"/>
      <c r="G656" s="61"/>
      <c r="H656" s="237"/>
      <c r="I656" s="238"/>
    </row>
    <row r="657" spans="2:9" x14ac:dyDescent="0.25">
      <c r="B657" s="316" t="s">
        <v>10242</v>
      </c>
      <c r="C657" s="327">
        <v>89356</v>
      </c>
      <c r="D657" s="318" t="s">
        <v>160</v>
      </c>
      <c r="E657" s="334" t="s">
        <v>178</v>
      </c>
      <c r="F657" s="427">
        <v>207.35</v>
      </c>
      <c r="G657" s="52">
        <f>IFERROR(VLOOKUP(C657,'08_COMP_COMPLEMENTAR'!C:H,7,0),VLOOKUP(C657,SERV_05_21!A:D,4,0))</f>
        <v>15.63</v>
      </c>
      <c r="H657" s="416">
        <f>TRUNC(G657*1.27,2)</f>
        <v>19.850000000000001</v>
      </c>
      <c r="I657" s="235">
        <f>TRUNC(F657*H657,2)</f>
        <v>4115.8900000000003</v>
      </c>
    </row>
    <row r="658" spans="2:9" x14ac:dyDescent="0.25">
      <c r="B658" s="346" t="s">
        <v>10236</v>
      </c>
      <c r="C658" s="347"/>
      <c r="D658" s="348" t="s">
        <v>166</v>
      </c>
      <c r="E658" s="347"/>
      <c r="F658" s="60"/>
      <c r="G658" s="61"/>
      <c r="H658" s="237"/>
      <c r="I658" s="238"/>
    </row>
    <row r="659" spans="2:9" x14ac:dyDescent="0.25">
      <c r="B659" s="316" t="s">
        <v>10243</v>
      </c>
      <c r="C659" s="327">
        <v>89395</v>
      </c>
      <c r="D659" s="318" t="s">
        <v>160</v>
      </c>
      <c r="E659" s="334" t="s">
        <v>177</v>
      </c>
      <c r="F659" s="427">
        <v>5</v>
      </c>
      <c r="G659" s="52">
        <f>IFERROR(VLOOKUP(C659,'08_COMP_COMPLEMENTAR'!C:H,7,0),VLOOKUP(C659,SERV_05_21!A:D,4,0))</f>
        <v>9.34</v>
      </c>
      <c r="H659" s="416">
        <f>TRUNC(G659*1.27,2)</f>
        <v>11.86</v>
      </c>
      <c r="I659" s="235">
        <f>TRUNC(F659*H659,2)</f>
        <v>59.3</v>
      </c>
    </row>
    <row r="660" spans="2:9" x14ac:dyDescent="0.25">
      <c r="B660" s="346" t="s">
        <v>10237</v>
      </c>
      <c r="C660" s="347"/>
      <c r="D660" s="348" t="s">
        <v>168</v>
      </c>
      <c r="E660" s="347"/>
      <c r="F660" s="60"/>
      <c r="G660" s="61"/>
      <c r="H660" s="237"/>
      <c r="I660" s="238"/>
    </row>
    <row r="661" spans="2:9" x14ac:dyDescent="0.25">
      <c r="B661" s="346" t="s">
        <v>10244</v>
      </c>
      <c r="C661" s="347"/>
      <c r="D661" s="348" t="s">
        <v>170</v>
      </c>
      <c r="E661" s="347"/>
      <c r="F661" s="60"/>
      <c r="G661" s="61"/>
      <c r="H661" s="237"/>
      <c r="I661" s="238"/>
    </row>
    <row r="662" spans="2:9" x14ac:dyDescent="0.25">
      <c r="B662" s="316" t="s">
        <v>10245</v>
      </c>
      <c r="C662" s="327">
        <v>90373</v>
      </c>
      <c r="D662" s="318" t="s">
        <v>171</v>
      </c>
      <c r="E662" s="334" t="s">
        <v>177</v>
      </c>
      <c r="F662" s="427">
        <v>7</v>
      </c>
      <c r="G662" s="52">
        <f>IFERROR(VLOOKUP(C662,'08_COMP_COMPLEMENTAR'!C:H,7,0),VLOOKUP(C662,SERV_05_21!A:D,4,0))</f>
        <v>11.92</v>
      </c>
      <c r="H662" s="416">
        <f>TRUNC(G662*1.27,2)</f>
        <v>15.13</v>
      </c>
      <c r="I662" s="235">
        <f>TRUNC(F662*H662,2)</f>
        <v>105.91</v>
      </c>
    </row>
    <row r="663" spans="2:9" x14ac:dyDescent="0.25">
      <c r="B663" s="346" t="s">
        <v>10246</v>
      </c>
      <c r="C663" s="347"/>
      <c r="D663" s="348" t="s">
        <v>85</v>
      </c>
      <c r="E663" s="347"/>
      <c r="F663" s="60"/>
      <c r="G663" s="61"/>
      <c r="H663" s="237"/>
      <c r="I663" s="238"/>
    </row>
    <row r="664" spans="2:9" x14ac:dyDescent="0.25">
      <c r="B664" s="346" t="s">
        <v>10249</v>
      </c>
      <c r="C664" s="347"/>
      <c r="D664" s="348" t="s">
        <v>4226</v>
      </c>
      <c r="E664" s="347"/>
      <c r="F664" s="60"/>
      <c r="G664" s="61"/>
      <c r="H664" s="237"/>
      <c r="I664" s="238"/>
    </row>
    <row r="665" spans="2:9" x14ac:dyDescent="0.25">
      <c r="B665" s="316" t="s">
        <v>10252</v>
      </c>
      <c r="C665" s="317" t="s">
        <v>4743</v>
      </c>
      <c r="D665" s="318" t="s">
        <v>4745</v>
      </c>
      <c r="E665" s="334" t="s">
        <v>177</v>
      </c>
      <c r="F665" s="427">
        <v>1</v>
      </c>
      <c r="G665" s="52">
        <f>IFERROR(VLOOKUP(C665,'08_COMP_COMPLEMENTAR'!C:L,7,0),VLOOKUP(C665,SERV_05_21!A:D,4,0))</f>
        <v>1306.29</v>
      </c>
      <c r="H665" s="416">
        <f>TRUNC(G665*1.27,2)</f>
        <v>1658.98</v>
      </c>
      <c r="I665" s="235">
        <f>TRUNC(F665*H665,2)</f>
        <v>1658.98</v>
      </c>
    </row>
    <row r="666" spans="2:9" x14ac:dyDescent="0.25">
      <c r="B666" s="346" t="s">
        <v>10247</v>
      </c>
      <c r="C666" s="347"/>
      <c r="D666" s="348" t="s">
        <v>86</v>
      </c>
      <c r="E666" s="347"/>
      <c r="F666" s="60"/>
      <c r="G666" s="61"/>
      <c r="H666" s="237"/>
      <c r="I666" s="238"/>
    </row>
    <row r="667" spans="2:9" x14ac:dyDescent="0.25">
      <c r="B667" s="346" t="s">
        <v>10250</v>
      </c>
      <c r="C667" s="347"/>
      <c r="D667" s="348" t="s">
        <v>87</v>
      </c>
      <c r="E667" s="347"/>
      <c r="F667" s="60"/>
      <c r="G667" s="61"/>
      <c r="H667" s="237"/>
      <c r="I667" s="238"/>
    </row>
    <row r="668" spans="2:9" x14ac:dyDescent="0.25">
      <c r="B668" s="316" t="s">
        <v>10253</v>
      </c>
      <c r="C668" s="317" t="s">
        <v>4228</v>
      </c>
      <c r="D668" s="318" t="s">
        <v>88</v>
      </c>
      <c r="E668" s="334" t="s">
        <v>177</v>
      </c>
      <c r="F668" s="427">
        <v>2</v>
      </c>
      <c r="G668" s="52">
        <f>IFERROR(VLOOKUP(C668,'08_COMP_COMPLEMENTAR'!C:L,7,0),VLOOKUP(C668,SERV_05_21!A:D,4,0))</f>
        <v>441.68</v>
      </c>
      <c r="H668" s="416">
        <f>TRUNC(G668*1.27,2)</f>
        <v>560.92999999999995</v>
      </c>
      <c r="I668" s="235">
        <f>TRUNC(F668*H668,2)</f>
        <v>1121.8599999999999</v>
      </c>
    </row>
    <row r="669" spans="2:9" x14ac:dyDescent="0.25">
      <c r="B669" s="346" t="s">
        <v>10248</v>
      </c>
      <c r="C669" s="347"/>
      <c r="D669" s="348" t="s">
        <v>174</v>
      </c>
      <c r="E669" s="347"/>
      <c r="F669" s="60"/>
      <c r="G669" s="61"/>
      <c r="H669" s="237"/>
      <c r="I669" s="238"/>
    </row>
    <row r="670" spans="2:9" x14ac:dyDescent="0.25">
      <c r="B670" s="346" t="s">
        <v>10251</v>
      </c>
      <c r="C670" s="347"/>
      <c r="D670" s="348" t="s">
        <v>4750</v>
      </c>
      <c r="E670" s="347"/>
      <c r="F670" s="60"/>
      <c r="G670" s="61"/>
      <c r="H670" s="237"/>
      <c r="I670" s="238"/>
    </row>
    <row r="671" spans="2:9" x14ac:dyDescent="0.25">
      <c r="B671" s="316" t="s">
        <v>10254</v>
      </c>
      <c r="C671" s="317" t="s">
        <v>4746</v>
      </c>
      <c r="D671" s="318" t="s">
        <v>4738</v>
      </c>
      <c r="E671" s="334" t="s">
        <v>177</v>
      </c>
      <c r="F671" s="427">
        <v>1</v>
      </c>
      <c r="G671" s="52">
        <f>IFERROR(VLOOKUP(C671,'08_COMP_COMPLEMENTAR'!C:L,7,0),VLOOKUP(C671,SERV_05_21!A:D,4,0))</f>
        <v>1474.5600000000002</v>
      </c>
      <c r="H671" s="416">
        <f>TRUNC(G671*1.27,2)</f>
        <v>1872.69</v>
      </c>
      <c r="I671" s="235">
        <f>TRUNC(F671*H671,2)</f>
        <v>1872.69</v>
      </c>
    </row>
    <row r="672" spans="2:9" x14ac:dyDescent="0.25">
      <c r="B672" s="316" t="s">
        <v>10255</v>
      </c>
      <c r="C672" s="317" t="s">
        <v>4751</v>
      </c>
      <c r="D672" s="318" t="s">
        <v>4739</v>
      </c>
      <c r="E672" s="334" t="s">
        <v>177</v>
      </c>
      <c r="F672" s="427">
        <v>1</v>
      </c>
      <c r="G672" s="52">
        <f>IFERROR(VLOOKUP(C672,'08_COMP_COMPLEMENTAR'!C:L,7,0),VLOOKUP(C672,SERV_05_21!A:D,4,0))</f>
        <v>2077.85</v>
      </c>
      <c r="H672" s="416">
        <f>TRUNC(G672*1.27,2)</f>
        <v>2638.86</v>
      </c>
      <c r="I672" s="235">
        <f>TRUNC(F672*H672,2)</f>
        <v>2638.86</v>
      </c>
    </row>
    <row r="673" spans="2:9" x14ac:dyDescent="0.25">
      <c r="B673" s="316" t="s">
        <v>10256</v>
      </c>
      <c r="C673" s="317" t="s">
        <v>4753</v>
      </c>
      <c r="D673" s="318" t="s">
        <v>4740</v>
      </c>
      <c r="E673" s="334" t="s">
        <v>177</v>
      </c>
      <c r="F673" s="427">
        <v>1</v>
      </c>
      <c r="G673" s="52">
        <f>IFERROR(VLOOKUP(C673,'08_COMP_COMPLEMENTAR'!C:L,7,0),VLOOKUP(C673,SERV_05_21!A:D,4,0))</f>
        <v>927.85</v>
      </c>
      <c r="H673" s="416">
        <f>TRUNC(G673*1.27,2)</f>
        <v>1178.3599999999999</v>
      </c>
      <c r="I673" s="235">
        <f>TRUNC(F673*H673,2)</f>
        <v>1178.3599999999999</v>
      </c>
    </row>
    <row r="674" spans="2:9" ht="25.5" x14ac:dyDescent="0.25">
      <c r="B674" s="316" t="s">
        <v>10257</v>
      </c>
      <c r="C674" s="317" t="s">
        <v>4755</v>
      </c>
      <c r="D674" s="318" t="s">
        <v>4741</v>
      </c>
      <c r="E674" s="334" t="s">
        <v>177</v>
      </c>
      <c r="F674" s="427">
        <v>1</v>
      </c>
      <c r="G674" s="52">
        <f>IFERROR(VLOOKUP(C674,'08_COMP_COMPLEMENTAR'!C:L,7,0),VLOOKUP(C674,SERV_05_21!A:D,4,0))</f>
        <v>1162.28</v>
      </c>
      <c r="H674" s="416">
        <f>TRUNC(G674*1.27,2)</f>
        <v>1476.09</v>
      </c>
      <c r="I674" s="235">
        <f>TRUNC(F674*H674,2)</f>
        <v>1476.09</v>
      </c>
    </row>
    <row r="675" spans="2:9" x14ac:dyDescent="0.25">
      <c r="B675" s="346" t="s">
        <v>10258</v>
      </c>
      <c r="C675" s="347"/>
      <c r="D675" s="348" t="s">
        <v>114</v>
      </c>
      <c r="E675" s="347"/>
      <c r="F675" s="60"/>
      <c r="G675" s="61"/>
      <c r="H675" s="237"/>
      <c r="I675" s="238"/>
    </row>
    <row r="676" spans="2:9" x14ac:dyDescent="0.25">
      <c r="B676" s="346" t="s">
        <v>10259</v>
      </c>
      <c r="C676" s="347"/>
      <c r="D676" s="348" t="s">
        <v>118</v>
      </c>
      <c r="E676" s="347"/>
      <c r="F676" s="60"/>
      <c r="G676" s="61"/>
      <c r="H676" s="237"/>
      <c r="I676" s="238"/>
    </row>
    <row r="677" spans="2:9" x14ac:dyDescent="0.25">
      <c r="B677" s="316" t="s">
        <v>10260</v>
      </c>
      <c r="C677" s="327">
        <v>89746</v>
      </c>
      <c r="D677" s="318" t="s">
        <v>116</v>
      </c>
      <c r="E677" s="334" t="s">
        <v>177</v>
      </c>
      <c r="F677" s="427">
        <v>2</v>
      </c>
      <c r="G677" s="52">
        <f>IFERROR(VLOOKUP(C677,'08_COMP_COMPLEMENTAR'!C:H,7,0),VLOOKUP(C677,SERV_05_21!A:D,4,0))</f>
        <v>21.91</v>
      </c>
      <c r="H677" s="416">
        <f>TRUNC(G677*1.27,2)</f>
        <v>27.82</v>
      </c>
      <c r="I677" s="235">
        <f>TRUNC(F677*H677,2)</f>
        <v>55.64</v>
      </c>
    </row>
    <row r="678" spans="2:9" x14ac:dyDescent="0.25">
      <c r="B678" s="346" t="s">
        <v>10261</v>
      </c>
      <c r="C678" s="347"/>
      <c r="D678" s="348" t="s">
        <v>121</v>
      </c>
      <c r="E678" s="347"/>
      <c r="F678" s="60"/>
      <c r="G678" s="61"/>
      <c r="H678" s="237"/>
      <c r="I678" s="238"/>
    </row>
    <row r="679" spans="2:9" x14ac:dyDescent="0.25">
      <c r="B679" s="316" t="s">
        <v>10264</v>
      </c>
      <c r="C679" s="327">
        <v>89744</v>
      </c>
      <c r="D679" s="318" t="s">
        <v>116</v>
      </c>
      <c r="E679" s="334" t="s">
        <v>177</v>
      </c>
      <c r="F679" s="427">
        <v>2</v>
      </c>
      <c r="G679" s="52">
        <f>IFERROR(VLOOKUP(C679,'08_COMP_COMPLEMENTAR'!C:H,7,0),VLOOKUP(C679,SERV_05_21!A:D,4,0))</f>
        <v>21.96</v>
      </c>
      <c r="H679" s="416">
        <f>TRUNC(G679*1.27,2)</f>
        <v>27.88</v>
      </c>
      <c r="I679" s="235">
        <f>TRUNC(F679*H679,2)</f>
        <v>55.76</v>
      </c>
    </row>
    <row r="680" spans="2:9" x14ac:dyDescent="0.25">
      <c r="B680" s="346" t="s">
        <v>10262</v>
      </c>
      <c r="C680" s="347"/>
      <c r="D680" s="348" t="s">
        <v>4742</v>
      </c>
      <c r="E680" s="347"/>
      <c r="F680" s="60"/>
      <c r="G680" s="61"/>
      <c r="H680" s="237"/>
      <c r="I680" s="238"/>
    </row>
    <row r="681" spans="2:9" x14ac:dyDescent="0.25">
      <c r="B681" s="316" t="s">
        <v>10265</v>
      </c>
      <c r="C681" s="317">
        <v>89779</v>
      </c>
      <c r="D681" s="318" t="s">
        <v>116</v>
      </c>
      <c r="E681" s="334" t="s">
        <v>177</v>
      </c>
      <c r="F681" s="427">
        <v>4</v>
      </c>
      <c r="G681" s="52">
        <f>IFERROR(VLOOKUP(C681,'08_COMP_COMPLEMENTAR'!C:H,7,0),VLOOKUP(C681,SERV_05_21!A:D,4,0))</f>
        <v>27.29</v>
      </c>
      <c r="H681" s="416">
        <f>TRUNC(G681*1.27,2)</f>
        <v>34.65</v>
      </c>
      <c r="I681" s="235">
        <f>TRUNC(F681*H681,2)</f>
        <v>138.6</v>
      </c>
    </row>
    <row r="682" spans="2:9" x14ac:dyDescent="0.25">
      <c r="B682" s="346" t="s">
        <v>10263</v>
      </c>
      <c r="C682" s="347"/>
      <c r="D682" s="348" t="s">
        <v>136</v>
      </c>
      <c r="E682" s="347"/>
      <c r="F682" s="60"/>
      <c r="G682" s="61"/>
      <c r="H682" s="237"/>
      <c r="I682" s="238"/>
    </row>
    <row r="683" spans="2:9" x14ac:dyDescent="0.25">
      <c r="B683" s="316" t="s">
        <v>10266</v>
      </c>
      <c r="C683" s="327">
        <v>89714</v>
      </c>
      <c r="D683" s="318" t="s">
        <v>135</v>
      </c>
      <c r="E683" s="334" t="s">
        <v>178</v>
      </c>
      <c r="F683" s="427">
        <v>12</v>
      </c>
      <c r="G683" s="52">
        <f>IFERROR(VLOOKUP(C683,'08_COMP_COMPLEMENTAR'!C:H,7,0),VLOOKUP(C683,SERV_05_21!A:D,4,0))</f>
        <v>44.67</v>
      </c>
      <c r="H683" s="416">
        <f>TRUNC(G683*1.27,2)</f>
        <v>56.73</v>
      </c>
      <c r="I683" s="235">
        <f>TRUNC(F683*H683,2)</f>
        <v>680.76</v>
      </c>
    </row>
    <row r="684" spans="2:9" x14ac:dyDescent="0.25">
      <c r="B684" s="316" t="s">
        <v>10267</v>
      </c>
      <c r="C684" s="327">
        <v>89849</v>
      </c>
      <c r="D684" s="318" t="s">
        <v>137</v>
      </c>
      <c r="E684" s="334" t="s">
        <v>178</v>
      </c>
      <c r="F684" s="427">
        <v>18</v>
      </c>
      <c r="G684" s="52">
        <f>IFERROR(VLOOKUP(C684,'08_COMP_COMPLEMENTAR'!C:H,7,0),VLOOKUP(C684,SERV_05_21!A:D,4,0))</f>
        <v>50.91</v>
      </c>
      <c r="H684" s="416">
        <f>TRUNC(G684*1.27,2)</f>
        <v>64.650000000000006</v>
      </c>
      <c r="I684" s="235">
        <f>TRUNC(F684*H684,2)</f>
        <v>1163.7</v>
      </c>
    </row>
    <row r="685" spans="2:9" ht="25.5" x14ac:dyDescent="0.25">
      <c r="B685" s="316" t="s">
        <v>10268</v>
      </c>
      <c r="C685" s="317">
        <v>93358</v>
      </c>
      <c r="D685" s="318" t="s">
        <v>4777</v>
      </c>
      <c r="E685" s="334" t="s">
        <v>4778</v>
      </c>
      <c r="F685" s="427">
        <v>3.5</v>
      </c>
      <c r="G685" s="52">
        <f>IFERROR(VLOOKUP(C685,'08_COMP_COMPLEMENTAR'!C:H,7,0),VLOOKUP(C685,SERV_05_21!A:D,4,0))</f>
        <v>55.46</v>
      </c>
      <c r="H685" s="416">
        <f>TRUNC(G685*1.27,2)</f>
        <v>70.430000000000007</v>
      </c>
      <c r="I685" s="235">
        <f>TRUNC(F685*H685,2)</f>
        <v>246.5</v>
      </c>
    </row>
    <row r="686" spans="2:9" ht="25.5" x14ac:dyDescent="0.25">
      <c r="B686" s="316" t="s">
        <v>10269</v>
      </c>
      <c r="C686" s="317">
        <v>93382</v>
      </c>
      <c r="D686" s="318" t="s">
        <v>4779</v>
      </c>
      <c r="E686" s="334" t="s">
        <v>4778</v>
      </c>
      <c r="F686" s="427">
        <v>3.5</v>
      </c>
      <c r="G686" s="52">
        <f>IFERROR(VLOOKUP(C686,'08_COMP_COMPLEMENTAR'!C:H,7,0),VLOOKUP(C686,SERV_05_21!A:D,4,0))</f>
        <v>19.920000000000002</v>
      </c>
      <c r="H686" s="416">
        <f>TRUNC(G686*1.27,2)</f>
        <v>25.29</v>
      </c>
      <c r="I686" s="235">
        <f>TRUNC(F686*H686,2)</f>
        <v>88.51</v>
      </c>
    </row>
    <row r="687" spans="2:9" x14ac:dyDescent="0.25">
      <c r="B687" s="339"/>
      <c r="C687" s="317"/>
      <c r="D687" s="340"/>
      <c r="E687" s="340"/>
      <c r="F687" s="340" t="s">
        <v>9910</v>
      </c>
      <c r="G687" s="230"/>
      <c r="H687" s="230"/>
      <c r="I687" s="56">
        <f>SUM(I648:I686)</f>
        <v>17761.04</v>
      </c>
    </row>
    <row r="688" spans="2:9" x14ac:dyDescent="0.25">
      <c r="B688" s="341"/>
      <c r="C688" s="320"/>
      <c r="D688" s="321"/>
      <c r="E688" s="320"/>
      <c r="F688" s="57"/>
      <c r="G688" s="53"/>
      <c r="H688" s="241"/>
      <c r="I688" s="58"/>
    </row>
    <row r="689" spans="2:9" ht="25.5" x14ac:dyDescent="0.25">
      <c r="B689" s="358" t="s">
        <v>5082</v>
      </c>
      <c r="C689" s="359"/>
      <c r="D689" s="360" t="s">
        <v>5230</v>
      </c>
      <c r="E689" s="359"/>
      <c r="F689" s="66"/>
      <c r="G689" s="67"/>
      <c r="H689" s="233"/>
      <c r="I689" s="234">
        <f>I708</f>
        <v>54694.459999999985</v>
      </c>
    </row>
    <row r="690" spans="2:9" x14ac:dyDescent="0.25">
      <c r="B690" s="313" t="s">
        <v>5212</v>
      </c>
      <c r="C690" s="314" t="s">
        <v>4544</v>
      </c>
      <c r="D690" s="315" t="s">
        <v>4435</v>
      </c>
      <c r="E690" s="342" t="s">
        <v>178</v>
      </c>
      <c r="F690" s="293">
        <v>529.375</v>
      </c>
      <c r="G690" s="291">
        <f>IFERROR(VLOOKUP(C690,'08_COMP_COMPLEMENTAR'!C:L,7,0),VLOOKUP(C690,SERV_05_21!A:D,4,0))</f>
        <v>34.82</v>
      </c>
      <c r="H690" s="292">
        <f t="shared" ref="H690:H707" si="44">TRUNC(G690*1.27,2)</f>
        <v>44.22</v>
      </c>
      <c r="I690" s="415">
        <f>TRUNC(F690*H690,2)</f>
        <v>23408.959999999999</v>
      </c>
    </row>
    <row r="691" spans="2:9" x14ac:dyDescent="0.25">
      <c r="B691" s="316" t="s">
        <v>5213</v>
      </c>
      <c r="C691" s="327">
        <v>96977</v>
      </c>
      <c r="D691" s="318" t="s">
        <v>4436</v>
      </c>
      <c r="E691" s="334" t="s">
        <v>178</v>
      </c>
      <c r="F691" s="54">
        <v>247.50000000000003</v>
      </c>
      <c r="G691" s="52">
        <f>IFERROR(VLOOKUP(C691,'08_COMP_COMPLEMENTAR'!C:H,7,0),VLOOKUP(C691,SERV_05_21!A:D,4,0))</f>
        <v>39.97</v>
      </c>
      <c r="H691" s="416">
        <f t="shared" si="44"/>
        <v>50.76</v>
      </c>
      <c r="I691" s="235">
        <f t="shared" ref="I691:I707" si="45">TRUNC(F691*H691,2)</f>
        <v>12563.1</v>
      </c>
    </row>
    <row r="692" spans="2:9" x14ac:dyDescent="0.25">
      <c r="B692" s="316" t="s">
        <v>5214</v>
      </c>
      <c r="C692" s="317" t="s">
        <v>4546</v>
      </c>
      <c r="D692" s="318" t="s">
        <v>4549</v>
      </c>
      <c r="E692" s="334" t="s">
        <v>177</v>
      </c>
      <c r="F692" s="54">
        <v>28</v>
      </c>
      <c r="G692" s="52">
        <f>IFERROR(VLOOKUP(C692,'08_COMP_COMPLEMENTAR'!C:L,7,0),VLOOKUP(C692,SERV_05_21!A:D,4,0))</f>
        <v>22.42</v>
      </c>
      <c r="H692" s="416">
        <f t="shared" si="44"/>
        <v>28.47</v>
      </c>
      <c r="I692" s="235">
        <f t="shared" si="45"/>
        <v>797.16</v>
      </c>
    </row>
    <row r="693" spans="2:9" x14ac:dyDescent="0.25">
      <c r="B693" s="316" t="s">
        <v>5215</v>
      </c>
      <c r="C693" s="317" t="s">
        <v>4551</v>
      </c>
      <c r="D693" s="318" t="s">
        <v>4437</v>
      </c>
      <c r="E693" s="334" t="s">
        <v>177</v>
      </c>
      <c r="F693" s="54">
        <v>14</v>
      </c>
      <c r="G693" s="52">
        <f>IFERROR(VLOOKUP(C693,'08_COMP_COMPLEMENTAR'!C:L,7,0),VLOOKUP(C693,SERV_05_21!A:D,4,0))</f>
        <v>31.43</v>
      </c>
      <c r="H693" s="416">
        <f t="shared" si="44"/>
        <v>39.909999999999997</v>
      </c>
      <c r="I693" s="235">
        <f t="shared" si="45"/>
        <v>558.74</v>
      </c>
    </row>
    <row r="694" spans="2:9" x14ac:dyDescent="0.25">
      <c r="B694" s="316" t="s">
        <v>5216</v>
      </c>
      <c r="C694" s="327">
        <v>96985</v>
      </c>
      <c r="D694" s="318" t="s">
        <v>4438</v>
      </c>
      <c r="E694" s="334" t="s">
        <v>177</v>
      </c>
      <c r="F694" s="54">
        <v>28</v>
      </c>
      <c r="G694" s="52">
        <f>IFERROR(VLOOKUP(C694,'08_COMP_COMPLEMENTAR'!C:L,7,0),VLOOKUP(C694,SERV_05_21!A:D,4,0))</f>
        <v>49.88</v>
      </c>
      <c r="H694" s="416">
        <f t="shared" si="44"/>
        <v>63.34</v>
      </c>
      <c r="I694" s="235">
        <f t="shared" si="45"/>
        <v>1773.52</v>
      </c>
    </row>
    <row r="695" spans="2:9" x14ac:dyDescent="0.25">
      <c r="B695" s="316" t="s">
        <v>5217</v>
      </c>
      <c r="C695" s="327">
        <v>96984</v>
      </c>
      <c r="D695" s="318" t="s">
        <v>4556</v>
      </c>
      <c r="E695" s="334" t="s">
        <v>177</v>
      </c>
      <c r="F695" s="54">
        <v>14</v>
      </c>
      <c r="G695" s="52">
        <f>IFERROR(VLOOKUP(C695,'08_COMP_COMPLEMENTAR'!C:L,7,0),VLOOKUP(C695,SERV_05_21!A:D,4,0))</f>
        <v>39.76</v>
      </c>
      <c r="H695" s="416">
        <f t="shared" si="44"/>
        <v>50.49</v>
      </c>
      <c r="I695" s="235">
        <f t="shared" si="45"/>
        <v>706.86</v>
      </c>
    </row>
    <row r="696" spans="2:9" x14ac:dyDescent="0.25">
      <c r="B696" s="316" t="s">
        <v>5218</v>
      </c>
      <c r="C696" s="317" t="s">
        <v>4564</v>
      </c>
      <c r="D696" s="318" t="s">
        <v>4439</v>
      </c>
      <c r="E696" s="334" t="s">
        <v>177</v>
      </c>
      <c r="F696" s="54">
        <v>14</v>
      </c>
      <c r="G696" s="52">
        <f>IFERROR(VLOOKUP(C696,'08_COMP_COMPLEMENTAR'!C:L,7,0),VLOOKUP(C696,SERV_05_21!A:D,4,0))</f>
        <v>47.04</v>
      </c>
      <c r="H696" s="416">
        <f t="shared" si="44"/>
        <v>59.74</v>
      </c>
      <c r="I696" s="235">
        <f t="shared" si="45"/>
        <v>836.36</v>
      </c>
    </row>
    <row r="697" spans="2:9" x14ac:dyDescent="0.25">
      <c r="B697" s="316" t="s">
        <v>5219</v>
      </c>
      <c r="C697" s="317" t="s">
        <v>4567</v>
      </c>
      <c r="D697" s="318" t="s">
        <v>4441</v>
      </c>
      <c r="E697" s="334" t="s">
        <v>177</v>
      </c>
      <c r="F697" s="54">
        <v>10</v>
      </c>
      <c r="G697" s="52">
        <f>IFERROR(VLOOKUP(C697,'08_COMP_COMPLEMENTAR'!C:L,7,0),VLOOKUP(C697,SERV_05_21!A:D,4,0))</f>
        <v>40.82</v>
      </c>
      <c r="H697" s="416">
        <f t="shared" si="44"/>
        <v>51.84</v>
      </c>
      <c r="I697" s="235">
        <f t="shared" si="45"/>
        <v>518.4</v>
      </c>
    </row>
    <row r="698" spans="2:9" x14ac:dyDescent="0.25">
      <c r="B698" s="316" t="s">
        <v>5220</v>
      </c>
      <c r="C698" s="317" t="s">
        <v>4569</v>
      </c>
      <c r="D698" s="318" t="s">
        <v>4440</v>
      </c>
      <c r="E698" s="334" t="s">
        <v>177</v>
      </c>
      <c r="F698" s="54">
        <v>4</v>
      </c>
      <c r="G698" s="52">
        <f>IFERROR(VLOOKUP(C698,'08_COMP_COMPLEMENTAR'!C:L,7,0),VLOOKUP(C698,SERV_05_21!A:D,4,0))</f>
        <v>114.61</v>
      </c>
      <c r="H698" s="416">
        <f t="shared" si="44"/>
        <v>145.55000000000001</v>
      </c>
      <c r="I698" s="235">
        <f t="shared" si="45"/>
        <v>582.20000000000005</v>
      </c>
    </row>
    <row r="699" spans="2:9" x14ac:dyDescent="0.25">
      <c r="B699" s="316" t="s">
        <v>5221</v>
      </c>
      <c r="C699" s="327">
        <v>98463</v>
      </c>
      <c r="D699" s="318" t="s">
        <v>4442</v>
      </c>
      <c r="E699" s="334" t="s">
        <v>177</v>
      </c>
      <c r="F699" s="54">
        <v>76</v>
      </c>
      <c r="G699" s="52">
        <f>IFERROR(VLOOKUP(C699,'08_COMP_COMPLEMENTAR'!C:L,7,0),VLOOKUP(C699,SERV_05_21!A:D,4,0))</f>
        <v>20.85</v>
      </c>
      <c r="H699" s="416">
        <f t="shared" si="44"/>
        <v>26.47</v>
      </c>
      <c r="I699" s="235">
        <f t="shared" si="45"/>
        <v>2011.72</v>
      </c>
    </row>
    <row r="700" spans="2:9" x14ac:dyDescent="0.25">
      <c r="B700" s="316" t="s">
        <v>5222</v>
      </c>
      <c r="C700" s="327">
        <v>98463</v>
      </c>
      <c r="D700" s="318" t="s">
        <v>4443</v>
      </c>
      <c r="E700" s="334" t="s">
        <v>177</v>
      </c>
      <c r="F700" s="54">
        <v>30</v>
      </c>
      <c r="G700" s="52">
        <f>IFERROR(VLOOKUP(C700,'08_COMP_COMPLEMENTAR'!C:L,7,0),VLOOKUP(C700,SERV_05_21!A:D,4,0))</f>
        <v>20.85</v>
      </c>
      <c r="H700" s="416">
        <f t="shared" si="44"/>
        <v>26.47</v>
      </c>
      <c r="I700" s="235">
        <f t="shared" si="45"/>
        <v>794.1</v>
      </c>
    </row>
    <row r="701" spans="2:9" x14ac:dyDescent="0.25">
      <c r="B701" s="352" t="s">
        <v>5223</v>
      </c>
      <c r="C701" s="414" t="s">
        <v>14047</v>
      </c>
      <c r="D701" s="326" t="s">
        <v>4444</v>
      </c>
      <c r="E701" s="351" t="s">
        <v>177</v>
      </c>
      <c r="F701" s="59">
        <v>76</v>
      </c>
      <c r="G701" s="52">
        <f>'08_COMP_COMPLEMENTAR'!H1404</f>
        <v>27.25</v>
      </c>
      <c r="H701" s="240">
        <f t="shared" si="44"/>
        <v>34.6</v>
      </c>
      <c r="I701" s="235">
        <f t="shared" si="45"/>
        <v>2629.6</v>
      </c>
    </row>
    <row r="702" spans="2:9" x14ac:dyDescent="0.25">
      <c r="B702" s="352" t="s">
        <v>5224</v>
      </c>
      <c r="C702" s="414" t="s">
        <v>14047</v>
      </c>
      <c r="D702" s="326" t="s">
        <v>4445</v>
      </c>
      <c r="E702" s="351" t="s">
        <v>177</v>
      </c>
      <c r="F702" s="59">
        <v>21</v>
      </c>
      <c r="G702" s="63">
        <f>'08_COMP_COMPLEMENTAR'!H1404</f>
        <v>27.25</v>
      </c>
      <c r="H702" s="240">
        <f t="shared" si="44"/>
        <v>34.6</v>
      </c>
      <c r="I702" s="235">
        <f t="shared" si="45"/>
        <v>726.6</v>
      </c>
    </row>
    <row r="703" spans="2:9" x14ac:dyDescent="0.25">
      <c r="B703" s="316" t="s">
        <v>5225</v>
      </c>
      <c r="C703" s="317" t="s">
        <v>4554</v>
      </c>
      <c r="D703" s="318" t="s">
        <v>4447</v>
      </c>
      <c r="E703" s="334" t="s">
        <v>177</v>
      </c>
      <c r="F703" s="54">
        <v>14</v>
      </c>
      <c r="G703" s="52">
        <f>IFERROR(VLOOKUP(C703,'08_COMP_COMPLEMENTAR'!C:L,7,0),VLOOKUP(C703,SERV_05_21!A:D,4,0))</f>
        <v>20.11</v>
      </c>
      <c r="H703" s="416">
        <f t="shared" si="44"/>
        <v>25.53</v>
      </c>
      <c r="I703" s="235">
        <f t="shared" si="45"/>
        <v>357.42</v>
      </c>
    </row>
    <row r="704" spans="2:9" x14ac:dyDescent="0.25">
      <c r="B704" s="316" t="s">
        <v>5226</v>
      </c>
      <c r="C704" s="317" t="s">
        <v>4558</v>
      </c>
      <c r="D704" s="318" t="s">
        <v>4446</v>
      </c>
      <c r="E704" s="334" t="s">
        <v>177</v>
      </c>
      <c r="F704" s="54">
        <v>42</v>
      </c>
      <c r="G704" s="52">
        <f>IFERROR(VLOOKUP(C704,'08_COMP_COMPLEMENTAR'!C:L,7,0),VLOOKUP(C704,SERV_05_21!A:D,4,0))</f>
        <v>16.950000000000003</v>
      </c>
      <c r="H704" s="416">
        <f t="shared" si="44"/>
        <v>21.52</v>
      </c>
      <c r="I704" s="235">
        <f t="shared" si="45"/>
        <v>903.84</v>
      </c>
    </row>
    <row r="705" spans="2:9" x14ac:dyDescent="0.25">
      <c r="B705" s="316" t="s">
        <v>5227</v>
      </c>
      <c r="C705" s="317" t="s">
        <v>4561</v>
      </c>
      <c r="D705" s="318" t="s">
        <v>4448</v>
      </c>
      <c r="E705" s="334" t="s">
        <v>177</v>
      </c>
      <c r="F705" s="54">
        <v>1</v>
      </c>
      <c r="G705" s="52">
        <f>IFERROR(VLOOKUP(C705,'08_COMP_COMPLEMENTAR'!C:L,7,0),VLOOKUP(C705,SERV_05_21!A:D,4,0))</f>
        <v>620.28</v>
      </c>
      <c r="H705" s="416">
        <f t="shared" si="44"/>
        <v>787.75</v>
      </c>
      <c r="I705" s="235">
        <f t="shared" si="45"/>
        <v>787.75</v>
      </c>
    </row>
    <row r="706" spans="2:9" ht="25.5" x14ac:dyDescent="0.25">
      <c r="B706" s="316" t="s">
        <v>5228</v>
      </c>
      <c r="C706" s="317">
        <v>93358</v>
      </c>
      <c r="D706" s="318" t="s">
        <v>4777</v>
      </c>
      <c r="E706" s="334" t="s">
        <v>4778</v>
      </c>
      <c r="F706" s="427">
        <v>49.500000000000007</v>
      </c>
      <c r="G706" s="52">
        <f>IFERROR(VLOOKUP(C706,'08_COMP_COMPLEMENTAR'!C:L,7,0),VLOOKUP(C706,SERV_05_21!A:D,4,0))</f>
        <v>55.46</v>
      </c>
      <c r="H706" s="416">
        <f t="shared" si="44"/>
        <v>70.430000000000007</v>
      </c>
      <c r="I706" s="235">
        <f t="shared" si="45"/>
        <v>3486.28</v>
      </c>
    </row>
    <row r="707" spans="2:9" ht="25.5" x14ac:dyDescent="0.25">
      <c r="B707" s="316" t="s">
        <v>5229</v>
      </c>
      <c r="C707" s="317">
        <v>93382</v>
      </c>
      <c r="D707" s="318" t="s">
        <v>4779</v>
      </c>
      <c r="E707" s="334" t="s">
        <v>4778</v>
      </c>
      <c r="F707" s="427">
        <v>49.500000000000007</v>
      </c>
      <c r="G707" s="52">
        <f>IFERROR(VLOOKUP(C707,'08_COMP_COMPLEMENTAR'!C:L,7,0),VLOOKUP(C707,SERV_05_21!A:D,4,0))</f>
        <v>19.920000000000002</v>
      </c>
      <c r="H707" s="416">
        <f t="shared" si="44"/>
        <v>25.29</v>
      </c>
      <c r="I707" s="235">
        <f t="shared" si="45"/>
        <v>1251.8499999999999</v>
      </c>
    </row>
    <row r="708" spans="2:9" x14ac:dyDescent="0.25">
      <c r="B708" s="339"/>
      <c r="C708" s="317"/>
      <c r="D708" s="340"/>
      <c r="E708" s="340"/>
      <c r="F708" s="340" t="s">
        <v>9910</v>
      </c>
      <c r="G708" s="230"/>
      <c r="H708" s="230"/>
      <c r="I708" s="56">
        <f>SUM(I690:I707)</f>
        <v>54694.459999999985</v>
      </c>
    </row>
    <row r="709" spans="2:9" x14ac:dyDescent="0.25">
      <c r="B709" s="341"/>
      <c r="C709" s="320"/>
      <c r="D709" s="321"/>
      <c r="E709" s="320"/>
      <c r="F709" s="57"/>
      <c r="G709" s="53"/>
      <c r="H709" s="241"/>
      <c r="I709" s="58"/>
    </row>
    <row r="710" spans="2:9" x14ac:dyDescent="0.25">
      <c r="B710" s="358" t="s">
        <v>5083</v>
      </c>
      <c r="C710" s="359"/>
      <c r="D710" s="360" t="s">
        <v>4762</v>
      </c>
      <c r="E710" s="359"/>
      <c r="F710" s="66"/>
      <c r="G710" s="67"/>
      <c r="H710" s="233"/>
      <c r="I710" s="234">
        <f>I712</f>
        <v>117729.12</v>
      </c>
    </row>
    <row r="711" spans="2:9" ht="51" x14ac:dyDescent="0.25">
      <c r="B711" s="313" t="s">
        <v>5231</v>
      </c>
      <c r="C711" s="314" t="s">
        <v>4765</v>
      </c>
      <c r="D711" s="315" t="s">
        <v>4763</v>
      </c>
      <c r="E711" s="342" t="s">
        <v>4271</v>
      </c>
      <c r="F711" s="293">
        <v>1</v>
      </c>
      <c r="G711" s="291">
        <f>IFERROR(VLOOKUP(C711,'08_COMP_COMPLEMENTAR'!C:L,7,0),VLOOKUP(C711,SERV_05_21!A:D,4,0))</f>
        <v>102373.15</v>
      </c>
      <c r="H711" s="292">
        <f>TRUNC(G711*1.15,2)</f>
        <v>117729.12</v>
      </c>
      <c r="I711" s="415">
        <f>TRUNC(F711*H711,2)</f>
        <v>117729.12</v>
      </c>
    </row>
    <row r="712" spans="2:9" x14ac:dyDescent="0.25">
      <c r="B712" s="339"/>
      <c r="C712" s="317"/>
      <c r="D712" s="340"/>
      <c r="E712" s="340"/>
      <c r="F712" s="340" t="s">
        <v>9910</v>
      </c>
      <c r="G712" s="230"/>
      <c r="H712" s="230"/>
      <c r="I712" s="56">
        <f>SUM(I711:I711)</f>
        <v>117729.12</v>
      </c>
    </row>
    <row r="713" spans="2:9" x14ac:dyDescent="0.25">
      <c r="B713" s="341"/>
      <c r="C713" s="320"/>
      <c r="D713" s="321"/>
      <c r="E713" s="320"/>
      <c r="F713" s="57"/>
      <c r="G713" s="53"/>
      <c r="H713" s="241"/>
      <c r="I713" s="58"/>
    </row>
    <row r="714" spans="2:9" x14ac:dyDescent="0.25">
      <c r="B714" s="358" t="s">
        <v>5084</v>
      </c>
      <c r="C714" s="359"/>
      <c r="D714" s="360" t="s">
        <v>4767</v>
      </c>
      <c r="E714" s="359"/>
      <c r="F714" s="66"/>
      <c r="G714" s="67"/>
      <c r="H714" s="233"/>
      <c r="I714" s="234">
        <f>I727</f>
        <v>14425.64</v>
      </c>
    </row>
    <row r="715" spans="2:9" x14ac:dyDescent="0.25">
      <c r="B715" s="346" t="s">
        <v>5232</v>
      </c>
      <c r="C715" s="347"/>
      <c r="D715" s="348" t="s">
        <v>45</v>
      </c>
      <c r="E715" s="347"/>
      <c r="F715" s="60"/>
      <c r="G715" s="61"/>
      <c r="H715" s="237"/>
      <c r="I715" s="238"/>
    </row>
    <row r="716" spans="2:9" x14ac:dyDescent="0.25">
      <c r="B716" s="346" t="s">
        <v>10270</v>
      </c>
      <c r="C716" s="347"/>
      <c r="D716" s="348" t="s">
        <v>48</v>
      </c>
      <c r="E716" s="347"/>
      <c r="F716" s="60"/>
      <c r="G716" s="61"/>
      <c r="H716" s="237"/>
      <c r="I716" s="238"/>
    </row>
    <row r="717" spans="2:9" x14ac:dyDescent="0.25">
      <c r="B717" s="316" t="s">
        <v>10271</v>
      </c>
      <c r="C717" s="317" t="s">
        <v>4776</v>
      </c>
      <c r="D717" s="318" t="s">
        <v>4766</v>
      </c>
      <c r="E717" s="334" t="s">
        <v>178</v>
      </c>
      <c r="F717" s="427">
        <v>169.3</v>
      </c>
      <c r="G717" s="52">
        <f>IFERROR(VLOOKUP(C717,'08_COMP_COMPLEMENTAR'!C:L,7,0),VLOOKUP(C717,SERV_05_21!A:D,4,0))</f>
        <v>25.42</v>
      </c>
      <c r="H717" s="416">
        <f>TRUNC(G717*1.27,2)</f>
        <v>32.28</v>
      </c>
      <c r="I717" s="235">
        <f>TRUNC(F717*H717,2)</f>
        <v>5465</v>
      </c>
    </row>
    <row r="718" spans="2:9" x14ac:dyDescent="0.25">
      <c r="B718" s="316" t="s">
        <v>10272</v>
      </c>
      <c r="C718" s="317" t="s">
        <v>4191</v>
      </c>
      <c r="D718" s="318" t="s">
        <v>49</v>
      </c>
      <c r="E718" s="334" t="s">
        <v>178</v>
      </c>
      <c r="F718" s="427">
        <v>108.91</v>
      </c>
      <c r="G718" s="52">
        <f>IFERROR(VLOOKUP(C718,'08_COMP_COMPLEMENTAR'!C:L,7,0),VLOOKUP(C718,SERV_05_21!A:D,4,0))</f>
        <v>16.950000000000003</v>
      </c>
      <c r="H718" s="416">
        <f>TRUNC(G718*1.27,2)</f>
        <v>21.52</v>
      </c>
      <c r="I718" s="235">
        <f>TRUNC(F718*H718,2)</f>
        <v>2343.7399999999998</v>
      </c>
    </row>
    <row r="719" spans="2:9" x14ac:dyDescent="0.25">
      <c r="B719" s="346" t="s">
        <v>5233</v>
      </c>
      <c r="C719" s="347"/>
      <c r="D719" s="348" t="s">
        <v>52</v>
      </c>
      <c r="E719" s="347"/>
      <c r="F719" s="60"/>
      <c r="G719" s="61"/>
      <c r="H719" s="237"/>
      <c r="I719" s="238"/>
    </row>
    <row r="720" spans="2:9" x14ac:dyDescent="0.25">
      <c r="B720" s="346" t="s">
        <v>10273</v>
      </c>
      <c r="C720" s="347"/>
      <c r="D720" s="348" t="s">
        <v>53</v>
      </c>
      <c r="E720" s="347"/>
      <c r="F720" s="60"/>
      <c r="G720" s="61"/>
      <c r="H720" s="237"/>
      <c r="I720" s="238"/>
    </row>
    <row r="721" spans="2:9" x14ac:dyDescent="0.25">
      <c r="B721" s="316" t="s">
        <v>10274</v>
      </c>
      <c r="C721" s="317">
        <v>91834</v>
      </c>
      <c r="D721" s="318" t="s">
        <v>57</v>
      </c>
      <c r="E721" s="334" t="s">
        <v>178</v>
      </c>
      <c r="F721" s="427">
        <v>201.96000000000004</v>
      </c>
      <c r="G721" s="52">
        <f>IFERROR(VLOOKUP(C721,'08_COMP_COMPLEMENTAR'!C:H,7,0),VLOOKUP(C721,SERV_05_21!A:D,4,0))</f>
        <v>6.41</v>
      </c>
      <c r="H721" s="416">
        <f>TRUNC(G721*1.27,2)</f>
        <v>8.14</v>
      </c>
      <c r="I721" s="235">
        <f>TRUNC(F721*H721,2)</f>
        <v>1643.95</v>
      </c>
    </row>
    <row r="722" spans="2:9" x14ac:dyDescent="0.25">
      <c r="B722" s="316" t="s">
        <v>10275</v>
      </c>
      <c r="C722" s="327">
        <v>90447</v>
      </c>
      <c r="D722" s="318" t="s">
        <v>4269</v>
      </c>
      <c r="E722" s="334" t="s">
        <v>178</v>
      </c>
      <c r="F722" s="427">
        <v>201.96000000000004</v>
      </c>
      <c r="G722" s="52">
        <f>IFERROR(VLOOKUP(C722,'08_COMP_COMPLEMENTAR'!C:H,7,0),VLOOKUP(C722,SERV_05_21!A:D,4,0))</f>
        <v>4.42</v>
      </c>
      <c r="H722" s="416">
        <f>TRUNC(G722*1.27,2)</f>
        <v>5.61</v>
      </c>
      <c r="I722" s="235">
        <f>TRUNC(F722*H722,2)</f>
        <v>1132.99</v>
      </c>
    </row>
    <row r="723" spans="2:9" x14ac:dyDescent="0.25">
      <c r="B723" s="346" t="s">
        <v>5234</v>
      </c>
      <c r="C723" s="347"/>
      <c r="D723" s="348" t="s">
        <v>0</v>
      </c>
      <c r="E723" s="347"/>
      <c r="F723" s="60"/>
      <c r="G723" s="61"/>
      <c r="H723" s="237"/>
      <c r="I723" s="238"/>
    </row>
    <row r="724" spans="2:9" x14ac:dyDescent="0.25">
      <c r="B724" s="346" t="s">
        <v>10276</v>
      </c>
      <c r="C724" s="347"/>
      <c r="D724" s="348" t="s">
        <v>1</v>
      </c>
      <c r="E724" s="347"/>
      <c r="F724" s="60"/>
      <c r="G724" s="61"/>
      <c r="H724" s="237"/>
      <c r="I724" s="238"/>
    </row>
    <row r="725" spans="2:9" x14ac:dyDescent="0.25">
      <c r="B725" s="316" t="s">
        <v>10277</v>
      </c>
      <c r="C725" s="327">
        <v>91940</v>
      </c>
      <c r="D725" s="318" t="s">
        <v>2</v>
      </c>
      <c r="E725" s="334" t="s">
        <v>177</v>
      </c>
      <c r="F725" s="427">
        <v>68</v>
      </c>
      <c r="G725" s="52">
        <f>IFERROR(VLOOKUP(C725,'08_COMP_COMPLEMENTAR'!C:H,7,0),VLOOKUP(C725,SERV_05_21!A:D,4,0))</f>
        <v>10.17</v>
      </c>
      <c r="H725" s="416">
        <f>TRUNC(G725*1.27,2)</f>
        <v>12.91</v>
      </c>
      <c r="I725" s="235">
        <f>TRUNC(F725*H725,2)</f>
        <v>877.88</v>
      </c>
    </row>
    <row r="726" spans="2:9" x14ac:dyDescent="0.25">
      <c r="B726" s="316" t="s">
        <v>10278</v>
      </c>
      <c r="C726" s="317">
        <v>98307</v>
      </c>
      <c r="D726" s="318" t="s">
        <v>4769</v>
      </c>
      <c r="E726" s="334" t="s">
        <v>177</v>
      </c>
      <c r="F726" s="427">
        <v>68</v>
      </c>
      <c r="G726" s="52">
        <f>IFERROR(VLOOKUP(C726,'08_COMP_COMPLEMENTAR'!C:H,7,0),VLOOKUP(C726,SERV_05_21!A:D,4,0))</f>
        <v>34.299999999999997</v>
      </c>
      <c r="H726" s="416">
        <f>TRUNC(G726*1.27,2)</f>
        <v>43.56</v>
      </c>
      <c r="I726" s="235">
        <f>TRUNC(F726*H726,2)</f>
        <v>2962.08</v>
      </c>
    </row>
    <row r="727" spans="2:9" x14ac:dyDescent="0.25">
      <c r="B727" s="339"/>
      <c r="C727" s="317"/>
      <c r="D727" s="340"/>
      <c r="E727" s="340"/>
      <c r="F727" s="340" t="s">
        <v>9910</v>
      </c>
      <c r="G727" s="230"/>
      <c r="H727" s="230"/>
      <c r="I727" s="56">
        <f>SUM(I716:I726)</f>
        <v>14425.64</v>
      </c>
    </row>
    <row r="728" spans="2:9" x14ac:dyDescent="0.25">
      <c r="B728" s="341"/>
      <c r="C728" s="320"/>
      <c r="D728" s="321"/>
      <c r="E728" s="320"/>
      <c r="F728" s="57"/>
      <c r="G728" s="53"/>
      <c r="H728" s="241"/>
      <c r="I728" s="58"/>
    </row>
    <row r="729" spans="2:9" x14ac:dyDescent="0.25">
      <c r="B729" s="358" t="s">
        <v>5085</v>
      </c>
      <c r="C729" s="359"/>
      <c r="D729" s="360" t="s">
        <v>4768</v>
      </c>
      <c r="E729" s="359"/>
      <c r="F729" s="66"/>
      <c r="G729" s="67"/>
      <c r="H729" s="233"/>
      <c r="I729" s="234">
        <f>I742</f>
        <v>10668.830000000002</v>
      </c>
    </row>
    <row r="730" spans="2:9" x14ac:dyDescent="0.25">
      <c r="B730" s="346" t="s">
        <v>5235</v>
      </c>
      <c r="C730" s="347"/>
      <c r="D730" s="348" t="s">
        <v>45</v>
      </c>
      <c r="E730" s="347"/>
      <c r="F730" s="60"/>
      <c r="G730" s="61"/>
      <c r="H730" s="237"/>
      <c r="I730" s="238"/>
    </row>
    <row r="731" spans="2:9" x14ac:dyDescent="0.25">
      <c r="B731" s="346" t="s">
        <v>10279</v>
      </c>
      <c r="C731" s="347"/>
      <c r="D731" s="348" t="s">
        <v>48</v>
      </c>
      <c r="E731" s="347"/>
      <c r="F731" s="60"/>
      <c r="G731" s="61"/>
      <c r="H731" s="237"/>
      <c r="I731" s="238"/>
    </row>
    <row r="732" spans="2:9" x14ac:dyDescent="0.25">
      <c r="B732" s="316" t="s">
        <v>10280</v>
      </c>
      <c r="C732" s="317" t="s">
        <v>4776</v>
      </c>
      <c r="D732" s="318" t="s">
        <v>4766</v>
      </c>
      <c r="E732" s="334" t="s">
        <v>178</v>
      </c>
      <c r="F732" s="427">
        <v>87.65</v>
      </c>
      <c r="G732" s="52">
        <f>IFERROR(VLOOKUP(C732,'08_COMP_COMPLEMENTAR'!C:L,7,0),VLOOKUP(C732,SERV_05_21!A:D,4,0))</f>
        <v>25.42</v>
      </c>
      <c r="H732" s="416">
        <f>TRUNC(G732*1.27,2)</f>
        <v>32.28</v>
      </c>
      <c r="I732" s="235">
        <f>TRUNC(F732*H732,2)</f>
        <v>2829.34</v>
      </c>
    </row>
    <row r="733" spans="2:9" x14ac:dyDescent="0.25">
      <c r="B733" s="316" t="s">
        <v>10281</v>
      </c>
      <c r="C733" s="317" t="s">
        <v>4193</v>
      </c>
      <c r="D733" s="318" t="s">
        <v>47</v>
      </c>
      <c r="E733" s="334" t="s">
        <v>178</v>
      </c>
      <c r="F733" s="427">
        <v>200.94</v>
      </c>
      <c r="G733" s="52">
        <f>IFERROR(VLOOKUP(C733,'08_COMP_COMPLEMENTAR'!C:L,7,0),VLOOKUP(C733,SERV_05_21!A:D,4,0))</f>
        <v>8.4499999999999993</v>
      </c>
      <c r="H733" s="416">
        <f>TRUNC(G733*1.27,2)</f>
        <v>10.73</v>
      </c>
      <c r="I733" s="235">
        <f>TRUNC(F733*H733,2)</f>
        <v>2156.08</v>
      </c>
    </row>
    <row r="734" spans="2:9" x14ac:dyDescent="0.25">
      <c r="B734" s="346" t="s">
        <v>5236</v>
      </c>
      <c r="C734" s="347"/>
      <c r="D734" s="348" t="s">
        <v>52</v>
      </c>
      <c r="E734" s="347"/>
      <c r="F734" s="60"/>
      <c r="G734" s="61"/>
      <c r="H734" s="237"/>
      <c r="I734" s="238"/>
    </row>
    <row r="735" spans="2:9" x14ac:dyDescent="0.25">
      <c r="B735" s="346" t="s">
        <v>10282</v>
      </c>
      <c r="C735" s="347"/>
      <c r="D735" s="348" t="s">
        <v>53</v>
      </c>
      <c r="E735" s="347"/>
      <c r="F735" s="60"/>
      <c r="G735" s="61"/>
      <c r="H735" s="237"/>
      <c r="I735" s="238"/>
    </row>
    <row r="736" spans="2:9" x14ac:dyDescent="0.25">
      <c r="B736" s="316" t="s">
        <v>10283</v>
      </c>
      <c r="C736" s="317">
        <v>91834</v>
      </c>
      <c r="D736" s="318" t="s">
        <v>57</v>
      </c>
      <c r="E736" s="334" t="s">
        <v>178</v>
      </c>
      <c r="F736" s="427">
        <v>209.34</v>
      </c>
      <c r="G736" s="52">
        <f>IFERROR(VLOOKUP(C736,'08_COMP_COMPLEMENTAR'!C:H,7,0),VLOOKUP(C736,SERV_05_21!A:D,4,0))</f>
        <v>6.41</v>
      </c>
      <c r="H736" s="416">
        <f>TRUNC(G736*1.27,2)</f>
        <v>8.14</v>
      </c>
      <c r="I736" s="235">
        <f>TRUNC(F736*H736,2)</f>
        <v>1704.02</v>
      </c>
    </row>
    <row r="737" spans="2:9" x14ac:dyDescent="0.25">
      <c r="B737" s="316" t="s">
        <v>10284</v>
      </c>
      <c r="C737" s="327">
        <v>90447</v>
      </c>
      <c r="D737" s="318" t="s">
        <v>4269</v>
      </c>
      <c r="E737" s="334" t="s">
        <v>178</v>
      </c>
      <c r="F737" s="427">
        <v>209.34</v>
      </c>
      <c r="G737" s="52">
        <f>IFERROR(VLOOKUP(C737,'08_COMP_COMPLEMENTAR'!C:H,7,0),VLOOKUP(C737,SERV_05_21!A:D,4,0))</f>
        <v>4.42</v>
      </c>
      <c r="H737" s="416">
        <f>TRUNC(G737*1.27,2)</f>
        <v>5.61</v>
      </c>
      <c r="I737" s="235">
        <f>TRUNC(F737*H737,2)</f>
        <v>1174.3900000000001</v>
      </c>
    </row>
    <row r="738" spans="2:9" x14ac:dyDescent="0.25">
      <c r="B738" s="346" t="s">
        <v>5237</v>
      </c>
      <c r="C738" s="347"/>
      <c r="D738" s="348" t="s">
        <v>0</v>
      </c>
      <c r="E738" s="347"/>
      <c r="F738" s="60"/>
      <c r="G738" s="61"/>
      <c r="H738" s="237"/>
      <c r="I738" s="238"/>
    </row>
    <row r="739" spans="2:9" x14ac:dyDescent="0.25">
      <c r="B739" s="346" t="s">
        <v>10285</v>
      </c>
      <c r="C739" s="347"/>
      <c r="D739" s="348" t="s">
        <v>1</v>
      </c>
      <c r="E739" s="347"/>
      <c r="F739" s="60"/>
      <c r="G739" s="61"/>
      <c r="H739" s="237"/>
      <c r="I739" s="238"/>
    </row>
    <row r="740" spans="2:9" x14ac:dyDescent="0.25">
      <c r="B740" s="316" t="s">
        <v>10286</v>
      </c>
      <c r="C740" s="327">
        <v>91940</v>
      </c>
      <c r="D740" s="318" t="s">
        <v>2</v>
      </c>
      <c r="E740" s="334" t="s">
        <v>177</v>
      </c>
      <c r="F740" s="427">
        <v>68</v>
      </c>
      <c r="G740" s="52">
        <f>IFERROR(VLOOKUP(C740,'08_COMP_COMPLEMENTAR'!C:H,7,0),VLOOKUP(C740,SERV_05_21!A:D,4,0))</f>
        <v>10.17</v>
      </c>
      <c r="H740" s="416">
        <f>TRUNC(G740*1.27,2)</f>
        <v>12.91</v>
      </c>
      <c r="I740" s="235">
        <f>TRUNC(F740*H740,2)</f>
        <v>877.88</v>
      </c>
    </row>
    <row r="741" spans="2:9" x14ac:dyDescent="0.25">
      <c r="B741" s="316" t="s">
        <v>10287</v>
      </c>
      <c r="C741" s="317">
        <v>98308</v>
      </c>
      <c r="D741" s="318" t="s">
        <v>4770</v>
      </c>
      <c r="E741" s="334" t="s">
        <v>177</v>
      </c>
      <c r="F741" s="427">
        <v>68</v>
      </c>
      <c r="G741" s="52">
        <f>IFERROR(VLOOKUP(C741,'08_COMP_COMPLEMENTAR'!C:H,7,0),VLOOKUP(C741,SERV_05_21!A:D,4,0))</f>
        <v>22.32</v>
      </c>
      <c r="H741" s="416">
        <f>TRUNC(G741*1.27,2)</f>
        <v>28.34</v>
      </c>
      <c r="I741" s="235">
        <f>TRUNC(F741*H741,2)</f>
        <v>1927.12</v>
      </c>
    </row>
    <row r="742" spans="2:9" x14ac:dyDescent="0.25">
      <c r="B742" s="339"/>
      <c r="C742" s="317"/>
      <c r="D742" s="340"/>
      <c r="E742" s="340"/>
      <c r="F742" s="340" t="s">
        <v>9910</v>
      </c>
      <c r="G742" s="230"/>
      <c r="H742" s="230"/>
      <c r="I742" s="56">
        <f>SUM(I730:I741)</f>
        <v>10668.830000000002</v>
      </c>
    </row>
    <row r="743" spans="2:9" x14ac:dyDescent="0.25">
      <c r="B743" s="341"/>
      <c r="C743" s="320"/>
      <c r="D743" s="321"/>
      <c r="E743" s="320"/>
      <c r="F743" s="57"/>
      <c r="G743" s="53"/>
      <c r="H743" s="241"/>
      <c r="I743" s="58"/>
    </row>
    <row r="744" spans="2:9" x14ac:dyDescent="0.25">
      <c r="B744" s="358" t="s">
        <v>5086</v>
      </c>
      <c r="C744" s="359"/>
      <c r="D744" s="360" t="s">
        <v>4771</v>
      </c>
      <c r="E744" s="359"/>
      <c r="F744" s="66"/>
      <c r="G744" s="67"/>
      <c r="H744" s="233"/>
      <c r="I744" s="234">
        <f>I759</f>
        <v>7694.2</v>
      </c>
    </row>
    <row r="745" spans="2:9" x14ac:dyDescent="0.25">
      <c r="B745" s="346" t="s">
        <v>5238</v>
      </c>
      <c r="C745" s="347"/>
      <c r="D745" s="348" t="s">
        <v>45</v>
      </c>
      <c r="E745" s="347"/>
      <c r="F745" s="60"/>
      <c r="G745" s="61"/>
      <c r="H745" s="237"/>
      <c r="I745" s="238"/>
    </row>
    <row r="746" spans="2:9" x14ac:dyDescent="0.25">
      <c r="B746" s="346" t="s">
        <v>10288</v>
      </c>
      <c r="C746" s="347"/>
      <c r="D746" s="348" t="s">
        <v>48</v>
      </c>
      <c r="E746" s="347"/>
      <c r="F746" s="60"/>
      <c r="G746" s="61"/>
      <c r="H746" s="237"/>
      <c r="I746" s="238"/>
    </row>
    <row r="747" spans="2:9" x14ac:dyDescent="0.25">
      <c r="B747" s="316" t="s">
        <v>10289</v>
      </c>
      <c r="C747" s="317" t="s">
        <v>4776</v>
      </c>
      <c r="D747" s="318" t="s">
        <v>4766</v>
      </c>
      <c r="E747" s="334" t="s">
        <v>178</v>
      </c>
      <c r="F747" s="427">
        <v>53.08</v>
      </c>
      <c r="G747" s="52">
        <f>IFERROR(VLOOKUP(C747,'08_COMP_COMPLEMENTAR'!C:L,7,0),VLOOKUP(C747,SERV_05_21!A:D,4,0))</f>
        <v>25.42</v>
      </c>
      <c r="H747" s="416">
        <f>TRUNC(G747*1.27,2)</f>
        <v>32.28</v>
      </c>
      <c r="I747" s="235">
        <f>TRUNC(F747*H747,2)</f>
        <v>1713.42</v>
      </c>
    </row>
    <row r="748" spans="2:9" x14ac:dyDescent="0.25">
      <c r="B748" s="316" t="s">
        <v>10290</v>
      </c>
      <c r="C748" s="317" t="s">
        <v>4193</v>
      </c>
      <c r="D748" s="318" t="s">
        <v>47</v>
      </c>
      <c r="E748" s="334" t="s">
        <v>178</v>
      </c>
      <c r="F748" s="427">
        <v>133.30000000000001</v>
      </c>
      <c r="G748" s="52">
        <f>IFERROR(VLOOKUP(C748,'08_COMP_COMPLEMENTAR'!C:L,7,0),VLOOKUP(C748,SERV_05_21!A:D,4,0))</f>
        <v>8.4499999999999993</v>
      </c>
      <c r="H748" s="416">
        <f>TRUNC(G748*1.27,2)</f>
        <v>10.73</v>
      </c>
      <c r="I748" s="235">
        <f>TRUNC(F748*H748,2)</f>
        <v>1430.3</v>
      </c>
    </row>
    <row r="749" spans="2:9" x14ac:dyDescent="0.25">
      <c r="B749" s="346" t="s">
        <v>5239</v>
      </c>
      <c r="C749" s="347"/>
      <c r="D749" s="348" t="s">
        <v>52</v>
      </c>
      <c r="E749" s="347"/>
      <c r="F749" s="60"/>
      <c r="G749" s="61"/>
      <c r="H749" s="237"/>
      <c r="I749" s="238"/>
    </row>
    <row r="750" spans="2:9" x14ac:dyDescent="0.25">
      <c r="B750" s="346" t="s">
        <v>10288</v>
      </c>
      <c r="C750" s="347"/>
      <c r="D750" s="348" t="s">
        <v>53</v>
      </c>
      <c r="E750" s="347"/>
      <c r="F750" s="60"/>
      <c r="G750" s="61"/>
      <c r="H750" s="237"/>
      <c r="I750" s="238"/>
    </row>
    <row r="751" spans="2:9" x14ac:dyDescent="0.25">
      <c r="B751" s="316" t="s">
        <v>10289</v>
      </c>
      <c r="C751" s="317">
        <v>91834</v>
      </c>
      <c r="D751" s="318" t="s">
        <v>57</v>
      </c>
      <c r="E751" s="334" t="s">
        <v>178</v>
      </c>
      <c r="F751" s="427">
        <v>100.06</v>
      </c>
      <c r="G751" s="52">
        <f>IFERROR(VLOOKUP(C751,'08_COMP_COMPLEMENTAR'!C:L,7,0),VLOOKUP(C751,SERV_05_21!A:D,4,0))</f>
        <v>6.41</v>
      </c>
      <c r="H751" s="416">
        <f>TRUNC(G751*1.27,2)</f>
        <v>8.14</v>
      </c>
      <c r="I751" s="235">
        <f>TRUNC(F751*H751,2)</f>
        <v>814.48</v>
      </c>
    </row>
    <row r="752" spans="2:9" x14ac:dyDescent="0.25">
      <c r="B752" s="316" t="s">
        <v>10290</v>
      </c>
      <c r="C752" s="327">
        <v>90447</v>
      </c>
      <c r="D752" s="318" t="s">
        <v>4269</v>
      </c>
      <c r="E752" s="334" t="s">
        <v>178</v>
      </c>
      <c r="F752" s="427">
        <v>100.06</v>
      </c>
      <c r="G752" s="52">
        <f>IFERROR(VLOOKUP(C752,'08_COMP_COMPLEMENTAR'!C:L,7,0),VLOOKUP(C752,SERV_05_21!A:D,4,0))</f>
        <v>4.42</v>
      </c>
      <c r="H752" s="416">
        <f>TRUNC(G752*1.27,2)</f>
        <v>5.61</v>
      </c>
      <c r="I752" s="235">
        <f>TRUNC(F752*H752,2)</f>
        <v>561.33000000000004</v>
      </c>
    </row>
    <row r="753" spans="2:9" x14ac:dyDescent="0.25">
      <c r="B753" s="346" t="s">
        <v>5240</v>
      </c>
      <c r="C753" s="347"/>
      <c r="D753" s="348" t="s">
        <v>0</v>
      </c>
      <c r="E753" s="347"/>
      <c r="F753" s="60"/>
      <c r="G753" s="61"/>
      <c r="H753" s="237"/>
      <c r="I753" s="238"/>
    </row>
    <row r="754" spans="2:9" x14ac:dyDescent="0.25">
      <c r="B754" s="346" t="s">
        <v>10291</v>
      </c>
      <c r="C754" s="347"/>
      <c r="D754" s="348" t="s">
        <v>1</v>
      </c>
      <c r="E754" s="347"/>
      <c r="F754" s="60"/>
      <c r="G754" s="61"/>
      <c r="H754" s="237"/>
      <c r="I754" s="238"/>
    </row>
    <row r="755" spans="2:9" x14ac:dyDescent="0.25">
      <c r="B755" s="316" t="s">
        <v>10292</v>
      </c>
      <c r="C755" s="327">
        <v>91940</v>
      </c>
      <c r="D755" s="318" t="s">
        <v>2</v>
      </c>
      <c r="E755" s="334" t="s">
        <v>177</v>
      </c>
      <c r="F755" s="427">
        <v>46</v>
      </c>
      <c r="G755" s="52">
        <f>IFERROR(VLOOKUP(C755,'08_COMP_COMPLEMENTAR'!C:L,7,0),VLOOKUP(C755,SERV_05_21!A:D,4,0))</f>
        <v>10.17</v>
      </c>
      <c r="H755" s="416">
        <f>TRUNC(G755*1.27,2)</f>
        <v>12.91</v>
      </c>
      <c r="I755" s="235">
        <f>TRUNC(F755*H755,2)</f>
        <v>593.86</v>
      </c>
    </row>
    <row r="756" spans="2:9" x14ac:dyDescent="0.25">
      <c r="B756" s="316" t="s">
        <v>10293</v>
      </c>
      <c r="C756" s="317" t="s">
        <v>4773</v>
      </c>
      <c r="D756" s="318" t="s">
        <v>4772</v>
      </c>
      <c r="E756" s="334" t="s">
        <v>177</v>
      </c>
      <c r="F756" s="427">
        <v>10</v>
      </c>
      <c r="G756" s="52">
        <f>IFERROR(VLOOKUP(C756,'08_COMP_COMPLEMENTAR'!C:L,7,0),VLOOKUP(C756,SERV_05_21!A:D,4,0))</f>
        <v>169.45000000000002</v>
      </c>
      <c r="H756" s="416">
        <f>TRUNC(G756*1.27,2)</f>
        <v>215.2</v>
      </c>
      <c r="I756" s="235">
        <f>TRUNC(F756*H756,2)</f>
        <v>2152</v>
      </c>
    </row>
    <row r="757" spans="2:9" ht="25.5" x14ac:dyDescent="0.25">
      <c r="B757" s="316" t="s">
        <v>10294</v>
      </c>
      <c r="C757" s="317">
        <v>93358</v>
      </c>
      <c r="D757" s="318" t="s">
        <v>4777</v>
      </c>
      <c r="E757" s="334" t="s">
        <v>4778</v>
      </c>
      <c r="F757" s="427">
        <v>4.4799999999999995</v>
      </c>
      <c r="G757" s="52">
        <f>IFERROR(VLOOKUP(C757,'08_COMP_COMPLEMENTAR'!C:L,7,0),VLOOKUP(C757,SERV_05_21!A:D,4,0))</f>
        <v>55.46</v>
      </c>
      <c r="H757" s="416">
        <f>TRUNC(G757*1.27,2)</f>
        <v>70.430000000000007</v>
      </c>
      <c r="I757" s="235">
        <f>TRUNC(F757*H757,2)</f>
        <v>315.52</v>
      </c>
    </row>
    <row r="758" spans="2:9" ht="25.5" x14ac:dyDescent="0.25">
      <c r="B758" s="316" t="s">
        <v>10295</v>
      </c>
      <c r="C758" s="317">
        <v>93382</v>
      </c>
      <c r="D758" s="318" t="s">
        <v>4779</v>
      </c>
      <c r="E758" s="334" t="s">
        <v>4778</v>
      </c>
      <c r="F758" s="427">
        <v>4.4799999999999995</v>
      </c>
      <c r="G758" s="52">
        <f>IFERROR(VLOOKUP(C758,'08_COMP_COMPLEMENTAR'!C:L,7,0),VLOOKUP(C758,SERV_05_21!A:D,4,0))</f>
        <v>19.920000000000002</v>
      </c>
      <c r="H758" s="416">
        <f>TRUNC(G758*1.27,2)</f>
        <v>25.29</v>
      </c>
      <c r="I758" s="235">
        <f>TRUNC(F758*H758,2)</f>
        <v>113.29</v>
      </c>
    </row>
    <row r="759" spans="2:9" x14ac:dyDescent="0.25">
      <c r="B759" s="339"/>
      <c r="C759" s="317"/>
      <c r="D759" s="340"/>
      <c r="E759" s="340"/>
      <c r="F759" s="340" t="s">
        <v>9910</v>
      </c>
      <c r="G759" s="230"/>
      <c r="H759" s="230"/>
      <c r="I759" s="56">
        <f>SUM(I746:I758)</f>
        <v>7694.2</v>
      </c>
    </row>
    <row r="760" spans="2:9" x14ac:dyDescent="0.25">
      <c r="B760" s="341"/>
      <c r="C760" s="320"/>
      <c r="D760" s="321"/>
      <c r="E760" s="320"/>
      <c r="F760" s="57"/>
      <c r="G760" s="53"/>
      <c r="H760" s="241"/>
      <c r="I760" s="58"/>
    </row>
    <row r="761" spans="2:9" x14ac:dyDescent="0.25">
      <c r="B761" s="358" t="s">
        <v>5087</v>
      </c>
      <c r="C761" s="359"/>
      <c r="D761" s="360" t="s">
        <v>4730</v>
      </c>
      <c r="E761" s="359"/>
      <c r="F761" s="66"/>
      <c r="G761" s="67"/>
      <c r="H761" s="233"/>
      <c r="I761" s="234">
        <f>I828</f>
        <v>97826.119999999981</v>
      </c>
    </row>
    <row r="762" spans="2:9" x14ac:dyDescent="0.25">
      <c r="B762" s="346" t="s">
        <v>5241</v>
      </c>
      <c r="C762" s="347"/>
      <c r="D762" s="348" t="s">
        <v>4573</v>
      </c>
      <c r="E762" s="347"/>
      <c r="F762" s="60"/>
      <c r="G762" s="61"/>
      <c r="H762" s="237"/>
      <c r="I762" s="238"/>
    </row>
    <row r="763" spans="2:9" x14ac:dyDescent="0.25">
      <c r="B763" s="316" t="s">
        <v>10296</v>
      </c>
      <c r="C763" s="317" t="s">
        <v>4610</v>
      </c>
      <c r="D763" s="318" t="s">
        <v>4574</v>
      </c>
      <c r="E763" s="334" t="s">
        <v>177</v>
      </c>
      <c r="F763" s="427">
        <v>1</v>
      </c>
      <c r="G763" s="52">
        <f>IFERROR(VLOOKUP(C763,'08_COMP_COMPLEMENTAR'!C:L,7,0),VLOOKUP(C763,SERV_05_21!A:D,4,0))</f>
        <v>5965.3700000000008</v>
      </c>
      <c r="H763" s="416">
        <f t="shared" ref="H763:H783" si="46">TRUNC(G763*1.27,2)</f>
        <v>7576.01</v>
      </c>
      <c r="I763" s="235">
        <f t="shared" ref="I763:I783" si="47">TRUNC(F763*H763,2)</f>
        <v>7576.01</v>
      </c>
    </row>
    <row r="764" spans="2:9" x14ac:dyDescent="0.25">
      <c r="B764" s="316" t="s">
        <v>10297</v>
      </c>
      <c r="C764" s="317" t="s">
        <v>4613</v>
      </c>
      <c r="D764" s="318" t="s">
        <v>4575</v>
      </c>
      <c r="E764" s="334" t="s">
        <v>4271</v>
      </c>
      <c r="F764" s="54">
        <v>2</v>
      </c>
      <c r="G764" s="52">
        <f>IFERROR(VLOOKUP(C764,'08_COMP_COMPLEMENTAR'!C:L,7,0),VLOOKUP(C764,SERV_05_21!A:D,4,0))</f>
        <v>10.33</v>
      </c>
      <c r="H764" s="416">
        <f t="shared" si="46"/>
        <v>13.11</v>
      </c>
      <c r="I764" s="235">
        <f t="shared" si="47"/>
        <v>26.22</v>
      </c>
    </row>
    <row r="765" spans="2:9" x14ac:dyDescent="0.25">
      <c r="B765" s="316" t="s">
        <v>10298</v>
      </c>
      <c r="C765" s="317" t="s">
        <v>4635</v>
      </c>
      <c r="D765" s="318" t="s">
        <v>4576</v>
      </c>
      <c r="E765" s="334" t="s">
        <v>4271</v>
      </c>
      <c r="F765" s="427">
        <v>1</v>
      </c>
      <c r="G765" s="52">
        <f>IFERROR(VLOOKUP(C765,'08_COMP_COMPLEMENTAR'!C:L,7,0),VLOOKUP(C765,SERV_05_21!A:D,4,0))</f>
        <v>9.58</v>
      </c>
      <c r="H765" s="416">
        <f t="shared" si="46"/>
        <v>12.16</v>
      </c>
      <c r="I765" s="235">
        <f t="shared" si="47"/>
        <v>12.16</v>
      </c>
    </row>
    <row r="766" spans="2:9" x14ac:dyDescent="0.25">
      <c r="B766" s="316" t="s">
        <v>10299</v>
      </c>
      <c r="C766" s="317" t="s">
        <v>4637</v>
      </c>
      <c r="D766" s="318" t="s">
        <v>4577</v>
      </c>
      <c r="E766" s="317" t="s">
        <v>4271</v>
      </c>
      <c r="F766" s="54">
        <v>1</v>
      </c>
      <c r="G766" s="52">
        <f>IFERROR(VLOOKUP(C766,'08_COMP_COMPLEMENTAR'!C:L,7,0),VLOOKUP(C766,SERV_05_21!A:D,4,0))</f>
        <v>6.09</v>
      </c>
      <c r="H766" s="416">
        <f t="shared" si="46"/>
        <v>7.73</v>
      </c>
      <c r="I766" s="235">
        <f t="shared" si="47"/>
        <v>7.73</v>
      </c>
    </row>
    <row r="767" spans="2:9" x14ac:dyDescent="0.25">
      <c r="B767" s="316" t="s">
        <v>10300</v>
      </c>
      <c r="C767" s="317" t="s">
        <v>4639</v>
      </c>
      <c r="D767" s="318" t="s">
        <v>4578</v>
      </c>
      <c r="E767" s="317" t="s">
        <v>4271</v>
      </c>
      <c r="F767" s="54">
        <v>4</v>
      </c>
      <c r="G767" s="52">
        <f>IFERROR(VLOOKUP(C767,'08_COMP_COMPLEMENTAR'!C:L,7,0),VLOOKUP(C767,SERV_05_21!A:D,4,0))</f>
        <v>18.88</v>
      </c>
      <c r="H767" s="416">
        <f t="shared" si="46"/>
        <v>23.97</v>
      </c>
      <c r="I767" s="235">
        <f t="shared" si="47"/>
        <v>95.88</v>
      </c>
    </row>
    <row r="768" spans="2:9" x14ac:dyDescent="0.25">
      <c r="B768" s="316" t="s">
        <v>10301</v>
      </c>
      <c r="C768" s="317" t="s">
        <v>4641</v>
      </c>
      <c r="D768" s="318" t="s">
        <v>4579</v>
      </c>
      <c r="E768" s="317" t="s">
        <v>4271</v>
      </c>
      <c r="F768" s="54">
        <v>3</v>
      </c>
      <c r="G768" s="52">
        <f>IFERROR(VLOOKUP(C768,'08_COMP_COMPLEMENTAR'!C:L,7,0),VLOOKUP(C768,SERV_05_21!A:D,4,0))</f>
        <v>87.220000000000013</v>
      </c>
      <c r="H768" s="416">
        <f t="shared" si="46"/>
        <v>110.76</v>
      </c>
      <c r="I768" s="235">
        <f t="shared" si="47"/>
        <v>332.28</v>
      </c>
    </row>
    <row r="769" spans="2:9" x14ac:dyDescent="0.25">
      <c r="B769" s="316" t="s">
        <v>10302</v>
      </c>
      <c r="C769" s="317" t="s">
        <v>4643</v>
      </c>
      <c r="D769" s="318" t="s">
        <v>4580</v>
      </c>
      <c r="E769" s="317" t="s">
        <v>4271</v>
      </c>
      <c r="F769" s="54">
        <v>3</v>
      </c>
      <c r="G769" s="52">
        <f>IFERROR(VLOOKUP(C769,'08_COMP_COMPLEMENTAR'!C:L,7,0),VLOOKUP(C769,SERV_05_21!A:D,4,0))</f>
        <v>29.889999999999997</v>
      </c>
      <c r="H769" s="416">
        <f t="shared" si="46"/>
        <v>37.96</v>
      </c>
      <c r="I769" s="235">
        <f t="shared" si="47"/>
        <v>113.88</v>
      </c>
    </row>
    <row r="770" spans="2:9" x14ac:dyDescent="0.25">
      <c r="B770" s="316" t="s">
        <v>10303</v>
      </c>
      <c r="C770" s="317" t="s">
        <v>4645</v>
      </c>
      <c r="D770" s="318" t="s">
        <v>4581</v>
      </c>
      <c r="E770" s="317" t="s">
        <v>4271</v>
      </c>
      <c r="F770" s="54">
        <v>3</v>
      </c>
      <c r="G770" s="52">
        <f>IFERROR(VLOOKUP(C770,'08_COMP_COMPLEMENTAR'!C:L,7,0),VLOOKUP(C770,SERV_05_21!A:D,4,0))</f>
        <v>20.9</v>
      </c>
      <c r="H770" s="416">
        <f t="shared" si="46"/>
        <v>26.54</v>
      </c>
      <c r="I770" s="235">
        <f t="shared" si="47"/>
        <v>79.62</v>
      </c>
    </row>
    <row r="771" spans="2:9" x14ac:dyDescent="0.25">
      <c r="B771" s="316" t="s">
        <v>10304</v>
      </c>
      <c r="C771" s="317" t="s">
        <v>4647</v>
      </c>
      <c r="D771" s="318" t="s">
        <v>4582</v>
      </c>
      <c r="E771" s="317" t="s">
        <v>4271</v>
      </c>
      <c r="F771" s="54">
        <v>1</v>
      </c>
      <c r="G771" s="52">
        <f>IFERROR(VLOOKUP(C771,'08_COMP_COMPLEMENTAR'!C:L,7,0),VLOOKUP(C771,SERV_05_21!A:D,4,0))</f>
        <v>228.3</v>
      </c>
      <c r="H771" s="416">
        <f t="shared" si="46"/>
        <v>289.94</v>
      </c>
      <c r="I771" s="235">
        <f t="shared" si="47"/>
        <v>289.94</v>
      </c>
    </row>
    <row r="772" spans="2:9" x14ac:dyDescent="0.25">
      <c r="B772" s="316" t="s">
        <v>10305</v>
      </c>
      <c r="C772" s="317" t="s">
        <v>4649</v>
      </c>
      <c r="D772" s="318" t="s">
        <v>4583</v>
      </c>
      <c r="E772" s="317" t="s">
        <v>4271</v>
      </c>
      <c r="F772" s="54">
        <v>1</v>
      </c>
      <c r="G772" s="52">
        <f>IFERROR(VLOOKUP(C772,'08_COMP_COMPLEMENTAR'!C:L,7,0),VLOOKUP(C772,SERV_05_21!A:D,4,0))</f>
        <v>56</v>
      </c>
      <c r="H772" s="416">
        <f t="shared" si="46"/>
        <v>71.12</v>
      </c>
      <c r="I772" s="235">
        <f t="shared" si="47"/>
        <v>71.12</v>
      </c>
    </row>
    <row r="773" spans="2:9" x14ac:dyDescent="0.25">
      <c r="B773" s="316" t="s">
        <v>10306</v>
      </c>
      <c r="C773" s="317" t="s">
        <v>4652</v>
      </c>
      <c r="D773" s="318" t="s">
        <v>4584</v>
      </c>
      <c r="E773" s="317" t="s">
        <v>4271</v>
      </c>
      <c r="F773" s="54">
        <v>3</v>
      </c>
      <c r="G773" s="52">
        <f>IFERROR(VLOOKUP(C773,'08_COMP_COMPLEMENTAR'!C:L,7,0),VLOOKUP(C773,SERV_05_21!A:D,4,0))</f>
        <v>248.27</v>
      </c>
      <c r="H773" s="416">
        <f t="shared" si="46"/>
        <v>315.3</v>
      </c>
      <c r="I773" s="235">
        <f t="shared" si="47"/>
        <v>945.9</v>
      </c>
    </row>
    <row r="774" spans="2:9" x14ac:dyDescent="0.25">
      <c r="B774" s="316" t="s">
        <v>10307</v>
      </c>
      <c r="C774" s="317" t="s">
        <v>4651</v>
      </c>
      <c r="D774" s="318" t="s">
        <v>4585</v>
      </c>
      <c r="E774" s="317" t="s">
        <v>4271</v>
      </c>
      <c r="F774" s="54">
        <v>1</v>
      </c>
      <c r="G774" s="52">
        <f>IFERROR(VLOOKUP(C774,'08_COMP_COMPLEMENTAR'!C:L,7,0),VLOOKUP(C774,SERV_05_21!A:D,4,0))</f>
        <v>233.58</v>
      </c>
      <c r="H774" s="416">
        <f t="shared" si="46"/>
        <v>296.64</v>
      </c>
      <c r="I774" s="235">
        <f t="shared" si="47"/>
        <v>296.64</v>
      </c>
    </row>
    <row r="775" spans="2:9" x14ac:dyDescent="0.25">
      <c r="B775" s="316" t="s">
        <v>10308</v>
      </c>
      <c r="C775" s="317" t="s">
        <v>4655</v>
      </c>
      <c r="D775" s="318" t="s">
        <v>4586</v>
      </c>
      <c r="E775" s="317" t="s">
        <v>4271</v>
      </c>
      <c r="F775" s="54">
        <v>3</v>
      </c>
      <c r="G775" s="52">
        <f>IFERROR(VLOOKUP(C775,'08_COMP_COMPLEMENTAR'!C:L,7,0),VLOOKUP(C775,SERV_05_21!A:D,4,0))</f>
        <v>1129.0999999999999</v>
      </c>
      <c r="H775" s="416">
        <f t="shared" si="46"/>
        <v>1433.95</v>
      </c>
      <c r="I775" s="235">
        <f t="shared" si="47"/>
        <v>4301.8500000000004</v>
      </c>
    </row>
    <row r="776" spans="2:9" x14ac:dyDescent="0.25">
      <c r="B776" s="316" t="s">
        <v>10309</v>
      </c>
      <c r="C776" s="317" t="s">
        <v>4657</v>
      </c>
      <c r="D776" s="318" t="s">
        <v>4587</v>
      </c>
      <c r="E776" s="317" t="s">
        <v>4271</v>
      </c>
      <c r="F776" s="54">
        <v>2</v>
      </c>
      <c r="G776" s="52">
        <f>IFERROR(VLOOKUP(C776,'08_COMP_COMPLEMENTAR'!C:L,7,0),VLOOKUP(C776,SERV_05_21!A:D,4,0))</f>
        <v>33.33</v>
      </c>
      <c r="H776" s="416">
        <f t="shared" si="46"/>
        <v>42.32</v>
      </c>
      <c r="I776" s="235">
        <f t="shared" si="47"/>
        <v>84.64</v>
      </c>
    </row>
    <row r="777" spans="2:9" x14ac:dyDescent="0.25">
      <c r="B777" s="316" t="s">
        <v>10310</v>
      </c>
      <c r="C777" s="317" t="s">
        <v>4659</v>
      </c>
      <c r="D777" s="318" t="s">
        <v>4588</v>
      </c>
      <c r="E777" s="317" t="s">
        <v>4271</v>
      </c>
      <c r="F777" s="54">
        <v>2</v>
      </c>
      <c r="G777" s="52">
        <f>IFERROR(VLOOKUP(C777,'08_COMP_COMPLEMENTAR'!C:L,7,0),VLOOKUP(C777,SERV_05_21!A:D,4,0))</f>
        <v>137</v>
      </c>
      <c r="H777" s="416">
        <f t="shared" si="46"/>
        <v>173.99</v>
      </c>
      <c r="I777" s="235">
        <f t="shared" si="47"/>
        <v>347.98</v>
      </c>
    </row>
    <row r="778" spans="2:9" x14ac:dyDescent="0.25">
      <c r="B778" s="316" t="s">
        <v>10311</v>
      </c>
      <c r="C778" s="317" t="s">
        <v>4661</v>
      </c>
      <c r="D778" s="318" t="s">
        <v>4589</v>
      </c>
      <c r="E778" s="317" t="s">
        <v>4271</v>
      </c>
      <c r="F778" s="54">
        <v>5</v>
      </c>
      <c r="G778" s="52">
        <f>IFERROR(VLOOKUP(C778,'08_COMP_COMPLEMENTAR'!C:L,7,0),VLOOKUP(C778,SERV_05_21!A:D,4,0))</f>
        <v>1.5099999999999998</v>
      </c>
      <c r="H778" s="416">
        <f t="shared" si="46"/>
        <v>1.91</v>
      </c>
      <c r="I778" s="235">
        <f t="shared" si="47"/>
        <v>9.5500000000000007</v>
      </c>
    </row>
    <row r="779" spans="2:9" x14ac:dyDescent="0.25">
      <c r="B779" s="316" t="s">
        <v>10312</v>
      </c>
      <c r="C779" s="317" t="s">
        <v>4663</v>
      </c>
      <c r="D779" s="318" t="s">
        <v>4590</v>
      </c>
      <c r="E779" s="317" t="s">
        <v>4271</v>
      </c>
      <c r="F779" s="54">
        <v>6</v>
      </c>
      <c r="G779" s="52">
        <f>IFERROR(VLOOKUP(C779,'08_COMP_COMPLEMENTAR'!C:L,7,0),VLOOKUP(C779,SERV_05_21!A:D,4,0))</f>
        <v>15.75</v>
      </c>
      <c r="H779" s="416">
        <f t="shared" si="46"/>
        <v>20</v>
      </c>
      <c r="I779" s="235">
        <f t="shared" si="47"/>
        <v>120</v>
      </c>
    </row>
    <row r="780" spans="2:9" x14ac:dyDescent="0.25">
      <c r="B780" s="316" t="s">
        <v>10313</v>
      </c>
      <c r="C780" s="317" t="s">
        <v>4665</v>
      </c>
      <c r="D780" s="318" t="s">
        <v>4591</v>
      </c>
      <c r="E780" s="317" t="s">
        <v>4271</v>
      </c>
      <c r="F780" s="54">
        <v>1</v>
      </c>
      <c r="G780" s="52">
        <f>IFERROR(VLOOKUP(C780,'08_COMP_COMPLEMENTAR'!C:L,7,0),VLOOKUP(C780,SERV_05_21!A:D,4,0))</f>
        <v>17.75</v>
      </c>
      <c r="H780" s="416">
        <f t="shared" si="46"/>
        <v>22.54</v>
      </c>
      <c r="I780" s="235">
        <f t="shared" si="47"/>
        <v>22.54</v>
      </c>
    </row>
    <row r="781" spans="2:9" x14ac:dyDescent="0.25">
      <c r="B781" s="316" t="s">
        <v>10314</v>
      </c>
      <c r="C781" s="317" t="s">
        <v>4667</v>
      </c>
      <c r="D781" s="318" t="s">
        <v>4592</v>
      </c>
      <c r="E781" s="317" t="s">
        <v>4271</v>
      </c>
      <c r="F781" s="54">
        <v>1</v>
      </c>
      <c r="G781" s="52">
        <f>IFERROR(VLOOKUP(C781,'08_COMP_COMPLEMENTAR'!C:L,7,0),VLOOKUP(C781,SERV_05_21!A:D,4,0))</f>
        <v>19.350000000000001</v>
      </c>
      <c r="H781" s="416">
        <f t="shared" si="46"/>
        <v>24.57</v>
      </c>
      <c r="I781" s="235">
        <f t="shared" si="47"/>
        <v>24.57</v>
      </c>
    </row>
    <row r="782" spans="2:9" x14ac:dyDescent="0.25">
      <c r="B782" s="316" t="s">
        <v>10315</v>
      </c>
      <c r="C782" s="317" t="s">
        <v>4669</v>
      </c>
      <c r="D782" s="318" t="s">
        <v>4593</v>
      </c>
      <c r="E782" s="317" t="s">
        <v>4271</v>
      </c>
      <c r="F782" s="54">
        <v>2</v>
      </c>
      <c r="G782" s="52">
        <f>IFERROR(VLOOKUP(C782,'08_COMP_COMPLEMENTAR'!C:L,7,0),VLOOKUP(C782,SERV_05_21!A:D,4,0))</f>
        <v>20.979999999999997</v>
      </c>
      <c r="H782" s="416">
        <f t="shared" si="46"/>
        <v>26.64</v>
      </c>
      <c r="I782" s="235">
        <f t="shared" si="47"/>
        <v>53.28</v>
      </c>
    </row>
    <row r="783" spans="2:9" x14ac:dyDescent="0.25">
      <c r="B783" s="316" t="s">
        <v>10316</v>
      </c>
      <c r="C783" s="317" t="s">
        <v>4671</v>
      </c>
      <c r="D783" s="318" t="s">
        <v>4594</v>
      </c>
      <c r="E783" s="317" t="s">
        <v>4271</v>
      </c>
      <c r="F783" s="54">
        <v>3</v>
      </c>
      <c r="G783" s="52">
        <f>IFERROR(VLOOKUP(C783,'08_COMP_COMPLEMENTAR'!C:L,7,0),VLOOKUP(C783,SERV_05_21!A:D,4,0))</f>
        <v>43.339999999999996</v>
      </c>
      <c r="H783" s="416">
        <f t="shared" si="46"/>
        <v>55.04</v>
      </c>
      <c r="I783" s="235">
        <f t="shared" si="47"/>
        <v>165.12</v>
      </c>
    </row>
    <row r="784" spans="2:9" x14ac:dyDescent="0.25">
      <c r="B784" s="346" t="s">
        <v>5242</v>
      </c>
      <c r="C784" s="347"/>
      <c r="D784" s="348" t="s">
        <v>4595</v>
      </c>
      <c r="E784" s="347"/>
      <c r="F784" s="60"/>
      <c r="G784" s="61"/>
      <c r="H784" s="237"/>
      <c r="I784" s="238"/>
    </row>
    <row r="785" spans="2:9" x14ac:dyDescent="0.25">
      <c r="B785" s="316" t="s">
        <v>10317</v>
      </c>
      <c r="C785" s="317" t="s">
        <v>4673</v>
      </c>
      <c r="D785" s="318" t="s">
        <v>4585</v>
      </c>
      <c r="E785" s="317" t="s">
        <v>4271</v>
      </c>
      <c r="F785" s="54">
        <v>1</v>
      </c>
      <c r="G785" s="52">
        <f>IFERROR(VLOOKUP(C785,'08_COMP_COMPLEMENTAR'!C:L,7,0),VLOOKUP(C785,SERV_05_21!A:D,4,0))</f>
        <v>121.07000000000001</v>
      </c>
      <c r="H785" s="416">
        <f t="shared" ref="H785:H793" si="48">TRUNC(G785*1.27,2)</f>
        <v>153.75</v>
      </c>
      <c r="I785" s="235">
        <f t="shared" ref="I785:I793" si="49">TRUNC(F785*H785,2)</f>
        <v>153.75</v>
      </c>
    </row>
    <row r="786" spans="2:9" x14ac:dyDescent="0.25">
      <c r="B786" s="316" t="s">
        <v>10318</v>
      </c>
      <c r="C786" s="317" t="s">
        <v>4657</v>
      </c>
      <c r="D786" s="318" t="s">
        <v>4587</v>
      </c>
      <c r="E786" s="317" t="s">
        <v>4271</v>
      </c>
      <c r="F786" s="54">
        <v>2</v>
      </c>
      <c r="G786" s="52">
        <f>IFERROR(VLOOKUP(C786,'08_COMP_COMPLEMENTAR'!C:L,7,0),VLOOKUP(C786,SERV_05_21!A:D,4,0))</f>
        <v>33.33</v>
      </c>
      <c r="H786" s="416">
        <f t="shared" si="48"/>
        <v>42.32</v>
      </c>
      <c r="I786" s="235">
        <f t="shared" si="49"/>
        <v>84.64</v>
      </c>
    </row>
    <row r="787" spans="2:9" x14ac:dyDescent="0.25">
      <c r="B787" s="316" t="s">
        <v>10319</v>
      </c>
      <c r="C787" s="317" t="s">
        <v>4676</v>
      </c>
      <c r="D787" s="318" t="s">
        <v>4596</v>
      </c>
      <c r="E787" s="317" t="s">
        <v>4271</v>
      </c>
      <c r="F787" s="54">
        <v>3</v>
      </c>
      <c r="G787" s="52">
        <f>IFERROR(VLOOKUP(C787,'08_COMP_COMPLEMENTAR'!C:L,7,0),VLOOKUP(C787,SERV_05_21!A:D,4,0))</f>
        <v>156.47</v>
      </c>
      <c r="H787" s="416">
        <f t="shared" si="48"/>
        <v>198.71</v>
      </c>
      <c r="I787" s="235">
        <f t="shared" si="49"/>
        <v>596.13</v>
      </c>
    </row>
    <row r="788" spans="2:9" x14ac:dyDescent="0.25">
      <c r="B788" s="316" t="s">
        <v>10320</v>
      </c>
      <c r="C788" s="317" t="s">
        <v>4678</v>
      </c>
      <c r="D788" s="318" t="s">
        <v>4597</v>
      </c>
      <c r="E788" s="317" t="s">
        <v>4271</v>
      </c>
      <c r="F788" s="54">
        <v>3</v>
      </c>
      <c r="G788" s="52">
        <f>IFERROR(VLOOKUP(C788,'08_COMP_COMPLEMENTAR'!C:L,7,0),VLOOKUP(C788,SERV_05_21!A:D,4,0))</f>
        <v>19.629999999999995</v>
      </c>
      <c r="H788" s="416">
        <f t="shared" si="48"/>
        <v>24.93</v>
      </c>
      <c r="I788" s="235">
        <f t="shared" si="49"/>
        <v>74.790000000000006</v>
      </c>
    </row>
    <row r="789" spans="2:9" x14ac:dyDescent="0.25">
      <c r="B789" s="316" t="s">
        <v>10321</v>
      </c>
      <c r="C789" s="317" t="s">
        <v>4635</v>
      </c>
      <c r="D789" s="318" t="s">
        <v>4598</v>
      </c>
      <c r="E789" s="317" t="s">
        <v>4271</v>
      </c>
      <c r="F789" s="54">
        <v>2</v>
      </c>
      <c r="G789" s="52">
        <f>IFERROR(VLOOKUP(C789,'08_COMP_COMPLEMENTAR'!C:L,7,0),VLOOKUP(C789,SERV_05_21!A:D,4,0))</f>
        <v>9.58</v>
      </c>
      <c r="H789" s="416">
        <f t="shared" si="48"/>
        <v>12.16</v>
      </c>
      <c r="I789" s="235">
        <f t="shared" si="49"/>
        <v>24.32</v>
      </c>
    </row>
    <row r="790" spans="2:9" x14ac:dyDescent="0.25">
      <c r="B790" s="316" t="s">
        <v>10322</v>
      </c>
      <c r="C790" s="317" t="s">
        <v>4661</v>
      </c>
      <c r="D790" s="318" t="s">
        <v>4589</v>
      </c>
      <c r="E790" s="317" t="s">
        <v>4271</v>
      </c>
      <c r="F790" s="54">
        <v>5</v>
      </c>
      <c r="G790" s="52">
        <f>IFERROR(VLOOKUP(C790,'08_COMP_COMPLEMENTAR'!C:L,7,0),VLOOKUP(C790,SERV_05_21!A:D,4,0))</f>
        <v>1.5099999999999998</v>
      </c>
      <c r="H790" s="416">
        <f t="shared" si="48"/>
        <v>1.91</v>
      </c>
      <c r="I790" s="235">
        <f t="shared" si="49"/>
        <v>9.5500000000000007</v>
      </c>
    </row>
    <row r="791" spans="2:9" x14ac:dyDescent="0.25">
      <c r="B791" s="316" t="s">
        <v>10323</v>
      </c>
      <c r="C791" s="317" t="s">
        <v>4681</v>
      </c>
      <c r="D791" s="318" t="s">
        <v>4599</v>
      </c>
      <c r="E791" s="317" t="s">
        <v>4271</v>
      </c>
      <c r="F791" s="54">
        <v>1</v>
      </c>
      <c r="G791" s="52">
        <f>IFERROR(VLOOKUP(C791,'08_COMP_COMPLEMENTAR'!C:L,7,0),VLOOKUP(C791,SERV_05_21!A:D,4,0))</f>
        <v>16.22</v>
      </c>
      <c r="H791" s="416">
        <f t="shared" si="48"/>
        <v>20.59</v>
      </c>
      <c r="I791" s="235">
        <f t="shared" si="49"/>
        <v>20.59</v>
      </c>
    </row>
    <row r="792" spans="2:9" x14ac:dyDescent="0.25">
      <c r="B792" s="316" t="s">
        <v>10324</v>
      </c>
      <c r="C792" s="317" t="s">
        <v>4663</v>
      </c>
      <c r="D792" s="318" t="s">
        <v>4590</v>
      </c>
      <c r="E792" s="317" t="s">
        <v>4271</v>
      </c>
      <c r="F792" s="54">
        <v>1</v>
      </c>
      <c r="G792" s="52">
        <f>IFERROR(VLOOKUP(C792,'08_COMP_COMPLEMENTAR'!C:L,7,0),VLOOKUP(C792,SERV_05_21!A:D,4,0))</f>
        <v>15.75</v>
      </c>
      <c r="H792" s="416">
        <f t="shared" si="48"/>
        <v>20</v>
      </c>
      <c r="I792" s="235">
        <f t="shared" si="49"/>
        <v>20</v>
      </c>
    </row>
    <row r="793" spans="2:9" x14ac:dyDescent="0.25">
      <c r="B793" s="316" t="s">
        <v>10325</v>
      </c>
      <c r="C793" s="317" t="s">
        <v>4684</v>
      </c>
      <c r="D793" s="318" t="s">
        <v>4600</v>
      </c>
      <c r="E793" s="317" t="s">
        <v>4271</v>
      </c>
      <c r="F793" s="54">
        <v>3</v>
      </c>
      <c r="G793" s="52">
        <f>IFERROR(VLOOKUP(C793,'08_COMP_COMPLEMENTAR'!C:L,7,0),VLOOKUP(C793,SERV_05_21!A:D,4,0))</f>
        <v>10.050000000000001</v>
      </c>
      <c r="H793" s="416">
        <f t="shared" si="48"/>
        <v>12.76</v>
      </c>
      <c r="I793" s="235">
        <f t="shared" si="49"/>
        <v>38.28</v>
      </c>
    </row>
    <row r="794" spans="2:9" x14ac:dyDescent="0.25">
      <c r="B794" s="346" t="s">
        <v>5243</v>
      </c>
      <c r="C794" s="347"/>
      <c r="D794" s="348" t="s">
        <v>4605</v>
      </c>
      <c r="E794" s="347"/>
      <c r="F794" s="60"/>
      <c r="G794" s="61"/>
      <c r="H794" s="237"/>
      <c r="I794" s="238"/>
    </row>
    <row r="795" spans="2:9" x14ac:dyDescent="0.25">
      <c r="B795" s="316" t="s">
        <v>10326</v>
      </c>
      <c r="C795" s="317" t="s">
        <v>4687</v>
      </c>
      <c r="D795" s="318" t="s">
        <v>4601</v>
      </c>
      <c r="E795" s="317" t="s">
        <v>4271</v>
      </c>
      <c r="F795" s="54">
        <v>1</v>
      </c>
      <c r="G795" s="52">
        <f>IFERROR(VLOOKUP(C795,'08_COMP_COMPLEMENTAR'!C:L,7,0),VLOOKUP(C795,SERV_05_21!A:D,4,0))</f>
        <v>3310.77</v>
      </c>
      <c r="H795" s="416">
        <f t="shared" ref="H795:H809" si="50">TRUNC(G795*1.27,2)</f>
        <v>4204.67</v>
      </c>
      <c r="I795" s="235">
        <f t="shared" ref="I795:I809" si="51">TRUNC(F795*H795,2)</f>
        <v>4204.67</v>
      </c>
    </row>
    <row r="796" spans="2:9" x14ac:dyDescent="0.25">
      <c r="B796" s="316" t="s">
        <v>10327</v>
      </c>
      <c r="C796" s="317" t="s">
        <v>4613</v>
      </c>
      <c r="D796" s="318" t="s">
        <v>4575</v>
      </c>
      <c r="E796" s="317" t="s">
        <v>4271</v>
      </c>
      <c r="F796" s="54">
        <v>2</v>
      </c>
      <c r="G796" s="52">
        <f>IFERROR(VLOOKUP(C796,'08_COMP_COMPLEMENTAR'!C:L,7,0),VLOOKUP(C796,SERV_05_21!A:D,4,0))</f>
        <v>10.33</v>
      </c>
      <c r="H796" s="416">
        <f t="shared" si="50"/>
        <v>13.11</v>
      </c>
      <c r="I796" s="235">
        <f t="shared" si="51"/>
        <v>26.22</v>
      </c>
    </row>
    <row r="797" spans="2:9" x14ac:dyDescent="0.25">
      <c r="B797" s="316" t="s">
        <v>10328</v>
      </c>
      <c r="C797" s="317" t="s">
        <v>4637</v>
      </c>
      <c r="D797" s="318" t="s">
        <v>4577</v>
      </c>
      <c r="E797" s="317" t="s">
        <v>4271</v>
      </c>
      <c r="F797" s="54">
        <v>1</v>
      </c>
      <c r="G797" s="52">
        <f>IFERROR(VLOOKUP(C797,'08_COMP_COMPLEMENTAR'!C:L,7,0),VLOOKUP(C797,SERV_05_21!A:D,4,0))</f>
        <v>6.09</v>
      </c>
      <c r="H797" s="416">
        <f t="shared" si="50"/>
        <v>7.73</v>
      </c>
      <c r="I797" s="235">
        <f t="shared" si="51"/>
        <v>7.73</v>
      </c>
    </row>
    <row r="798" spans="2:9" x14ac:dyDescent="0.25">
      <c r="B798" s="316" t="s">
        <v>10329</v>
      </c>
      <c r="C798" s="317" t="s">
        <v>4639</v>
      </c>
      <c r="D798" s="318" t="s">
        <v>4578</v>
      </c>
      <c r="E798" s="317" t="s">
        <v>4271</v>
      </c>
      <c r="F798" s="54">
        <v>4</v>
      </c>
      <c r="G798" s="52">
        <f>IFERROR(VLOOKUP(C798,'08_COMP_COMPLEMENTAR'!C:L,7,0),VLOOKUP(C798,SERV_05_21!A:D,4,0))</f>
        <v>18.88</v>
      </c>
      <c r="H798" s="416">
        <f t="shared" si="50"/>
        <v>23.97</v>
      </c>
      <c r="I798" s="235">
        <f t="shared" si="51"/>
        <v>95.88</v>
      </c>
    </row>
    <row r="799" spans="2:9" x14ac:dyDescent="0.25">
      <c r="B799" s="316" t="s">
        <v>10330</v>
      </c>
      <c r="C799" s="317" t="s">
        <v>4641</v>
      </c>
      <c r="D799" s="318" t="s">
        <v>4579</v>
      </c>
      <c r="E799" s="317" t="s">
        <v>4271</v>
      </c>
      <c r="F799" s="54">
        <v>3</v>
      </c>
      <c r="G799" s="52">
        <f>IFERROR(VLOOKUP(C799,'08_COMP_COMPLEMENTAR'!C:L,7,0),VLOOKUP(C799,SERV_05_21!A:D,4,0))</f>
        <v>87.220000000000013</v>
      </c>
      <c r="H799" s="416">
        <f t="shared" si="50"/>
        <v>110.76</v>
      </c>
      <c r="I799" s="235">
        <f t="shared" si="51"/>
        <v>332.28</v>
      </c>
    </row>
    <row r="800" spans="2:9" x14ac:dyDescent="0.25">
      <c r="B800" s="316" t="s">
        <v>10331</v>
      </c>
      <c r="C800" s="317" t="s">
        <v>4643</v>
      </c>
      <c r="D800" s="318" t="s">
        <v>4580</v>
      </c>
      <c r="E800" s="317" t="s">
        <v>4271</v>
      </c>
      <c r="F800" s="54">
        <v>3</v>
      </c>
      <c r="G800" s="52">
        <f>IFERROR(VLOOKUP(C800,'08_COMP_COMPLEMENTAR'!C:L,7,0),VLOOKUP(C800,SERV_05_21!A:D,4,0))</f>
        <v>29.889999999999997</v>
      </c>
      <c r="H800" s="416">
        <f t="shared" si="50"/>
        <v>37.96</v>
      </c>
      <c r="I800" s="235">
        <f t="shared" si="51"/>
        <v>113.88</v>
      </c>
    </row>
    <row r="801" spans="2:9" x14ac:dyDescent="0.25">
      <c r="B801" s="316" t="s">
        <v>10332</v>
      </c>
      <c r="C801" s="317" t="s">
        <v>4645</v>
      </c>
      <c r="D801" s="318" t="s">
        <v>4581</v>
      </c>
      <c r="E801" s="317" t="s">
        <v>4271</v>
      </c>
      <c r="F801" s="54">
        <v>3</v>
      </c>
      <c r="G801" s="52">
        <f>IFERROR(VLOOKUP(C801,'08_COMP_COMPLEMENTAR'!C:L,7,0),VLOOKUP(C801,SERV_05_21!A:D,4,0))</f>
        <v>20.9</v>
      </c>
      <c r="H801" s="416">
        <f t="shared" si="50"/>
        <v>26.54</v>
      </c>
      <c r="I801" s="235">
        <f t="shared" si="51"/>
        <v>79.62</v>
      </c>
    </row>
    <row r="802" spans="2:9" x14ac:dyDescent="0.25">
      <c r="B802" s="316" t="s">
        <v>10333</v>
      </c>
      <c r="C802" s="317" t="s">
        <v>4647</v>
      </c>
      <c r="D802" s="318" t="s">
        <v>4582</v>
      </c>
      <c r="E802" s="317" t="s">
        <v>4271</v>
      </c>
      <c r="F802" s="54">
        <v>1</v>
      </c>
      <c r="G802" s="52">
        <f>IFERROR(VLOOKUP(C802,'08_COMP_COMPLEMENTAR'!C:L,7,0),VLOOKUP(C802,SERV_05_21!A:D,4,0))</f>
        <v>228.3</v>
      </c>
      <c r="H802" s="416">
        <f t="shared" si="50"/>
        <v>289.94</v>
      </c>
      <c r="I802" s="235">
        <f t="shared" si="51"/>
        <v>289.94</v>
      </c>
    </row>
    <row r="803" spans="2:9" x14ac:dyDescent="0.25">
      <c r="B803" s="316" t="s">
        <v>10334</v>
      </c>
      <c r="C803" s="317" t="s">
        <v>4649</v>
      </c>
      <c r="D803" s="318" t="s">
        <v>4583</v>
      </c>
      <c r="E803" s="317" t="s">
        <v>4271</v>
      </c>
      <c r="F803" s="54">
        <v>1</v>
      </c>
      <c r="G803" s="52">
        <f>IFERROR(VLOOKUP(C803,'08_COMP_COMPLEMENTAR'!C:L,7,0),VLOOKUP(C803,SERV_05_21!A:D,4,0))</f>
        <v>56</v>
      </c>
      <c r="H803" s="416">
        <f t="shared" si="50"/>
        <v>71.12</v>
      </c>
      <c r="I803" s="235">
        <f t="shared" si="51"/>
        <v>71.12</v>
      </c>
    </row>
    <row r="804" spans="2:9" x14ac:dyDescent="0.25">
      <c r="B804" s="316" t="s">
        <v>10335</v>
      </c>
      <c r="C804" s="317" t="s">
        <v>4691</v>
      </c>
      <c r="D804" s="318" t="s">
        <v>4602</v>
      </c>
      <c r="E804" s="317" t="s">
        <v>178</v>
      </c>
      <c r="F804" s="54">
        <v>3</v>
      </c>
      <c r="G804" s="52">
        <f>IFERROR(VLOOKUP(C804,'08_COMP_COMPLEMENTAR'!C:L,7,0),VLOOKUP(C804,SERV_05_21!A:D,4,0))</f>
        <v>20.309999999999999</v>
      </c>
      <c r="H804" s="416">
        <f t="shared" si="50"/>
        <v>25.79</v>
      </c>
      <c r="I804" s="235">
        <f t="shared" si="51"/>
        <v>77.37</v>
      </c>
    </row>
    <row r="805" spans="2:9" x14ac:dyDescent="0.25">
      <c r="B805" s="316" t="s">
        <v>10336</v>
      </c>
      <c r="C805" s="317" t="s">
        <v>4661</v>
      </c>
      <c r="D805" s="318" t="s">
        <v>4589</v>
      </c>
      <c r="E805" s="317" t="s">
        <v>4271</v>
      </c>
      <c r="F805" s="54">
        <v>3</v>
      </c>
      <c r="G805" s="52">
        <f>IFERROR(VLOOKUP(C805,'08_COMP_COMPLEMENTAR'!C:L,7,0),VLOOKUP(C805,SERV_05_21!A:D,4,0))</f>
        <v>1.5099999999999998</v>
      </c>
      <c r="H805" s="416">
        <f t="shared" si="50"/>
        <v>1.91</v>
      </c>
      <c r="I805" s="235">
        <f t="shared" si="51"/>
        <v>5.73</v>
      </c>
    </row>
    <row r="806" spans="2:9" x14ac:dyDescent="0.25">
      <c r="B806" s="316" t="s">
        <v>10337</v>
      </c>
      <c r="C806" s="317" t="s">
        <v>4692</v>
      </c>
      <c r="D806" s="318" t="s">
        <v>4603</v>
      </c>
      <c r="E806" s="317" t="s">
        <v>4271</v>
      </c>
      <c r="F806" s="54">
        <v>2</v>
      </c>
      <c r="G806" s="52">
        <f>IFERROR(VLOOKUP(C806,'08_COMP_COMPLEMENTAR'!C:L,7,0),VLOOKUP(C806,SERV_05_21!A:D,4,0))</f>
        <v>15.69</v>
      </c>
      <c r="H806" s="416">
        <f t="shared" si="50"/>
        <v>19.920000000000002</v>
      </c>
      <c r="I806" s="235">
        <f t="shared" si="51"/>
        <v>39.840000000000003</v>
      </c>
    </row>
    <row r="807" spans="2:9" x14ac:dyDescent="0.25">
      <c r="B807" s="316" t="s">
        <v>10338</v>
      </c>
      <c r="C807" s="317" t="s">
        <v>4681</v>
      </c>
      <c r="D807" s="318" t="s">
        <v>4599</v>
      </c>
      <c r="E807" s="317" t="s">
        <v>4271</v>
      </c>
      <c r="F807" s="54">
        <v>1</v>
      </c>
      <c r="G807" s="52">
        <f>IFERROR(VLOOKUP(C807,'08_COMP_COMPLEMENTAR'!C:L,7,0),VLOOKUP(C807,SERV_05_21!A:D,4,0))</f>
        <v>16.22</v>
      </c>
      <c r="H807" s="416">
        <f t="shared" si="50"/>
        <v>20.59</v>
      </c>
      <c r="I807" s="235">
        <f t="shared" si="51"/>
        <v>20.59</v>
      </c>
    </row>
    <row r="808" spans="2:9" x14ac:dyDescent="0.25">
      <c r="B808" s="316" t="s">
        <v>10339</v>
      </c>
      <c r="C808" s="317" t="s">
        <v>4663</v>
      </c>
      <c r="D808" s="318" t="s">
        <v>4590</v>
      </c>
      <c r="E808" s="317" t="s">
        <v>4271</v>
      </c>
      <c r="F808" s="54">
        <v>2</v>
      </c>
      <c r="G808" s="52">
        <f>IFERROR(VLOOKUP(C808,'08_COMP_COMPLEMENTAR'!C:L,7,0),VLOOKUP(C808,SERV_05_21!A:D,4,0))</f>
        <v>15.75</v>
      </c>
      <c r="H808" s="416">
        <f t="shared" si="50"/>
        <v>20</v>
      </c>
      <c r="I808" s="235">
        <f t="shared" si="51"/>
        <v>40</v>
      </c>
    </row>
    <row r="809" spans="2:9" x14ac:dyDescent="0.25">
      <c r="B809" s="316" t="s">
        <v>10340</v>
      </c>
      <c r="C809" s="317" t="s">
        <v>4655</v>
      </c>
      <c r="D809" s="318" t="s">
        <v>4604</v>
      </c>
      <c r="E809" s="317" t="s">
        <v>4271</v>
      </c>
      <c r="F809" s="54">
        <v>3</v>
      </c>
      <c r="G809" s="52">
        <f>IFERROR(VLOOKUP(C809,'08_COMP_COMPLEMENTAR'!C:L,7,0),VLOOKUP(C809,SERV_05_21!A:D,4,0))</f>
        <v>1129.0999999999999</v>
      </c>
      <c r="H809" s="416">
        <f t="shared" si="50"/>
        <v>1433.95</v>
      </c>
      <c r="I809" s="235">
        <f t="shared" si="51"/>
        <v>4301.8500000000004</v>
      </c>
    </row>
    <row r="810" spans="2:9" x14ac:dyDescent="0.25">
      <c r="B810" s="346" t="s">
        <v>5244</v>
      </c>
      <c r="C810" s="347"/>
      <c r="D810" s="348" t="s">
        <v>4606</v>
      </c>
      <c r="E810" s="347"/>
      <c r="F810" s="60"/>
      <c r="G810" s="61"/>
      <c r="H810" s="237"/>
      <c r="I810" s="238"/>
    </row>
    <row r="811" spans="2:9" x14ac:dyDescent="0.25">
      <c r="B811" s="316" t="s">
        <v>10341</v>
      </c>
      <c r="C811" s="317" t="s">
        <v>4696</v>
      </c>
      <c r="D811" s="318" t="s">
        <v>4607</v>
      </c>
      <c r="E811" s="317" t="s">
        <v>4271</v>
      </c>
      <c r="F811" s="54">
        <v>2</v>
      </c>
      <c r="G811" s="52">
        <f>IFERROR(VLOOKUP(C811,'08_COMP_COMPLEMENTAR'!C:L,7,0),VLOOKUP(C811,SERV_05_21!A:D,4,0))</f>
        <v>52.86</v>
      </c>
      <c r="H811" s="416">
        <f t="shared" ref="H811:H827" si="52">TRUNC(G811*1.27,2)</f>
        <v>67.13</v>
      </c>
      <c r="I811" s="235">
        <f t="shared" ref="I811:I827" si="53">TRUNC(F811*H811,2)</f>
        <v>134.26</v>
      </c>
    </row>
    <row r="812" spans="2:9" x14ac:dyDescent="0.25">
      <c r="B812" s="316" t="s">
        <v>10342</v>
      </c>
      <c r="C812" s="317" t="s">
        <v>13843</v>
      </c>
      <c r="D812" s="318" t="s">
        <v>4608</v>
      </c>
      <c r="E812" s="317" t="s">
        <v>4271</v>
      </c>
      <c r="F812" s="54">
        <v>1</v>
      </c>
      <c r="G812" s="52">
        <f>'08_COMP_COMPLEMENTAR'!H1230</f>
        <v>19673.86</v>
      </c>
      <c r="H812" s="416">
        <f t="shared" si="52"/>
        <v>24985.8</v>
      </c>
      <c r="I812" s="235">
        <f t="shared" si="53"/>
        <v>24985.8</v>
      </c>
    </row>
    <row r="813" spans="2:9" x14ac:dyDescent="0.25">
      <c r="B813" s="316" t="s">
        <v>10343</v>
      </c>
      <c r="C813" s="327">
        <v>97889</v>
      </c>
      <c r="D813" s="318" t="s">
        <v>4609</v>
      </c>
      <c r="E813" s="317" t="s">
        <v>4271</v>
      </c>
      <c r="F813" s="54">
        <v>1</v>
      </c>
      <c r="G813" s="52">
        <f>IFERROR(VLOOKUP(C813,'08_COMP_COMPLEMENTAR'!C:L,7,0),VLOOKUP(C813,SERV_05_21!A:D,4,0))</f>
        <v>597.33000000000004</v>
      </c>
      <c r="H813" s="416">
        <f t="shared" si="52"/>
        <v>758.6</v>
      </c>
      <c r="I813" s="235">
        <f t="shared" si="53"/>
        <v>758.6</v>
      </c>
    </row>
    <row r="814" spans="2:9" x14ac:dyDescent="0.25">
      <c r="B814" s="316" t="s">
        <v>10344</v>
      </c>
      <c r="C814" s="327">
        <v>97887</v>
      </c>
      <c r="D814" s="318" t="s">
        <v>4674</v>
      </c>
      <c r="E814" s="317" t="s">
        <v>4271</v>
      </c>
      <c r="F814" s="54">
        <v>9</v>
      </c>
      <c r="G814" s="52">
        <f>IFERROR(VLOOKUP(C814,'08_COMP_COMPLEMENTAR'!C:L,7,0),VLOOKUP(C814,SERV_05_21!A:D,4,0))</f>
        <v>228.24</v>
      </c>
      <c r="H814" s="416">
        <f t="shared" si="52"/>
        <v>289.86</v>
      </c>
      <c r="I814" s="235">
        <f t="shared" si="53"/>
        <v>2608.7399999999998</v>
      </c>
    </row>
    <row r="815" spans="2:9" x14ac:dyDescent="0.25">
      <c r="B815" s="316" t="s">
        <v>10345</v>
      </c>
      <c r="C815" s="327">
        <v>96985</v>
      </c>
      <c r="D815" s="318" t="s">
        <v>4438</v>
      </c>
      <c r="E815" s="317" t="s">
        <v>4271</v>
      </c>
      <c r="F815" s="54">
        <v>9</v>
      </c>
      <c r="G815" s="52">
        <f>IFERROR(VLOOKUP(C815,'08_COMP_COMPLEMENTAR'!C:L,7,0),VLOOKUP(C815,SERV_05_21!A:D,4,0))</f>
        <v>49.88</v>
      </c>
      <c r="H815" s="416">
        <f t="shared" si="52"/>
        <v>63.34</v>
      </c>
      <c r="I815" s="235">
        <f t="shared" si="53"/>
        <v>570.05999999999995</v>
      </c>
    </row>
    <row r="816" spans="2:9" x14ac:dyDescent="0.25">
      <c r="B816" s="316" t="s">
        <v>10346</v>
      </c>
      <c r="C816" s="327">
        <v>92998</v>
      </c>
      <c r="D816" s="318" t="s">
        <v>4704</v>
      </c>
      <c r="E816" s="317" t="s">
        <v>178</v>
      </c>
      <c r="F816" s="54">
        <v>35.200000000000003</v>
      </c>
      <c r="G816" s="52">
        <f>IFERROR(VLOOKUP(C816,'08_COMP_COMPLEMENTAR'!C:L,7,0),VLOOKUP(C816,SERV_05_21!A:D,4,0))</f>
        <v>198.08</v>
      </c>
      <c r="H816" s="416">
        <f t="shared" si="52"/>
        <v>251.56</v>
      </c>
      <c r="I816" s="235">
        <f t="shared" si="53"/>
        <v>8854.91</v>
      </c>
    </row>
    <row r="817" spans="2:9" x14ac:dyDescent="0.25">
      <c r="B817" s="316" t="s">
        <v>10347</v>
      </c>
      <c r="C817" s="327">
        <v>92992</v>
      </c>
      <c r="D817" s="318" t="s">
        <v>4701</v>
      </c>
      <c r="E817" s="317" t="s">
        <v>178</v>
      </c>
      <c r="F817" s="54">
        <v>35.200000000000003</v>
      </c>
      <c r="G817" s="52">
        <f>IFERROR(VLOOKUP(C817,'08_COMP_COMPLEMENTAR'!C:L,7,0),VLOOKUP(C817,SERV_05_21!A:D,4,0))</f>
        <v>100.87</v>
      </c>
      <c r="H817" s="416">
        <f t="shared" si="52"/>
        <v>128.1</v>
      </c>
      <c r="I817" s="235">
        <f t="shared" si="53"/>
        <v>4509.12</v>
      </c>
    </row>
    <row r="818" spans="2:9" x14ac:dyDescent="0.25">
      <c r="B818" s="316" t="s">
        <v>10348</v>
      </c>
      <c r="C818" s="327">
        <v>96979</v>
      </c>
      <c r="D818" s="318" t="s">
        <v>4705</v>
      </c>
      <c r="E818" s="317" t="s">
        <v>178</v>
      </c>
      <c r="F818" s="54">
        <v>34.1</v>
      </c>
      <c r="G818" s="52">
        <f>IFERROR(VLOOKUP(C818,'08_COMP_COMPLEMENTAR'!C:L,7,0),VLOOKUP(C818,SERV_05_21!A:D,4,0))</f>
        <v>78.69</v>
      </c>
      <c r="H818" s="416">
        <f t="shared" si="52"/>
        <v>99.93</v>
      </c>
      <c r="I818" s="235">
        <f t="shared" si="53"/>
        <v>3407.61</v>
      </c>
    </row>
    <row r="819" spans="2:9" x14ac:dyDescent="0.25">
      <c r="B819" s="316" t="s">
        <v>10349</v>
      </c>
      <c r="C819" s="327" t="s">
        <v>13841</v>
      </c>
      <c r="D819" s="318" t="s">
        <v>4706</v>
      </c>
      <c r="E819" s="317" t="s">
        <v>4271</v>
      </c>
      <c r="F819" s="54">
        <v>6</v>
      </c>
      <c r="G819" s="52">
        <f>'08_COMP_COMPLEMENTAR'!H1216</f>
        <v>149.57</v>
      </c>
      <c r="H819" s="416">
        <f t="shared" si="52"/>
        <v>189.95</v>
      </c>
      <c r="I819" s="235">
        <f t="shared" si="53"/>
        <v>1139.7</v>
      </c>
    </row>
    <row r="820" spans="2:9" x14ac:dyDescent="0.25">
      <c r="B820" s="316" t="s">
        <v>10350</v>
      </c>
      <c r="C820" s="327" t="s">
        <v>13840</v>
      </c>
      <c r="D820" s="318" t="s">
        <v>5318</v>
      </c>
      <c r="E820" s="317" t="s">
        <v>4271</v>
      </c>
      <c r="F820" s="54">
        <v>6</v>
      </c>
      <c r="G820" s="52">
        <f>'08_COMP_COMPLEMENTAR'!H1210</f>
        <v>52.21</v>
      </c>
      <c r="H820" s="416">
        <f t="shared" si="52"/>
        <v>66.3</v>
      </c>
      <c r="I820" s="235">
        <f t="shared" si="53"/>
        <v>397.8</v>
      </c>
    </row>
    <row r="821" spans="2:9" ht="25.5" x14ac:dyDescent="0.25">
      <c r="B821" s="316" t="s">
        <v>10351</v>
      </c>
      <c r="C821" s="317" t="s">
        <v>4708</v>
      </c>
      <c r="D821" s="318" t="s">
        <v>4702</v>
      </c>
      <c r="E821" s="317" t="s">
        <v>178</v>
      </c>
      <c r="F821" s="54">
        <v>25</v>
      </c>
      <c r="G821" s="52">
        <f>IFERROR(VLOOKUP(C821,'08_COMP_COMPLEMENTAR'!C:L,7,0),VLOOKUP(C821,SERV_05_21!A:D,4,0))</f>
        <v>555.1099999999999</v>
      </c>
      <c r="H821" s="416">
        <f t="shared" si="52"/>
        <v>704.98</v>
      </c>
      <c r="I821" s="235">
        <f t="shared" si="53"/>
        <v>17624.5</v>
      </c>
    </row>
    <row r="822" spans="2:9" ht="25.5" x14ac:dyDescent="0.25">
      <c r="B822" s="316" t="s">
        <v>10352</v>
      </c>
      <c r="C822" s="317" t="s">
        <v>4715</v>
      </c>
      <c r="D822" s="318" t="s">
        <v>4711</v>
      </c>
      <c r="E822" s="317" t="s">
        <v>4271</v>
      </c>
      <c r="F822" s="54">
        <v>1</v>
      </c>
      <c r="G822" s="52">
        <f>IFERROR(VLOOKUP(C822,'08_COMP_COMPLEMENTAR'!C:L,7,0),VLOOKUP(C822,SERV_05_21!A:D,4,0))</f>
        <v>1084.6999999999998</v>
      </c>
      <c r="H822" s="416">
        <f t="shared" si="52"/>
        <v>1377.56</v>
      </c>
      <c r="I822" s="235">
        <f t="shared" si="53"/>
        <v>1377.56</v>
      </c>
    </row>
    <row r="823" spans="2:9" x14ac:dyDescent="0.25">
      <c r="B823" s="316" t="s">
        <v>10353</v>
      </c>
      <c r="C823" s="317" t="s">
        <v>4717</v>
      </c>
      <c r="D823" s="318" t="s">
        <v>4712</v>
      </c>
      <c r="E823" s="317" t="s">
        <v>4271</v>
      </c>
      <c r="F823" s="54">
        <v>1</v>
      </c>
      <c r="G823" s="52">
        <f>IFERROR(VLOOKUP(C823,'08_COMP_COMPLEMENTAR'!C:L,7,0),VLOOKUP(C823,SERV_05_21!A:D,4,0))</f>
        <v>811.86</v>
      </c>
      <c r="H823" s="416">
        <f t="shared" si="52"/>
        <v>1031.06</v>
      </c>
      <c r="I823" s="235">
        <f t="shared" si="53"/>
        <v>1031.06</v>
      </c>
    </row>
    <row r="824" spans="2:9" x14ac:dyDescent="0.25">
      <c r="B824" s="316" t="s">
        <v>10354</v>
      </c>
      <c r="C824" s="317" t="s">
        <v>4721</v>
      </c>
      <c r="D824" s="318" t="s">
        <v>4713</v>
      </c>
      <c r="E824" s="317" t="s">
        <v>4271</v>
      </c>
      <c r="F824" s="54">
        <v>1</v>
      </c>
      <c r="G824" s="52">
        <f>IFERROR(VLOOKUP(C824,'08_COMP_COMPLEMENTAR'!C:L,7,0),VLOOKUP(C824,SERV_05_21!A:D,4,0))</f>
        <v>720.33</v>
      </c>
      <c r="H824" s="416">
        <f t="shared" si="52"/>
        <v>914.81</v>
      </c>
      <c r="I824" s="235">
        <f t="shared" si="53"/>
        <v>914.81</v>
      </c>
    </row>
    <row r="825" spans="2:9" x14ac:dyDescent="0.25">
      <c r="B825" s="316" t="s">
        <v>10355</v>
      </c>
      <c r="C825" s="317" t="s">
        <v>13852</v>
      </c>
      <c r="D825" s="318" t="s">
        <v>4707</v>
      </c>
      <c r="E825" s="317" t="s">
        <v>4271</v>
      </c>
      <c r="F825" s="54">
        <v>1</v>
      </c>
      <c r="G825" s="52">
        <f>'08_COMP_COMPLEMENTAR'!H1290</f>
        <v>1905.85</v>
      </c>
      <c r="H825" s="416">
        <f t="shared" si="52"/>
        <v>2420.42</v>
      </c>
      <c r="I825" s="235">
        <f t="shared" si="53"/>
        <v>2420.42</v>
      </c>
    </row>
    <row r="826" spans="2:9" ht="25.5" x14ac:dyDescent="0.25">
      <c r="B826" s="316" t="s">
        <v>10356</v>
      </c>
      <c r="C826" s="317" t="s">
        <v>4723</v>
      </c>
      <c r="D826" s="318" t="s">
        <v>4703</v>
      </c>
      <c r="E826" s="317" t="s">
        <v>4271</v>
      </c>
      <c r="F826" s="54">
        <v>1</v>
      </c>
      <c r="G826" s="52">
        <f>IFERROR(VLOOKUP(C826,'08_COMP_COMPLEMENTAR'!C:L,7,0),VLOOKUP(C826,SERV_05_21!A:D,4,0))</f>
        <v>958.42000000000007</v>
      </c>
      <c r="H826" s="416">
        <f t="shared" si="52"/>
        <v>1217.19</v>
      </c>
      <c r="I826" s="235">
        <f t="shared" si="53"/>
        <v>1217.19</v>
      </c>
    </row>
    <row r="827" spans="2:9" x14ac:dyDescent="0.25">
      <c r="B827" s="316" t="s">
        <v>10357</v>
      </c>
      <c r="C827" s="317" t="s">
        <v>4700</v>
      </c>
      <c r="D827" s="318" t="s">
        <v>4698</v>
      </c>
      <c r="E827" s="317" t="s">
        <v>4271</v>
      </c>
      <c r="F827" s="54">
        <v>1</v>
      </c>
      <c r="G827" s="52">
        <f>IFERROR(VLOOKUP(C827,'08_COMP_COMPLEMENTAR'!C:L,7,0),VLOOKUP(C827,SERV_05_21!A:D,4,0))</f>
        <v>132.52000000000001</v>
      </c>
      <c r="H827" s="416">
        <f t="shared" si="52"/>
        <v>168.3</v>
      </c>
      <c r="I827" s="235">
        <f t="shared" si="53"/>
        <v>168.3</v>
      </c>
    </row>
    <row r="828" spans="2:9" x14ac:dyDescent="0.25">
      <c r="B828" s="339"/>
      <c r="C828" s="317"/>
      <c r="D828" s="340"/>
      <c r="E828" s="340"/>
      <c r="F828" s="340" t="s">
        <v>9910</v>
      </c>
      <c r="G828" s="230"/>
      <c r="H828" s="230"/>
      <c r="I828" s="56">
        <f>SUM(I763:I827)</f>
        <v>97826.119999999981</v>
      </c>
    </row>
    <row r="829" spans="2:9" x14ac:dyDescent="0.25">
      <c r="B829" s="341"/>
      <c r="C829" s="320"/>
      <c r="D829" s="321"/>
      <c r="E829" s="320"/>
      <c r="F829" s="57"/>
      <c r="G829" s="53"/>
      <c r="H829" s="241"/>
      <c r="I829" s="58"/>
    </row>
    <row r="830" spans="2:9" x14ac:dyDescent="0.25">
      <c r="B830" s="358" t="s">
        <v>5088</v>
      </c>
      <c r="C830" s="359"/>
      <c r="D830" s="360" t="s">
        <v>5004</v>
      </c>
      <c r="E830" s="359"/>
      <c r="F830" s="66"/>
      <c r="G830" s="67" t="s">
        <v>4784</v>
      </c>
      <c r="H830" s="233" t="s">
        <v>4785</v>
      </c>
      <c r="I830" s="234">
        <f>I832</f>
        <v>4296.76</v>
      </c>
    </row>
    <row r="831" spans="2:9" x14ac:dyDescent="0.25">
      <c r="B831" s="322" t="s">
        <v>5245</v>
      </c>
      <c r="C831" s="323">
        <v>99814</v>
      </c>
      <c r="D831" s="324" t="s">
        <v>5006</v>
      </c>
      <c r="E831" s="323" t="s">
        <v>4797</v>
      </c>
      <c r="F831" s="421">
        <v>2685.48</v>
      </c>
      <c r="G831" s="422">
        <f>IFERROR(VLOOKUP(C831,'08_COMP_COMPLEMENTAR'!C:L,7,0),VLOOKUP(C831,SERV_05_21!A:D,4,0))</f>
        <v>1.26</v>
      </c>
      <c r="H831" s="423">
        <f>TRUNC(G831*1.27,2)</f>
        <v>1.6</v>
      </c>
      <c r="I831" s="424">
        <f>TRUNC(F831*H831,2)</f>
        <v>4296.76</v>
      </c>
    </row>
    <row r="832" spans="2:9" s="420" customFormat="1" x14ac:dyDescent="0.25">
      <c r="B832" s="310"/>
      <c r="C832" s="311"/>
      <c r="D832" s="312"/>
      <c r="E832" s="311"/>
      <c r="F832" s="343" t="s">
        <v>4792</v>
      </c>
      <c r="G832" s="228"/>
      <c r="H832" s="228"/>
      <c r="I832" s="236">
        <f>I831</f>
        <v>4296.76</v>
      </c>
    </row>
    <row r="833" spans="2:9" x14ac:dyDescent="0.25">
      <c r="B833" s="300"/>
      <c r="D833" s="300"/>
      <c r="F833" s="344"/>
      <c r="G833" s="229"/>
      <c r="H833" s="229"/>
      <c r="I833" s="229"/>
    </row>
    <row r="834" spans="2:9" x14ac:dyDescent="0.25">
      <c r="B834" s="361" t="s">
        <v>10358</v>
      </c>
      <c r="C834" s="359"/>
      <c r="D834" s="360"/>
      <c r="E834" s="359"/>
      <c r="F834" s="66"/>
      <c r="G834" s="67"/>
      <c r="H834" s="233"/>
      <c r="I834" s="234">
        <f>SUM(I11:I832)/3</f>
        <v>9948489.7500000186</v>
      </c>
    </row>
    <row r="837" spans="2:9" x14ac:dyDescent="0.25">
      <c r="I837" s="33">
        <f>SUM(I11:I832)/3</f>
        <v>9948489.7500000186</v>
      </c>
    </row>
    <row r="838" spans="2:9" x14ac:dyDescent="0.25">
      <c r="H838" s="33" t="s">
        <v>5007</v>
      </c>
      <c r="I838" s="33">
        <v>3465889.42</v>
      </c>
    </row>
    <row r="839" spans="2:9" x14ac:dyDescent="0.25">
      <c r="H839" s="33" t="s">
        <v>5009</v>
      </c>
      <c r="I839" s="33">
        <v>2088701.26</v>
      </c>
    </row>
    <row r="840" spans="2:9" x14ac:dyDescent="0.25">
      <c r="B840" s="297"/>
      <c r="C840" s="297"/>
      <c r="D840" s="309"/>
      <c r="E840" s="297"/>
      <c r="F840" s="344"/>
      <c r="G840" s="51"/>
      <c r="H840" s="33" t="s">
        <v>5008</v>
      </c>
      <c r="I840" s="33">
        <v>1302568.1199999996</v>
      </c>
    </row>
    <row r="841" spans="2:9" x14ac:dyDescent="0.25">
      <c r="B841" s="297"/>
      <c r="C841" s="297"/>
      <c r="D841" s="309"/>
      <c r="E841" s="297"/>
      <c r="F841" s="344"/>
      <c r="G841" s="51"/>
      <c r="I841" s="33">
        <f>SUM(I838:I840)</f>
        <v>6857158.7999999989</v>
      </c>
    </row>
  </sheetData>
  <sheetCalcPr fullCalcOnLoad="1"/>
  <autoFilter ref="B2:I841"/>
  <mergeCells count="1">
    <mergeCell ref="B8:I8"/>
  </mergeCells>
  <phoneticPr fontId="12" type="noConversion"/>
  <printOptions horizontalCentered="1"/>
  <pageMargins left="0.51181102362204722" right="0.51181102362204722" top="0.78740157480314965" bottom="0.78740157480314965" header="0.31496062992125984" footer="0.31496062992125984"/>
  <pageSetup scale="73" firstPageNumber="2" fitToHeight="0" orientation="landscape" useFirstPageNumber="1" r:id="rId1"/>
  <headerFooter>
    <oddFooter>Página &amp;P</oddFooter>
  </headerFooter>
  <ignoredErrors>
    <ignoredError sqref="G500"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91"/>
  <sheetViews>
    <sheetView topLeftCell="A4492" zoomScale="85" zoomScaleNormal="85" workbookViewId="0">
      <selection activeCell="D4529" sqref="D4529"/>
    </sheetView>
  </sheetViews>
  <sheetFormatPr defaultRowHeight="15" x14ac:dyDescent="0.25"/>
  <cols>
    <col min="1" max="1" width="10.5703125" style="30" customWidth="1"/>
    <col min="2" max="2" width="78.140625" style="30" customWidth="1"/>
    <col min="3" max="3" width="21.140625" style="30" customWidth="1"/>
    <col min="4" max="4" width="22.28515625" style="30" customWidth="1"/>
    <col min="5" max="16384" width="9.140625" style="30"/>
  </cols>
  <sheetData>
    <row r="1" spans="1:4" x14ac:dyDescent="0.25">
      <c r="A1" s="30" t="s">
        <v>5416</v>
      </c>
    </row>
    <row r="2" spans="1:4" x14ac:dyDescent="0.25">
      <c r="A2" s="30" t="s">
        <v>4109</v>
      </c>
    </row>
    <row r="3" spans="1:4" x14ac:dyDescent="0.25">
      <c r="A3" s="30" t="s">
        <v>13876</v>
      </c>
    </row>
    <row r="4" spans="1:4" x14ac:dyDescent="0.25">
      <c r="A4" s="30" t="s">
        <v>4110</v>
      </c>
    </row>
    <row r="5" spans="1:4" x14ac:dyDescent="0.25">
      <c r="A5" s="30" t="s">
        <v>13081</v>
      </c>
    </row>
    <row r="6" spans="1:4" x14ac:dyDescent="0.25">
      <c r="A6" s="30" t="s">
        <v>4109</v>
      </c>
    </row>
    <row r="7" spans="1:4" x14ac:dyDescent="0.25">
      <c r="A7" s="30" t="s">
        <v>4111</v>
      </c>
      <c r="B7" s="30" t="s">
        <v>4112</v>
      </c>
      <c r="C7" s="30" t="s">
        <v>184</v>
      </c>
      <c r="D7" s="30" t="s">
        <v>5417</v>
      </c>
    </row>
    <row r="8" spans="1:4" x14ac:dyDescent="0.25">
      <c r="A8" s="30">
        <v>1363</v>
      </c>
      <c r="B8" s="30" t="s">
        <v>13082</v>
      </c>
      <c r="C8" s="30" t="s">
        <v>4114</v>
      </c>
      <c r="D8" s="210">
        <v>22.44</v>
      </c>
    </row>
    <row r="9" spans="1:4" x14ac:dyDescent="0.25">
      <c r="A9" s="30">
        <v>1344</v>
      </c>
      <c r="B9" s="30" t="s">
        <v>13083</v>
      </c>
      <c r="C9" s="30" t="s">
        <v>4113</v>
      </c>
      <c r="D9" s="210">
        <v>46.4</v>
      </c>
    </row>
    <row r="10" spans="1:4" x14ac:dyDescent="0.25">
      <c r="A10" s="30">
        <v>1342</v>
      </c>
      <c r="B10" s="30" t="s">
        <v>13084</v>
      </c>
      <c r="C10" s="30" t="s">
        <v>4113</v>
      </c>
      <c r="D10" s="210">
        <v>82.02</v>
      </c>
    </row>
    <row r="11" spans="1:4" x14ac:dyDescent="0.25">
      <c r="A11" s="30">
        <v>1349</v>
      </c>
      <c r="B11" s="30" t="s">
        <v>13085</v>
      </c>
      <c r="C11" s="30" t="s">
        <v>4113</v>
      </c>
      <c r="D11" s="210">
        <v>116.97</v>
      </c>
    </row>
    <row r="12" spans="1:4" x14ac:dyDescent="0.25">
      <c r="A12" s="30">
        <v>1350</v>
      </c>
      <c r="B12" s="30" t="s">
        <v>13086</v>
      </c>
      <c r="C12" s="30" t="s">
        <v>4113</v>
      </c>
      <c r="D12" s="210">
        <v>48</v>
      </c>
    </row>
    <row r="13" spans="1:4" x14ac:dyDescent="0.25">
      <c r="A13" s="30">
        <v>1359</v>
      </c>
      <c r="B13" s="30" t="s">
        <v>13087</v>
      </c>
      <c r="C13" s="30" t="s">
        <v>4113</v>
      </c>
      <c r="D13" s="210">
        <v>94.46</v>
      </c>
    </row>
    <row r="14" spans="1:4" x14ac:dyDescent="0.25">
      <c r="A14" s="30">
        <v>1351</v>
      </c>
      <c r="B14" s="30" t="s">
        <v>13088</v>
      </c>
      <c r="C14" s="30" t="s">
        <v>4113</v>
      </c>
      <c r="D14" s="210">
        <v>30.44</v>
      </c>
    </row>
    <row r="15" spans="1:4" x14ac:dyDescent="0.25">
      <c r="A15" s="30">
        <v>2418</v>
      </c>
      <c r="B15" s="30" t="s">
        <v>13089</v>
      </c>
      <c r="C15" s="30" t="s">
        <v>4113</v>
      </c>
      <c r="D15" s="210">
        <v>8.33</v>
      </c>
    </row>
    <row r="16" spans="1:4" x14ac:dyDescent="0.25">
      <c r="A16" s="30">
        <v>6086</v>
      </c>
      <c r="B16" s="30" t="s">
        <v>13090</v>
      </c>
      <c r="C16" s="30" t="s">
        <v>4145</v>
      </c>
      <c r="D16" s="210">
        <v>79.069999999999993</v>
      </c>
    </row>
    <row r="17" spans="1:4" x14ac:dyDescent="0.25">
      <c r="A17" s="30">
        <v>3378</v>
      </c>
      <c r="B17" s="30" t="s">
        <v>5418</v>
      </c>
      <c r="C17" s="30" t="s">
        <v>4113</v>
      </c>
      <c r="D17" s="210">
        <v>61.71</v>
      </c>
    </row>
    <row r="18" spans="1:4" x14ac:dyDescent="0.25">
      <c r="A18" s="30">
        <v>3380</v>
      </c>
      <c r="B18" s="30" t="s">
        <v>5419</v>
      </c>
      <c r="C18" s="30" t="s">
        <v>4113</v>
      </c>
      <c r="D18" s="210">
        <v>43.2</v>
      </c>
    </row>
    <row r="19" spans="1:4" x14ac:dyDescent="0.25">
      <c r="A19" s="30">
        <v>3379</v>
      </c>
      <c r="B19" s="30" t="s">
        <v>5420</v>
      </c>
      <c r="C19" s="30" t="s">
        <v>4113</v>
      </c>
      <c r="D19" s="210">
        <v>41.71</v>
      </c>
    </row>
    <row r="20" spans="1:4" x14ac:dyDescent="0.25">
      <c r="A20" s="30">
        <v>615</v>
      </c>
      <c r="B20" s="30" t="s">
        <v>13091</v>
      </c>
      <c r="C20" s="30" t="s">
        <v>4114</v>
      </c>
      <c r="D20" s="210">
        <v>440.9</v>
      </c>
    </row>
    <row r="21" spans="1:4" x14ac:dyDescent="0.25">
      <c r="A21" s="30">
        <v>606</v>
      </c>
      <c r="B21" s="30" t="s">
        <v>13092</v>
      </c>
      <c r="C21" s="30" t="s">
        <v>4114</v>
      </c>
      <c r="D21" s="210">
        <v>692.61</v>
      </c>
    </row>
    <row r="22" spans="1:4" x14ac:dyDescent="0.25">
      <c r="A22" s="30">
        <v>13382</v>
      </c>
      <c r="B22" s="30" t="s">
        <v>5421</v>
      </c>
      <c r="C22" s="30" t="s">
        <v>4113</v>
      </c>
      <c r="D22" s="210">
        <v>319.16000000000003</v>
      </c>
    </row>
    <row r="23" spans="1:4" x14ac:dyDescent="0.25">
      <c r="A23" s="30">
        <v>4047</v>
      </c>
      <c r="B23" s="30" t="s">
        <v>13093</v>
      </c>
      <c r="C23" s="30" t="s">
        <v>4145</v>
      </c>
      <c r="D23" s="210">
        <v>16</v>
      </c>
    </row>
    <row r="24" spans="1:4" x14ac:dyDescent="0.25">
      <c r="A24" s="30">
        <v>7344</v>
      </c>
      <c r="B24" s="30" t="s">
        <v>13094</v>
      </c>
      <c r="C24" s="30" t="s">
        <v>4145</v>
      </c>
      <c r="D24" s="210">
        <v>65.98</v>
      </c>
    </row>
    <row r="25" spans="1:4" x14ac:dyDescent="0.25">
      <c r="A25" s="30">
        <v>40514</v>
      </c>
      <c r="B25" s="30" t="s">
        <v>13095</v>
      </c>
      <c r="C25" s="30" t="s">
        <v>4118</v>
      </c>
      <c r="D25" s="210">
        <v>23.59</v>
      </c>
    </row>
    <row r="26" spans="1:4" x14ac:dyDescent="0.25">
      <c r="A26" s="30">
        <v>11199</v>
      </c>
      <c r="B26" s="30" t="s">
        <v>13096</v>
      </c>
      <c r="C26" s="30" t="s">
        <v>4113</v>
      </c>
      <c r="D26" s="210">
        <v>993.83</v>
      </c>
    </row>
    <row r="27" spans="1:4" x14ac:dyDescent="0.25">
      <c r="A27" s="30">
        <v>4053</v>
      </c>
      <c r="B27" s="30" t="s">
        <v>13097</v>
      </c>
      <c r="C27" s="30" t="s">
        <v>4145</v>
      </c>
      <c r="D27" s="210">
        <v>60.95</v>
      </c>
    </row>
    <row r="28" spans="1:4" x14ac:dyDescent="0.25">
      <c r="A28" s="30">
        <v>4056</v>
      </c>
      <c r="B28" s="30" t="s">
        <v>13098</v>
      </c>
      <c r="C28" s="30" t="s">
        <v>4145</v>
      </c>
      <c r="D28" s="210">
        <v>32.049999999999997</v>
      </c>
    </row>
    <row r="29" spans="1:4" x14ac:dyDescent="0.25">
      <c r="A29" s="30">
        <v>21136</v>
      </c>
      <c r="B29" s="30" t="s">
        <v>5422</v>
      </c>
      <c r="C29" s="30" t="s">
        <v>4116</v>
      </c>
      <c r="D29" s="210">
        <v>12.87</v>
      </c>
    </row>
    <row r="30" spans="1:4" x14ac:dyDescent="0.25">
      <c r="A30" s="30">
        <v>21128</v>
      </c>
      <c r="B30" s="30" t="s">
        <v>5423</v>
      </c>
      <c r="C30" s="30" t="s">
        <v>4116</v>
      </c>
      <c r="D30" s="210">
        <v>9.9600000000000009</v>
      </c>
    </row>
    <row r="31" spans="1:4" x14ac:dyDescent="0.25">
      <c r="A31" s="30">
        <v>21130</v>
      </c>
      <c r="B31" s="30" t="s">
        <v>5424</v>
      </c>
      <c r="C31" s="30" t="s">
        <v>4116</v>
      </c>
      <c r="D31" s="210">
        <v>25.15</v>
      </c>
    </row>
    <row r="32" spans="1:4" x14ac:dyDescent="0.25">
      <c r="A32" s="30">
        <v>21135</v>
      </c>
      <c r="B32" s="30" t="s">
        <v>5425</v>
      </c>
      <c r="C32" s="30" t="s">
        <v>4116</v>
      </c>
      <c r="D32" s="210">
        <v>24.76</v>
      </c>
    </row>
    <row r="33" spans="1:4" x14ac:dyDescent="0.25">
      <c r="A33" s="30">
        <v>38605</v>
      </c>
      <c r="B33" s="30" t="s">
        <v>5426</v>
      </c>
      <c r="C33" s="30" t="s">
        <v>4113</v>
      </c>
      <c r="D33" s="210">
        <v>127.94</v>
      </c>
    </row>
    <row r="34" spans="1:4" x14ac:dyDescent="0.25">
      <c r="A34" s="30">
        <v>11270</v>
      </c>
      <c r="B34" s="30" t="s">
        <v>5427</v>
      </c>
      <c r="C34" s="30" t="s">
        <v>4113</v>
      </c>
      <c r="D34" s="210">
        <v>1.44</v>
      </c>
    </row>
    <row r="35" spans="1:4" x14ac:dyDescent="0.25">
      <c r="A35" s="30">
        <v>412</v>
      </c>
      <c r="B35" s="30" t="s">
        <v>5428</v>
      </c>
      <c r="C35" s="30" t="s">
        <v>4113</v>
      </c>
      <c r="D35" s="210">
        <v>1.28</v>
      </c>
    </row>
    <row r="36" spans="1:4" x14ac:dyDescent="0.25">
      <c r="A36" s="30">
        <v>414</v>
      </c>
      <c r="B36" s="30" t="s">
        <v>5429</v>
      </c>
      <c r="C36" s="30" t="s">
        <v>4113</v>
      </c>
      <c r="D36" s="210">
        <v>0.08</v>
      </c>
    </row>
    <row r="37" spans="1:4" x14ac:dyDescent="0.25">
      <c r="A37" s="30">
        <v>410</v>
      </c>
      <c r="B37" s="30" t="s">
        <v>5430</v>
      </c>
      <c r="C37" s="30" t="s">
        <v>4113</v>
      </c>
      <c r="D37" s="210">
        <v>0.19</v>
      </c>
    </row>
    <row r="38" spans="1:4" x14ac:dyDescent="0.25">
      <c r="A38" s="30">
        <v>411</v>
      </c>
      <c r="B38" s="30" t="s">
        <v>5431</v>
      </c>
      <c r="C38" s="30" t="s">
        <v>4113</v>
      </c>
      <c r="D38" s="210">
        <v>0.25</v>
      </c>
    </row>
    <row r="39" spans="1:4" x14ac:dyDescent="0.25">
      <c r="A39" s="30">
        <v>408</v>
      </c>
      <c r="B39" s="30" t="s">
        <v>5432</v>
      </c>
      <c r="C39" s="30" t="s">
        <v>4113</v>
      </c>
      <c r="D39" s="210">
        <v>1.24</v>
      </c>
    </row>
    <row r="40" spans="1:4" x14ac:dyDescent="0.25">
      <c r="A40" s="30">
        <v>39131</v>
      </c>
      <c r="B40" s="30" t="s">
        <v>5433</v>
      </c>
      <c r="C40" s="30" t="s">
        <v>4113</v>
      </c>
      <c r="D40" s="210">
        <v>3.31</v>
      </c>
    </row>
    <row r="41" spans="1:4" x14ac:dyDescent="0.25">
      <c r="A41" s="30">
        <v>394</v>
      </c>
      <c r="B41" s="30" t="s">
        <v>5434</v>
      </c>
      <c r="C41" s="30" t="s">
        <v>4113</v>
      </c>
      <c r="D41" s="210">
        <v>3.36</v>
      </c>
    </row>
    <row r="42" spans="1:4" x14ac:dyDescent="0.25">
      <c r="A42" s="30">
        <v>39130</v>
      </c>
      <c r="B42" s="30" t="s">
        <v>5435</v>
      </c>
      <c r="C42" s="30" t="s">
        <v>4113</v>
      </c>
      <c r="D42" s="210">
        <v>3.02</v>
      </c>
    </row>
    <row r="43" spans="1:4" x14ac:dyDescent="0.25">
      <c r="A43" s="30">
        <v>395</v>
      </c>
      <c r="B43" s="30" t="s">
        <v>5436</v>
      </c>
      <c r="C43" s="30" t="s">
        <v>4113</v>
      </c>
      <c r="D43" s="210">
        <v>3.23</v>
      </c>
    </row>
    <row r="44" spans="1:4" x14ac:dyDescent="0.25">
      <c r="A44" s="30">
        <v>39127</v>
      </c>
      <c r="B44" s="30" t="s">
        <v>5437</v>
      </c>
      <c r="C44" s="30" t="s">
        <v>4113</v>
      </c>
      <c r="D44" s="210">
        <v>1.59</v>
      </c>
    </row>
    <row r="45" spans="1:4" x14ac:dyDescent="0.25">
      <c r="A45" s="30">
        <v>392</v>
      </c>
      <c r="B45" s="30" t="s">
        <v>5438</v>
      </c>
      <c r="C45" s="30" t="s">
        <v>4113</v>
      </c>
      <c r="D45" s="210">
        <v>1.63</v>
      </c>
    </row>
    <row r="46" spans="1:4" x14ac:dyDescent="0.25">
      <c r="A46" s="30">
        <v>39129</v>
      </c>
      <c r="B46" s="30" t="s">
        <v>5439</v>
      </c>
      <c r="C46" s="30" t="s">
        <v>4113</v>
      </c>
      <c r="D46" s="210">
        <v>1.86</v>
      </c>
    </row>
    <row r="47" spans="1:4" x14ac:dyDescent="0.25">
      <c r="A47" s="30">
        <v>393</v>
      </c>
      <c r="B47" s="30" t="s">
        <v>5440</v>
      </c>
      <c r="C47" s="30" t="s">
        <v>4113</v>
      </c>
      <c r="D47" s="210">
        <v>1.95</v>
      </c>
    </row>
    <row r="48" spans="1:4" x14ac:dyDescent="0.25">
      <c r="A48" s="30">
        <v>39133</v>
      </c>
      <c r="B48" s="30" t="s">
        <v>5441</v>
      </c>
      <c r="C48" s="30" t="s">
        <v>4113</v>
      </c>
      <c r="D48" s="210">
        <v>4.3499999999999996</v>
      </c>
    </row>
    <row r="49" spans="1:4" x14ac:dyDescent="0.25">
      <c r="A49" s="30">
        <v>397</v>
      </c>
      <c r="B49" s="30" t="s">
        <v>5442</v>
      </c>
      <c r="C49" s="30" t="s">
        <v>4113</v>
      </c>
      <c r="D49" s="210">
        <v>4.8099999999999996</v>
      </c>
    </row>
    <row r="50" spans="1:4" x14ac:dyDescent="0.25">
      <c r="A50" s="30">
        <v>39132</v>
      </c>
      <c r="B50" s="30" t="s">
        <v>5443</v>
      </c>
      <c r="C50" s="30" t="s">
        <v>4113</v>
      </c>
      <c r="D50" s="210">
        <v>3.48</v>
      </c>
    </row>
    <row r="51" spans="1:4" x14ac:dyDescent="0.25">
      <c r="A51" s="30">
        <v>396</v>
      </c>
      <c r="B51" s="30" t="s">
        <v>5444</v>
      </c>
      <c r="C51" s="30" t="s">
        <v>4113</v>
      </c>
      <c r="D51" s="210">
        <v>3.73</v>
      </c>
    </row>
    <row r="52" spans="1:4" x14ac:dyDescent="0.25">
      <c r="A52" s="30">
        <v>39135</v>
      </c>
      <c r="B52" s="30" t="s">
        <v>5445</v>
      </c>
      <c r="C52" s="30" t="s">
        <v>4113</v>
      </c>
      <c r="D52" s="210">
        <v>6.97</v>
      </c>
    </row>
    <row r="53" spans="1:4" x14ac:dyDescent="0.25">
      <c r="A53" s="30">
        <v>39128</v>
      </c>
      <c r="B53" s="30" t="s">
        <v>5446</v>
      </c>
      <c r="C53" s="30" t="s">
        <v>4113</v>
      </c>
      <c r="D53" s="210">
        <v>1.74</v>
      </c>
    </row>
    <row r="54" spans="1:4" x14ac:dyDescent="0.25">
      <c r="A54" s="30">
        <v>400</v>
      </c>
      <c r="B54" s="30" t="s">
        <v>5447</v>
      </c>
      <c r="C54" s="30" t="s">
        <v>4113</v>
      </c>
      <c r="D54" s="210">
        <v>1.7</v>
      </c>
    </row>
    <row r="55" spans="1:4" x14ac:dyDescent="0.25">
      <c r="A55" s="30">
        <v>39125</v>
      </c>
      <c r="B55" s="30" t="s">
        <v>5448</v>
      </c>
      <c r="C55" s="30" t="s">
        <v>4113</v>
      </c>
      <c r="D55" s="210">
        <v>1.74</v>
      </c>
    </row>
    <row r="56" spans="1:4" x14ac:dyDescent="0.25">
      <c r="A56" s="30">
        <v>39134</v>
      </c>
      <c r="B56" s="30" t="s">
        <v>5449</v>
      </c>
      <c r="C56" s="30" t="s">
        <v>4113</v>
      </c>
      <c r="D56" s="210">
        <v>5.8</v>
      </c>
    </row>
    <row r="57" spans="1:4" x14ac:dyDescent="0.25">
      <c r="A57" s="30">
        <v>398</v>
      </c>
      <c r="B57" s="30" t="s">
        <v>5450</v>
      </c>
      <c r="C57" s="30" t="s">
        <v>4113</v>
      </c>
      <c r="D57" s="210">
        <v>5.35</v>
      </c>
    </row>
    <row r="58" spans="1:4" x14ac:dyDescent="0.25">
      <c r="A58" s="30">
        <v>39126</v>
      </c>
      <c r="B58" s="30" t="s">
        <v>5451</v>
      </c>
      <c r="C58" s="30" t="s">
        <v>4113</v>
      </c>
      <c r="D58" s="210">
        <v>7.84</v>
      </c>
    </row>
    <row r="59" spans="1:4" x14ac:dyDescent="0.25">
      <c r="A59" s="30">
        <v>399</v>
      </c>
      <c r="B59" s="30" t="s">
        <v>5452</v>
      </c>
      <c r="C59" s="30" t="s">
        <v>4113</v>
      </c>
      <c r="D59" s="210">
        <v>6.9</v>
      </c>
    </row>
    <row r="60" spans="1:4" x14ac:dyDescent="0.25">
      <c r="A60" s="30">
        <v>39158</v>
      </c>
      <c r="B60" s="30" t="s">
        <v>5453</v>
      </c>
      <c r="C60" s="30" t="s">
        <v>4113</v>
      </c>
      <c r="D60" s="210">
        <v>18.54</v>
      </c>
    </row>
    <row r="61" spans="1:4" x14ac:dyDescent="0.25">
      <c r="A61" s="30">
        <v>39141</v>
      </c>
      <c r="B61" s="30" t="s">
        <v>5454</v>
      </c>
      <c r="C61" s="30" t="s">
        <v>4113</v>
      </c>
      <c r="D61" s="210">
        <v>1.34</v>
      </c>
    </row>
    <row r="62" spans="1:4" x14ac:dyDescent="0.25">
      <c r="A62" s="30">
        <v>39140</v>
      </c>
      <c r="B62" s="30" t="s">
        <v>5455</v>
      </c>
      <c r="C62" s="30" t="s">
        <v>4113</v>
      </c>
      <c r="D62" s="210">
        <v>1.22</v>
      </c>
    </row>
    <row r="63" spans="1:4" x14ac:dyDescent="0.25">
      <c r="A63" s="30">
        <v>39137</v>
      </c>
      <c r="B63" s="30" t="s">
        <v>5456</v>
      </c>
      <c r="C63" s="30" t="s">
        <v>4113</v>
      </c>
      <c r="D63" s="210">
        <v>0.7</v>
      </c>
    </row>
    <row r="64" spans="1:4" x14ac:dyDescent="0.25">
      <c r="A64" s="30">
        <v>39139</v>
      </c>
      <c r="B64" s="30" t="s">
        <v>5457</v>
      </c>
      <c r="C64" s="30" t="s">
        <v>4113</v>
      </c>
      <c r="D64" s="210">
        <v>1.01</v>
      </c>
    </row>
    <row r="65" spans="1:4" x14ac:dyDescent="0.25">
      <c r="A65" s="30">
        <v>39143</v>
      </c>
      <c r="B65" s="30" t="s">
        <v>5458</v>
      </c>
      <c r="C65" s="30" t="s">
        <v>4113</v>
      </c>
      <c r="D65" s="210">
        <v>2.77</v>
      </c>
    </row>
    <row r="66" spans="1:4" x14ac:dyDescent="0.25">
      <c r="A66" s="30">
        <v>39142</v>
      </c>
      <c r="B66" s="30" t="s">
        <v>5459</v>
      </c>
      <c r="C66" s="30" t="s">
        <v>4113</v>
      </c>
      <c r="D66" s="210">
        <v>1.99</v>
      </c>
    </row>
    <row r="67" spans="1:4" x14ac:dyDescent="0.25">
      <c r="A67" s="30">
        <v>39138</v>
      </c>
      <c r="B67" s="30" t="s">
        <v>5460</v>
      </c>
      <c r="C67" s="30" t="s">
        <v>4113</v>
      </c>
      <c r="D67" s="210">
        <v>0.74</v>
      </c>
    </row>
    <row r="68" spans="1:4" x14ac:dyDescent="0.25">
      <c r="A68" s="30">
        <v>39136</v>
      </c>
      <c r="B68" s="30" t="s">
        <v>5461</v>
      </c>
      <c r="C68" s="30" t="s">
        <v>4113</v>
      </c>
      <c r="D68" s="210">
        <v>0.49</v>
      </c>
    </row>
    <row r="69" spans="1:4" x14ac:dyDescent="0.25">
      <c r="A69" s="30">
        <v>39144</v>
      </c>
      <c r="B69" s="30" t="s">
        <v>5462</v>
      </c>
      <c r="C69" s="30" t="s">
        <v>4113</v>
      </c>
      <c r="D69" s="210">
        <v>3.23</v>
      </c>
    </row>
    <row r="70" spans="1:4" x14ac:dyDescent="0.25">
      <c r="A70" s="30">
        <v>39145</v>
      </c>
      <c r="B70" s="30" t="s">
        <v>5463</v>
      </c>
      <c r="C70" s="30" t="s">
        <v>4113</v>
      </c>
      <c r="D70" s="210">
        <v>5.33</v>
      </c>
    </row>
    <row r="71" spans="1:4" x14ac:dyDescent="0.25">
      <c r="A71" s="30">
        <v>12615</v>
      </c>
      <c r="B71" s="30" t="s">
        <v>5464</v>
      </c>
      <c r="C71" s="30" t="s">
        <v>4113</v>
      </c>
      <c r="D71" s="210">
        <v>3.91</v>
      </c>
    </row>
    <row r="72" spans="1:4" x14ac:dyDescent="0.25">
      <c r="A72" s="30">
        <v>11927</v>
      </c>
      <c r="B72" s="30" t="s">
        <v>5465</v>
      </c>
      <c r="C72" s="30" t="s">
        <v>4113</v>
      </c>
      <c r="D72" s="210">
        <v>4.29</v>
      </c>
    </row>
    <row r="73" spans="1:4" x14ac:dyDescent="0.25">
      <c r="A73" s="30">
        <v>11928</v>
      </c>
      <c r="B73" s="30" t="s">
        <v>5466</v>
      </c>
      <c r="C73" s="30" t="s">
        <v>4113</v>
      </c>
      <c r="D73" s="210">
        <v>4.92</v>
      </c>
    </row>
    <row r="74" spans="1:4" x14ac:dyDescent="0.25">
      <c r="A74" s="30">
        <v>11929</v>
      </c>
      <c r="B74" s="30" t="s">
        <v>5467</v>
      </c>
      <c r="C74" s="30" t="s">
        <v>4113</v>
      </c>
      <c r="D74" s="210">
        <v>7.61</v>
      </c>
    </row>
    <row r="75" spans="1:4" x14ac:dyDescent="0.25">
      <c r="A75" s="30">
        <v>36801</v>
      </c>
      <c r="B75" s="30" t="s">
        <v>5468</v>
      </c>
      <c r="C75" s="30" t="s">
        <v>4113</v>
      </c>
      <c r="D75" s="210">
        <v>23.48</v>
      </c>
    </row>
    <row r="76" spans="1:4" x14ac:dyDescent="0.25">
      <c r="A76" s="30">
        <v>36246</v>
      </c>
      <c r="B76" s="30" t="s">
        <v>5469</v>
      </c>
      <c r="C76" s="30" t="s">
        <v>4116</v>
      </c>
      <c r="D76" s="210">
        <v>4.3499999999999996</v>
      </c>
    </row>
    <row r="77" spans="1:4" x14ac:dyDescent="0.25">
      <c r="A77" s="30">
        <v>37600</v>
      </c>
      <c r="B77" s="30" t="s">
        <v>5470</v>
      </c>
      <c r="C77" s="30" t="s">
        <v>4113</v>
      </c>
      <c r="D77" s="210">
        <v>65.97</v>
      </c>
    </row>
    <row r="78" spans="1:4" x14ac:dyDescent="0.25">
      <c r="A78" s="30">
        <v>37599</v>
      </c>
      <c r="B78" s="30" t="s">
        <v>5471</v>
      </c>
      <c r="C78" s="30" t="s">
        <v>4113</v>
      </c>
      <c r="D78" s="210">
        <v>61.4</v>
      </c>
    </row>
    <row r="79" spans="1:4" x14ac:dyDescent="0.25">
      <c r="A79" s="30">
        <v>1</v>
      </c>
      <c r="B79" s="30" t="s">
        <v>5472</v>
      </c>
      <c r="C79" s="30" t="s">
        <v>4117</v>
      </c>
      <c r="D79" s="210">
        <v>64</v>
      </c>
    </row>
    <row r="80" spans="1:4" x14ac:dyDescent="0.25">
      <c r="A80" s="30">
        <v>3</v>
      </c>
      <c r="B80" s="30" t="s">
        <v>5473</v>
      </c>
      <c r="C80" s="30" t="s">
        <v>4118</v>
      </c>
      <c r="D80" s="210">
        <v>5.1100000000000003</v>
      </c>
    </row>
    <row r="81" spans="1:4" x14ac:dyDescent="0.25">
      <c r="A81" s="30">
        <v>43054</v>
      </c>
      <c r="B81" s="30" t="s">
        <v>13099</v>
      </c>
      <c r="C81" s="30" t="s">
        <v>4117</v>
      </c>
      <c r="D81" s="210">
        <v>13.64</v>
      </c>
    </row>
    <row r="82" spans="1:4" x14ac:dyDescent="0.25">
      <c r="A82" s="30">
        <v>42402</v>
      </c>
      <c r="B82" s="30" t="s">
        <v>13100</v>
      </c>
      <c r="C82" s="30" t="s">
        <v>4117</v>
      </c>
      <c r="D82" s="210">
        <v>13.04</v>
      </c>
    </row>
    <row r="83" spans="1:4" x14ac:dyDescent="0.25">
      <c r="A83" s="30">
        <v>42403</v>
      </c>
      <c r="B83" s="30" t="s">
        <v>13101</v>
      </c>
      <c r="C83" s="30" t="s">
        <v>4117</v>
      </c>
      <c r="D83" s="210">
        <v>16.73</v>
      </c>
    </row>
    <row r="84" spans="1:4" x14ac:dyDescent="0.25">
      <c r="A84" s="30">
        <v>42404</v>
      </c>
      <c r="B84" s="30" t="s">
        <v>13102</v>
      </c>
      <c r="C84" s="30" t="s">
        <v>4117</v>
      </c>
      <c r="D84" s="210">
        <v>16.63</v>
      </c>
    </row>
    <row r="85" spans="1:4" x14ac:dyDescent="0.25">
      <c r="A85" s="30">
        <v>42405</v>
      </c>
      <c r="B85" s="30" t="s">
        <v>13103</v>
      </c>
      <c r="C85" s="30" t="s">
        <v>4117</v>
      </c>
      <c r="D85" s="210">
        <v>17.72</v>
      </c>
    </row>
    <row r="86" spans="1:4" x14ac:dyDescent="0.25">
      <c r="A86" s="30">
        <v>34341</v>
      </c>
      <c r="B86" s="30" t="s">
        <v>5474</v>
      </c>
      <c r="C86" s="30" t="s">
        <v>4117</v>
      </c>
      <c r="D86" s="210">
        <v>15.38</v>
      </c>
    </row>
    <row r="87" spans="1:4" x14ac:dyDescent="0.25">
      <c r="A87" s="30">
        <v>43053</v>
      </c>
      <c r="B87" s="30" t="s">
        <v>13104</v>
      </c>
      <c r="C87" s="30" t="s">
        <v>4117</v>
      </c>
      <c r="D87" s="210">
        <v>12.19</v>
      </c>
    </row>
    <row r="88" spans="1:4" x14ac:dyDescent="0.25">
      <c r="A88" s="30">
        <v>43058</v>
      </c>
      <c r="B88" s="30" t="s">
        <v>13105</v>
      </c>
      <c r="C88" s="30" t="s">
        <v>4117</v>
      </c>
      <c r="D88" s="210">
        <v>12.64</v>
      </c>
    </row>
    <row r="89" spans="1:4" x14ac:dyDescent="0.25">
      <c r="A89" s="30">
        <v>34</v>
      </c>
      <c r="B89" s="30" t="s">
        <v>5013</v>
      </c>
      <c r="C89" s="30" t="s">
        <v>4117</v>
      </c>
      <c r="D89" s="210">
        <v>12.7</v>
      </c>
    </row>
    <row r="90" spans="1:4" x14ac:dyDescent="0.25">
      <c r="A90" s="30">
        <v>43055</v>
      </c>
      <c r="B90" s="30" t="s">
        <v>13106</v>
      </c>
      <c r="C90" s="30" t="s">
        <v>4117</v>
      </c>
      <c r="D90" s="210">
        <v>11</v>
      </c>
    </row>
    <row r="91" spans="1:4" x14ac:dyDescent="0.25">
      <c r="A91" s="30">
        <v>43056</v>
      </c>
      <c r="B91" s="30" t="s">
        <v>13107</v>
      </c>
      <c r="C91" s="30" t="s">
        <v>4117</v>
      </c>
      <c r="D91" s="210">
        <v>12.68</v>
      </c>
    </row>
    <row r="92" spans="1:4" x14ac:dyDescent="0.25">
      <c r="A92" s="30">
        <v>43057</v>
      </c>
      <c r="B92" s="30" t="s">
        <v>13108</v>
      </c>
      <c r="C92" s="30" t="s">
        <v>4117</v>
      </c>
      <c r="D92" s="210">
        <v>13.94</v>
      </c>
    </row>
    <row r="93" spans="1:4" x14ac:dyDescent="0.25">
      <c r="A93" s="30">
        <v>34449</v>
      </c>
      <c r="B93" s="30" t="s">
        <v>5475</v>
      </c>
      <c r="C93" s="30" t="s">
        <v>4117</v>
      </c>
      <c r="D93" s="210">
        <v>14.9</v>
      </c>
    </row>
    <row r="94" spans="1:4" x14ac:dyDescent="0.25">
      <c r="A94" s="30">
        <v>32</v>
      </c>
      <c r="B94" s="30" t="s">
        <v>5476</v>
      </c>
      <c r="C94" s="30" t="s">
        <v>4117</v>
      </c>
      <c r="D94" s="210">
        <v>13.4</v>
      </c>
    </row>
    <row r="95" spans="1:4" x14ac:dyDescent="0.25">
      <c r="A95" s="30">
        <v>33</v>
      </c>
      <c r="B95" s="30" t="s">
        <v>5477</v>
      </c>
      <c r="C95" s="30" t="s">
        <v>4117</v>
      </c>
      <c r="D95" s="210">
        <v>13.47</v>
      </c>
    </row>
    <row r="96" spans="1:4" x14ac:dyDescent="0.25">
      <c r="A96" s="30">
        <v>43061</v>
      </c>
      <c r="B96" s="30" t="s">
        <v>13109</v>
      </c>
      <c r="C96" s="30" t="s">
        <v>4117</v>
      </c>
      <c r="D96" s="210">
        <v>12.59</v>
      </c>
    </row>
    <row r="97" spans="1:4" x14ac:dyDescent="0.25">
      <c r="A97" s="30">
        <v>43059</v>
      </c>
      <c r="B97" s="30" t="s">
        <v>13110</v>
      </c>
      <c r="C97" s="30" t="s">
        <v>4117</v>
      </c>
      <c r="D97" s="210">
        <v>12.02</v>
      </c>
    </row>
    <row r="98" spans="1:4" x14ac:dyDescent="0.25">
      <c r="A98" s="30">
        <v>43062</v>
      </c>
      <c r="B98" s="30" t="s">
        <v>13111</v>
      </c>
      <c r="C98" s="30" t="s">
        <v>4117</v>
      </c>
      <c r="D98" s="210">
        <v>13.32</v>
      </c>
    </row>
    <row r="99" spans="1:4" x14ac:dyDescent="0.25">
      <c r="A99" s="30">
        <v>43060</v>
      </c>
      <c r="B99" s="30" t="s">
        <v>13112</v>
      </c>
      <c r="C99" s="30" t="s">
        <v>4117</v>
      </c>
      <c r="D99" s="210">
        <v>10.47</v>
      </c>
    </row>
    <row r="100" spans="1:4" x14ac:dyDescent="0.25">
      <c r="A100" s="30">
        <v>20063</v>
      </c>
      <c r="B100" s="30" t="s">
        <v>5478</v>
      </c>
      <c r="C100" s="30" t="s">
        <v>4113</v>
      </c>
      <c r="D100" s="210">
        <v>3.89</v>
      </c>
    </row>
    <row r="101" spans="1:4" x14ac:dyDescent="0.25">
      <c r="A101" s="30">
        <v>40410</v>
      </c>
      <c r="B101" s="30" t="s">
        <v>5479</v>
      </c>
      <c r="C101" s="30" t="s">
        <v>4113</v>
      </c>
      <c r="D101" s="210">
        <v>23.68</v>
      </c>
    </row>
    <row r="102" spans="1:4" x14ac:dyDescent="0.25">
      <c r="A102" s="30">
        <v>40411</v>
      </c>
      <c r="B102" s="30" t="s">
        <v>5480</v>
      </c>
      <c r="C102" s="30" t="s">
        <v>4113</v>
      </c>
      <c r="D102" s="210">
        <v>25.7</v>
      </c>
    </row>
    <row r="103" spans="1:4" x14ac:dyDescent="0.25">
      <c r="A103" s="30">
        <v>40412</v>
      </c>
      <c r="B103" s="30" t="s">
        <v>5481</v>
      </c>
      <c r="C103" s="30" t="s">
        <v>4113</v>
      </c>
      <c r="D103" s="210">
        <v>28.84</v>
      </c>
    </row>
    <row r="104" spans="1:4" x14ac:dyDescent="0.25">
      <c r="A104" s="30">
        <v>38838</v>
      </c>
      <c r="B104" s="30" t="s">
        <v>5482</v>
      </c>
      <c r="C104" s="30" t="s">
        <v>4113</v>
      </c>
      <c r="D104" s="210">
        <v>10.81</v>
      </c>
    </row>
    <row r="105" spans="1:4" x14ac:dyDescent="0.25">
      <c r="A105" s="30">
        <v>38839</v>
      </c>
      <c r="B105" s="30" t="s">
        <v>5483</v>
      </c>
      <c r="C105" s="30" t="s">
        <v>4113</v>
      </c>
      <c r="D105" s="210">
        <v>12.73</v>
      </c>
    </row>
    <row r="106" spans="1:4" x14ac:dyDescent="0.25">
      <c r="A106" s="30">
        <v>55</v>
      </c>
      <c r="B106" s="30" t="s">
        <v>5484</v>
      </c>
      <c r="C106" s="30" t="s">
        <v>4113</v>
      </c>
      <c r="D106" s="210">
        <v>4.5199999999999996</v>
      </c>
    </row>
    <row r="107" spans="1:4" x14ac:dyDescent="0.25">
      <c r="A107" s="30">
        <v>61</v>
      </c>
      <c r="B107" s="30" t="s">
        <v>5485</v>
      </c>
      <c r="C107" s="30" t="s">
        <v>4113</v>
      </c>
      <c r="D107" s="210">
        <v>4.2699999999999996</v>
      </c>
    </row>
    <row r="108" spans="1:4" x14ac:dyDescent="0.25">
      <c r="A108" s="30">
        <v>62</v>
      </c>
      <c r="B108" s="30" t="s">
        <v>5486</v>
      </c>
      <c r="C108" s="30" t="s">
        <v>4113</v>
      </c>
      <c r="D108" s="210">
        <v>8.86</v>
      </c>
    </row>
    <row r="109" spans="1:4" x14ac:dyDescent="0.25">
      <c r="A109" s="30">
        <v>77</v>
      </c>
      <c r="B109" s="30" t="s">
        <v>5487</v>
      </c>
      <c r="C109" s="30" t="s">
        <v>4113</v>
      </c>
      <c r="D109" s="210">
        <v>1.1200000000000001</v>
      </c>
    </row>
    <row r="110" spans="1:4" x14ac:dyDescent="0.25">
      <c r="A110" s="30">
        <v>76</v>
      </c>
      <c r="B110" s="30" t="s">
        <v>5488</v>
      </c>
      <c r="C110" s="30" t="s">
        <v>4113</v>
      </c>
      <c r="D110" s="210">
        <v>1.1399999999999999</v>
      </c>
    </row>
    <row r="111" spans="1:4" x14ac:dyDescent="0.25">
      <c r="A111" s="30">
        <v>67</v>
      </c>
      <c r="B111" s="30" t="s">
        <v>5489</v>
      </c>
      <c r="C111" s="30" t="s">
        <v>4113</v>
      </c>
      <c r="D111" s="210">
        <v>11.04</v>
      </c>
    </row>
    <row r="112" spans="1:4" x14ac:dyDescent="0.25">
      <c r="A112" s="30">
        <v>71</v>
      </c>
      <c r="B112" s="30" t="s">
        <v>5490</v>
      </c>
      <c r="C112" s="30" t="s">
        <v>4113</v>
      </c>
      <c r="D112" s="210">
        <v>20.29</v>
      </c>
    </row>
    <row r="113" spans="1:4" x14ac:dyDescent="0.25">
      <c r="A113" s="30">
        <v>73</v>
      </c>
      <c r="B113" s="30" t="s">
        <v>5491</v>
      </c>
      <c r="C113" s="30" t="s">
        <v>4113</v>
      </c>
      <c r="D113" s="210">
        <v>15.15</v>
      </c>
    </row>
    <row r="114" spans="1:4" x14ac:dyDescent="0.25">
      <c r="A114" s="30">
        <v>103</v>
      </c>
      <c r="B114" s="30" t="s">
        <v>5492</v>
      </c>
      <c r="C114" s="30" t="s">
        <v>4113</v>
      </c>
      <c r="D114" s="210">
        <v>45.06</v>
      </c>
    </row>
    <row r="115" spans="1:4" x14ac:dyDescent="0.25">
      <c r="A115" s="30">
        <v>107</v>
      </c>
      <c r="B115" s="30" t="s">
        <v>5493</v>
      </c>
      <c r="C115" s="30" t="s">
        <v>4113</v>
      </c>
      <c r="D115" s="210">
        <v>0.7</v>
      </c>
    </row>
    <row r="116" spans="1:4" x14ac:dyDescent="0.25">
      <c r="A116" s="30">
        <v>65</v>
      </c>
      <c r="B116" s="30" t="s">
        <v>5494</v>
      </c>
      <c r="C116" s="30" t="s">
        <v>4113</v>
      </c>
      <c r="D116" s="210">
        <v>0.87</v>
      </c>
    </row>
    <row r="117" spans="1:4" x14ac:dyDescent="0.25">
      <c r="A117" s="30">
        <v>108</v>
      </c>
      <c r="B117" s="30" t="s">
        <v>5495</v>
      </c>
      <c r="C117" s="30" t="s">
        <v>4113</v>
      </c>
      <c r="D117" s="210">
        <v>1.8</v>
      </c>
    </row>
    <row r="118" spans="1:4" x14ac:dyDescent="0.25">
      <c r="A118" s="30">
        <v>110</v>
      </c>
      <c r="B118" s="30" t="s">
        <v>5496</v>
      </c>
      <c r="C118" s="30" t="s">
        <v>4113</v>
      </c>
      <c r="D118" s="210">
        <v>6.96</v>
      </c>
    </row>
    <row r="119" spans="1:4" x14ac:dyDescent="0.25">
      <c r="A119" s="30">
        <v>109</v>
      </c>
      <c r="B119" s="30" t="s">
        <v>5497</v>
      </c>
      <c r="C119" s="30" t="s">
        <v>4113</v>
      </c>
      <c r="D119" s="210">
        <v>3.43</v>
      </c>
    </row>
    <row r="120" spans="1:4" x14ac:dyDescent="0.25">
      <c r="A120" s="30">
        <v>111</v>
      </c>
      <c r="B120" s="30" t="s">
        <v>5498</v>
      </c>
      <c r="C120" s="30" t="s">
        <v>4113</v>
      </c>
      <c r="D120" s="210">
        <v>8.02</v>
      </c>
    </row>
    <row r="121" spans="1:4" x14ac:dyDescent="0.25">
      <c r="A121" s="30">
        <v>112</v>
      </c>
      <c r="B121" s="30" t="s">
        <v>5499</v>
      </c>
      <c r="C121" s="30" t="s">
        <v>4113</v>
      </c>
      <c r="D121" s="210">
        <v>4.3600000000000003</v>
      </c>
    </row>
    <row r="122" spans="1:4" x14ac:dyDescent="0.25">
      <c r="A122" s="30">
        <v>113</v>
      </c>
      <c r="B122" s="30" t="s">
        <v>5500</v>
      </c>
      <c r="C122" s="30" t="s">
        <v>4113</v>
      </c>
      <c r="D122" s="210">
        <v>11.85</v>
      </c>
    </row>
    <row r="123" spans="1:4" x14ac:dyDescent="0.25">
      <c r="A123" s="30">
        <v>104</v>
      </c>
      <c r="B123" s="30" t="s">
        <v>5501</v>
      </c>
      <c r="C123" s="30" t="s">
        <v>4113</v>
      </c>
      <c r="D123" s="210">
        <v>17.239999999999998</v>
      </c>
    </row>
    <row r="124" spans="1:4" x14ac:dyDescent="0.25">
      <c r="A124" s="30">
        <v>102</v>
      </c>
      <c r="B124" s="30" t="s">
        <v>5502</v>
      </c>
      <c r="C124" s="30" t="s">
        <v>4113</v>
      </c>
      <c r="D124" s="210">
        <v>28.3</v>
      </c>
    </row>
    <row r="125" spans="1:4" x14ac:dyDescent="0.25">
      <c r="A125" s="30">
        <v>95</v>
      </c>
      <c r="B125" s="30" t="s">
        <v>5503</v>
      </c>
      <c r="C125" s="30" t="s">
        <v>4113</v>
      </c>
      <c r="D125" s="210">
        <v>9.58</v>
      </c>
    </row>
    <row r="126" spans="1:4" x14ac:dyDescent="0.25">
      <c r="A126" s="30">
        <v>96</v>
      </c>
      <c r="B126" s="30" t="s">
        <v>5504</v>
      </c>
      <c r="C126" s="30" t="s">
        <v>4113</v>
      </c>
      <c r="D126" s="210">
        <v>11.01</v>
      </c>
    </row>
    <row r="127" spans="1:4" x14ac:dyDescent="0.25">
      <c r="A127" s="30">
        <v>97</v>
      </c>
      <c r="B127" s="30" t="s">
        <v>5505</v>
      </c>
      <c r="C127" s="30" t="s">
        <v>4113</v>
      </c>
      <c r="D127" s="210">
        <v>14.3</v>
      </c>
    </row>
    <row r="128" spans="1:4" x14ac:dyDescent="0.25">
      <c r="A128" s="30">
        <v>98</v>
      </c>
      <c r="B128" s="30" t="s">
        <v>5506</v>
      </c>
      <c r="C128" s="30" t="s">
        <v>4113</v>
      </c>
      <c r="D128" s="210">
        <v>19.28</v>
      </c>
    </row>
    <row r="129" spans="1:4" x14ac:dyDescent="0.25">
      <c r="A129" s="30">
        <v>99</v>
      </c>
      <c r="B129" s="30" t="s">
        <v>5507</v>
      </c>
      <c r="C129" s="30" t="s">
        <v>4113</v>
      </c>
      <c r="D129" s="210">
        <v>23.38</v>
      </c>
    </row>
    <row r="130" spans="1:4" x14ac:dyDescent="0.25">
      <c r="A130" s="30">
        <v>100</v>
      </c>
      <c r="B130" s="30" t="s">
        <v>5508</v>
      </c>
      <c r="C130" s="30" t="s">
        <v>4113</v>
      </c>
      <c r="D130" s="210">
        <v>32.619999999999997</v>
      </c>
    </row>
    <row r="131" spans="1:4" x14ac:dyDescent="0.25">
      <c r="A131" s="30">
        <v>75</v>
      </c>
      <c r="B131" s="30" t="s">
        <v>5509</v>
      </c>
      <c r="C131" s="30" t="s">
        <v>4113</v>
      </c>
      <c r="D131" s="210">
        <v>340.01</v>
      </c>
    </row>
    <row r="132" spans="1:4" x14ac:dyDescent="0.25">
      <c r="A132" s="30">
        <v>114</v>
      </c>
      <c r="B132" s="30" t="s">
        <v>5510</v>
      </c>
      <c r="C132" s="30" t="s">
        <v>4113</v>
      </c>
      <c r="D132" s="210">
        <v>12.39</v>
      </c>
    </row>
    <row r="133" spans="1:4" x14ac:dyDescent="0.25">
      <c r="A133" s="30">
        <v>68</v>
      </c>
      <c r="B133" s="30" t="s">
        <v>5511</v>
      </c>
      <c r="C133" s="30" t="s">
        <v>4113</v>
      </c>
      <c r="D133" s="210">
        <v>18.940000000000001</v>
      </c>
    </row>
    <row r="134" spans="1:4" x14ac:dyDescent="0.25">
      <c r="A134" s="30">
        <v>86</v>
      </c>
      <c r="B134" s="30" t="s">
        <v>5512</v>
      </c>
      <c r="C134" s="30" t="s">
        <v>4113</v>
      </c>
      <c r="D134" s="210">
        <v>35.22</v>
      </c>
    </row>
    <row r="135" spans="1:4" x14ac:dyDescent="0.25">
      <c r="A135" s="30">
        <v>66</v>
      </c>
      <c r="B135" s="30" t="s">
        <v>5513</v>
      </c>
      <c r="C135" s="30" t="s">
        <v>4113</v>
      </c>
      <c r="D135" s="210">
        <v>35.35</v>
      </c>
    </row>
    <row r="136" spans="1:4" x14ac:dyDescent="0.25">
      <c r="A136" s="30">
        <v>69</v>
      </c>
      <c r="B136" s="30" t="s">
        <v>5514</v>
      </c>
      <c r="C136" s="30" t="s">
        <v>4113</v>
      </c>
      <c r="D136" s="210">
        <v>54.03</v>
      </c>
    </row>
    <row r="137" spans="1:4" x14ac:dyDescent="0.25">
      <c r="A137" s="30">
        <v>83</v>
      </c>
      <c r="B137" s="30" t="s">
        <v>5515</v>
      </c>
      <c r="C137" s="30" t="s">
        <v>4113</v>
      </c>
      <c r="D137" s="210">
        <v>172.55</v>
      </c>
    </row>
    <row r="138" spans="1:4" x14ac:dyDescent="0.25">
      <c r="A138" s="30">
        <v>74</v>
      </c>
      <c r="B138" s="30" t="s">
        <v>5516</v>
      </c>
      <c r="C138" s="30" t="s">
        <v>4113</v>
      </c>
      <c r="D138" s="210">
        <v>240.9</v>
      </c>
    </row>
    <row r="139" spans="1:4" x14ac:dyDescent="0.25">
      <c r="A139" s="30">
        <v>106</v>
      </c>
      <c r="B139" s="30" t="s">
        <v>5517</v>
      </c>
      <c r="C139" s="30" t="s">
        <v>4113</v>
      </c>
      <c r="D139" s="210">
        <v>365.97</v>
      </c>
    </row>
    <row r="140" spans="1:4" x14ac:dyDescent="0.25">
      <c r="A140" s="30">
        <v>87</v>
      </c>
      <c r="B140" s="30" t="s">
        <v>5518</v>
      </c>
      <c r="C140" s="30" t="s">
        <v>4113</v>
      </c>
      <c r="D140" s="210">
        <v>17.39</v>
      </c>
    </row>
    <row r="141" spans="1:4" x14ac:dyDescent="0.25">
      <c r="A141" s="30">
        <v>88</v>
      </c>
      <c r="B141" s="30" t="s">
        <v>5519</v>
      </c>
      <c r="C141" s="30" t="s">
        <v>4113</v>
      </c>
      <c r="D141" s="210">
        <v>19.41</v>
      </c>
    </row>
    <row r="142" spans="1:4" x14ac:dyDescent="0.25">
      <c r="A142" s="30">
        <v>89</v>
      </c>
      <c r="B142" s="30" t="s">
        <v>5520</v>
      </c>
      <c r="C142" s="30" t="s">
        <v>4113</v>
      </c>
      <c r="D142" s="210">
        <v>28.7</v>
      </c>
    </row>
    <row r="143" spans="1:4" x14ac:dyDescent="0.25">
      <c r="A143" s="30">
        <v>90</v>
      </c>
      <c r="B143" s="30" t="s">
        <v>5521</v>
      </c>
      <c r="C143" s="30" t="s">
        <v>4113</v>
      </c>
      <c r="D143" s="210">
        <v>32.89</v>
      </c>
    </row>
    <row r="144" spans="1:4" x14ac:dyDescent="0.25">
      <c r="A144" s="30">
        <v>81</v>
      </c>
      <c r="B144" s="30" t="s">
        <v>5522</v>
      </c>
      <c r="C144" s="30" t="s">
        <v>4113</v>
      </c>
      <c r="D144" s="210">
        <v>56.25</v>
      </c>
    </row>
    <row r="145" spans="1:4" x14ac:dyDescent="0.25">
      <c r="A145" s="30">
        <v>82</v>
      </c>
      <c r="B145" s="30" t="s">
        <v>5523</v>
      </c>
      <c r="C145" s="30" t="s">
        <v>4113</v>
      </c>
      <c r="D145" s="210">
        <v>218.36</v>
      </c>
    </row>
    <row r="146" spans="1:4" x14ac:dyDescent="0.25">
      <c r="A146" s="30">
        <v>105</v>
      </c>
      <c r="B146" s="30" t="s">
        <v>5524</v>
      </c>
      <c r="C146" s="30" t="s">
        <v>4113</v>
      </c>
      <c r="D146" s="210">
        <v>255.65</v>
      </c>
    </row>
    <row r="147" spans="1:4" x14ac:dyDescent="0.25">
      <c r="A147" s="30">
        <v>60</v>
      </c>
      <c r="B147" s="30" t="s">
        <v>5525</v>
      </c>
      <c r="C147" s="30" t="s">
        <v>4113</v>
      </c>
      <c r="D147" s="210">
        <v>5.86</v>
      </c>
    </row>
    <row r="148" spans="1:4" x14ac:dyDescent="0.25">
      <c r="A148" s="30">
        <v>72</v>
      </c>
      <c r="B148" s="30" t="s">
        <v>5526</v>
      </c>
      <c r="C148" s="30" t="s">
        <v>4113</v>
      </c>
      <c r="D148" s="210">
        <v>34.39</v>
      </c>
    </row>
    <row r="149" spans="1:4" x14ac:dyDescent="0.25">
      <c r="A149" s="30">
        <v>70</v>
      </c>
      <c r="B149" s="30" t="s">
        <v>5527</v>
      </c>
      <c r="C149" s="30" t="s">
        <v>4113</v>
      </c>
      <c r="D149" s="210">
        <v>28.75</v>
      </c>
    </row>
    <row r="150" spans="1:4" x14ac:dyDescent="0.25">
      <c r="A150" s="30">
        <v>85</v>
      </c>
      <c r="B150" s="30" t="s">
        <v>5528</v>
      </c>
      <c r="C150" s="30" t="s">
        <v>4113</v>
      </c>
      <c r="D150" s="210">
        <v>41.73</v>
      </c>
    </row>
    <row r="151" spans="1:4" x14ac:dyDescent="0.25">
      <c r="A151" s="30">
        <v>84</v>
      </c>
      <c r="B151" s="30" t="s">
        <v>5529</v>
      </c>
      <c r="C151" s="30" t="s">
        <v>4113</v>
      </c>
      <c r="D151" s="210">
        <v>0.48</v>
      </c>
    </row>
    <row r="152" spans="1:4" x14ac:dyDescent="0.25">
      <c r="A152" s="30">
        <v>37997</v>
      </c>
      <c r="B152" s="30" t="s">
        <v>5530</v>
      </c>
      <c r="C152" s="30" t="s">
        <v>4113</v>
      </c>
      <c r="D152" s="210">
        <v>8.9499999999999993</v>
      </c>
    </row>
    <row r="153" spans="1:4" x14ac:dyDescent="0.25">
      <c r="A153" s="30">
        <v>37998</v>
      </c>
      <c r="B153" s="30" t="s">
        <v>5531</v>
      </c>
      <c r="C153" s="30" t="s">
        <v>4113</v>
      </c>
      <c r="D153" s="210">
        <v>9.27</v>
      </c>
    </row>
    <row r="154" spans="1:4" x14ac:dyDescent="0.25">
      <c r="A154" s="30">
        <v>10899</v>
      </c>
      <c r="B154" s="30" t="s">
        <v>4482</v>
      </c>
      <c r="C154" s="30" t="s">
        <v>4113</v>
      </c>
      <c r="D154" s="210">
        <v>66.92</v>
      </c>
    </row>
    <row r="155" spans="1:4" x14ac:dyDescent="0.25">
      <c r="A155" s="30">
        <v>10900</v>
      </c>
      <c r="B155" s="30" t="s">
        <v>5532</v>
      </c>
      <c r="C155" s="30" t="s">
        <v>4113</v>
      </c>
      <c r="D155" s="210">
        <v>52.37</v>
      </c>
    </row>
    <row r="156" spans="1:4" x14ac:dyDescent="0.25">
      <c r="A156" s="30">
        <v>46</v>
      </c>
      <c r="B156" s="30" t="s">
        <v>5533</v>
      </c>
      <c r="C156" s="30" t="s">
        <v>4113</v>
      </c>
      <c r="D156" s="210">
        <v>53.68</v>
      </c>
    </row>
    <row r="157" spans="1:4" x14ac:dyDescent="0.25">
      <c r="A157" s="30">
        <v>51</v>
      </c>
      <c r="B157" s="30" t="s">
        <v>5534</v>
      </c>
      <c r="C157" s="30" t="s">
        <v>4113</v>
      </c>
      <c r="D157" s="210">
        <v>148.1</v>
      </c>
    </row>
    <row r="158" spans="1:4" x14ac:dyDescent="0.25">
      <c r="A158" s="30">
        <v>12863</v>
      </c>
      <c r="B158" s="30" t="s">
        <v>5535</v>
      </c>
      <c r="C158" s="30" t="s">
        <v>4113</v>
      </c>
      <c r="D158" s="210">
        <v>34.11</v>
      </c>
    </row>
    <row r="159" spans="1:4" x14ac:dyDescent="0.25">
      <c r="A159" s="30">
        <v>50</v>
      </c>
      <c r="B159" s="30" t="s">
        <v>5536</v>
      </c>
      <c r="C159" s="30" t="s">
        <v>4113</v>
      </c>
      <c r="D159" s="210">
        <v>77.34</v>
      </c>
    </row>
    <row r="160" spans="1:4" x14ac:dyDescent="0.25">
      <c r="A160" s="30">
        <v>47</v>
      </c>
      <c r="B160" s="30" t="s">
        <v>5537</v>
      </c>
      <c r="C160" s="30" t="s">
        <v>4113</v>
      </c>
      <c r="D160" s="210">
        <v>91.79</v>
      </c>
    </row>
    <row r="161" spans="1:4" x14ac:dyDescent="0.25">
      <c r="A161" s="30">
        <v>48</v>
      </c>
      <c r="B161" s="30" t="s">
        <v>5538</v>
      </c>
      <c r="C161" s="30" t="s">
        <v>4113</v>
      </c>
      <c r="D161" s="210">
        <v>23.94</v>
      </c>
    </row>
    <row r="162" spans="1:4" x14ac:dyDescent="0.25">
      <c r="A162" s="30">
        <v>52</v>
      </c>
      <c r="B162" s="30" t="s">
        <v>5539</v>
      </c>
      <c r="C162" s="30" t="s">
        <v>4113</v>
      </c>
      <c r="D162" s="210">
        <v>18.190000000000001</v>
      </c>
    </row>
    <row r="163" spans="1:4" x14ac:dyDescent="0.25">
      <c r="A163" s="30">
        <v>43</v>
      </c>
      <c r="B163" s="30" t="s">
        <v>5540</v>
      </c>
      <c r="C163" s="30" t="s">
        <v>4113</v>
      </c>
      <c r="D163" s="210">
        <v>61.39</v>
      </c>
    </row>
    <row r="164" spans="1:4" x14ac:dyDescent="0.25">
      <c r="A164" s="30">
        <v>4791</v>
      </c>
      <c r="B164" s="30" t="s">
        <v>5541</v>
      </c>
      <c r="C164" s="30" t="s">
        <v>4117</v>
      </c>
      <c r="D164" s="210">
        <v>13.42</v>
      </c>
    </row>
    <row r="165" spans="1:4" x14ac:dyDescent="0.25">
      <c r="A165" s="30">
        <v>157</v>
      </c>
      <c r="B165" s="30" t="s">
        <v>5542</v>
      </c>
      <c r="C165" s="30" t="s">
        <v>4117</v>
      </c>
      <c r="D165" s="210">
        <v>113.03</v>
      </c>
    </row>
    <row r="166" spans="1:4" x14ac:dyDescent="0.25">
      <c r="A166" s="30">
        <v>156</v>
      </c>
      <c r="B166" s="30" t="s">
        <v>5543</v>
      </c>
      <c r="C166" s="30" t="s">
        <v>4117</v>
      </c>
      <c r="D166" s="210">
        <v>40.24</v>
      </c>
    </row>
    <row r="167" spans="1:4" x14ac:dyDescent="0.25">
      <c r="A167" s="30">
        <v>131</v>
      </c>
      <c r="B167" s="30" t="s">
        <v>5544</v>
      </c>
      <c r="C167" s="30" t="s">
        <v>4117</v>
      </c>
      <c r="D167" s="210">
        <v>34.409999999999997</v>
      </c>
    </row>
    <row r="168" spans="1:4" x14ac:dyDescent="0.25">
      <c r="A168" s="30">
        <v>39719</v>
      </c>
      <c r="B168" s="30" t="s">
        <v>5545</v>
      </c>
      <c r="C168" s="30" t="s">
        <v>4118</v>
      </c>
      <c r="D168" s="210">
        <v>106.35</v>
      </c>
    </row>
    <row r="169" spans="1:4" x14ac:dyDescent="0.25">
      <c r="A169" s="30">
        <v>21114</v>
      </c>
      <c r="B169" s="30" t="s">
        <v>5546</v>
      </c>
      <c r="C169" s="30" t="s">
        <v>4113</v>
      </c>
      <c r="D169" s="210">
        <v>22.78</v>
      </c>
    </row>
    <row r="170" spans="1:4" x14ac:dyDescent="0.25">
      <c r="A170" s="30">
        <v>119</v>
      </c>
      <c r="B170" s="30" t="s">
        <v>5547</v>
      </c>
      <c r="C170" s="30" t="s">
        <v>4113</v>
      </c>
      <c r="D170" s="210">
        <v>8.99</v>
      </c>
    </row>
    <row r="171" spans="1:4" x14ac:dyDescent="0.25">
      <c r="A171" s="30">
        <v>20080</v>
      </c>
      <c r="B171" s="30" t="s">
        <v>5548</v>
      </c>
      <c r="C171" s="30" t="s">
        <v>4113</v>
      </c>
      <c r="D171" s="210">
        <v>25.77</v>
      </c>
    </row>
    <row r="172" spans="1:4" x14ac:dyDescent="0.25">
      <c r="A172" s="30">
        <v>122</v>
      </c>
      <c r="B172" s="30" t="s">
        <v>4287</v>
      </c>
      <c r="C172" s="30" t="s">
        <v>4113</v>
      </c>
      <c r="D172" s="210">
        <v>81.209999999999994</v>
      </c>
    </row>
    <row r="173" spans="1:4" x14ac:dyDescent="0.25">
      <c r="A173" s="30">
        <v>3410</v>
      </c>
      <c r="B173" s="30" t="s">
        <v>5549</v>
      </c>
      <c r="C173" s="30" t="s">
        <v>4117</v>
      </c>
      <c r="D173" s="210">
        <v>27.22</v>
      </c>
    </row>
    <row r="174" spans="1:4" x14ac:dyDescent="0.25">
      <c r="A174" s="30">
        <v>124</v>
      </c>
      <c r="B174" s="30" t="s">
        <v>13113</v>
      </c>
      <c r="C174" s="30" t="s">
        <v>4118</v>
      </c>
      <c r="D174" s="210">
        <v>13.27</v>
      </c>
    </row>
    <row r="175" spans="1:4" x14ac:dyDescent="0.25">
      <c r="A175" s="30">
        <v>7334</v>
      </c>
      <c r="B175" s="30" t="s">
        <v>5550</v>
      </c>
      <c r="C175" s="30" t="s">
        <v>4118</v>
      </c>
      <c r="D175" s="210">
        <v>13.68</v>
      </c>
    </row>
    <row r="176" spans="1:4" x14ac:dyDescent="0.25">
      <c r="A176" s="30">
        <v>123</v>
      </c>
      <c r="B176" s="30" t="s">
        <v>13114</v>
      </c>
      <c r="C176" s="30" t="s">
        <v>4118</v>
      </c>
      <c r="D176" s="210">
        <v>5.43</v>
      </c>
    </row>
    <row r="177" spans="1:4" x14ac:dyDescent="0.25">
      <c r="A177" s="30">
        <v>127</v>
      </c>
      <c r="B177" s="30" t="s">
        <v>13115</v>
      </c>
      <c r="C177" s="30" t="s">
        <v>4118</v>
      </c>
      <c r="D177" s="210">
        <v>12.96</v>
      </c>
    </row>
    <row r="178" spans="1:4" x14ac:dyDescent="0.25">
      <c r="A178" s="30">
        <v>41373</v>
      </c>
      <c r="B178" s="30" t="s">
        <v>13116</v>
      </c>
      <c r="C178" s="30" t="s">
        <v>4118</v>
      </c>
      <c r="D178" s="210">
        <v>18.059999999999999</v>
      </c>
    </row>
    <row r="179" spans="1:4" x14ac:dyDescent="0.25">
      <c r="A179" s="30">
        <v>133</v>
      </c>
      <c r="B179" s="30" t="s">
        <v>13117</v>
      </c>
      <c r="C179" s="30" t="s">
        <v>4118</v>
      </c>
      <c r="D179" s="210">
        <v>5.38</v>
      </c>
    </row>
    <row r="180" spans="1:4" x14ac:dyDescent="0.25">
      <c r="A180" s="30">
        <v>43617</v>
      </c>
      <c r="B180" s="30" t="s">
        <v>13118</v>
      </c>
      <c r="C180" s="30" t="s">
        <v>4118</v>
      </c>
      <c r="D180" s="210">
        <v>6.01</v>
      </c>
    </row>
    <row r="181" spans="1:4" x14ac:dyDescent="0.25">
      <c r="A181" s="30">
        <v>132</v>
      </c>
      <c r="B181" s="30" t="s">
        <v>13119</v>
      </c>
      <c r="C181" s="30" t="s">
        <v>4118</v>
      </c>
      <c r="D181" s="210">
        <v>5.58</v>
      </c>
    </row>
    <row r="182" spans="1:4" x14ac:dyDescent="0.25">
      <c r="A182" s="30">
        <v>43618</v>
      </c>
      <c r="B182" s="30" t="s">
        <v>13120</v>
      </c>
      <c r="C182" s="30" t="s">
        <v>4117</v>
      </c>
      <c r="D182" s="210">
        <v>14.05</v>
      </c>
    </row>
    <row r="183" spans="1:4" x14ac:dyDescent="0.25">
      <c r="A183" s="30">
        <v>37476</v>
      </c>
      <c r="B183" s="30" t="s">
        <v>13121</v>
      </c>
      <c r="C183" s="30" t="s">
        <v>4113</v>
      </c>
      <c r="D183" s="211">
        <v>3309.42</v>
      </c>
    </row>
    <row r="184" spans="1:4" x14ac:dyDescent="0.25">
      <c r="A184" s="30">
        <v>37478</v>
      </c>
      <c r="B184" s="30" t="s">
        <v>13122</v>
      </c>
      <c r="C184" s="30" t="s">
        <v>4113</v>
      </c>
      <c r="D184" s="211">
        <v>4145.1400000000003</v>
      </c>
    </row>
    <row r="185" spans="1:4" x14ac:dyDescent="0.25">
      <c r="A185" s="30">
        <v>37477</v>
      </c>
      <c r="B185" s="30" t="s">
        <v>13123</v>
      </c>
      <c r="C185" s="30" t="s">
        <v>4113</v>
      </c>
      <c r="D185" s="211">
        <v>5615.99</v>
      </c>
    </row>
    <row r="186" spans="1:4" x14ac:dyDescent="0.25">
      <c r="A186" s="30">
        <v>37479</v>
      </c>
      <c r="B186" s="30" t="s">
        <v>13124</v>
      </c>
      <c r="C186" s="30" t="s">
        <v>4113</v>
      </c>
      <c r="D186" s="211">
        <v>6660.64</v>
      </c>
    </row>
    <row r="187" spans="1:4" x14ac:dyDescent="0.25">
      <c r="A187" s="30">
        <v>4319</v>
      </c>
      <c r="B187" s="30" t="s">
        <v>5551</v>
      </c>
      <c r="C187" s="30" t="s">
        <v>4113</v>
      </c>
      <c r="D187" s="210">
        <v>1.53</v>
      </c>
    </row>
    <row r="188" spans="1:4" x14ac:dyDescent="0.25">
      <c r="A188" s="30">
        <v>42409</v>
      </c>
      <c r="B188" s="30" t="s">
        <v>13125</v>
      </c>
      <c r="C188" s="30" t="s">
        <v>4117</v>
      </c>
      <c r="D188" s="210">
        <v>8.85</v>
      </c>
    </row>
    <row r="189" spans="1:4" x14ac:dyDescent="0.25">
      <c r="A189" s="30">
        <v>40553</v>
      </c>
      <c r="B189" s="30" t="s">
        <v>5552</v>
      </c>
      <c r="C189" s="30" t="s">
        <v>4119</v>
      </c>
      <c r="D189" s="210">
        <v>36.450000000000003</v>
      </c>
    </row>
    <row r="190" spans="1:4" x14ac:dyDescent="0.25">
      <c r="A190" s="30">
        <v>6114</v>
      </c>
      <c r="B190" s="30" t="s">
        <v>5553</v>
      </c>
      <c r="C190" s="30" t="s">
        <v>4115</v>
      </c>
      <c r="D190" s="210">
        <v>9.52</v>
      </c>
    </row>
    <row r="191" spans="1:4" x14ac:dyDescent="0.25">
      <c r="A191" s="30">
        <v>40912</v>
      </c>
      <c r="B191" s="30" t="s">
        <v>5554</v>
      </c>
      <c r="C191" s="30" t="s">
        <v>4120</v>
      </c>
      <c r="D191" s="211">
        <v>1688.71</v>
      </c>
    </row>
    <row r="192" spans="1:4" x14ac:dyDescent="0.25">
      <c r="A192" s="30">
        <v>247</v>
      </c>
      <c r="B192" s="30" t="s">
        <v>5555</v>
      </c>
      <c r="C192" s="30" t="s">
        <v>4115</v>
      </c>
      <c r="D192" s="210">
        <v>9.93</v>
      </c>
    </row>
    <row r="193" spans="1:4" x14ac:dyDescent="0.25">
      <c r="A193" s="30">
        <v>40919</v>
      </c>
      <c r="B193" s="30" t="s">
        <v>5556</v>
      </c>
      <c r="C193" s="30" t="s">
        <v>4120</v>
      </c>
      <c r="D193" s="211">
        <v>1760.22</v>
      </c>
    </row>
    <row r="194" spans="1:4" x14ac:dyDescent="0.25">
      <c r="A194" s="30">
        <v>25958</v>
      </c>
      <c r="B194" s="30" t="s">
        <v>5557</v>
      </c>
      <c r="C194" s="30" t="s">
        <v>4115</v>
      </c>
      <c r="D194" s="210">
        <v>7.3</v>
      </c>
    </row>
    <row r="195" spans="1:4" x14ac:dyDescent="0.25">
      <c r="A195" s="30">
        <v>40984</v>
      </c>
      <c r="B195" s="30" t="s">
        <v>5558</v>
      </c>
      <c r="C195" s="30" t="s">
        <v>4120</v>
      </c>
      <c r="D195" s="211">
        <v>1293.8599999999999</v>
      </c>
    </row>
    <row r="196" spans="1:4" x14ac:dyDescent="0.25">
      <c r="A196" s="30">
        <v>248</v>
      </c>
      <c r="B196" s="30" t="s">
        <v>5559</v>
      </c>
      <c r="C196" s="30" t="s">
        <v>4115</v>
      </c>
      <c r="D196" s="210">
        <v>9.85</v>
      </c>
    </row>
    <row r="197" spans="1:4" x14ac:dyDescent="0.25">
      <c r="A197" s="30">
        <v>41086</v>
      </c>
      <c r="B197" s="30" t="s">
        <v>5560</v>
      </c>
      <c r="C197" s="30" t="s">
        <v>4120</v>
      </c>
      <c r="D197" s="211">
        <v>1747.41</v>
      </c>
    </row>
    <row r="198" spans="1:4" x14ac:dyDescent="0.25">
      <c r="A198" s="30">
        <v>34466</v>
      </c>
      <c r="B198" s="30" t="s">
        <v>5561</v>
      </c>
      <c r="C198" s="30" t="s">
        <v>4115</v>
      </c>
      <c r="D198" s="210">
        <v>9.85</v>
      </c>
    </row>
    <row r="199" spans="1:4" x14ac:dyDescent="0.25">
      <c r="A199" s="30">
        <v>41083</v>
      </c>
      <c r="B199" s="30" t="s">
        <v>5562</v>
      </c>
      <c r="C199" s="30" t="s">
        <v>4120</v>
      </c>
      <c r="D199" s="211">
        <v>1747.41</v>
      </c>
    </row>
    <row r="200" spans="1:4" x14ac:dyDescent="0.25">
      <c r="A200" s="30">
        <v>252</v>
      </c>
      <c r="B200" s="30" t="s">
        <v>5563</v>
      </c>
      <c r="C200" s="30" t="s">
        <v>4115</v>
      </c>
      <c r="D200" s="210">
        <v>10.199999999999999</v>
      </c>
    </row>
    <row r="201" spans="1:4" x14ac:dyDescent="0.25">
      <c r="A201" s="30">
        <v>40909</v>
      </c>
      <c r="B201" s="30" t="s">
        <v>5564</v>
      </c>
      <c r="C201" s="30" t="s">
        <v>4120</v>
      </c>
      <c r="D201" s="211">
        <v>1811.3</v>
      </c>
    </row>
    <row r="202" spans="1:4" x14ac:dyDescent="0.25">
      <c r="A202" s="30">
        <v>242</v>
      </c>
      <c r="B202" s="30" t="s">
        <v>5565</v>
      </c>
      <c r="C202" s="30" t="s">
        <v>4115</v>
      </c>
      <c r="D202" s="210">
        <v>13.18</v>
      </c>
    </row>
    <row r="203" spans="1:4" x14ac:dyDescent="0.25">
      <c r="A203" s="30">
        <v>41085</v>
      </c>
      <c r="B203" s="30" t="s">
        <v>5566</v>
      </c>
      <c r="C203" s="30" t="s">
        <v>4120</v>
      </c>
      <c r="D203" s="211">
        <v>2338.48</v>
      </c>
    </row>
    <row r="204" spans="1:4" x14ac:dyDescent="0.25">
      <c r="A204" s="30">
        <v>427</v>
      </c>
      <c r="B204" s="30" t="s">
        <v>5567</v>
      </c>
      <c r="C204" s="30" t="s">
        <v>4113</v>
      </c>
      <c r="D204" s="210">
        <v>6.63</v>
      </c>
    </row>
    <row r="205" spans="1:4" x14ac:dyDescent="0.25">
      <c r="A205" s="30">
        <v>417</v>
      </c>
      <c r="B205" s="30" t="s">
        <v>5568</v>
      </c>
      <c r="C205" s="30" t="s">
        <v>4113</v>
      </c>
      <c r="D205" s="210">
        <v>3.12</v>
      </c>
    </row>
    <row r="206" spans="1:4" x14ac:dyDescent="0.25">
      <c r="A206" s="30">
        <v>11273</v>
      </c>
      <c r="B206" s="30" t="s">
        <v>5569</v>
      </c>
      <c r="C206" s="30" t="s">
        <v>4113</v>
      </c>
      <c r="D206" s="210">
        <v>9.6999999999999993</v>
      </c>
    </row>
    <row r="207" spans="1:4" x14ac:dyDescent="0.25">
      <c r="A207" s="30">
        <v>11272</v>
      </c>
      <c r="B207" s="30" t="s">
        <v>5570</v>
      </c>
      <c r="C207" s="30" t="s">
        <v>4113</v>
      </c>
      <c r="D207" s="210">
        <v>5.86</v>
      </c>
    </row>
    <row r="208" spans="1:4" x14ac:dyDescent="0.25">
      <c r="A208" s="30">
        <v>11275</v>
      </c>
      <c r="B208" s="30" t="s">
        <v>5571</v>
      </c>
      <c r="C208" s="30" t="s">
        <v>4113</v>
      </c>
      <c r="D208" s="210">
        <v>2.35</v>
      </c>
    </row>
    <row r="209" spans="1:4" x14ac:dyDescent="0.25">
      <c r="A209" s="30">
        <v>11274</v>
      </c>
      <c r="B209" s="30" t="s">
        <v>5572</v>
      </c>
      <c r="C209" s="30" t="s">
        <v>4113</v>
      </c>
      <c r="D209" s="210">
        <v>1.79</v>
      </c>
    </row>
    <row r="210" spans="1:4" x14ac:dyDescent="0.25">
      <c r="A210" s="30">
        <v>38470</v>
      </c>
      <c r="B210" s="30" t="s">
        <v>5573</v>
      </c>
      <c r="C210" s="30" t="s">
        <v>4113</v>
      </c>
      <c r="D210" s="210">
        <v>37.549999999999997</v>
      </c>
    </row>
    <row r="211" spans="1:4" x14ac:dyDescent="0.25">
      <c r="A211" s="30">
        <v>38547</v>
      </c>
      <c r="B211" s="30" t="s">
        <v>5574</v>
      </c>
      <c r="C211" s="30" t="s">
        <v>4113</v>
      </c>
      <c r="D211" s="210">
        <v>102.46</v>
      </c>
    </row>
    <row r="212" spans="1:4" x14ac:dyDescent="0.25">
      <c r="A212" s="30">
        <v>38469</v>
      </c>
      <c r="B212" s="30" t="s">
        <v>5575</v>
      </c>
      <c r="C212" s="30" t="s">
        <v>4113</v>
      </c>
      <c r="D212" s="210">
        <v>110.18</v>
      </c>
    </row>
    <row r="213" spans="1:4" x14ac:dyDescent="0.25">
      <c r="A213" s="30">
        <v>38467</v>
      </c>
      <c r="B213" s="30" t="s">
        <v>5576</v>
      </c>
      <c r="C213" s="30" t="s">
        <v>4113</v>
      </c>
      <c r="D213" s="210">
        <v>61.99</v>
      </c>
    </row>
    <row r="214" spans="1:4" x14ac:dyDescent="0.25">
      <c r="A214" s="30">
        <v>38468</v>
      </c>
      <c r="B214" s="30" t="s">
        <v>5577</v>
      </c>
      <c r="C214" s="30" t="s">
        <v>4113</v>
      </c>
      <c r="D214" s="210">
        <v>68.22</v>
      </c>
    </row>
    <row r="215" spans="1:4" x14ac:dyDescent="0.25">
      <c r="A215" s="30">
        <v>38471</v>
      </c>
      <c r="B215" s="30" t="s">
        <v>5578</v>
      </c>
      <c r="C215" s="30" t="s">
        <v>4113</v>
      </c>
      <c r="D215" s="210">
        <v>88.59</v>
      </c>
    </row>
    <row r="216" spans="1:4" x14ac:dyDescent="0.25">
      <c r="A216" s="30">
        <v>37370</v>
      </c>
      <c r="B216" s="30" t="s">
        <v>5579</v>
      </c>
      <c r="C216" s="30" t="s">
        <v>4115</v>
      </c>
      <c r="D216" s="210">
        <v>0.96</v>
      </c>
    </row>
    <row r="217" spans="1:4" x14ac:dyDescent="0.25">
      <c r="A217" s="30">
        <v>40862</v>
      </c>
      <c r="B217" s="30" t="s">
        <v>5580</v>
      </c>
      <c r="C217" s="30" t="s">
        <v>4120</v>
      </c>
      <c r="D217" s="210">
        <v>181.89</v>
      </c>
    </row>
    <row r="218" spans="1:4" x14ac:dyDescent="0.25">
      <c r="A218" s="30">
        <v>10658</v>
      </c>
      <c r="B218" s="30" t="s">
        <v>5581</v>
      </c>
      <c r="C218" s="30" t="s">
        <v>4113</v>
      </c>
      <c r="D218" s="211">
        <v>7000</v>
      </c>
    </row>
    <row r="219" spans="1:4" x14ac:dyDescent="0.25">
      <c r="A219" s="30">
        <v>253</v>
      </c>
      <c r="B219" s="30" t="s">
        <v>5582</v>
      </c>
      <c r="C219" s="30" t="s">
        <v>4115</v>
      </c>
      <c r="D219" s="210">
        <v>13.66</v>
      </c>
    </row>
    <row r="220" spans="1:4" x14ac:dyDescent="0.25">
      <c r="A220" s="30">
        <v>40809</v>
      </c>
      <c r="B220" s="30" t="s">
        <v>5583</v>
      </c>
      <c r="C220" s="30" t="s">
        <v>4120</v>
      </c>
      <c r="D220" s="211">
        <v>2420.84</v>
      </c>
    </row>
    <row r="221" spans="1:4" x14ac:dyDescent="0.25">
      <c r="A221" s="30">
        <v>42428</v>
      </c>
      <c r="B221" s="30" t="s">
        <v>5584</v>
      </c>
      <c r="C221" s="30" t="s">
        <v>4113</v>
      </c>
      <c r="D221" s="211">
        <v>1944</v>
      </c>
    </row>
    <row r="222" spans="1:4" x14ac:dyDescent="0.25">
      <c r="A222" s="30">
        <v>583</v>
      </c>
      <c r="B222" s="30" t="s">
        <v>5585</v>
      </c>
      <c r="C222" s="30" t="s">
        <v>4117</v>
      </c>
      <c r="D222" s="210">
        <v>39.79</v>
      </c>
    </row>
    <row r="223" spans="1:4" x14ac:dyDescent="0.25">
      <c r="A223" s="30">
        <v>299</v>
      </c>
      <c r="B223" s="30" t="s">
        <v>5586</v>
      </c>
      <c r="C223" s="30" t="s">
        <v>4113</v>
      </c>
      <c r="D223" s="210">
        <v>4.7699999999999996</v>
      </c>
    </row>
    <row r="224" spans="1:4" x14ac:dyDescent="0.25">
      <c r="A224" s="30">
        <v>298</v>
      </c>
      <c r="B224" s="30" t="s">
        <v>5587</v>
      </c>
      <c r="C224" s="30" t="s">
        <v>4113</v>
      </c>
      <c r="D224" s="210">
        <v>4.79</v>
      </c>
    </row>
    <row r="225" spans="1:4" x14ac:dyDescent="0.25">
      <c r="A225" s="30">
        <v>295</v>
      </c>
      <c r="B225" s="30" t="s">
        <v>5588</v>
      </c>
      <c r="C225" s="30" t="s">
        <v>4113</v>
      </c>
      <c r="D225" s="210">
        <v>2.86</v>
      </c>
    </row>
    <row r="226" spans="1:4" x14ac:dyDescent="0.25">
      <c r="A226" s="30">
        <v>296</v>
      </c>
      <c r="B226" s="30" t="s">
        <v>4289</v>
      </c>
      <c r="C226" s="30" t="s">
        <v>4113</v>
      </c>
      <c r="D226" s="210">
        <v>2.96</v>
      </c>
    </row>
    <row r="227" spans="1:4" x14ac:dyDescent="0.25">
      <c r="A227" s="30">
        <v>297</v>
      </c>
      <c r="B227" s="30" t="s">
        <v>5589</v>
      </c>
      <c r="C227" s="30" t="s">
        <v>4113</v>
      </c>
      <c r="D227" s="210">
        <v>4.18</v>
      </c>
    </row>
    <row r="228" spans="1:4" x14ac:dyDescent="0.25">
      <c r="A228" s="30">
        <v>301</v>
      </c>
      <c r="B228" s="30" t="s">
        <v>4305</v>
      </c>
      <c r="C228" s="30" t="s">
        <v>4113</v>
      </c>
      <c r="D228" s="210">
        <v>5.25</v>
      </c>
    </row>
    <row r="229" spans="1:4" x14ac:dyDescent="0.25">
      <c r="A229" s="30">
        <v>300</v>
      </c>
      <c r="B229" s="30" t="s">
        <v>5590</v>
      </c>
      <c r="C229" s="30" t="s">
        <v>4113</v>
      </c>
      <c r="D229" s="210">
        <v>22.06</v>
      </c>
    </row>
    <row r="230" spans="1:4" x14ac:dyDescent="0.25">
      <c r="A230" s="30">
        <v>20084</v>
      </c>
      <c r="B230" s="30" t="s">
        <v>5591</v>
      </c>
      <c r="C230" s="30" t="s">
        <v>4113</v>
      </c>
      <c r="D230" s="210">
        <v>2.86</v>
      </c>
    </row>
    <row r="231" spans="1:4" x14ac:dyDescent="0.25">
      <c r="A231" s="30">
        <v>20085</v>
      </c>
      <c r="B231" s="30" t="s">
        <v>5592</v>
      </c>
      <c r="C231" s="30" t="s">
        <v>4113</v>
      </c>
      <c r="D231" s="210">
        <v>2.65</v>
      </c>
    </row>
    <row r="232" spans="1:4" x14ac:dyDescent="0.25">
      <c r="A232" s="30">
        <v>311</v>
      </c>
      <c r="B232" s="30" t="s">
        <v>5593</v>
      </c>
      <c r="C232" s="30" t="s">
        <v>4113</v>
      </c>
      <c r="D232" s="210">
        <v>17.07</v>
      </c>
    </row>
    <row r="233" spans="1:4" x14ac:dyDescent="0.25">
      <c r="A233" s="30">
        <v>318</v>
      </c>
      <c r="B233" s="30" t="s">
        <v>5594</v>
      </c>
      <c r="C233" s="30" t="s">
        <v>4113</v>
      </c>
      <c r="D233" s="210">
        <v>29.9</v>
      </c>
    </row>
    <row r="234" spans="1:4" x14ac:dyDescent="0.25">
      <c r="A234" s="30">
        <v>319</v>
      </c>
      <c r="B234" s="30" t="s">
        <v>5595</v>
      </c>
      <c r="C234" s="30" t="s">
        <v>4113</v>
      </c>
      <c r="D234" s="210">
        <v>56.47</v>
      </c>
    </row>
    <row r="235" spans="1:4" x14ac:dyDescent="0.25">
      <c r="A235" s="30">
        <v>320</v>
      </c>
      <c r="B235" s="30" t="s">
        <v>5596</v>
      </c>
      <c r="C235" s="30" t="s">
        <v>4113</v>
      </c>
      <c r="D235" s="210">
        <v>179.53</v>
      </c>
    </row>
    <row r="236" spans="1:4" x14ac:dyDescent="0.25">
      <c r="A236" s="30">
        <v>314</v>
      </c>
      <c r="B236" s="30" t="s">
        <v>5597</v>
      </c>
      <c r="C236" s="30" t="s">
        <v>4113</v>
      </c>
      <c r="D236" s="210">
        <v>275.75</v>
      </c>
    </row>
    <row r="237" spans="1:4" x14ac:dyDescent="0.25">
      <c r="A237" s="30">
        <v>303</v>
      </c>
      <c r="B237" s="30" t="s">
        <v>5598</v>
      </c>
      <c r="C237" s="30" t="s">
        <v>4113</v>
      </c>
      <c r="D237" s="210">
        <v>7.15</v>
      </c>
    </row>
    <row r="238" spans="1:4" x14ac:dyDescent="0.25">
      <c r="A238" s="30">
        <v>305</v>
      </c>
      <c r="B238" s="30" t="s">
        <v>5599</v>
      </c>
      <c r="C238" s="30" t="s">
        <v>4113</v>
      </c>
      <c r="D238" s="210">
        <v>18.66</v>
      </c>
    </row>
    <row r="239" spans="1:4" x14ac:dyDescent="0.25">
      <c r="A239" s="30">
        <v>306</v>
      </c>
      <c r="B239" s="30" t="s">
        <v>5600</v>
      </c>
      <c r="C239" s="30" t="s">
        <v>4113</v>
      </c>
      <c r="D239" s="210">
        <v>22.43</v>
      </c>
    </row>
    <row r="240" spans="1:4" x14ac:dyDescent="0.25">
      <c r="A240" s="30">
        <v>307</v>
      </c>
      <c r="B240" s="30" t="s">
        <v>5601</v>
      </c>
      <c r="C240" s="30" t="s">
        <v>4113</v>
      </c>
      <c r="D240" s="210">
        <v>44.28</v>
      </c>
    </row>
    <row r="241" spans="1:4" x14ac:dyDescent="0.25">
      <c r="A241" s="30">
        <v>309</v>
      </c>
      <c r="B241" s="30" t="s">
        <v>5602</v>
      </c>
      <c r="C241" s="30" t="s">
        <v>4113</v>
      </c>
      <c r="D241" s="210">
        <v>90.73</v>
      </c>
    </row>
    <row r="242" spans="1:4" x14ac:dyDescent="0.25">
      <c r="A242" s="30">
        <v>310</v>
      </c>
      <c r="B242" s="30" t="s">
        <v>5603</v>
      </c>
      <c r="C242" s="30" t="s">
        <v>4113</v>
      </c>
      <c r="D242" s="210">
        <v>115.07</v>
      </c>
    </row>
    <row r="243" spans="1:4" x14ac:dyDescent="0.25">
      <c r="A243" s="30">
        <v>328</v>
      </c>
      <c r="B243" s="30" t="s">
        <v>5604</v>
      </c>
      <c r="C243" s="30" t="s">
        <v>4113</v>
      </c>
      <c r="D243" s="210">
        <v>13.73</v>
      </c>
    </row>
    <row r="244" spans="1:4" x14ac:dyDescent="0.25">
      <c r="A244" s="30">
        <v>325</v>
      </c>
      <c r="B244" s="30" t="s">
        <v>5605</v>
      </c>
      <c r="C244" s="30" t="s">
        <v>4113</v>
      </c>
      <c r="D244" s="210">
        <v>5.32</v>
      </c>
    </row>
    <row r="245" spans="1:4" x14ac:dyDescent="0.25">
      <c r="A245" s="30">
        <v>20326</v>
      </c>
      <c r="B245" s="30" t="s">
        <v>5606</v>
      </c>
      <c r="C245" s="30" t="s">
        <v>4113</v>
      </c>
      <c r="D245" s="210">
        <v>14.26</v>
      </c>
    </row>
    <row r="246" spans="1:4" x14ac:dyDescent="0.25">
      <c r="A246" s="30">
        <v>329</v>
      </c>
      <c r="B246" s="30" t="s">
        <v>5607</v>
      </c>
      <c r="C246" s="30" t="s">
        <v>4113</v>
      </c>
      <c r="D246" s="210">
        <v>17.55</v>
      </c>
    </row>
    <row r="247" spans="1:4" x14ac:dyDescent="0.25">
      <c r="A247" s="30">
        <v>308</v>
      </c>
      <c r="B247" s="30" t="s">
        <v>5608</v>
      </c>
      <c r="C247" s="30" t="s">
        <v>4113</v>
      </c>
      <c r="D247" s="210">
        <v>59.12</v>
      </c>
    </row>
    <row r="248" spans="1:4" x14ac:dyDescent="0.25">
      <c r="A248" s="30">
        <v>39642</v>
      </c>
      <c r="B248" s="30" t="s">
        <v>5609</v>
      </c>
      <c r="C248" s="30" t="s">
        <v>4113</v>
      </c>
      <c r="D248" s="210">
        <v>3.59</v>
      </c>
    </row>
    <row r="249" spans="1:4" x14ac:dyDescent="0.25">
      <c r="A249" s="30">
        <v>39641</v>
      </c>
      <c r="B249" s="30" t="s">
        <v>5610</v>
      </c>
      <c r="C249" s="30" t="s">
        <v>4113</v>
      </c>
      <c r="D249" s="210">
        <v>2.5</v>
      </c>
    </row>
    <row r="250" spans="1:4" x14ac:dyDescent="0.25">
      <c r="A250" s="30">
        <v>39643</v>
      </c>
      <c r="B250" s="30" t="s">
        <v>5611</v>
      </c>
      <c r="C250" s="30" t="s">
        <v>4113</v>
      </c>
      <c r="D250" s="210">
        <v>9.9700000000000006</v>
      </c>
    </row>
    <row r="251" spans="1:4" x14ac:dyDescent="0.25">
      <c r="A251" s="30">
        <v>39644</v>
      </c>
      <c r="B251" s="30" t="s">
        <v>5612</v>
      </c>
      <c r="C251" s="30" t="s">
        <v>4113</v>
      </c>
      <c r="D251" s="210">
        <v>12.88</v>
      </c>
    </row>
    <row r="252" spans="1:4" x14ac:dyDescent="0.25">
      <c r="A252" s="30">
        <v>39645</v>
      </c>
      <c r="B252" s="30" t="s">
        <v>5613</v>
      </c>
      <c r="C252" s="30" t="s">
        <v>4113</v>
      </c>
      <c r="D252" s="210">
        <v>16.63</v>
      </c>
    </row>
    <row r="253" spans="1:4" x14ac:dyDescent="0.25">
      <c r="A253" s="30">
        <v>41610</v>
      </c>
      <c r="B253" s="30" t="s">
        <v>13126</v>
      </c>
      <c r="C253" s="30" t="s">
        <v>4113</v>
      </c>
      <c r="D253" s="210">
        <v>613.98</v>
      </c>
    </row>
    <row r="254" spans="1:4" x14ac:dyDescent="0.25">
      <c r="A254" s="30">
        <v>41611</v>
      </c>
      <c r="B254" s="30" t="s">
        <v>13127</v>
      </c>
      <c r="C254" s="30" t="s">
        <v>4113</v>
      </c>
      <c r="D254" s="210">
        <v>967.75</v>
      </c>
    </row>
    <row r="255" spans="1:4" x14ac:dyDescent="0.25">
      <c r="A255" s="30">
        <v>41612</v>
      </c>
      <c r="B255" s="30" t="s">
        <v>13128</v>
      </c>
      <c r="C255" s="30" t="s">
        <v>4113</v>
      </c>
      <c r="D255" s="211">
        <v>1358.87</v>
      </c>
    </row>
    <row r="256" spans="1:4" x14ac:dyDescent="0.25">
      <c r="A256" s="30">
        <v>41637</v>
      </c>
      <c r="B256" s="30" t="s">
        <v>13129</v>
      </c>
      <c r="C256" s="30" t="s">
        <v>4113</v>
      </c>
      <c r="D256" s="210">
        <v>127.02</v>
      </c>
    </row>
    <row r="257" spans="1:4" x14ac:dyDescent="0.25">
      <c r="A257" s="30">
        <v>41638</v>
      </c>
      <c r="B257" s="30" t="s">
        <v>13130</v>
      </c>
      <c r="C257" s="30" t="s">
        <v>4113</v>
      </c>
      <c r="D257" s="210">
        <v>165.47</v>
      </c>
    </row>
    <row r="258" spans="1:4" x14ac:dyDescent="0.25">
      <c r="A258" s="30">
        <v>41639</v>
      </c>
      <c r="B258" s="30" t="s">
        <v>13131</v>
      </c>
      <c r="C258" s="30" t="s">
        <v>4113</v>
      </c>
      <c r="D258" s="210">
        <v>400.3</v>
      </c>
    </row>
    <row r="259" spans="1:4" x14ac:dyDescent="0.25">
      <c r="A259" s="30">
        <v>11789</v>
      </c>
      <c r="B259" s="30" t="s">
        <v>5614</v>
      </c>
      <c r="C259" s="30" t="s">
        <v>4113</v>
      </c>
      <c r="D259" s="210">
        <v>0.88</v>
      </c>
    </row>
    <row r="260" spans="1:4" x14ac:dyDescent="0.25">
      <c r="A260" s="30">
        <v>20975</v>
      </c>
      <c r="B260" s="30" t="s">
        <v>5615</v>
      </c>
      <c r="C260" s="30" t="s">
        <v>4113</v>
      </c>
      <c r="D260" s="210">
        <v>10.49</v>
      </c>
    </row>
    <row r="261" spans="1:4" x14ac:dyDescent="0.25">
      <c r="A261" s="30">
        <v>20976</v>
      </c>
      <c r="B261" s="30" t="s">
        <v>5616</v>
      </c>
      <c r="C261" s="30" t="s">
        <v>4113</v>
      </c>
      <c r="D261" s="210">
        <v>15.85</v>
      </c>
    </row>
    <row r="262" spans="1:4" x14ac:dyDescent="0.25">
      <c r="A262" s="30">
        <v>40340</v>
      </c>
      <c r="B262" s="30" t="s">
        <v>5617</v>
      </c>
      <c r="C262" s="30" t="s">
        <v>4113</v>
      </c>
      <c r="D262" s="210">
        <v>139.03</v>
      </c>
    </row>
    <row r="263" spans="1:4" x14ac:dyDescent="0.25">
      <c r="A263" s="30">
        <v>40341</v>
      </c>
      <c r="B263" s="30" t="s">
        <v>5618</v>
      </c>
      <c r="C263" s="30" t="s">
        <v>4113</v>
      </c>
      <c r="D263" s="210">
        <v>164.63</v>
      </c>
    </row>
    <row r="264" spans="1:4" x14ac:dyDescent="0.25">
      <c r="A264" s="30">
        <v>40342</v>
      </c>
      <c r="B264" s="30" t="s">
        <v>5619</v>
      </c>
      <c r="C264" s="30" t="s">
        <v>4113</v>
      </c>
      <c r="D264" s="210">
        <v>208.7</v>
      </c>
    </row>
    <row r="265" spans="1:4" x14ac:dyDescent="0.25">
      <c r="A265" s="30">
        <v>40343</v>
      </c>
      <c r="B265" s="30" t="s">
        <v>5620</v>
      </c>
      <c r="C265" s="30" t="s">
        <v>4113</v>
      </c>
      <c r="D265" s="210">
        <v>256.04000000000002</v>
      </c>
    </row>
    <row r="266" spans="1:4" x14ac:dyDescent="0.25">
      <c r="A266" s="30">
        <v>40344</v>
      </c>
      <c r="B266" s="30" t="s">
        <v>5621</v>
      </c>
      <c r="C266" s="30" t="s">
        <v>4113</v>
      </c>
      <c r="D266" s="210">
        <v>270.72000000000003</v>
      </c>
    </row>
    <row r="267" spans="1:4" x14ac:dyDescent="0.25">
      <c r="A267" s="30">
        <v>40345</v>
      </c>
      <c r="B267" s="30" t="s">
        <v>5622</v>
      </c>
      <c r="C267" s="30" t="s">
        <v>4113</v>
      </c>
      <c r="D267" s="210">
        <v>338.01</v>
      </c>
    </row>
    <row r="268" spans="1:4" x14ac:dyDescent="0.25">
      <c r="A268" s="30">
        <v>40346</v>
      </c>
      <c r="B268" s="30" t="s">
        <v>5623</v>
      </c>
      <c r="C268" s="30" t="s">
        <v>4113</v>
      </c>
      <c r="D268" s="210">
        <v>317.97000000000003</v>
      </c>
    </row>
    <row r="269" spans="1:4" x14ac:dyDescent="0.25">
      <c r="A269" s="30">
        <v>40347</v>
      </c>
      <c r="B269" s="30" t="s">
        <v>5624</v>
      </c>
      <c r="C269" s="30" t="s">
        <v>4113</v>
      </c>
      <c r="D269" s="210">
        <v>393.15</v>
      </c>
    </row>
    <row r="270" spans="1:4" x14ac:dyDescent="0.25">
      <c r="A270" s="30">
        <v>38840</v>
      </c>
      <c r="B270" s="30" t="s">
        <v>5625</v>
      </c>
      <c r="C270" s="30" t="s">
        <v>4113</v>
      </c>
      <c r="D270" s="210">
        <v>3.03</v>
      </c>
    </row>
    <row r="271" spans="1:4" x14ac:dyDescent="0.25">
      <c r="A271" s="30">
        <v>38841</v>
      </c>
      <c r="B271" s="30" t="s">
        <v>5626</v>
      </c>
      <c r="C271" s="30" t="s">
        <v>4113</v>
      </c>
      <c r="D271" s="210">
        <v>3.36</v>
      </c>
    </row>
    <row r="272" spans="1:4" x14ac:dyDescent="0.25">
      <c r="A272" s="30">
        <v>38842</v>
      </c>
      <c r="B272" s="30" t="s">
        <v>5627</v>
      </c>
      <c r="C272" s="30" t="s">
        <v>4113</v>
      </c>
      <c r="D272" s="210">
        <v>6.64</v>
      </c>
    </row>
    <row r="273" spans="1:4" x14ac:dyDescent="0.25">
      <c r="A273" s="30">
        <v>38843</v>
      </c>
      <c r="B273" s="30" t="s">
        <v>5628</v>
      </c>
      <c r="C273" s="30" t="s">
        <v>4113</v>
      </c>
      <c r="D273" s="210">
        <v>10.37</v>
      </c>
    </row>
    <row r="274" spans="1:4" x14ac:dyDescent="0.25">
      <c r="A274" s="30">
        <v>43424</v>
      </c>
      <c r="B274" s="30" t="s">
        <v>13132</v>
      </c>
      <c r="C274" s="30" t="s">
        <v>4113</v>
      </c>
      <c r="D274" s="210">
        <v>514.41</v>
      </c>
    </row>
    <row r="275" spans="1:4" x14ac:dyDescent="0.25">
      <c r="A275" s="30">
        <v>43426</v>
      </c>
      <c r="B275" s="30" t="s">
        <v>13133</v>
      </c>
      <c r="C275" s="30" t="s">
        <v>4113</v>
      </c>
      <c r="D275" s="211">
        <v>1774.22</v>
      </c>
    </row>
    <row r="276" spans="1:4" x14ac:dyDescent="0.25">
      <c r="A276" s="30">
        <v>12565</v>
      </c>
      <c r="B276" s="30" t="s">
        <v>13134</v>
      </c>
      <c r="C276" s="30" t="s">
        <v>4113</v>
      </c>
      <c r="D276" s="210">
        <v>622.19000000000005</v>
      </c>
    </row>
    <row r="277" spans="1:4" x14ac:dyDescent="0.25">
      <c r="A277" s="30">
        <v>12567</v>
      </c>
      <c r="B277" s="30" t="s">
        <v>13135</v>
      </c>
      <c r="C277" s="30" t="s">
        <v>4113</v>
      </c>
      <c r="D277" s="210">
        <v>835.71</v>
      </c>
    </row>
    <row r="278" spans="1:4" x14ac:dyDescent="0.25">
      <c r="A278" s="30">
        <v>12568</v>
      </c>
      <c r="B278" s="30" t="s">
        <v>13136</v>
      </c>
      <c r="C278" s="30" t="s">
        <v>4113</v>
      </c>
      <c r="D278" s="211">
        <v>1169.99</v>
      </c>
    </row>
    <row r="279" spans="1:4" x14ac:dyDescent="0.25">
      <c r="A279" s="30">
        <v>43441</v>
      </c>
      <c r="B279" s="30" t="s">
        <v>13137</v>
      </c>
      <c r="C279" s="30" t="s">
        <v>4113</v>
      </c>
      <c r="D279" s="210">
        <v>150.41999999999999</v>
      </c>
    </row>
    <row r="280" spans="1:4" x14ac:dyDescent="0.25">
      <c r="A280" s="30">
        <v>43423</v>
      </c>
      <c r="B280" s="30" t="s">
        <v>13138</v>
      </c>
      <c r="C280" s="30" t="s">
        <v>4113</v>
      </c>
      <c r="D280" s="210">
        <v>70.2</v>
      </c>
    </row>
    <row r="281" spans="1:4" x14ac:dyDescent="0.25">
      <c r="A281" s="30">
        <v>12532</v>
      </c>
      <c r="B281" s="30" t="s">
        <v>13139</v>
      </c>
      <c r="C281" s="30" t="s">
        <v>4113</v>
      </c>
      <c r="D281" s="210">
        <v>108.26</v>
      </c>
    </row>
    <row r="282" spans="1:4" x14ac:dyDescent="0.25">
      <c r="A282" s="30">
        <v>43444</v>
      </c>
      <c r="B282" s="30" t="s">
        <v>13140</v>
      </c>
      <c r="C282" s="30" t="s">
        <v>4113</v>
      </c>
      <c r="D282" s="210">
        <v>363.53</v>
      </c>
    </row>
    <row r="283" spans="1:4" x14ac:dyDescent="0.25">
      <c r="A283" s="30">
        <v>12551</v>
      </c>
      <c r="B283" s="30" t="s">
        <v>13141</v>
      </c>
      <c r="C283" s="30" t="s">
        <v>4113</v>
      </c>
      <c r="D283" s="210">
        <v>259.37</v>
      </c>
    </row>
    <row r="284" spans="1:4" x14ac:dyDescent="0.25">
      <c r="A284" s="30">
        <v>43442</v>
      </c>
      <c r="B284" s="30" t="s">
        <v>13142</v>
      </c>
      <c r="C284" s="30" t="s">
        <v>4113</v>
      </c>
      <c r="D284" s="210">
        <v>200.57</v>
      </c>
    </row>
    <row r="285" spans="1:4" x14ac:dyDescent="0.25">
      <c r="A285" s="30">
        <v>43443</v>
      </c>
      <c r="B285" s="30" t="s">
        <v>13143</v>
      </c>
      <c r="C285" s="30" t="s">
        <v>4113</v>
      </c>
      <c r="D285" s="210">
        <v>263.24</v>
      </c>
    </row>
    <row r="286" spans="1:4" x14ac:dyDescent="0.25">
      <c r="A286" s="30">
        <v>12544</v>
      </c>
      <c r="B286" s="30" t="s">
        <v>13144</v>
      </c>
      <c r="C286" s="30" t="s">
        <v>4113</v>
      </c>
      <c r="D286" s="210">
        <v>142.07</v>
      </c>
    </row>
    <row r="287" spans="1:4" x14ac:dyDescent="0.25">
      <c r="A287" s="30">
        <v>12547</v>
      </c>
      <c r="B287" s="30" t="s">
        <v>13145</v>
      </c>
      <c r="C287" s="30" t="s">
        <v>4113</v>
      </c>
      <c r="D287" s="210">
        <v>191.07</v>
      </c>
    </row>
    <row r="288" spans="1:4" x14ac:dyDescent="0.25">
      <c r="A288" s="30">
        <v>43445</v>
      </c>
      <c r="B288" s="30" t="s">
        <v>13146</v>
      </c>
      <c r="C288" s="30" t="s">
        <v>4113</v>
      </c>
      <c r="D288" s="210">
        <v>501.42</v>
      </c>
    </row>
    <row r="289" spans="1:4" x14ac:dyDescent="0.25">
      <c r="A289" s="30">
        <v>12563</v>
      </c>
      <c r="B289" s="30" t="s">
        <v>13147</v>
      </c>
      <c r="C289" s="30" t="s">
        <v>4113</v>
      </c>
      <c r="D289" s="210">
        <v>358.75</v>
      </c>
    </row>
    <row r="290" spans="1:4" x14ac:dyDescent="0.25">
      <c r="A290" s="30">
        <v>43425</v>
      </c>
      <c r="B290" s="30" t="s">
        <v>13148</v>
      </c>
      <c r="C290" s="30" t="s">
        <v>4113</v>
      </c>
      <c r="D290" s="210">
        <v>225.64</v>
      </c>
    </row>
    <row r="291" spans="1:4" x14ac:dyDescent="0.25">
      <c r="A291" s="30">
        <v>43446</v>
      </c>
      <c r="B291" s="30" t="s">
        <v>13149</v>
      </c>
      <c r="C291" s="30" t="s">
        <v>4113</v>
      </c>
      <c r="D291" s="210">
        <v>476.35</v>
      </c>
    </row>
    <row r="292" spans="1:4" x14ac:dyDescent="0.25">
      <c r="A292" s="30">
        <v>43447</v>
      </c>
      <c r="B292" s="30" t="s">
        <v>13150</v>
      </c>
      <c r="C292" s="30" t="s">
        <v>4113</v>
      </c>
      <c r="D292" s="210">
        <v>585</v>
      </c>
    </row>
    <row r="293" spans="1:4" x14ac:dyDescent="0.25">
      <c r="A293" s="30">
        <v>43448</v>
      </c>
      <c r="B293" s="30" t="s">
        <v>13151</v>
      </c>
      <c r="C293" s="30" t="s">
        <v>4113</v>
      </c>
      <c r="D293" s="210">
        <v>819</v>
      </c>
    </row>
    <row r="294" spans="1:4" x14ac:dyDescent="0.25">
      <c r="A294" s="30">
        <v>13761</v>
      </c>
      <c r="B294" s="30" t="s">
        <v>5629</v>
      </c>
      <c r="C294" s="30" t="s">
        <v>4113</v>
      </c>
      <c r="D294" s="211">
        <v>5651.08</v>
      </c>
    </row>
    <row r="295" spans="1:4" x14ac:dyDescent="0.25">
      <c r="A295" s="30">
        <v>12888</v>
      </c>
      <c r="B295" s="30" t="s">
        <v>5630</v>
      </c>
      <c r="C295" s="30" t="s">
        <v>4122</v>
      </c>
      <c r="D295" s="210">
        <v>96.72</v>
      </c>
    </row>
    <row r="296" spans="1:4" x14ac:dyDescent="0.25">
      <c r="A296" s="30">
        <v>12889</v>
      </c>
      <c r="B296" s="30" t="s">
        <v>5631</v>
      </c>
      <c r="C296" s="30" t="s">
        <v>4122</v>
      </c>
      <c r="D296" s="210">
        <v>63.16</v>
      </c>
    </row>
    <row r="297" spans="1:4" x14ac:dyDescent="0.25">
      <c r="A297" s="30">
        <v>4814</v>
      </c>
      <c r="B297" s="30" t="s">
        <v>5632</v>
      </c>
      <c r="C297" s="30" t="s">
        <v>4113</v>
      </c>
      <c r="D297" s="210">
        <v>77.27</v>
      </c>
    </row>
    <row r="298" spans="1:4" x14ac:dyDescent="0.25">
      <c r="A298" s="30">
        <v>25967</v>
      </c>
      <c r="B298" s="30" t="s">
        <v>5633</v>
      </c>
      <c r="C298" s="30" t="s">
        <v>4113</v>
      </c>
      <c r="D298" s="211">
        <v>2513.13</v>
      </c>
    </row>
    <row r="299" spans="1:4" x14ac:dyDescent="0.25">
      <c r="A299" s="30">
        <v>6122</v>
      </c>
      <c r="B299" s="30" t="s">
        <v>13152</v>
      </c>
      <c r="C299" s="30" t="s">
        <v>4115</v>
      </c>
      <c r="D299" s="210">
        <v>13.13</v>
      </c>
    </row>
    <row r="300" spans="1:4" x14ac:dyDescent="0.25">
      <c r="A300" s="30">
        <v>40810</v>
      </c>
      <c r="B300" s="30" t="s">
        <v>5634</v>
      </c>
      <c r="C300" s="30" t="s">
        <v>4120</v>
      </c>
      <c r="D300" s="211">
        <v>2329.2399999999998</v>
      </c>
    </row>
    <row r="301" spans="1:4" x14ac:dyDescent="0.25">
      <c r="A301" s="30">
        <v>21100</v>
      </c>
      <c r="B301" s="30" t="s">
        <v>5635</v>
      </c>
      <c r="C301" s="30" t="s">
        <v>4113</v>
      </c>
      <c r="D301" s="211">
        <v>2766.6</v>
      </c>
    </row>
    <row r="302" spans="1:4" x14ac:dyDescent="0.25">
      <c r="A302" s="30">
        <v>11816</v>
      </c>
      <c r="B302" s="30" t="s">
        <v>5636</v>
      </c>
      <c r="C302" s="30" t="s">
        <v>4113</v>
      </c>
      <c r="D302" s="211">
        <v>2950</v>
      </c>
    </row>
    <row r="303" spans="1:4" x14ac:dyDescent="0.25">
      <c r="A303" s="30">
        <v>11814</v>
      </c>
      <c r="B303" s="30" t="s">
        <v>5637</v>
      </c>
      <c r="C303" s="30" t="s">
        <v>4113</v>
      </c>
      <c r="D303" s="211">
        <v>6421.41</v>
      </c>
    </row>
    <row r="304" spans="1:4" x14ac:dyDescent="0.25">
      <c r="A304" s="30">
        <v>14186</v>
      </c>
      <c r="B304" s="30" t="s">
        <v>5638</v>
      </c>
      <c r="C304" s="30" t="s">
        <v>4113</v>
      </c>
      <c r="D304" s="211">
        <v>8062.94</v>
      </c>
    </row>
    <row r="305" spans="1:4" x14ac:dyDescent="0.25">
      <c r="A305" s="30">
        <v>14185</v>
      </c>
      <c r="B305" s="30" t="s">
        <v>5639</v>
      </c>
      <c r="C305" s="30" t="s">
        <v>4113</v>
      </c>
      <c r="D305" s="211">
        <v>10444.66</v>
      </c>
    </row>
    <row r="306" spans="1:4" x14ac:dyDescent="0.25">
      <c r="A306" s="30">
        <v>11811</v>
      </c>
      <c r="B306" s="30" t="s">
        <v>5640</v>
      </c>
      <c r="C306" s="30" t="s">
        <v>4113</v>
      </c>
      <c r="D306" s="211">
        <v>3993.64</v>
      </c>
    </row>
    <row r="307" spans="1:4" x14ac:dyDescent="0.25">
      <c r="A307" s="30">
        <v>26038</v>
      </c>
      <c r="B307" s="30" t="s">
        <v>5641</v>
      </c>
      <c r="C307" s="30" t="s">
        <v>4113</v>
      </c>
      <c r="D307" s="211">
        <v>231521.19</v>
      </c>
    </row>
    <row r="308" spans="1:4" x14ac:dyDescent="0.25">
      <c r="A308" s="30">
        <v>34482</v>
      </c>
      <c r="B308" s="30" t="s">
        <v>5642</v>
      </c>
      <c r="C308" s="30" t="s">
        <v>4113</v>
      </c>
      <c r="D308" s="211">
        <v>5423.12</v>
      </c>
    </row>
    <row r="309" spans="1:4" x14ac:dyDescent="0.25">
      <c r="A309" s="30">
        <v>34469</v>
      </c>
      <c r="B309" s="30" t="s">
        <v>5643</v>
      </c>
      <c r="C309" s="30" t="s">
        <v>4113</v>
      </c>
      <c r="D309" s="211">
        <v>8388.89</v>
      </c>
    </row>
    <row r="310" spans="1:4" x14ac:dyDescent="0.25">
      <c r="A310" s="30">
        <v>34472</v>
      </c>
      <c r="B310" s="30" t="s">
        <v>5644</v>
      </c>
      <c r="C310" s="30" t="s">
        <v>4113</v>
      </c>
      <c r="D310" s="211">
        <v>2581</v>
      </c>
    </row>
    <row r="311" spans="1:4" x14ac:dyDescent="0.25">
      <c r="A311" s="30">
        <v>34476</v>
      </c>
      <c r="B311" s="30" t="s">
        <v>5645</v>
      </c>
      <c r="C311" s="30" t="s">
        <v>4113</v>
      </c>
      <c r="D311" s="211">
        <v>4375.16</v>
      </c>
    </row>
    <row r="312" spans="1:4" x14ac:dyDescent="0.25">
      <c r="A312" s="30">
        <v>34477</v>
      </c>
      <c r="B312" s="30" t="s">
        <v>5646</v>
      </c>
      <c r="C312" s="30" t="s">
        <v>4113</v>
      </c>
      <c r="D312" s="211">
        <v>5806.68</v>
      </c>
    </row>
    <row r="313" spans="1:4" x14ac:dyDescent="0.25">
      <c r="A313" s="30">
        <v>42425</v>
      </c>
      <c r="B313" s="30" t="s">
        <v>5647</v>
      </c>
      <c r="C313" s="30" t="s">
        <v>4113</v>
      </c>
      <c r="D313" s="211">
        <v>2270.0700000000002</v>
      </c>
    </row>
    <row r="314" spans="1:4" x14ac:dyDescent="0.25">
      <c r="A314" s="30">
        <v>42422</v>
      </c>
      <c r="B314" s="30" t="s">
        <v>5648</v>
      </c>
      <c r="C314" s="30" t="s">
        <v>4113</v>
      </c>
      <c r="D314" s="211">
        <v>3370</v>
      </c>
    </row>
    <row r="315" spans="1:4" x14ac:dyDescent="0.25">
      <c r="A315" s="30">
        <v>43184</v>
      </c>
      <c r="B315" s="30" t="s">
        <v>13153</v>
      </c>
      <c r="C315" s="30" t="s">
        <v>4113</v>
      </c>
      <c r="D315" s="211">
        <v>4657.66</v>
      </c>
    </row>
    <row r="316" spans="1:4" x14ac:dyDescent="0.25">
      <c r="A316" s="30">
        <v>42424</v>
      </c>
      <c r="B316" s="30" t="s">
        <v>5649</v>
      </c>
      <c r="C316" s="30" t="s">
        <v>4113</v>
      </c>
      <c r="D316" s="211">
        <v>2027.37</v>
      </c>
    </row>
    <row r="317" spans="1:4" x14ac:dyDescent="0.25">
      <c r="A317" s="30">
        <v>42421</v>
      </c>
      <c r="B317" s="30" t="s">
        <v>13154</v>
      </c>
      <c r="C317" s="30" t="s">
        <v>4113</v>
      </c>
      <c r="D317" s="211">
        <v>18459.009999999998</v>
      </c>
    </row>
    <row r="318" spans="1:4" x14ac:dyDescent="0.25">
      <c r="A318" s="30">
        <v>42416</v>
      </c>
      <c r="B318" s="30" t="s">
        <v>5650</v>
      </c>
      <c r="C318" s="30" t="s">
        <v>4113</v>
      </c>
      <c r="D318" s="211">
        <v>8739.77</v>
      </c>
    </row>
    <row r="319" spans="1:4" x14ac:dyDescent="0.25">
      <c r="A319" s="30">
        <v>42417</v>
      </c>
      <c r="B319" s="30" t="s">
        <v>5651</v>
      </c>
      <c r="C319" s="30" t="s">
        <v>4113</v>
      </c>
      <c r="D319" s="211">
        <v>9798</v>
      </c>
    </row>
    <row r="320" spans="1:4" x14ac:dyDescent="0.25">
      <c r="A320" s="30">
        <v>42419</v>
      </c>
      <c r="B320" s="30" t="s">
        <v>5652</v>
      </c>
      <c r="C320" s="30" t="s">
        <v>4113</v>
      </c>
      <c r="D320" s="211">
        <v>11069.66</v>
      </c>
    </row>
    <row r="321" spans="1:4" x14ac:dyDescent="0.25">
      <c r="A321" s="30">
        <v>42420</v>
      </c>
      <c r="B321" s="30" t="s">
        <v>5653</v>
      </c>
      <c r="C321" s="30" t="s">
        <v>4113</v>
      </c>
      <c r="D321" s="211">
        <v>15214.43</v>
      </c>
    </row>
    <row r="322" spans="1:4" x14ac:dyDescent="0.25">
      <c r="A322" s="30">
        <v>43195</v>
      </c>
      <c r="B322" s="30" t="s">
        <v>13155</v>
      </c>
      <c r="C322" s="30" t="s">
        <v>4113</v>
      </c>
      <c r="D322" s="211">
        <v>5357.21</v>
      </c>
    </row>
    <row r="323" spans="1:4" x14ac:dyDescent="0.25">
      <c r="A323" s="30">
        <v>43196</v>
      </c>
      <c r="B323" s="30" t="s">
        <v>13156</v>
      </c>
      <c r="C323" s="30" t="s">
        <v>4113</v>
      </c>
      <c r="D323" s="211">
        <v>6639.5</v>
      </c>
    </row>
    <row r="324" spans="1:4" x14ac:dyDescent="0.25">
      <c r="A324" s="30">
        <v>43198</v>
      </c>
      <c r="B324" s="30" t="s">
        <v>13157</v>
      </c>
      <c r="C324" s="30" t="s">
        <v>4113</v>
      </c>
      <c r="D324" s="211">
        <v>9866.14</v>
      </c>
    </row>
    <row r="325" spans="1:4" x14ac:dyDescent="0.25">
      <c r="A325" s="30">
        <v>43199</v>
      </c>
      <c r="B325" s="30" t="s">
        <v>13158</v>
      </c>
      <c r="C325" s="30" t="s">
        <v>4113</v>
      </c>
      <c r="D325" s="211">
        <v>10227.67</v>
      </c>
    </row>
    <row r="326" spans="1:4" x14ac:dyDescent="0.25">
      <c r="A326" s="30">
        <v>43200</v>
      </c>
      <c r="B326" s="30" t="s">
        <v>13159</v>
      </c>
      <c r="C326" s="30" t="s">
        <v>4113</v>
      </c>
      <c r="D326" s="211">
        <v>11736.99</v>
      </c>
    </row>
    <row r="327" spans="1:4" x14ac:dyDescent="0.25">
      <c r="A327" s="30">
        <v>39556</v>
      </c>
      <c r="B327" s="30" t="s">
        <v>5654</v>
      </c>
      <c r="C327" s="30" t="s">
        <v>4113</v>
      </c>
      <c r="D327" s="211">
        <v>6410.4</v>
      </c>
    </row>
    <row r="328" spans="1:4" x14ac:dyDescent="0.25">
      <c r="A328" s="30">
        <v>39557</v>
      </c>
      <c r="B328" s="30" t="s">
        <v>5655</v>
      </c>
      <c r="C328" s="30" t="s">
        <v>4113</v>
      </c>
      <c r="D328" s="211">
        <v>6902.6</v>
      </c>
    </row>
    <row r="329" spans="1:4" x14ac:dyDescent="0.25">
      <c r="A329" s="30">
        <v>39559</v>
      </c>
      <c r="B329" s="30" t="s">
        <v>5656</v>
      </c>
      <c r="C329" s="30" t="s">
        <v>4113</v>
      </c>
      <c r="D329" s="211">
        <v>10200.719999999999</v>
      </c>
    </row>
    <row r="330" spans="1:4" x14ac:dyDescent="0.25">
      <c r="A330" s="30">
        <v>39560</v>
      </c>
      <c r="B330" s="30" t="s">
        <v>5657</v>
      </c>
      <c r="C330" s="30" t="s">
        <v>4113</v>
      </c>
      <c r="D330" s="211">
        <v>11801.23</v>
      </c>
    </row>
    <row r="331" spans="1:4" x14ac:dyDescent="0.25">
      <c r="A331" s="30">
        <v>39561</v>
      </c>
      <c r="B331" s="30" t="s">
        <v>5658</v>
      </c>
      <c r="C331" s="30" t="s">
        <v>4113</v>
      </c>
      <c r="D331" s="211">
        <v>12345.6</v>
      </c>
    </row>
    <row r="332" spans="1:4" x14ac:dyDescent="0.25">
      <c r="A332" s="30">
        <v>43190</v>
      </c>
      <c r="B332" s="30" t="s">
        <v>13160</v>
      </c>
      <c r="C332" s="30" t="s">
        <v>4113</v>
      </c>
      <c r="D332" s="211">
        <v>1821.88</v>
      </c>
    </row>
    <row r="333" spans="1:4" x14ac:dyDescent="0.25">
      <c r="A333" s="30">
        <v>39555</v>
      </c>
      <c r="B333" s="30" t="s">
        <v>5659</v>
      </c>
      <c r="C333" s="30" t="s">
        <v>4113</v>
      </c>
      <c r="D333" s="211">
        <v>1970.81</v>
      </c>
    </row>
    <row r="334" spans="1:4" x14ac:dyDescent="0.25">
      <c r="A334" s="30">
        <v>43191</v>
      </c>
      <c r="B334" s="30" t="s">
        <v>13161</v>
      </c>
      <c r="C334" s="30" t="s">
        <v>4113</v>
      </c>
      <c r="D334" s="211">
        <v>2621.44</v>
      </c>
    </row>
    <row r="335" spans="1:4" x14ac:dyDescent="0.25">
      <c r="A335" s="30">
        <v>39548</v>
      </c>
      <c r="B335" s="30" t="s">
        <v>5660</v>
      </c>
      <c r="C335" s="30" t="s">
        <v>4113</v>
      </c>
      <c r="D335" s="211">
        <v>2923.32</v>
      </c>
    </row>
    <row r="336" spans="1:4" x14ac:dyDescent="0.25">
      <c r="A336" s="30">
        <v>43192</v>
      </c>
      <c r="B336" s="30" t="s">
        <v>13162</v>
      </c>
      <c r="C336" s="30" t="s">
        <v>4113</v>
      </c>
      <c r="D336" s="211">
        <v>3433.86</v>
      </c>
    </row>
    <row r="337" spans="1:4" x14ac:dyDescent="0.25">
      <c r="A337" s="30">
        <v>39554</v>
      </c>
      <c r="B337" s="30" t="s">
        <v>5661</v>
      </c>
      <c r="C337" s="30" t="s">
        <v>4113</v>
      </c>
      <c r="D337" s="211">
        <v>3865.65</v>
      </c>
    </row>
    <row r="338" spans="1:4" x14ac:dyDescent="0.25">
      <c r="A338" s="30">
        <v>43194</v>
      </c>
      <c r="B338" s="30" t="s">
        <v>13163</v>
      </c>
      <c r="C338" s="30" t="s">
        <v>4113</v>
      </c>
      <c r="D338" s="211">
        <v>1560.75</v>
      </c>
    </row>
    <row r="339" spans="1:4" x14ac:dyDescent="0.25">
      <c r="A339" s="30">
        <v>39551</v>
      </c>
      <c r="B339" s="30" t="s">
        <v>5662</v>
      </c>
      <c r="C339" s="30" t="s">
        <v>4113</v>
      </c>
      <c r="D339" s="211">
        <v>1718.55</v>
      </c>
    </row>
    <row r="340" spans="1:4" x14ac:dyDescent="0.25">
      <c r="A340" s="30">
        <v>43185</v>
      </c>
      <c r="B340" s="30" t="s">
        <v>13164</v>
      </c>
      <c r="C340" s="30" t="s">
        <v>4113</v>
      </c>
      <c r="D340" s="211">
        <v>4883.83</v>
      </c>
    </row>
    <row r="341" spans="1:4" x14ac:dyDescent="0.25">
      <c r="A341" s="30">
        <v>43186</v>
      </c>
      <c r="B341" s="30" t="s">
        <v>13165</v>
      </c>
      <c r="C341" s="30" t="s">
        <v>4113</v>
      </c>
      <c r="D341" s="211">
        <v>5151.45</v>
      </c>
    </row>
    <row r="342" spans="1:4" x14ac:dyDescent="0.25">
      <c r="A342" s="30">
        <v>43187</v>
      </c>
      <c r="B342" s="30" t="s">
        <v>13166</v>
      </c>
      <c r="C342" s="30" t="s">
        <v>4113</v>
      </c>
      <c r="D342" s="211">
        <v>6836.03</v>
      </c>
    </row>
    <row r="343" spans="1:4" x14ac:dyDescent="0.25">
      <c r="A343" s="30">
        <v>43188</v>
      </c>
      <c r="B343" s="30" t="s">
        <v>13167</v>
      </c>
      <c r="C343" s="30" t="s">
        <v>4113</v>
      </c>
      <c r="D343" s="211">
        <v>8282.75</v>
      </c>
    </row>
    <row r="344" spans="1:4" x14ac:dyDescent="0.25">
      <c r="A344" s="30">
        <v>43189</v>
      </c>
      <c r="B344" s="30" t="s">
        <v>13168</v>
      </c>
      <c r="C344" s="30" t="s">
        <v>4113</v>
      </c>
      <c r="D344" s="211">
        <v>9316.7199999999993</v>
      </c>
    </row>
    <row r="345" spans="1:4" x14ac:dyDescent="0.25">
      <c r="A345" s="30">
        <v>39580</v>
      </c>
      <c r="B345" s="30" t="s">
        <v>5663</v>
      </c>
      <c r="C345" s="30" t="s">
        <v>4113</v>
      </c>
      <c r="D345" s="211">
        <v>73419.56</v>
      </c>
    </row>
    <row r="346" spans="1:4" x14ac:dyDescent="0.25">
      <c r="A346" s="30">
        <v>39577</v>
      </c>
      <c r="B346" s="30" t="s">
        <v>5664</v>
      </c>
      <c r="C346" s="30" t="s">
        <v>4113</v>
      </c>
      <c r="D346" s="211">
        <v>22980.16</v>
      </c>
    </row>
    <row r="347" spans="1:4" x14ac:dyDescent="0.25">
      <c r="A347" s="30">
        <v>39578</v>
      </c>
      <c r="B347" s="30" t="s">
        <v>5665</v>
      </c>
      <c r="C347" s="30" t="s">
        <v>4113</v>
      </c>
      <c r="D347" s="211">
        <v>29656.36</v>
      </c>
    </row>
    <row r="348" spans="1:4" x14ac:dyDescent="0.25">
      <c r="A348" s="30">
        <v>39579</v>
      </c>
      <c r="B348" s="30" t="s">
        <v>5666</v>
      </c>
      <c r="C348" s="30" t="s">
        <v>4113</v>
      </c>
      <c r="D348" s="211">
        <v>43147.68</v>
      </c>
    </row>
    <row r="349" spans="1:4" x14ac:dyDescent="0.25">
      <c r="A349" s="30">
        <v>39826</v>
      </c>
      <c r="B349" s="30" t="s">
        <v>5667</v>
      </c>
      <c r="C349" s="30" t="s">
        <v>4113</v>
      </c>
      <c r="D349" s="211">
        <v>5299.32</v>
      </c>
    </row>
    <row r="350" spans="1:4" x14ac:dyDescent="0.25">
      <c r="A350" s="30">
        <v>10700</v>
      </c>
      <c r="B350" s="30" t="s">
        <v>5668</v>
      </c>
      <c r="C350" s="30" t="s">
        <v>4113</v>
      </c>
      <c r="D350" s="211">
        <v>20226.68</v>
      </c>
    </row>
    <row r="351" spans="1:4" x14ac:dyDescent="0.25">
      <c r="A351" s="30">
        <v>346</v>
      </c>
      <c r="B351" s="30" t="s">
        <v>5669</v>
      </c>
      <c r="C351" s="30" t="s">
        <v>4117</v>
      </c>
      <c r="D351" s="210">
        <v>23.68</v>
      </c>
    </row>
    <row r="352" spans="1:4" x14ac:dyDescent="0.25">
      <c r="A352" s="30">
        <v>3312</v>
      </c>
      <c r="B352" s="30" t="s">
        <v>5670</v>
      </c>
      <c r="C352" s="30" t="s">
        <v>4117</v>
      </c>
      <c r="D352" s="210">
        <v>21.12</v>
      </c>
    </row>
    <row r="353" spans="1:4" x14ac:dyDescent="0.25">
      <c r="A353" s="30">
        <v>339</v>
      </c>
      <c r="B353" s="30" t="s">
        <v>13169</v>
      </c>
      <c r="C353" s="30" t="s">
        <v>4116</v>
      </c>
      <c r="D353" s="210">
        <v>1.22</v>
      </c>
    </row>
    <row r="354" spans="1:4" x14ac:dyDescent="0.25">
      <c r="A354" s="30">
        <v>340</v>
      </c>
      <c r="B354" s="30" t="s">
        <v>5671</v>
      </c>
      <c r="C354" s="30" t="s">
        <v>4116</v>
      </c>
      <c r="D354" s="210">
        <v>1.1000000000000001</v>
      </c>
    </row>
    <row r="355" spans="1:4" x14ac:dyDescent="0.25">
      <c r="A355" s="30">
        <v>43130</v>
      </c>
      <c r="B355" s="30" t="s">
        <v>13170</v>
      </c>
      <c r="C355" s="30" t="s">
        <v>4117</v>
      </c>
      <c r="D355" s="210">
        <v>19.989999999999998</v>
      </c>
    </row>
    <row r="356" spans="1:4" x14ac:dyDescent="0.25">
      <c r="A356" s="30">
        <v>344</v>
      </c>
      <c r="B356" s="30" t="s">
        <v>13171</v>
      </c>
      <c r="C356" s="30" t="s">
        <v>4117</v>
      </c>
      <c r="D356" s="210">
        <v>26.28</v>
      </c>
    </row>
    <row r="357" spans="1:4" x14ac:dyDescent="0.25">
      <c r="A357" s="30">
        <v>345</v>
      </c>
      <c r="B357" s="30" t="s">
        <v>13172</v>
      </c>
      <c r="C357" s="30" t="s">
        <v>4117</v>
      </c>
      <c r="D357" s="210">
        <v>28.51</v>
      </c>
    </row>
    <row r="358" spans="1:4" x14ac:dyDescent="0.25">
      <c r="A358" s="30">
        <v>43131</v>
      </c>
      <c r="B358" s="30" t="s">
        <v>13173</v>
      </c>
      <c r="C358" s="30" t="s">
        <v>4117</v>
      </c>
      <c r="D358" s="210">
        <v>23.22</v>
      </c>
    </row>
    <row r="359" spans="1:4" x14ac:dyDescent="0.25">
      <c r="A359" s="30">
        <v>3313</v>
      </c>
      <c r="B359" s="30" t="s">
        <v>5672</v>
      </c>
      <c r="C359" s="30" t="s">
        <v>4117</v>
      </c>
      <c r="D359" s="210">
        <v>27.18</v>
      </c>
    </row>
    <row r="360" spans="1:4" x14ac:dyDescent="0.25">
      <c r="A360" s="30">
        <v>43132</v>
      </c>
      <c r="B360" s="30" t="s">
        <v>13174</v>
      </c>
      <c r="C360" s="30" t="s">
        <v>4117</v>
      </c>
      <c r="D360" s="210">
        <v>19.989999999999998</v>
      </c>
    </row>
    <row r="361" spans="1:4" x14ac:dyDescent="0.25">
      <c r="A361" s="30">
        <v>366</v>
      </c>
      <c r="B361" s="30" t="s">
        <v>5673</v>
      </c>
      <c r="C361" s="30" t="s">
        <v>4119</v>
      </c>
      <c r="D361" s="210">
        <v>78</v>
      </c>
    </row>
    <row r="362" spans="1:4" x14ac:dyDescent="0.25">
      <c r="A362" s="30">
        <v>367</v>
      </c>
      <c r="B362" s="30" t="s">
        <v>5674</v>
      </c>
      <c r="C362" s="30" t="s">
        <v>4119</v>
      </c>
      <c r="D362" s="210">
        <v>76.5</v>
      </c>
    </row>
    <row r="363" spans="1:4" x14ac:dyDescent="0.25">
      <c r="A363" s="30">
        <v>370</v>
      </c>
      <c r="B363" s="30" t="s">
        <v>5675</v>
      </c>
      <c r="C363" s="30" t="s">
        <v>4119</v>
      </c>
      <c r="D363" s="210">
        <v>74.17</v>
      </c>
    </row>
    <row r="364" spans="1:4" x14ac:dyDescent="0.25">
      <c r="A364" s="30">
        <v>368</v>
      </c>
      <c r="B364" s="30" t="s">
        <v>5676</v>
      </c>
      <c r="C364" s="30" t="s">
        <v>4119</v>
      </c>
      <c r="D364" s="210">
        <v>57.37</v>
      </c>
    </row>
    <row r="365" spans="1:4" x14ac:dyDescent="0.25">
      <c r="A365" s="30">
        <v>11075</v>
      </c>
      <c r="B365" s="30" t="s">
        <v>5677</v>
      </c>
      <c r="C365" s="30" t="s">
        <v>4119</v>
      </c>
      <c r="D365" s="211">
        <v>1252.68</v>
      </c>
    </row>
    <row r="366" spans="1:4" x14ac:dyDescent="0.25">
      <c r="A366" s="30">
        <v>1381</v>
      </c>
      <c r="B366" s="30" t="s">
        <v>5678</v>
      </c>
      <c r="C366" s="30" t="s">
        <v>4117</v>
      </c>
      <c r="D366" s="210">
        <v>0.78</v>
      </c>
    </row>
    <row r="367" spans="1:4" x14ac:dyDescent="0.25">
      <c r="A367" s="30">
        <v>34353</v>
      </c>
      <c r="B367" s="30" t="s">
        <v>13175</v>
      </c>
      <c r="C367" s="30" t="s">
        <v>4117</v>
      </c>
      <c r="D367" s="210">
        <v>1.45</v>
      </c>
    </row>
    <row r="368" spans="1:4" x14ac:dyDescent="0.25">
      <c r="A368" s="30">
        <v>37595</v>
      </c>
      <c r="B368" s="30" t="s">
        <v>13176</v>
      </c>
      <c r="C368" s="30" t="s">
        <v>4117</v>
      </c>
      <c r="D368" s="210">
        <v>2.39</v>
      </c>
    </row>
    <row r="369" spans="1:4" x14ac:dyDescent="0.25">
      <c r="A369" s="30">
        <v>37596</v>
      </c>
      <c r="B369" s="30" t="s">
        <v>13177</v>
      </c>
      <c r="C369" s="30" t="s">
        <v>4117</v>
      </c>
      <c r="D369" s="210">
        <v>2.75</v>
      </c>
    </row>
    <row r="370" spans="1:4" x14ac:dyDescent="0.25">
      <c r="A370" s="30">
        <v>371</v>
      </c>
      <c r="B370" s="30" t="s">
        <v>5679</v>
      </c>
      <c r="C370" s="30" t="s">
        <v>4117</v>
      </c>
      <c r="D370" s="210">
        <v>0.85</v>
      </c>
    </row>
    <row r="371" spans="1:4" x14ac:dyDescent="0.25">
      <c r="A371" s="30">
        <v>37553</v>
      </c>
      <c r="B371" s="30" t="s">
        <v>5680</v>
      </c>
      <c r="C371" s="30" t="s">
        <v>4117</v>
      </c>
      <c r="D371" s="210">
        <v>1.59</v>
      </c>
    </row>
    <row r="372" spans="1:4" x14ac:dyDescent="0.25">
      <c r="A372" s="30">
        <v>37552</v>
      </c>
      <c r="B372" s="30" t="s">
        <v>5681</v>
      </c>
      <c r="C372" s="30" t="s">
        <v>4117</v>
      </c>
      <c r="D372" s="210">
        <v>2.56</v>
      </c>
    </row>
    <row r="373" spans="1:4" x14ac:dyDescent="0.25">
      <c r="A373" s="30">
        <v>36880</v>
      </c>
      <c r="B373" s="30" t="s">
        <v>13178</v>
      </c>
      <c r="C373" s="30" t="s">
        <v>4117</v>
      </c>
      <c r="D373" s="210">
        <v>2.6</v>
      </c>
    </row>
    <row r="374" spans="1:4" x14ac:dyDescent="0.25">
      <c r="A374" s="30">
        <v>34355</v>
      </c>
      <c r="B374" s="30" t="s">
        <v>5682</v>
      </c>
      <c r="C374" s="30" t="s">
        <v>4117</v>
      </c>
      <c r="D374" s="210">
        <v>2.2400000000000002</v>
      </c>
    </row>
    <row r="375" spans="1:4" x14ac:dyDescent="0.25">
      <c r="A375" s="30">
        <v>130</v>
      </c>
      <c r="B375" s="30" t="s">
        <v>5683</v>
      </c>
      <c r="C375" s="30" t="s">
        <v>4117</v>
      </c>
      <c r="D375" s="210">
        <v>3.09</v>
      </c>
    </row>
    <row r="376" spans="1:4" x14ac:dyDescent="0.25">
      <c r="A376" s="30">
        <v>135</v>
      </c>
      <c r="B376" s="30" t="s">
        <v>5684</v>
      </c>
      <c r="C376" s="30" t="s">
        <v>4117</v>
      </c>
      <c r="D376" s="210">
        <v>2.4900000000000002</v>
      </c>
    </row>
    <row r="377" spans="1:4" x14ac:dyDescent="0.25">
      <c r="A377" s="30">
        <v>36886</v>
      </c>
      <c r="B377" s="30" t="s">
        <v>5685</v>
      </c>
      <c r="C377" s="30" t="s">
        <v>4117</v>
      </c>
      <c r="D377" s="210">
        <v>0.8</v>
      </c>
    </row>
    <row r="378" spans="1:4" x14ac:dyDescent="0.25">
      <c r="A378" s="30">
        <v>38546</v>
      </c>
      <c r="B378" s="30" t="s">
        <v>5686</v>
      </c>
      <c r="C378" s="30" t="s">
        <v>4119</v>
      </c>
      <c r="D378" s="210">
        <v>455.55</v>
      </c>
    </row>
    <row r="379" spans="1:4" x14ac:dyDescent="0.25">
      <c r="A379" s="30">
        <v>34549</v>
      </c>
      <c r="B379" s="30" t="s">
        <v>5687</v>
      </c>
      <c r="C379" s="30" t="s">
        <v>4119</v>
      </c>
      <c r="D379" s="210">
        <v>206.25</v>
      </c>
    </row>
    <row r="380" spans="1:4" x14ac:dyDescent="0.25">
      <c r="A380" s="30">
        <v>6081</v>
      </c>
      <c r="B380" s="30" t="s">
        <v>5688</v>
      </c>
      <c r="C380" s="30" t="s">
        <v>4119</v>
      </c>
      <c r="D380" s="210">
        <v>29.21</v>
      </c>
    </row>
    <row r="381" spans="1:4" x14ac:dyDescent="0.25">
      <c r="A381" s="30">
        <v>6077</v>
      </c>
      <c r="B381" s="30" t="s">
        <v>5689</v>
      </c>
      <c r="C381" s="30" t="s">
        <v>4119</v>
      </c>
      <c r="D381" s="210">
        <v>16.84</v>
      </c>
    </row>
    <row r="382" spans="1:4" x14ac:dyDescent="0.25">
      <c r="A382" s="30">
        <v>6079</v>
      </c>
      <c r="B382" s="30" t="s">
        <v>5690</v>
      </c>
      <c r="C382" s="30" t="s">
        <v>4119</v>
      </c>
      <c r="D382" s="210">
        <v>9.6199999999999992</v>
      </c>
    </row>
    <row r="383" spans="1:4" x14ac:dyDescent="0.25">
      <c r="A383" s="30">
        <v>1091</v>
      </c>
      <c r="B383" s="30" t="s">
        <v>5691</v>
      </c>
      <c r="C383" s="30" t="s">
        <v>4113</v>
      </c>
      <c r="D383" s="210">
        <v>26.43</v>
      </c>
    </row>
    <row r="384" spans="1:4" x14ac:dyDescent="0.25">
      <c r="A384" s="30">
        <v>1094</v>
      </c>
      <c r="B384" s="30" t="s">
        <v>5692</v>
      </c>
      <c r="C384" s="30" t="s">
        <v>4113</v>
      </c>
      <c r="D384" s="210">
        <v>18.48</v>
      </c>
    </row>
    <row r="385" spans="1:4" x14ac:dyDescent="0.25">
      <c r="A385" s="30">
        <v>1095</v>
      </c>
      <c r="B385" s="30" t="s">
        <v>5693</v>
      </c>
      <c r="C385" s="30" t="s">
        <v>4113</v>
      </c>
      <c r="D385" s="210">
        <v>39.29</v>
      </c>
    </row>
    <row r="386" spans="1:4" x14ac:dyDescent="0.25">
      <c r="A386" s="30">
        <v>1092</v>
      </c>
      <c r="B386" s="30" t="s">
        <v>5694</v>
      </c>
      <c r="C386" s="30" t="s">
        <v>4113</v>
      </c>
      <c r="D386" s="210">
        <v>30.4</v>
      </c>
    </row>
    <row r="387" spans="1:4" x14ac:dyDescent="0.25">
      <c r="A387" s="30">
        <v>1093</v>
      </c>
      <c r="B387" s="30" t="s">
        <v>5695</v>
      </c>
      <c r="C387" s="30" t="s">
        <v>4113</v>
      </c>
      <c r="D387" s="210">
        <v>70.989999999999995</v>
      </c>
    </row>
    <row r="388" spans="1:4" x14ac:dyDescent="0.25">
      <c r="A388" s="30">
        <v>1090</v>
      </c>
      <c r="B388" s="30" t="s">
        <v>5696</v>
      </c>
      <c r="C388" s="30" t="s">
        <v>4113</v>
      </c>
      <c r="D388" s="210">
        <v>50.83</v>
      </c>
    </row>
    <row r="389" spans="1:4" x14ac:dyDescent="0.25">
      <c r="A389" s="30">
        <v>1096</v>
      </c>
      <c r="B389" s="30" t="s">
        <v>5697</v>
      </c>
      <c r="C389" s="30" t="s">
        <v>4113</v>
      </c>
      <c r="D389" s="210">
        <v>91.47</v>
      </c>
    </row>
    <row r="390" spans="1:4" x14ac:dyDescent="0.25">
      <c r="A390" s="30">
        <v>1097</v>
      </c>
      <c r="B390" s="30" t="s">
        <v>5698</v>
      </c>
      <c r="C390" s="30" t="s">
        <v>4113</v>
      </c>
      <c r="D390" s="210">
        <v>77.650000000000006</v>
      </c>
    </row>
    <row r="391" spans="1:4" x14ac:dyDescent="0.25">
      <c r="A391" s="30">
        <v>378</v>
      </c>
      <c r="B391" s="30" t="s">
        <v>5699</v>
      </c>
      <c r="C391" s="30" t="s">
        <v>4115</v>
      </c>
      <c r="D391" s="210">
        <v>13.66</v>
      </c>
    </row>
    <row r="392" spans="1:4" x14ac:dyDescent="0.25">
      <c r="A392" s="30">
        <v>40911</v>
      </c>
      <c r="B392" s="30" t="s">
        <v>5700</v>
      </c>
      <c r="C392" s="30" t="s">
        <v>4120</v>
      </c>
      <c r="D392" s="211">
        <v>2420.84</v>
      </c>
    </row>
    <row r="393" spans="1:4" x14ac:dyDescent="0.25">
      <c r="A393" s="30">
        <v>33939</v>
      </c>
      <c r="B393" s="30" t="s">
        <v>5701</v>
      </c>
      <c r="C393" s="30" t="s">
        <v>4115</v>
      </c>
      <c r="D393" s="210">
        <v>57.6</v>
      </c>
    </row>
    <row r="394" spans="1:4" x14ac:dyDescent="0.25">
      <c r="A394" s="30">
        <v>40815</v>
      </c>
      <c r="B394" s="30" t="s">
        <v>5702</v>
      </c>
      <c r="C394" s="30" t="s">
        <v>4120</v>
      </c>
      <c r="D394" s="211">
        <v>10206.879999999999</v>
      </c>
    </row>
    <row r="395" spans="1:4" x14ac:dyDescent="0.25">
      <c r="A395" s="30">
        <v>34760</v>
      </c>
      <c r="B395" s="30" t="s">
        <v>5703</v>
      </c>
      <c r="C395" s="30" t="s">
        <v>4115</v>
      </c>
      <c r="D395" s="210">
        <v>54.4</v>
      </c>
    </row>
    <row r="396" spans="1:4" x14ac:dyDescent="0.25">
      <c r="A396" s="30">
        <v>40935</v>
      </c>
      <c r="B396" s="30" t="s">
        <v>5704</v>
      </c>
      <c r="C396" s="30" t="s">
        <v>4120</v>
      </c>
      <c r="D396" s="211">
        <v>9637.7800000000007</v>
      </c>
    </row>
    <row r="397" spans="1:4" x14ac:dyDescent="0.25">
      <c r="A397" s="30">
        <v>33952</v>
      </c>
      <c r="B397" s="30" t="s">
        <v>5705</v>
      </c>
      <c r="C397" s="30" t="s">
        <v>4115</v>
      </c>
      <c r="D397" s="210">
        <v>81.819999999999993</v>
      </c>
    </row>
    <row r="398" spans="1:4" x14ac:dyDescent="0.25">
      <c r="A398" s="30">
        <v>40816</v>
      </c>
      <c r="B398" s="30" t="s">
        <v>5706</v>
      </c>
      <c r="C398" s="30" t="s">
        <v>4120</v>
      </c>
      <c r="D398" s="211">
        <v>14498.02</v>
      </c>
    </row>
    <row r="399" spans="1:4" x14ac:dyDescent="0.25">
      <c r="A399" s="30">
        <v>33953</v>
      </c>
      <c r="B399" s="30" t="s">
        <v>5707</v>
      </c>
      <c r="C399" s="30" t="s">
        <v>4115</v>
      </c>
      <c r="D399" s="210">
        <v>108.18</v>
      </c>
    </row>
    <row r="400" spans="1:4" x14ac:dyDescent="0.25">
      <c r="A400" s="30">
        <v>40817</v>
      </c>
      <c r="B400" s="30" t="s">
        <v>5708</v>
      </c>
      <c r="C400" s="30" t="s">
        <v>4120</v>
      </c>
      <c r="D400" s="211">
        <v>19167.669999999998</v>
      </c>
    </row>
    <row r="401" spans="1:4" x14ac:dyDescent="0.25">
      <c r="A401" s="30">
        <v>13348</v>
      </c>
      <c r="B401" s="30" t="s">
        <v>5709</v>
      </c>
      <c r="C401" s="30" t="s">
        <v>4113</v>
      </c>
      <c r="D401" s="210">
        <v>1.03</v>
      </c>
    </row>
    <row r="402" spans="1:4" x14ac:dyDescent="0.25">
      <c r="A402" s="30">
        <v>39211</v>
      </c>
      <c r="B402" s="30" t="s">
        <v>5710</v>
      </c>
      <c r="C402" s="30" t="s">
        <v>4113</v>
      </c>
      <c r="D402" s="210">
        <v>1.22</v>
      </c>
    </row>
    <row r="403" spans="1:4" x14ac:dyDescent="0.25">
      <c r="A403" s="30">
        <v>39212</v>
      </c>
      <c r="B403" s="30" t="s">
        <v>5711</v>
      </c>
      <c r="C403" s="30" t="s">
        <v>4113</v>
      </c>
      <c r="D403" s="210">
        <v>1.36</v>
      </c>
    </row>
    <row r="404" spans="1:4" x14ac:dyDescent="0.25">
      <c r="A404" s="30">
        <v>39208</v>
      </c>
      <c r="B404" s="30" t="s">
        <v>5712</v>
      </c>
      <c r="C404" s="30" t="s">
        <v>4113</v>
      </c>
      <c r="D404" s="210">
        <v>0.37</v>
      </c>
    </row>
    <row r="405" spans="1:4" x14ac:dyDescent="0.25">
      <c r="A405" s="30">
        <v>39210</v>
      </c>
      <c r="B405" s="30" t="s">
        <v>5713</v>
      </c>
      <c r="C405" s="30" t="s">
        <v>4113</v>
      </c>
      <c r="D405" s="210">
        <v>0.68</v>
      </c>
    </row>
    <row r="406" spans="1:4" x14ac:dyDescent="0.25">
      <c r="A406" s="30">
        <v>39214</v>
      </c>
      <c r="B406" s="30" t="s">
        <v>5714</v>
      </c>
      <c r="C406" s="30" t="s">
        <v>4113</v>
      </c>
      <c r="D406" s="210">
        <v>2.5299999999999998</v>
      </c>
    </row>
    <row r="407" spans="1:4" x14ac:dyDescent="0.25">
      <c r="A407" s="30">
        <v>39213</v>
      </c>
      <c r="B407" s="30" t="s">
        <v>5715</v>
      </c>
      <c r="C407" s="30" t="s">
        <v>4113</v>
      </c>
      <c r="D407" s="210">
        <v>1.79</v>
      </c>
    </row>
    <row r="408" spans="1:4" x14ac:dyDescent="0.25">
      <c r="A408" s="30">
        <v>39209</v>
      </c>
      <c r="B408" s="30" t="s">
        <v>5716</v>
      </c>
      <c r="C408" s="30" t="s">
        <v>4113</v>
      </c>
      <c r="D408" s="210">
        <v>0.44</v>
      </c>
    </row>
    <row r="409" spans="1:4" x14ac:dyDescent="0.25">
      <c r="A409" s="30">
        <v>39207</v>
      </c>
      <c r="B409" s="30" t="s">
        <v>5717</v>
      </c>
      <c r="C409" s="30" t="s">
        <v>4113</v>
      </c>
      <c r="D409" s="210">
        <v>0.68</v>
      </c>
    </row>
    <row r="410" spans="1:4" x14ac:dyDescent="0.25">
      <c r="A410" s="30">
        <v>39215</v>
      </c>
      <c r="B410" s="30" t="s">
        <v>5718</v>
      </c>
      <c r="C410" s="30" t="s">
        <v>4113</v>
      </c>
      <c r="D410" s="210">
        <v>4.6100000000000003</v>
      </c>
    </row>
    <row r="411" spans="1:4" x14ac:dyDescent="0.25">
      <c r="A411" s="30">
        <v>39216</v>
      </c>
      <c r="B411" s="30" t="s">
        <v>5719</v>
      </c>
      <c r="C411" s="30" t="s">
        <v>4113</v>
      </c>
      <c r="D411" s="210">
        <v>6.43</v>
      </c>
    </row>
    <row r="412" spans="1:4" x14ac:dyDescent="0.25">
      <c r="A412" s="30">
        <v>11267</v>
      </c>
      <c r="B412" s="30" t="s">
        <v>13179</v>
      </c>
      <c r="C412" s="30" t="s">
        <v>4113</v>
      </c>
      <c r="D412" s="210">
        <v>0.9</v>
      </c>
    </row>
    <row r="413" spans="1:4" x14ac:dyDescent="0.25">
      <c r="A413" s="30">
        <v>379</v>
      </c>
      <c r="B413" s="30" t="s">
        <v>5720</v>
      </c>
      <c r="C413" s="30" t="s">
        <v>4113</v>
      </c>
      <c r="D413" s="210">
        <v>0.9</v>
      </c>
    </row>
    <row r="414" spans="1:4" x14ac:dyDescent="0.25">
      <c r="A414" s="30">
        <v>510</v>
      </c>
      <c r="B414" s="30" t="s">
        <v>5721</v>
      </c>
      <c r="C414" s="30" t="s">
        <v>4117</v>
      </c>
      <c r="D414" s="210">
        <v>12.11</v>
      </c>
    </row>
    <row r="415" spans="1:4" x14ac:dyDescent="0.25">
      <c r="A415" s="30">
        <v>516</v>
      </c>
      <c r="B415" s="30" t="s">
        <v>5722</v>
      </c>
      <c r="C415" s="30" t="s">
        <v>4117</v>
      </c>
      <c r="D415" s="210">
        <v>14.35</v>
      </c>
    </row>
    <row r="416" spans="1:4" x14ac:dyDescent="0.25">
      <c r="A416" s="30">
        <v>509</v>
      </c>
      <c r="B416" s="30" t="s">
        <v>5723</v>
      </c>
      <c r="C416" s="30" t="s">
        <v>4117</v>
      </c>
      <c r="D416" s="210">
        <v>16.100000000000001</v>
      </c>
    </row>
    <row r="417" spans="1:4" x14ac:dyDescent="0.25">
      <c r="A417" s="30">
        <v>40331</v>
      </c>
      <c r="B417" s="30" t="s">
        <v>5724</v>
      </c>
      <c r="C417" s="30" t="s">
        <v>4115</v>
      </c>
      <c r="D417" s="210">
        <v>11.86</v>
      </c>
    </row>
    <row r="418" spans="1:4" x14ac:dyDescent="0.25">
      <c r="A418" s="30">
        <v>40930</v>
      </c>
      <c r="B418" s="30" t="s">
        <v>5725</v>
      </c>
      <c r="C418" s="30" t="s">
        <v>4120</v>
      </c>
      <c r="D418" s="211">
        <v>2102.5300000000002</v>
      </c>
    </row>
    <row r="419" spans="1:4" x14ac:dyDescent="0.25">
      <c r="A419" s="30">
        <v>11761</v>
      </c>
      <c r="B419" s="30" t="s">
        <v>5726</v>
      </c>
      <c r="C419" s="30" t="s">
        <v>4113</v>
      </c>
      <c r="D419" s="210">
        <v>76.08</v>
      </c>
    </row>
    <row r="420" spans="1:4" x14ac:dyDescent="0.25">
      <c r="A420" s="30">
        <v>377</v>
      </c>
      <c r="B420" s="30" t="s">
        <v>5727</v>
      </c>
      <c r="C420" s="30" t="s">
        <v>4113</v>
      </c>
      <c r="D420" s="210">
        <v>35.75</v>
      </c>
    </row>
    <row r="421" spans="1:4" x14ac:dyDescent="0.25">
      <c r="A421" s="30">
        <v>7588</v>
      </c>
      <c r="B421" s="30" t="s">
        <v>5728</v>
      </c>
      <c r="C421" s="30" t="s">
        <v>4113</v>
      </c>
      <c r="D421" s="210">
        <v>42.66</v>
      </c>
    </row>
    <row r="422" spans="1:4" x14ac:dyDescent="0.25">
      <c r="A422" s="30">
        <v>34392</v>
      </c>
      <c r="B422" s="30" t="s">
        <v>5729</v>
      </c>
      <c r="C422" s="30" t="s">
        <v>4115</v>
      </c>
      <c r="D422" s="210">
        <v>10.46</v>
      </c>
    </row>
    <row r="423" spans="1:4" x14ac:dyDescent="0.25">
      <c r="A423" s="30">
        <v>40908</v>
      </c>
      <c r="B423" s="30" t="s">
        <v>5730</v>
      </c>
      <c r="C423" s="30" t="s">
        <v>4120</v>
      </c>
      <c r="D423" s="211">
        <v>1854.96</v>
      </c>
    </row>
    <row r="424" spans="1:4" x14ac:dyDescent="0.25">
      <c r="A424" s="30">
        <v>34551</v>
      </c>
      <c r="B424" s="30" t="s">
        <v>5731</v>
      </c>
      <c r="C424" s="30" t="s">
        <v>4115</v>
      </c>
      <c r="D424" s="210">
        <v>9.9499999999999993</v>
      </c>
    </row>
    <row r="425" spans="1:4" x14ac:dyDescent="0.25">
      <c r="A425" s="30">
        <v>41078</v>
      </c>
      <c r="B425" s="30" t="s">
        <v>5732</v>
      </c>
      <c r="C425" s="30" t="s">
        <v>4120</v>
      </c>
      <c r="D425" s="211">
        <v>1764.68</v>
      </c>
    </row>
    <row r="426" spans="1:4" x14ac:dyDescent="0.25">
      <c r="A426" s="30">
        <v>246</v>
      </c>
      <c r="B426" s="30" t="s">
        <v>5733</v>
      </c>
      <c r="C426" s="30" t="s">
        <v>4115</v>
      </c>
      <c r="D426" s="210">
        <v>10</v>
      </c>
    </row>
    <row r="427" spans="1:4" x14ac:dyDescent="0.25">
      <c r="A427" s="30">
        <v>40927</v>
      </c>
      <c r="B427" s="30" t="s">
        <v>5734</v>
      </c>
      <c r="C427" s="30" t="s">
        <v>4120</v>
      </c>
      <c r="D427" s="211">
        <v>1774.08</v>
      </c>
    </row>
    <row r="428" spans="1:4" x14ac:dyDescent="0.25">
      <c r="A428" s="30">
        <v>2350</v>
      </c>
      <c r="B428" s="30" t="s">
        <v>5735</v>
      </c>
      <c r="C428" s="30" t="s">
        <v>4115</v>
      </c>
      <c r="D428" s="210">
        <v>11.01</v>
      </c>
    </row>
    <row r="429" spans="1:4" x14ac:dyDescent="0.25">
      <c r="A429" s="30">
        <v>40812</v>
      </c>
      <c r="B429" s="30" t="s">
        <v>5736</v>
      </c>
      <c r="C429" s="30" t="s">
        <v>4120</v>
      </c>
      <c r="D429" s="211">
        <v>1951.83</v>
      </c>
    </row>
    <row r="430" spans="1:4" x14ac:dyDescent="0.25">
      <c r="A430" s="30">
        <v>245</v>
      </c>
      <c r="B430" s="30" t="s">
        <v>13180</v>
      </c>
      <c r="C430" s="30" t="s">
        <v>4115</v>
      </c>
      <c r="D430" s="210">
        <v>18.739999999999998</v>
      </c>
    </row>
    <row r="431" spans="1:4" x14ac:dyDescent="0.25">
      <c r="A431" s="30">
        <v>41090</v>
      </c>
      <c r="B431" s="30" t="s">
        <v>5737</v>
      </c>
      <c r="C431" s="30" t="s">
        <v>4120</v>
      </c>
      <c r="D431" s="211">
        <v>3321.58</v>
      </c>
    </row>
    <row r="432" spans="1:4" x14ac:dyDescent="0.25">
      <c r="A432" s="30">
        <v>251</v>
      </c>
      <c r="B432" s="30" t="s">
        <v>5738</v>
      </c>
      <c r="C432" s="30" t="s">
        <v>4115</v>
      </c>
      <c r="D432" s="210">
        <v>8.84</v>
      </c>
    </row>
    <row r="433" spans="1:4" x14ac:dyDescent="0.25">
      <c r="A433" s="30">
        <v>40975</v>
      </c>
      <c r="B433" s="30" t="s">
        <v>5739</v>
      </c>
      <c r="C433" s="30" t="s">
        <v>4120</v>
      </c>
      <c r="D433" s="211">
        <v>1569.51</v>
      </c>
    </row>
    <row r="434" spans="1:4" x14ac:dyDescent="0.25">
      <c r="A434" s="30">
        <v>6127</v>
      </c>
      <c r="B434" s="30" t="s">
        <v>5740</v>
      </c>
      <c r="C434" s="30" t="s">
        <v>4115</v>
      </c>
      <c r="D434" s="210">
        <v>10.15</v>
      </c>
    </row>
    <row r="435" spans="1:4" x14ac:dyDescent="0.25">
      <c r="A435" s="30">
        <v>41072</v>
      </c>
      <c r="B435" s="30" t="s">
        <v>5741</v>
      </c>
      <c r="C435" s="30" t="s">
        <v>4120</v>
      </c>
      <c r="D435" s="211">
        <v>1798.76</v>
      </c>
    </row>
    <row r="436" spans="1:4" x14ac:dyDescent="0.25">
      <c r="A436" s="30">
        <v>6121</v>
      </c>
      <c r="B436" s="30" t="s">
        <v>5742</v>
      </c>
      <c r="C436" s="30" t="s">
        <v>4115</v>
      </c>
      <c r="D436" s="210">
        <v>10.94</v>
      </c>
    </row>
    <row r="437" spans="1:4" x14ac:dyDescent="0.25">
      <c r="A437" s="30">
        <v>41071</v>
      </c>
      <c r="B437" s="30" t="s">
        <v>5743</v>
      </c>
      <c r="C437" s="30" t="s">
        <v>4120</v>
      </c>
      <c r="D437" s="211">
        <v>1939.78</v>
      </c>
    </row>
    <row r="438" spans="1:4" x14ac:dyDescent="0.25">
      <c r="A438" s="30">
        <v>244</v>
      </c>
      <c r="B438" s="30" t="s">
        <v>5744</v>
      </c>
      <c r="C438" s="30" t="s">
        <v>4115</v>
      </c>
      <c r="D438" s="210">
        <v>5.57</v>
      </c>
    </row>
    <row r="439" spans="1:4" x14ac:dyDescent="0.25">
      <c r="A439" s="30">
        <v>41093</v>
      </c>
      <c r="B439" s="30" t="s">
        <v>5745</v>
      </c>
      <c r="C439" s="30" t="s">
        <v>4120</v>
      </c>
      <c r="D439" s="210">
        <v>988.87</v>
      </c>
    </row>
    <row r="440" spans="1:4" x14ac:dyDescent="0.25">
      <c r="A440" s="30">
        <v>532</v>
      </c>
      <c r="B440" s="30" t="s">
        <v>5746</v>
      </c>
      <c r="C440" s="30" t="s">
        <v>4115</v>
      </c>
      <c r="D440" s="210">
        <v>20.170000000000002</v>
      </c>
    </row>
    <row r="441" spans="1:4" x14ac:dyDescent="0.25">
      <c r="A441" s="30">
        <v>40931</v>
      </c>
      <c r="B441" s="30" t="s">
        <v>5747</v>
      </c>
      <c r="C441" s="30" t="s">
        <v>4120</v>
      </c>
      <c r="D441" s="211">
        <v>3577.45</v>
      </c>
    </row>
    <row r="442" spans="1:4" x14ac:dyDescent="0.25">
      <c r="A442" s="30">
        <v>36150</v>
      </c>
      <c r="B442" s="30" t="s">
        <v>5748</v>
      </c>
      <c r="C442" s="30" t="s">
        <v>4113</v>
      </c>
      <c r="D442" s="210">
        <v>41.55</v>
      </c>
    </row>
    <row r="443" spans="1:4" x14ac:dyDescent="0.25">
      <c r="A443" s="30">
        <v>4760</v>
      </c>
      <c r="B443" s="30" t="s">
        <v>13181</v>
      </c>
      <c r="C443" s="30" t="s">
        <v>4115</v>
      </c>
      <c r="D443" s="210">
        <v>13.66</v>
      </c>
    </row>
    <row r="444" spans="1:4" x14ac:dyDescent="0.25">
      <c r="A444" s="30">
        <v>41069</v>
      </c>
      <c r="B444" s="30" t="s">
        <v>5749</v>
      </c>
      <c r="C444" s="30" t="s">
        <v>4120</v>
      </c>
      <c r="D444" s="211">
        <v>2420.84</v>
      </c>
    </row>
    <row r="445" spans="1:4" x14ac:dyDescent="0.25">
      <c r="A445" s="30">
        <v>10422</v>
      </c>
      <c r="B445" s="30" t="s">
        <v>5750</v>
      </c>
      <c r="C445" s="30" t="s">
        <v>4113</v>
      </c>
      <c r="D445" s="210">
        <v>425.28</v>
      </c>
    </row>
    <row r="446" spans="1:4" x14ac:dyDescent="0.25">
      <c r="A446" s="30">
        <v>10420</v>
      </c>
      <c r="B446" s="30" t="s">
        <v>5751</v>
      </c>
      <c r="C446" s="30" t="s">
        <v>4113</v>
      </c>
      <c r="D446" s="210">
        <v>159.5</v>
      </c>
    </row>
    <row r="447" spans="1:4" x14ac:dyDescent="0.25">
      <c r="A447" s="30">
        <v>10421</v>
      </c>
      <c r="B447" s="30" t="s">
        <v>5752</v>
      </c>
      <c r="C447" s="30" t="s">
        <v>4113</v>
      </c>
      <c r="D447" s="210">
        <v>213.46</v>
      </c>
    </row>
    <row r="448" spans="1:4" x14ac:dyDescent="0.25">
      <c r="A448" s="30">
        <v>36520</v>
      </c>
      <c r="B448" s="30" t="s">
        <v>5753</v>
      </c>
      <c r="C448" s="30" t="s">
        <v>4113</v>
      </c>
      <c r="D448" s="210">
        <v>794.65</v>
      </c>
    </row>
    <row r="449" spans="1:4" x14ac:dyDescent="0.25">
      <c r="A449" s="30">
        <v>10</v>
      </c>
      <c r="B449" s="30" t="s">
        <v>5754</v>
      </c>
      <c r="C449" s="30" t="s">
        <v>4113</v>
      </c>
      <c r="D449" s="210">
        <v>13.79</v>
      </c>
    </row>
    <row r="450" spans="1:4" x14ac:dyDescent="0.25">
      <c r="A450" s="30">
        <v>4815</v>
      </c>
      <c r="B450" s="30" t="s">
        <v>5755</v>
      </c>
      <c r="C450" s="30" t="s">
        <v>4113</v>
      </c>
      <c r="D450" s="210">
        <v>5.87</v>
      </c>
    </row>
    <row r="451" spans="1:4" x14ac:dyDescent="0.25">
      <c r="A451" s="30">
        <v>541</v>
      </c>
      <c r="B451" s="30" t="s">
        <v>5756</v>
      </c>
      <c r="C451" s="30" t="s">
        <v>4113</v>
      </c>
      <c r="D451" s="210">
        <v>164.9</v>
      </c>
    </row>
    <row r="452" spans="1:4" x14ac:dyDescent="0.25">
      <c r="A452" s="30">
        <v>542</v>
      </c>
      <c r="B452" s="30" t="s">
        <v>5757</v>
      </c>
      <c r="C452" s="30" t="s">
        <v>4113</v>
      </c>
      <c r="D452" s="210">
        <v>206.7</v>
      </c>
    </row>
    <row r="453" spans="1:4" x14ac:dyDescent="0.25">
      <c r="A453" s="30">
        <v>540</v>
      </c>
      <c r="B453" s="30" t="s">
        <v>5758</v>
      </c>
      <c r="C453" s="30" t="s">
        <v>4113</v>
      </c>
      <c r="D453" s="210">
        <v>465.8</v>
      </c>
    </row>
    <row r="454" spans="1:4" x14ac:dyDescent="0.25">
      <c r="A454" s="30">
        <v>38364</v>
      </c>
      <c r="B454" s="30" t="s">
        <v>5759</v>
      </c>
      <c r="C454" s="30" t="s">
        <v>4113</v>
      </c>
      <c r="D454" s="210">
        <v>587</v>
      </c>
    </row>
    <row r="455" spans="1:4" x14ac:dyDescent="0.25">
      <c r="A455" s="30">
        <v>11692</v>
      </c>
      <c r="B455" s="30" t="s">
        <v>5760</v>
      </c>
      <c r="C455" s="30" t="s">
        <v>4114</v>
      </c>
      <c r="D455" s="210">
        <v>433.02</v>
      </c>
    </row>
    <row r="456" spans="1:4" x14ac:dyDescent="0.25">
      <c r="A456" s="30">
        <v>1746</v>
      </c>
      <c r="B456" s="30" t="s">
        <v>5761</v>
      </c>
      <c r="C456" s="30" t="s">
        <v>4113</v>
      </c>
      <c r="D456" s="210">
        <v>248.5</v>
      </c>
    </row>
    <row r="457" spans="1:4" x14ac:dyDescent="0.25">
      <c r="A457" s="30">
        <v>1748</v>
      </c>
      <c r="B457" s="30" t="s">
        <v>5762</v>
      </c>
      <c r="C457" s="30" t="s">
        <v>4113</v>
      </c>
      <c r="D457" s="210">
        <v>330.44</v>
      </c>
    </row>
    <row r="458" spans="1:4" x14ac:dyDescent="0.25">
      <c r="A458" s="30">
        <v>1749</v>
      </c>
      <c r="B458" s="30" t="s">
        <v>5763</v>
      </c>
      <c r="C458" s="30" t="s">
        <v>4113</v>
      </c>
      <c r="D458" s="210">
        <v>478.75</v>
      </c>
    </row>
    <row r="459" spans="1:4" x14ac:dyDescent="0.25">
      <c r="A459" s="30">
        <v>37412</v>
      </c>
      <c r="B459" s="30" t="s">
        <v>5764</v>
      </c>
      <c r="C459" s="30" t="s">
        <v>4113</v>
      </c>
      <c r="D459" s="210">
        <v>242.91</v>
      </c>
    </row>
    <row r="460" spans="1:4" x14ac:dyDescent="0.25">
      <c r="A460" s="30">
        <v>1745</v>
      </c>
      <c r="B460" s="30" t="s">
        <v>5765</v>
      </c>
      <c r="C460" s="30" t="s">
        <v>4113</v>
      </c>
      <c r="D460" s="210">
        <v>288.85000000000002</v>
      </c>
    </row>
    <row r="461" spans="1:4" x14ac:dyDescent="0.25">
      <c r="A461" s="30">
        <v>1750</v>
      </c>
      <c r="B461" s="30" t="s">
        <v>5766</v>
      </c>
      <c r="C461" s="30" t="s">
        <v>4113</v>
      </c>
      <c r="D461" s="210">
        <v>675</v>
      </c>
    </row>
    <row r="462" spans="1:4" x14ac:dyDescent="0.25">
      <c r="A462" s="30">
        <v>11687</v>
      </c>
      <c r="B462" s="30" t="s">
        <v>5767</v>
      </c>
      <c r="C462" s="30" t="s">
        <v>4116</v>
      </c>
      <c r="D462" s="211">
        <v>1075.48</v>
      </c>
    </row>
    <row r="463" spans="1:4" x14ac:dyDescent="0.25">
      <c r="A463" s="30">
        <v>11689</v>
      </c>
      <c r="B463" s="30" t="s">
        <v>5768</v>
      </c>
      <c r="C463" s="30" t="s">
        <v>4116</v>
      </c>
      <c r="D463" s="211">
        <v>1347.51</v>
      </c>
    </row>
    <row r="464" spans="1:4" x14ac:dyDescent="0.25">
      <c r="A464" s="30">
        <v>11693</v>
      </c>
      <c r="B464" s="30" t="s">
        <v>5769</v>
      </c>
      <c r="C464" s="30" t="s">
        <v>4114</v>
      </c>
      <c r="D464" s="210">
        <v>182.84</v>
      </c>
    </row>
    <row r="465" spans="1:4" x14ac:dyDescent="0.25">
      <c r="A465" s="30">
        <v>36215</v>
      </c>
      <c r="B465" s="30" t="s">
        <v>5770</v>
      </c>
      <c r="C465" s="30" t="s">
        <v>4113</v>
      </c>
      <c r="D465" s="211">
        <v>1043.6400000000001</v>
      </c>
    </row>
    <row r="466" spans="1:4" x14ac:dyDescent="0.25">
      <c r="A466" s="30">
        <v>42439</v>
      </c>
      <c r="B466" s="30" t="s">
        <v>5771</v>
      </c>
      <c r="C466" s="30" t="s">
        <v>4113</v>
      </c>
      <c r="D466" s="211">
        <v>1033.93</v>
      </c>
    </row>
    <row r="467" spans="1:4" x14ac:dyDescent="0.25">
      <c r="A467" s="30">
        <v>38381</v>
      </c>
      <c r="B467" s="30" t="s">
        <v>5772</v>
      </c>
      <c r="C467" s="30" t="s">
        <v>4113</v>
      </c>
      <c r="D467" s="210">
        <v>10.01</v>
      </c>
    </row>
    <row r="468" spans="1:4" x14ac:dyDescent="0.25">
      <c r="A468" s="30">
        <v>39621</v>
      </c>
      <c r="B468" s="30" t="s">
        <v>13182</v>
      </c>
      <c r="C468" s="30" t="s">
        <v>4124</v>
      </c>
      <c r="D468" s="210">
        <v>868.57</v>
      </c>
    </row>
    <row r="469" spans="1:4" x14ac:dyDescent="0.25">
      <c r="A469" s="30">
        <v>39624</v>
      </c>
      <c r="B469" s="30" t="s">
        <v>5773</v>
      </c>
      <c r="C469" s="30" t="s">
        <v>4124</v>
      </c>
      <c r="D469" s="210">
        <v>958.13</v>
      </c>
    </row>
    <row r="470" spans="1:4" x14ac:dyDescent="0.25">
      <c r="A470" s="30">
        <v>39615</v>
      </c>
      <c r="B470" s="30" t="s">
        <v>13183</v>
      </c>
      <c r="C470" s="30" t="s">
        <v>4113</v>
      </c>
      <c r="D470" s="210">
        <v>387.17</v>
      </c>
    </row>
    <row r="471" spans="1:4" x14ac:dyDescent="0.25">
      <c r="A471" s="30">
        <v>39620</v>
      </c>
      <c r="B471" s="30" t="s">
        <v>5774</v>
      </c>
      <c r="C471" s="30" t="s">
        <v>4113</v>
      </c>
      <c r="D471" s="210">
        <v>591.32000000000005</v>
      </c>
    </row>
    <row r="472" spans="1:4" x14ac:dyDescent="0.25">
      <c r="A472" s="30">
        <v>39623</v>
      </c>
      <c r="B472" s="30" t="s">
        <v>5775</v>
      </c>
      <c r="C472" s="30" t="s">
        <v>4113</v>
      </c>
      <c r="D472" s="210">
        <v>633.35</v>
      </c>
    </row>
    <row r="473" spans="1:4" x14ac:dyDescent="0.25">
      <c r="A473" s="30">
        <v>36207</v>
      </c>
      <c r="B473" s="30" t="s">
        <v>5776</v>
      </c>
      <c r="C473" s="30" t="s">
        <v>4113</v>
      </c>
      <c r="D473" s="210">
        <v>462.26</v>
      </c>
    </row>
    <row r="474" spans="1:4" x14ac:dyDescent="0.25">
      <c r="A474" s="30">
        <v>36209</v>
      </c>
      <c r="B474" s="30" t="s">
        <v>5777</v>
      </c>
      <c r="C474" s="30" t="s">
        <v>4113</v>
      </c>
      <c r="D474" s="210">
        <v>530.51</v>
      </c>
    </row>
    <row r="475" spans="1:4" x14ac:dyDescent="0.25">
      <c r="A475" s="30">
        <v>36210</v>
      </c>
      <c r="B475" s="30" t="s">
        <v>5778</v>
      </c>
      <c r="C475" s="30" t="s">
        <v>4113</v>
      </c>
      <c r="D475" s="210">
        <v>574</v>
      </c>
    </row>
    <row r="476" spans="1:4" x14ac:dyDescent="0.25">
      <c r="A476" s="30">
        <v>36204</v>
      </c>
      <c r="B476" s="30" t="s">
        <v>5779</v>
      </c>
      <c r="C476" s="30" t="s">
        <v>4113</v>
      </c>
      <c r="D476" s="210">
        <v>203.52</v>
      </c>
    </row>
    <row r="477" spans="1:4" x14ac:dyDescent="0.25">
      <c r="A477" s="30">
        <v>36205</v>
      </c>
      <c r="B477" s="30" t="s">
        <v>5780</v>
      </c>
      <c r="C477" s="30" t="s">
        <v>4113</v>
      </c>
      <c r="D477" s="210">
        <v>226.02</v>
      </c>
    </row>
    <row r="478" spans="1:4" x14ac:dyDescent="0.25">
      <c r="A478" s="30">
        <v>36081</v>
      </c>
      <c r="B478" s="30" t="s">
        <v>5781</v>
      </c>
      <c r="C478" s="30" t="s">
        <v>4113</v>
      </c>
      <c r="D478" s="210">
        <v>241</v>
      </c>
    </row>
    <row r="479" spans="1:4" x14ac:dyDescent="0.25">
      <c r="A479" s="30">
        <v>36206</v>
      </c>
      <c r="B479" s="30" t="s">
        <v>5782</v>
      </c>
      <c r="C479" s="30" t="s">
        <v>4113</v>
      </c>
      <c r="D479" s="210">
        <v>252.49</v>
      </c>
    </row>
    <row r="480" spans="1:4" x14ac:dyDescent="0.25">
      <c r="A480" s="30">
        <v>36218</v>
      </c>
      <c r="B480" s="30" t="s">
        <v>5783</v>
      </c>
      <c r="C480" s="30" t="s">
        <v>4113</v>
      </c>
      <c r="D480" s="210">
        <v>120.09</v>
      </c>
    </row>
    <row r="481" spans="1:4" x14ac:dyDescent="0.25">
      <c r="A481" s="30">
        <v>36220</v>
      </c>
      <c r="B481" s="30" t="s">
        <v>5784</v>
      </c>
      <c r="C481" s="30" t="s">
        <v>4113</v>
      </c>
      <c r="D481" s="210">
        <v>137.69999999999999</v>
      </c>
    </row>
    <row r="482" spans="1:4" x14ac:dyDescent="0.25">
      <c r="A482" s="30">
        <v>36080</v>
      </c>
      <c r="B482" s="30" t="s">
        <v>5785</v>
      </c>
      <c r="C482" s="30" t="s">
        <v>4113</v>
      </c>
      <c r="D482" s="210">
        <v>148.94999999999999</v>
      </c>
    </row>
    <row r="483" spans="1:4" x14ac:dyDescent="0.25">
      <c r="A483" s="30">
        <v>36223</v>
      </c>
      <c r="B483" s="30" t="s">
        <v>5786</v>
      </c>
      <c r="C483" s="30" t="s">
        <v>4113</v>
      </c>
      <c r="D483" s="210">
        <v>155.97</v>
      </c>
    </row>
    <row r="484" spans="1:4" x14ac:dyDescent="0.25">
      <c r="A484" s="30">
        <v>546</v>
      </c>
      <c r="B484" s="30" t="s">
        <v>13184</v>
      </c>
      <c r="C484" s="30" t="s">
        <v>4117</v>
      </c>
      <c r="D484" s="210">
        <v>11.57</v>
      </c>
    </row>
    <row r="485" spans="1:4" x14ac:dyDescent="0.25">
      <c r="A485" s="30">
        <v>566</v>
      </c>
      <c r="B485" s="30" t="s">
        <v>13185</v>
      </c>
      <c r="C485" s="30" t="s">
        <v>4116</v>
      </c>
      <c r="D485" s="210">
        <v>5.49</v>
      </c>
    </row>
    <row r="486" spans="1:4" x14ac:dyDescent="0.25">
      <c r="A486" s="30">
        <v>565</v>
      </c>
      <c r="B486" s="30" t="s">
        <v>13186</v>
      </c>
      <c r="C486" s="30" t="s">
        <v>4116</v>
      </c>
      <c r="D486" s="210">
        <v>20.010000000000002</v>
      </c>
    </row>
    <row r="487" spans="1:4" x14ac:dyDescent="0.25">
      <c r="A487" s="30">
        <v>555</v>
      </c>
      <c r="B487" s="30" t="s">
        <v>13187</v>
      </c>
      <c r="C487" s="30" t="s">
        <v>4116</v>
      </c>
      <c r="D487" s="210">
        <v>14.19</v>
      </c>
    </row>
    <row r="488" spans="1:4" x14ac:dyDescent="0.25">
      <c r="A488" s="30">
        <v>557</v>
      </c>
      <c r="B488" s="30" t="s">
        <v>13188</v>
      </c>
      <c r="C488" s="30" t="s">
        <v>4116</v>
      </c>
      <c r="D488" s="210">
        <v>44.52</v>
      </c>
    </row>
    <row r="489" spans="1:4" x14ac:dyDescent="0.25">
      <c r="A489" s="30">
        <v>552</v>
      </c>
      <c r="B489" s="30" t="s">
        <v>13189</v>
      </c>
      <c r="C489" s="30" t="s">
        <v>4116</v>
      </c>
      <c r="D489" s="210">
        <v>22.09</v>
      </c>
    </row>
    <row r="490" spans="1:4" x14ac:dyDescent="0.25">
      <c r="A490" s="30">
        <v>563</v>
      </c>
      <c r="B490" s="30" t="s">
        <v>13190</v>
      </c>
      <c r="C490" s="30" t="s">
        <v>4116</v>
      </c>
      <c r="D490" s="210">
        <v>33.19</v>
      </c>
    </row>
    <row r="491" spans="1:4" x14ac:dyDescent="0.25">
      <c r="A491" s="30">
        <v>549</v>
      </c>
      <c r="B491" s="30" t="s">
        <v>13191</v>
      </c>
      <c r="C491" s="30" t="s">
        <v>4116</v>
      </c>
      <c r="D491" s="210">
        <v>59.73</v>
      </c>
    </row>
    <row r="492" spans="1:4" x14ac:dyDescent="0.25">
      <c r="A492" s="30">
        <v>551</v>
      </c>
      <c r="B492" s="30" t="s">
        <v>13192</v>
      </c>
      <c r="C492" s="30" t="s">
        <v>4116</v>
      </c>
      <c r="D492" s="210">
        <v>118.28</v>
      </c>
    </row>
    <row r="493" spans="1:4" x14ac:dyDescent="0.25">
      <c r="A493" s="30">
        <v>559</v>
      </c>
      <c r="B493" s="30" t="s">
        <v>13193</v>
      </c>
      <c r="C493" s="30" t="s">
        <v>4116</v>
      </c>
      <c r="D493" s="210">
        <v>29.57</v>
      </c>
    </row>
    <row r="494" spans="1:4" x14ac:dyDescent="0.25">
      <c r="A494" s="30">
        <v>560</v>
      </c>
      <c r="B494" s="30" t="s">
        <v>13194</v>
      </c>
      <c r="C494" s="30" t="s">
        <v>4116</v>
      </c>
      <c r="D494" s="210">
        <v>36.99</v>
      </c>
    </row>
    <row r="495" spans="1:4" x14ac:dyDescent="0.25">
      <c r="A495" s="30">
        <v>547</v>
      </c>
      <c r="B495" s="30" t="s">
        <v>13195</v>
      </c>
      <c r="C495" s="30" t="s">
        <v>4116</v>
      </c>
      <c r="D495" s="210">
        <v>44.29</v>
      </c>
    </row>
    <row r="496" spans="1:4" x14ac:dyDescent="0.25">
      <c r="A496" s="30">
        <v>38127</v>
      </c>
      <c r="B496" s="30" t="s">
        <v>5787</v>
      </c>
      <c r="C496" s="30" t="s">
        <v>4113</v>
      </c>
      <c r="D496" s="210">
        <v>411.31</v>
      </c>
    </row>
    <row r="497" spans="1:4" x14ac:dyDescent="0.25">
      <c r="A497" s="30">
        <v>38060</v>
      </c>
      <c r="B497" s="30" t="s">
        <v>5788</v>
      </c>
      <c r="C497" s="30" t="s">
        <v>4113</v>
      </c>
      <c r="D497" s="210">
        <v>80.209999999999994</v>
      </c>
    </row>
    <row r="498" spans="1:4" x14ac:dyDescent="0.25">
      <c r="A498" s="30">
        <v>10956</v>
      </c>
      <c r="B498" s="30" t="s">
        <v>5789</v>
      </c>
      <c r="C498" s="30" t="s">
        <v>4113</v>
      </c>
      <c r="D498" s="210">
        <v>83.32</v>
      </c>
    </row>
    <row r="499" spans="1:4" x14ac:dyDescent="0.25">
      <c r="A499" s="30">
        <v>39380</v>
      </c>
      <c r="B499" s="30" t="s">
        <v>5790</v>
      </c>
      <c r="C499" s="30" t="s">
        <v>4113</v>
      </c>
      <c r="D499" s="210">
        <v>16.600000000000001</v>
      </c>
    </row>
    <row r="500" spans="1:4" x14ac:dyDescent="0.25">
      <c r="A500" s="30">
        <v>13374</v>
      </c>
      <c r="B500" s="30" t="s">
        <v>5791</v>
      </c>
      <c r="C500" s="30" t="s">
        <v>4113</v>
      </c>
      <c r="D500" s="210">
        <v>81.58</v>
      </c>
    </row>
    <row r="501" spans="1:4" x14ac:dyDescent="0.25">
      <c r="A501" s="30">
        <v>37597</v>
      </c>
      <c r="B501" s="30" t="s">
        <v>5792</v>
      </c>
      <c r="C501" s="30" t="s">
        <v>4113</v>
      </c>
      <c r="D501" s="211">
        <v>412117.18</v>
      </c>
    </row>
    <row r="502" spans="1:4" x14ac:dyDescent="0.25">
      <c r="A502" s="30">
        <v>183</v>
      </c>
      <c r="B502" s="30" t="s">
        <v>5793</v>
      </c>
      <c r="C502" s="30" t="s">
        <v>4125</v>
      </c>
      <c r="D502" s="210">
        <v>111.99</v>
      </c>
    </row>
    <row r="503" spans="1:4" x14ac:dyDescent="0.25">
      <c r="A503" s="30">
        <v>184</v>
      </c>
      <c r="B503" s="30" t="s">
        <v>5794</v>
      </c>
      <c r="C503" s="30" t="s">
        <v>4125</v>
      </c>
      <c r="D503" s="210">
        <v>74.02</v>
      </c>
    </row>
    <row r="504" spans="1:4" x14ac:dyDescent="0.25">
      <c r="A504" s="30">
        <v>195</v>
      </c>
      <c r="B504" s="30" t="s">
        <v>5795</v>
      </c>
      <c r="C504" s="30" t="s">
        <v>4125</v>
      </c>
      <c r="D504" s="210">
        <v>90.97</v>
      </c>
    </row>
    <row r="505" spans="1:4" x14ac:dyDescent="0.25">
      <c r="A505" s="30">
        <v>20001</v>
      </c>
      <c r="B505" s="30" t="s">
        <v>5796</v>
      </c>
      <c r="C505" s="30" t="s">
        <v>4125</v>
      </c>
      <c r="D505" s="210">
        <v>90.65</v>
      </c>
    </row>
    <row r="506" spans="1:4" x14ac:dyDescent="0.25">
      <c r="A506" s="30">
        <v>181</v>
      </c>
      <c r="B506" s="30" t="s">
        <v>5797</v>
      </c>
      <c r="C506" s="30" t="s">
        <v>4125</v>
      </c>
      <c r="D506" s="210">
        <v>122.65</v>
      </c>
    </row>
    <row r="507" spans="1:4" x14ac:dyDescent="0.25">
      <c r="A507" s="30">
        <v>39837</v>
      </c>
      <c r="B507" s="30" t="s">
        <v>5798</v>
      </c>
      <c r="C507" s="30" t="s">
        <v>4125</v>
      </c>
      <c r="D507" s="210">
        <v>259.41000000000003</v>
      </c>
    </row>
    <row r="508" spans="1:4" x14ac:dyDescent="0.25">
      <c r="A508" s="30">
        <v>10535</v>
      </c>
      <c r="B508" s="30" t="s">
        <v>5799</v>
      </c>
      <c r="C508" s="30" t="s">
        <v>4113</v>
      </c>
      <c r="D508" s="211">
        <v>4168</v>
      </c>
    </row>
    <row r="509" spans="1:4" x14ac:dyDescent="0.25">
      <c r="A509" s="30">
        <v>10537</v>
      </c>
      <c r="B509" s="30" t="s">
        <v>5800</v>
      </c>
      <c r="C509" s="30" t="s">
        <v>4113</v>
      </c>
      <c r="D509" s="211">
        <v>5684.02</v>
      </c>
    </row>
    <row r="510" spans="1:4" x14ac:dyDescent="0.25">
      <c r="A510" s="30">
        <v>13891</v>
      </c>
      <c r="B510" s="30" t="s">
        <v>5801</v>
      </c>
      <c r="C510" s="30" t="s">
        <v>4113</v>
      </c>
      <c r="D510" s="211">
        <v>5213.53</v>
      </c>
    </row>
    <row r="511" spans="1:4" x14ac:dyDescent="0.25">
      <c r="A511" s="30">
        <v>25975</v>
      </c>
      <c r="B511" s="30" t="s">
        <v>5802</v>
      </c>
      <c r="C511" s="30" t="s">
        <v>4113</v>
      </c>
      <c r="D511" s="211">
        <v>22676.74</v>
      </c>
    </row>
    <row r="512" spans="1:4" x14ac:dyDescent="0.25">
      <c r="A512" s="30">
        <v>36396</v>
      </c>
      <c r="B512" s="30" t="s">
        <v>5803</v>
      </c>
      <c r="C512" s="30" t="s">
        <v>4113</v>
      </c>
      <c r="D512" s="211">
        <v>4768.47</v>
      </c>
    </row>
    <row r="513" spans="1:4" x14ac:dyDescent="0.25">
      <c r="A513" s="30">
        <v>36397</v>
      </c>
      <c r="B513" s="30" t="s">
        <v>5804</v>
      </c>
      <c r="C513" s="30" t="s">
        <v>4113</v>
      </c>
      <c r="D513" s="211">
        <v>16954.57</v>
      </c>
    </row>
    <row r="514" spans="1:4" x14ac:dyDescent="0.25">
      <c r="A514" s="30">
        <v>36398</v>
      </c>
      <c r="B514" s="30" t="s">
        <v>5805</v>
      </c>
      <c r="C514" s="30" t="s">
        <v>4113</v>
      </c>
      <c r="D514" s="211">
        <v>20606.87</v>
      </c>
    </row>
    <row r="515" spans="1:4" x14ac:dyDescent="0.25">
      <c r="A515" s="30">
        <v>647</v>
      </c>
      <c r="B515" s="30" t="s">
        <v>5806</v>
      </c>
      <c r="C515" s="30" t="s">
        <v>4115</v>
      </c>
      <c r="D515" s="210">
        <v>9.7100000000000009</v>
      </c>
    </row>
    <row r="516" spans="1:4" x14ac:dyDescent="0.25">
      <c r="A516" s="30">
        <v>40920</v>
      </c>
      <c r="B516" s="30" t="s">
        <v>5807</v>
      </c>
      <c r="C516" s="30" t="s">
        <v>4120</v>
      </c>
      <c r="D516" s="211">
        <v>1722</v>
      </c>
    </row>
    <row r="517" spans="1:4" x14ac:dyDescent="0.25">
      <c r="A517" s="30">
        <v>38783</v>
      </c>
      <c r="B517" s="30" t="s">
        <v>5808</v>
      </c>
      <c r="C517" s="30" t="s">
        <v>4113</v>
      </c>
      <c r="D517" s="210">
        <v>1.1599999999999999</v>
      </c>
    </row>
    <row r="518" spans="1:4" x14ac:dyDescent="0.25">
      <c r="A518" s="30">
        <v>37593</v>
      </c>
      <c r="B518" s="30" t="s">
        <v>5809</v>
      </c>
      <c r="C518" s="30" t="s">
        <v>4113</v>
      </c>
      <c r="D518" s="210">
        <v>2.85</v>
      </c>
    </row>
    <row r="519" spans="1:4" x14ac:dyDescent="0.25">
      <c r="A519" s="30">
        <v>37594</v>
      </c>
      <c r="B519" s="30" t="s">
        <v>5810</v>
      </c>
      <c r="C519" s="30" t="s">
        <v>4113</v>
      </c>
      <c r="D519" s="210">
        <v>3.55</v>
      </c>
    </row>
    <row r="520" spans="1:4" x14ac:dyDescent="0.25">
      <c r="A520" s="30">
        <v>37592</v>
      </c>
      <c r="B520" s="30" t="s">
        <v>5811</v>
      </c>
      <c r="C520" s="30" t="s">
        <v>4113</v>
      </c>
      <c r="D520" s="210">
        <v>2.25</v>
      </c>
    </row>
    <row r="521" spans="1:4" x14ac:dyDescent="0.25">
      <c r="A521" s="30">
        <v>7266</v>
      </c>
      <c r="B521" s="30" t="s">
        <v>13196</v>
      </c>
      <c r="C521" s="30" t="s">
        <v>4126</v>
      </c>
      <c r="D521" s="210">
        <v>867.84</v>
      </c>
    </row>
    <row r="522" spans="1:4" x14ac:dyDescent="0.25">
      <c r="A522" s="30">
        <v>7270</v>
      </c>
      <c r="B522" s="30" t="s">
        <v>13197</v>
      </c>
      <c r="C522" s="30" t="s">
        <v>4113</v>
      </c>
      <c r="D522" s="210">
        <v>1</v>
      </c>
    </row>
    <row r="523" spans="1:4" x14ac:dyDescent="0.25">
      <c r="A523" s="30">
        <v>7267</v>
      </c>
      <c r="B523" s="30" t="s">
        <v>13198</v>
      </c>
      <c r="C523" s="30" t="s">
        <v>4113</v>
      </c>
      <c r="D523" s="210">
        <v>0.78</v>
      </c>
    </row>
    <row r="524" spans="1:4" x14ac:dyDescent="0.25">
      <c r="A524" s="30">
        <v>7269</v>
      </c>
      <c r="B524" s="30" t="s">
        <v>13199</v>
      </c>
      <c r="C524" s="30" t="s">
        <v>4113</v>
      </c>
      <c r="D524" s="210">
        <v>0.8</v>
      </c>
    </row>
    <row r="525" spans="1:4" x14ac:dyDescent="0.25">
      <c r="A525" s="30">
        <v>7271</v>
      </c>
      <c r="B525" s="30" t="s">
        <v>13200</v>
      </c>
      <c r="C525" s="30" t="s">
        <v>4113</v>
      </c>
      <c r="D525" s="210">
        <v>0.86</v>
      </c>
    </row>
    <row r="526" spans="1:4" x14ac:dyDescent="0.25">
      <c r="A526" s="30">
        <v>7268</v>
      </c>
      <c r="B526" s="30" t="s">
        <v>13201</v>
      </c>
      <c r="C526" s="30" t="s">
        <v>4113</v>
      </c>
      <c r="D526" s="210">
        <v>1.21</v>
      </c>
    </row>
    <row r="527" spans="1:4" x14ac:dyDescent="0.25">
      <c r="A527" s="30">
        <v>34556</v>
      </c>
      <c r="B527" s="30" t="s">
        <v>13202</v>
      </c>
      <c r="C527" s="30" t="s">
        <v>4113</v>
      </c>
      <c r="D527" s="210">
        <v>3.45</v>
      </c>
    </row>
    <row r="528" spans="1:4" x14ac:dyDescent="0.25">
      <c r="A528" s="30">
        <v>37873</v>
      </c>
      <c r="B528" s="30" t="s">
        <v>13203</v>
      </c>
      <c r="C528" s="30" t="s">
        <v>4113</v>
      </c>
      <c r="D528" s="210">
        <v>3.51</v>
      </c>
    </row>
    <row r="529" spans="1:4" x14ac:dyDescent="0.25">
      <c r="A529" s="30">
        <v>34564</v>
      </c>
      <c r="B529" s="30" t="s">
        <v>13204</v>
      </c>
      <c r="C529" s="30" t="s">
        <v>4113</v>
      </c>
      <c r="D529" s="210">
        <v>3.68</v>
      </c>
    </row>
    <row r="530" spans="1:4" x14ac:dyDescent="0.25">
      <c r="A530" s="30">
        <v>34565</v>
      </c>
      <c r="B530" s="30" t="s">
        <v>13205</v>
      </c>
      <c r="C530" s="30" t="s">
        <v>4113</v>
      </c>
      <c r="D530" s="210">
        <v>3.89</v>
      </c>
    </row>
    <row r="531" spans="1:4" x14ac:dyDescent="0.25">
      <c r="A531" s="30">
        <v>38590</v>
      </c>
      <c r="B531" s="30" t="s">
        <v>13206</v>
      </c>
      <c r="C531" s="30" t="s">
        <v>4113</v>
      </c>
      <c r="D531" s="210">
        <v>2.88</v>
      </c>
    </row>
    <row r="532" spans="1:4" x14ac:dyDescent="0.25">
      <c r="A532" s="30">
        <v>34566</v>
      </c>
      <c r="B532" s="30" t="s">
        <v>13207</v>
      </c>
      <c r="C532" s="30" t="s">
        <v>4113</v>
      </c>
      <c r="D532" s="210">
        <v>3.02</v>
      </c>
    </row>
    <row r="533" spans="1:4" x14ac:dyDescent="0.25">
      <c r="A533" s="30">
        <v>34567</v>
      </c>
      <c r="B533" s="30" t="s">
        <v>13208</v>
      </c>
      <c r="C533" s="30" t="s">
        <v>4113</v>
      </c>
      <c r="D533" s="210">
        <v>3.2</v>
      </c>
    </row>
    <row r="534" spans="1:4" x14ac:dyDescent="0.25">
      <c r="A534" s="30">
        <v>38591</v>
      </c>
      <c r="B534" s="30" t="s">
        <v>13209</v>
      </c>
      <c r="C534" s="30" t="s">
        <v>4113</v>
      </c>
      <c r="D534" s="210">
        <v>2.91</v>
      </c>
    </row>
    <row r="535" spans="1:4" x14ac:dyDescent="0.25">
      <c r="A535" s="30">
        <v>34568</v>
      </c>
      <c r="B535" s="30" t="s">
        <v>13210</v>
      </c>
      <c r="C535" s="30" t="s">
        <v>4113</v>
      </c>
      <c r="D535" s="210">
        <v>3.79</v>
      </c>
    </row>
    <row r="536" spans="1:4" x14ac:dyDescent="0.25">
      <c r="A536" s="30">
        <v>34569</v>
      </c>
      <c r="B536" s="30" t="s">
        <v>13211</v>
      </c>
      <c r="C536" s="30" t="s">
        <v>4113</v>
      </c>
      <c r="D536" s="210">
        <v>3.89</v>
      </c>
    </row>
    <row r="537" spans="1:4" x14ac:dyDescent="0.25">
      <c r="A537" s="30">
        <v>34570</v>
      </c>
      <c r="B537" s="30" t="s">
        <v>13212</v>
      </c>
      <c r="C537" s="30" t="s">
        <v>4113</v>
      </c>
      <c r="D537" s="210">
        <v>4.2300000000000004</v>
      </c>
    </row>
    <row r="538" spans="1:4" x14ac:dyDescent="0.25">
      <c r="A538" s="30">
        <v>25070</v>
      </c>
      <c r="B538" s="30" t="s">
        <v>13213</v>
      </c>
      <c r="C538" s="30" t="s">
        <v>4113</v>
      </c>
      <c r="D538" s="210">
        <v>3.18</v>
      </c>
    </row>
    <row r="539" spans="1:4" x14ac:dyDescent="0.25">
      <c r="A539" s="30">
        <v>34571</v>
      </c>
      <c r="B539" s="30" t="s">
        <v>13214</v>
      </c>
      <c r="C539" s="30" t="s">
        <v>4113</v>
      </c>
      <c r="D539" s="210">
        <v>3.21</v>
      </c>
    </row>
    <row r="540" spans="1:4" x14ac:dyDescent="0.25">
      <c r="A540" s="30">
        <v>34573</v>
      </c>
      <c r="B540" s="30" t="s">
        <v>13215</v>
      </c>
      <c r="C540" s="30" t="s">
        <v>4113</v>
      </c>
      <c r="D540" s="210">
        <v>3.38</v>
      </c>
    </row>
    <row r="541" spans="1:4" x14ac:dyDescent="0.25">
      <c r="A541" s="30">
        <v>37107</v>
      </c>
      <c r="B541" s="30" t="s">
        <v>13216</v>
      </c>
      <c r="C541" s="30" t="s">
        <v>4113</v>
      </c>
      <c r="D541" s="210">
        <v>4.46</v>
      </c>
    </row>
    <row r="542" spans="1:4" x14ac:dyDescent="0.25">
      <c r="A542" s="30">
        <v>34576</v>
      </c>
      <c r="B542" s="30" t="s">
        <v>13217</v>
      </c>
      <c r="C542" s="30" t="s">
        <v>4113</v>
      </c>
      <c r="D542" s="210">
        <v>4.93</v>
      </c>
    </row>
    <row r="543" spans="1:4" x14ac:dyDescent="0.25">
      <c r="A543" s="30">
        <v>34577</v>
      </c>
      <c r="B543" s="30" t="s">
        <v>13218</v>
      </c>
      <c r="C543" s="30" t="s">
        <v>4113</v>
      </c>
      <c r="D543" s="210">
        <v>5.14</v>
      </c>
    </row>
    <row r="544" spans="1:4" x14ac:dyDescent="0.25">
      <c r="A544" s="30">
        <v>34578</v>
      </c>
      <c r="B544" s="30" t="s">
        <v>13219</v>
      </c>
      <c r="C544" s="30" t="s">
        <v>4113</v>
      </c>
      <c r="D544" s="210">
        <v>5.57</v>
      </c>
    </row>
    <row r="545" spans="1:4" x14ac:dyDescent="0.25">
      <c r="A545" s="30">
        <v>34579</v>
      </c>
      <c r="B545" s="30" t="s">
        <v>13220</v>
      </c>
      <c r="C545" s="30" t="s">
        <v>4113</v>
      </c>
      <c r="D545" s="210">
        <v>5.94</v>
      </c>
    </row>
    <row r="546" spans="1:4" x14ac:dyDescent="0.25">
      <c r="A546" s="30">
        <v>25067</v>
      </c>
      <c r="B546" s="30" t="s">
        <v>13221</v>
      </c>
      <c r="C546" s="30" t="s">
        <v>4113</v>
      </c>
      <c r="D546" s="210">
        <v>3.98</v>
      </c>
    </row>
    <row r="547" spans="1:4" x14ac:dyDescent="0.25">
      <c r="A547" s="30">
        <v>34580</v>
      </c>
      <c r="B547" s="30" t="s">
        <v>13222</v>
      </c>
      <c r="C547" s="30" t="s">
        <v>4113</v>
      </c>
      <c r="D547" s="210">
        <v>4.4400000000000004</v>
      </c>
    </row>
    <row r="548" spans="1:4" x14ac:dyDescent="0.25">
      <c r="A548" s="30">
        <v>25071</v>
      </c>
      <c r="B548" s="30" t="s">
        <v>13223</v>
      </c>
      <c r="C548" s="30" t="s">
        <v>4113</v>
      </c>
      <c r="D548" s="210">
        <v>2.21</v>
      </c>
    </row>
    <row r="549" spans="1:4" x14ac:dyDescent="0.25">
      <c r="A549" s="30">
        <v>38395</v>
      </c>
      <c r="B549" s="30" t="s">
        <v>5812</v>
      </c>
      <c r="C549" s="30" t="s">
        <v>4113</v>
      </c>
      <c r="D549" s="210">
        <v>8.36</v>
      </c>
    </row>
    <row r="550" spans="1:4" x14ac:dyDescent="0.25">
      <c r="A550" s="30">
        <v>34583</v>
      </c>
      <c r="B550" s="30" t="s">
        <v>13224</v>
      </c>
      <c r="C550" s="30" t="s">
        <v>4114</v>
      </c>
      <c r="D550" s="210">
        <v>61.72</v>
      </c>
    </row>
    <row r="551" spans="1:4" x14ac:dyDescent="0.25">
      <c r="A551" s="30">
        <v>34584</v>
      </c>
      <c r="B551" s="30" t="s">
        <v>13225</v>
      </c>
      <c r="C551" s="30" t="s">
        <v>4114</v>
      </c>
      <c r="D551" s="210">
        <v>34.549999999999997</v>
      </c>
    </row>
    <row r="552" spans="1:4" x14ac:dyDescent="0.25">
      <c r="A552" s="30">
        <v>709</v>
      </c>
      <c r="B552" s="30" t="s">
        <v>5813</v>
      </c>
      <c r="C552" s="30" t="s">
        <v>4114</v>
      </c>
      <c r="D552" s="210">
        <v>578.34</v>
      </c>
    </row>
    <row r="553" spans="1:4" x14ac:dyDescent="0.25">
      <c r="A553" s="30">
        <v>34599</v>
      </c>
      <c r="B553" s="30" t="s">
        <v>13226</v>
      </c>
      <c r="C553" s="30" t="s">
        <v>4113</v>
      </c>
      <c r="D553" s="210">
        <v>2.27</v>
      </c>
    </row>
    <row r="554" spans="1:4" x14ac:dyDescent="0.25">
      <c r="A554" s="30">
        <v>34592</v>
      </c>
      <c r="B554" s="30" t="s">
        <v>13227</v>
      </c>
      <c r="C554" s="30" t="s">
        <v>4113</v>
      </c>
      <c r="D554" s="210">
        <v>2.5299999999999998</v>
      </c>
    </row>
    <row r="555" spans="1:4" x14ac:dyDescent="0.25">
      <c r="A555" s="30">
        <v>37103</v>
      </c>
      <c r="B555" s="30" t="s">
        <v>13228</v>
      </c>
      <c r="C555" s="30" t="s">
        <v>4113</v>
      </c>
      <c r="D555" s="210">
        <v>2.89</v>
      </c>
    </row>
    <row r="556" spans="1:4" x14ac:dyDescent="0.25">
      <c r="A556" s="30">
        <v>34555</v>
      </c>
      <c r="B556" s="30" t="s">
        <v>13229</v>
      </c>
      <c r="C556" s="30" t="s">
        <v>4113</v>
      </c>
      <c r="D556" s="210">
        <v>3.67</v>
      </c>
    </row>
    <row r="557" spans="1:4" x14ac:dyDescent="0.25">
      <c r="A557" s="30">
        <v>674</v>
      </c>
      <c r="B557" s="30" t="s">
        <v>13230</v>
      </c>
      <c r="C557" s="30" t="s">
        <v>4114</v>
      </c>
      <c r="D557" s="210">
        <v>61.27</v>
      </c>
    </row>
    <row r="558" spans="1:4" x14ac:dyDescent="0.25">
      <c r="A558" s="30">
        <v>34600</v>
      </c>
      <c r="B558" s="30" t="s">
        <v>13231</v>
      </c>
      <c r="C558" s="30" t="s">
        <v>4114</v>
      </c>
      <c r="D558" s="210">
        <v>90</v>
      </c>
    </row>
    <row r="559" spans="1:4" x14ac:dyDescent="0.25">
      <c r="A559" s="30">
        <v>652</v>
      </c>
      <c r="B559" s="30" t="s">
        <v>13232</v>
      </c>
      <c r="C559" s="30" t="s">
        <v>4114</v>
      </c>
      <c r="D559" s="210">
        <v>137.87</v>
      </c>
    </row>
    <row r="560" spans="1:4" x14ac:dyDescent="0.25">
      <c r="A560" s="30">
        <v>651</v>
      </c>
      <c r="B560" s="30" t="s">
        <v>13233</v>
      </c>
      <c r="C560" s="30" t="s">
        <v>4113</v>
      </c>
      <c r="D560" s="210">
        <v>2.79</v>
      </c>
    </row>
    <row r="561" spans="1:4" x14ac:dyDescent="0.25">
      <c r="A561" s="30">
        <v>654</v>
      </c>
      <c r="B561" s="30" t="s">
        <v>13234</v>
      </c>
      <c r="C561" s="30" t="s">
        <v>4113</v>
      </c>
      <c r="D561" s="210">
        <v>3.45</v>
      </c>
    </row>
    <row r="562" spans="1:4" x14ac:dyDescent="0.25">
      <c r="A562" s="30">
        <v>650</v>
      </c>
      <c r="B562" s="30" t="s">
        <v>13235</v>
      </c>
      <c r="C562" s="30" t="s">
        <v>4113</v>
      </c>
      <c r="D562" s="210">
        <v>2.23</v>
      </c>
    </row>
    <row r="563" spans="1:4" x14ac:dyDescent="0.25">
      <c r="A563" s="30">
        <v>716</v>
      </c>
      <c r="B563" s="30" t="s">
        <v>5814</v>
      </c>
      <c r="C563" s="30" t="s">
        <v>4113</v>
      </c>
      <c r="D563" s="210">
        <v>22.59</v>
      </c>
    </row>
    <row r="564" spans="1:4" x14ac:dyDescent="0.25">
      <c r="A564" s="30">
        <v>715</v>
      </c>
      <c r="B564" s="30" t="s">
        <v>5815</v>
      </c>
      <c r="C564" s="30" t="s">
        <v>4113</v>
      </c>
      <c r="D564" s="210">
        <v>22.35</v>
      </c>
    </row>
    <row r="565" spans="1:4" x14ac:dyDescent="0.25">
      <c r="A565" s="30">
        <v>718</v>
      </c>
      <c r="B565" s="30" t="s">
        <v>5816</v>
      </c>
      <c r="C565" s="30" t="s">
        <v>4113</v>
      </c>
      <c r="D565" s="210">
        <v>33.299999999999997</v>
      </c>
    </row>
    <row r="566" spans="1:4" x14ac:dyDescent="0.25">
      <c r="A566" s="30">
        <v>11981</v>
      </c>
      <c r="B566" s="30" t="s">
        <v>5817</v>
      </c>
      <c r="C566" s="30" t="s">
        <v>4113</v>
      </c>
      <c r="D566" s="210">
        <v>22.83</v>
      </c>
    </row>
    <row r="567" spans="1:4" x14ac:dyDescent="0.25">
      <c r="A567" s="30">
        <v>34586</v>
      </c>
      <c r="B567" s="30" t="s">
        <v>5818</v>
      </c>
      <c r="C567" s="30" t="s">
        <v>4113</v>
      </c>
      <c r="D567" s="210">
        <v>2.4300000000000002</v>
      </c>
    </row>
    <row r="568" spans="1:4" x14ac:dyDescent="0.25">
      <c r="A568" s="30">
        <v>38603</v>
      </c>
      <c r="B568" s="30" t="s">
        <v>5819</v>
      </c>
      <c r="C568" s="30" t="s">
        <v>4113</v>
      </c>
      <c r="D568" s="210">
        <v>2.95</v>
      </c>
    </row>
    <row r="569" spans="1:4" x14ac:dyDescent="0.25">
      <c r="A569" s="30">
        <v>34588</v>
      </c>
      <c r="B569" s="30" t="s">
        <v>5820</v>
      </c>
      <c r="C569" s="30" t="s">
        <v>4113</v>
      </c>
      <c r="D569" s="210">
        <v>3.18</v>
      </c>
    </row>
    <row r="570" spans="1:4" x14ac:dyDescent="0.25">
      <c r="A570" s="30">
        <v>34590</v>
      </c>
      <c r="B570" s="30" t="s">
        <v>5821</v>
      </c>
      <c r="C570" s="30" t="s">
        <v>4113</v>
      </c>
      <c r="D570" s="210">
        <v>2.9</v>
      </c>
    </row>
    <row r="571" spans="1:4" x14ac:dyDescent="0.25">
      <c r="A571" s="30">
        <v>34591</v>
      </c>
      <c r="B571" s="30" t="s">
        <v>5822</v>
      </c>
      <c r="C571" s="30" t="s">
        <v>4113</v>
      </c>
      <c r="D571" s="210">
        <v>3.93</v>
      </c>
    </row>
    <row r="572" spans="1:4" x14ac:dyDescent="0.25">
      <c r="A572" s="30">
        <v>41372</v>
      </c>
      <c r="B572" s="30" t="s">
        <v>13236</v>
      </c>
      <c r="C572" s="30" t="s">
        <v>4114</v>
      </c>
      <c r="D572" s="210">
        <v>85.99</v>
      </c>
    </row>
    <row r="573" spans="1:4" x14ac:dyDescent="0.25">
      <c r="A573" s="30">
        <v>41371</v>
      </c>
      <c r="B573" s="30" t="s">
        <v>13237</v>
      </c>
      <c r="C573" s="30" t="s">
        <v>4114</v>
      </c>
      <c r="D573" s="210">
        <v>50.83</v>
      </c>
    </row>
    <row r="574" spans="1:4" x14ac:dyDescent="0.25">
      <c r="A574" s="30">
        <v>40517</v>
      </c>
      <c r="B574" s="30" t="s">
        <v>13238</v>
      </c>
      <c r="C574" s="30" t="s">
        <v>4114</v>
      </c>
      <c r="D574" s="210">
        <v>46.3</v>
      </c>
    </row>
    <row r="575" spans="1:4" x14ac:dyDescent="0.25">
      <c r="A575" s="30">
        <v>40515</v>
      </c>
      <c r="B575" s="30" t="s">
        <v>13239</v>
      </c>
      <c r="C575" s="30" t="s">
        <v>4114</v>
      </c>
      <c r="D575" s="210">
        <v>104.17</v>
      </c>
    </row>
    <row r="576" spans="1:4" x14ac:dyDescent="0.25">
      <c r="A576" s="30">
        <v>40529</v>
      </c>
      <c r="B576" s="30" t="s">
        <v>5823</v>
      </c>
      <c r="C576" s="30" t="s">
        <v>4114</v>
      </c>
      <c r="D576" s="210">
        <v>66.55</v>
      </c>
    </row>
    <row r="577" spans="1:4" x14ac:dyDescent="0.25">
      <c r="A577" s="30">
        <v>36170</v>
      </c>
      <c r="B577" s="30" t="s">
        <v>5824</v>
      </c>
      <c r="C577" s="30" t="s">
        <v>4114</v>
      </c>
      <c r="D577" s="210">
        <v>55.22</v>
      </c>
    </row>
    <row r="578" spans="1:4" x14ac:dyDescent="0.25">
      <c r="A578" s="30">
        <v>40524</v>
      </c>
      <c r="B578" s="30" t="s">
        <v>5825</v>
      </c>
      <c r="C578" s="30" t="s">
        <v>4114</v>
      </c>
      <c r="D578" s="210">
        <v>65.099999999999994</v>
      </c>
    </row>
    <row r="579" spans="1:4" x14ac:dyDescent="0.25">
      <c r="A579" s="30">
        <v>36156</v>
      </c>
      <c r="B579" s="30" t="s">
        <v>5826</v>
      </c>
      <c r="C579" s="30" t="s">
        <v>4114</v>
      </c>
      <c r="D579" s="210">
        <v>50.64</v>
      </c>
    </row>
    <row r="580" spans="1:4" x14ac:dyDescent="0.25">
      <c r="A580" s="30">
        <v>36155</v>
      </c>
      <c r="B580" s="30" t="s">
        <v>5827</v>
      </c>
      <c r="C580" s="30" t="s">
        <v>4114</v>
      </c>
      <c r="D580" s="210">
        <v>43.71</v>
      </c>
    </row>
    <row r="581" spans="1:4" x14ac:dyDescent="0.25">
      <c r="A581" s="30">
        <v>36154</v>
      </c>
      <c r="B581" s="30" t="s">
        <v>5828</v>
      </c>
      <c r="C581" s="30" t="s">
        <v>4114</v>
      </c>
      <c r="D581" s="210">
        <v>60.76</v>
      </c>
    </row>
    <row r="582" spans="1:4" x14ac:dyDescent="0.25">
      <c r="A582" s="30">
        <v>695</v>
      </c>
      <c r="B582" s="30" t="s">
        <v>5829</v>
      </c>
      <c r="C582" s="30" t="s">
        <v>4114</v>
      </c>
      <c r="D582" s="210">
        <v>44.63</v>
      </c>
    </row>
    <row r="583" spans="1:4" x14ac:dyDescent="0.25">
      <c r="A583" s="30">
        <v>679</v>
      </c>
      <c r="B583" s="30" t="s">
        <v>13240</v>
      </c>
      <c r="C583" s="30" t="s">
        <v>4114</v>
      </c>
      <c r="D583" s="210">
        <v>66.55</v>
      </c>
    </row>
    <row r="584" spans="1:4" x14ac:dyDescent="0.25">
      <c r="A584" s="30">
        <v>711</v>
      </c>
      <c r="B584" s="30" t="s">
        <v>13241</v>
      </c>
      <c r="C584" s="30" t="s">
        <v>4114</v>
      </c>
      <c r="D584" s="210">
        <v>44.02</v>
      </c>
    </row>
    <row r="585" spans="1:4" x14ac:dyDescent="0.25">
      <c r="A585" s="30">
        <v>712</v>
      </c>
      <c r="B585" s="30" t="s">
        <v>13242</v>
      </c>
      <c r="C585" s="30" t="s">
        <v>4114</v>
      </c>
      <c r="D585" s="210">
        <v>55.45</v>
      </c>
    </row>
    <row r="586" spans="1:4" x14ac:dyDescent="0.25">
      <c r="A586" s="30">
        <v>12614</v>
      </c>
      <c r="B586" s="30" t="s">
        <v>5830</v>
      </c>
      <c r="C586" s="30" t="s">
        <v>4113</v>
      </c>
      <c r="D586" s="210">
        <v>18.170000000000002</v>
      </c>
    </row>
    <row r="587" spans="1:4" x14ac:dyDescent="0.25">
      <c r="A587" s="30">
        <v>6140</v>
      </c>
      <c r="B587" s="30" t="s">
        <v>5831</v>
      </c>
      <c r="C587" s="30" t="s">
        <v>4113</v>
      </c>
      <c r="D587" s="210">
        <v>3.48</v>
      </c>
    </row>
    <row r="588" spans="1:4" x14ac:dyDescent="0.25">
      <c r="A588" s="30">
        <v>38399</v>
      </c>
      <c r="B588" s="30" t="s">
        <v>5832</v>
      </c>
      <c r="C588" s="30" t="s">
        <v>4113</v>
      </c>
      <c r="D588" s="210">
        <v>191.41</v>
      </c>
    </row>
    <row r="589" spans="1:4" x14ac:dyDescent="0.25">
      <c r="A589" s="30">
        <v>735</v>
      </c>
      <c r="B589" s="30" t="s">
        <v>5833</v>
      </c>
      <c r="C589" s="30" t="s">
        <v>4113</v>
      </c>
      <c r="D589" s="211">
        <v>2261.83</v>
      </c>
    </row>
    <row r="590" spans="1:4" x14ac:dyDescent="0.25">
      <c r="A590" s="30">
        <v>736</v>
      </c>
      <c r="B590" s="30" t="s">
        <v>5834</v>
      </c>
      <c r="C590" s="30" t="s">
        <v>4113</v>
      </c>
      <c r="D590" s="211">
        <v>1901.79</v>
      </c>
    </row>
    <row r="591" spans="1:4" x14ac:dyDescent="0.25">
      <c r="A591" s="30">
        <v>729</v>
      </c>
      <c r="B591" s="30" t="s">
        <v>5835</v>
      </c>
      <c r="C591" s="30" t="s">
        <v>4113</v>
      </c>
      <c r="D591" s="210">
        <v>775</v>
      </c>
    </row>
    <row r="592" spans="1:4" x14ac:dyDescent="0.25">
      <c r="A592" s="30">
        <v>39925</v>
      </c>
      <c r="B592" s="30" t="s">
        <v>5836</v>
      </c>
      <c r="C592" s="30" t="s">
        <v>4113</v>
      </c>
      <c r="D592" s="211">
        <v>11198.68</v>
      </c>
    </row>
    <row r="593" spans="1:4" x14ac:dyDescent="0.25">
      <c r="A593" s="30">
        <v>731</v>
      </c>
      <c r="B593" s="30" t="s">
        <v>5837</v>
      </c>
      <c r="C593" s="30" t="s">
        <v>4113</v>
      </c>
      <c r="D593" s="210">
        <v>754.26</v>
      </c>
    </row>
    <row r="594" spans="1:4" x14ac:dyDescent="0.25">
      <c r="A594" s="30">
        <v>10575</v>
      </c>
      <c r="B594" s="30" t="s">
        <v>5838</v>
      </c>
      <c r="C594" s="30" t="s">
        <v>4113</v>
      </c>
      <c r="D594" s="211">
        <v>1177.0899999999999</v>
      </c>
    </row>
    <row r="595" spans="1:4" x14ac:dyDescent="0.25">
      <c r="A595" s="30">
        <v>733</v>
      </c>
      <c r="B595" s="30" t="s">
        <v>5839</v>
      </c>
      <c r="C595" s="30" t="s">
        <v>4113</v>
      </c>
      <c r="D595" s="211">
        <v>1288.77</v>
      </c>
    </row>
    <row r="596" spans="1:4" x14ac:dyDescent="0.25">
      <c r="A596" s="30">
        <v>732</v>
      </c>
      <c r="B596" s="30" t="s">
        <v>5840</v>
      </c>
      <c r="C596" s="30" t="s">
        <v>4113</v>
      </c>
      <c r="D596" s="211">
        <v>1271.44</v>
      </c>
    </row>
    <row r="597" spans="1:4" x14ac:dyDescent="0.25">
      <c r="A597" s="30">
        <v>737</v>
      </c>
      <c r="B597" s="30" t="s">
        <v>5841</v>
      </c>
      <c r="C597" s="30" t="s">
        <v>4113</v>
      </c>
      <c r="D597" s="211">
        <v>7129.87</v>
      </c>
    </row>
    <row r="598" spans="1:4" x14ac:dyDescent="0.25">
      <c r="A598" s="30">
        <v>738</v>
      </c>
      <c r="B598" s="30" t="s">
        <v>5842</v>
      </c>
      <c r="C598" s="30" t="s">
        <v>4113</v>
      </c>
      <c r="D598" s="211">
        <v>3306.07</v>
      </c>
    </row>
    <row r="599" spans="1:4" x14ac:dyDescent="0.25">
      <c r="A599" s="30">
        <v>740</v>
      </c>
      <c r="B599" s="30" t="s">
        <v>5843</v>
      </c>
      <c r="C599" s="30" t="s">
        <v>4113</v>
      </c>
      <c r="D599" s="211">
        <v>6707.33</v>
      </c>
    </row>
    <row r="600" spans="1:4" x14ac:dyDescent="0.25">
      <c r="A600" s="30">
        <v>734</v>
      </c>
      <c r="B600" s="30" t="s">
        <v>5844</v>
      </c>
      <c r="C600" s="30" t="s">
        <v>4113</v>
      </c>
      <c r="D600" s="211">
        <v>1362.98</v>
      </c>
    </row>
    <row r="601" spans="1:4" x14ac:dyDescent="0.25">
      <c r="A601" s="30">
        <v>39008</v>
      </c>
      <c r="B601" s="30" t="s">
        <v>5845</v>
      </c>
      <c r="C601" s="30" t="s">
        <v>4113</v>
      </c>
      <c r="D601" s="211">
        <v>50809.19</v>
      </c>
    </row>
    <row r="602" spans="1:4" x14ac:dyDescent="0.25">
      <c r="A602" s="30">
        <v>39009</v>
      </c>
      <c r="B602" s="30" t="s">
        <v>5846</v>
      </c>
      <c r="C602" s="30" t="s">
        <v>4113</v>
      </c>
      <c r="D602" s="211">
        <v>54435.75</v>
      </c>
    </row>
    <row r="603" spans="1:4" x14ac:dyDescent="0.25">
      <c r="A603" s="30">
        <v>10587</v>
      </c>
      <c r="B603" s="30" t="s">
        <v>5847</v>
      </c>
      <c r="C603" s="30" t="s">
        <v>4113</v>
      </c>
      <c r="D603" s="211">
        <v>2981.05</v>
      </c>
    </row>
    <row r="604" spans="1:4" x14ac:dyDescent="0.25">
      <c r="A604" s="30">
        <v>759</v>
      </c>
      <c r="B604" s="30" t="s">
        <v>5848</v>
      </c>
      <c r="C604" s="30" t="s">
        <v>4113</v>
      </c>
      <c r="D604" s="211">
        <v>4286.16</v>
      </c>
    </row>
    <row r="605" spans="1:4" x14ac:dyDescent="0.25">
      <c r="A605" s="30">
        <v>761</v>
      </c>
      <c r="B605" s="30" t="s">
        <v>5849</v>
      </c>
      <c r="C605" s="30" t="s">
        <v>4113</v>
      </c>
      <c r="D605" s="211">
        <v>7265.41</v>
      </c>
    </row>
    <row r="606" spans="1:4" x14ac:dyDescent="0.25">
      <c r="A606" s="30">
        <v>750</v>
      </c>
      <c r="B606" s="30" t="s">
        <v>5850</v>
      </c>
      <c r="C606" s="30" t="s">
        <v>4113</v>
      </c>
      <c r="D606" s="211">
        <v>6897.92</v>
      </c>
    </row>
    <row r="607" spans="1:4" x14ac:dyDescent="0.25">
      <c r="A607" s="30">
        <v>755</v>
      </c>
      <c r="B607" s="30" t="s">
        <v>5851</v>
      </c>
      <c r="C607" s="30" t="s">
        <v>4113</v>
      </c>
      <c r="D607" s="211">
        <v>28305.74</v>
      </c>
    </row>
    <row r="608" spans="1:4" x14ac:dyDescent="0.25">
      <c r="A608" s="30">
        <v>749</v>
      </c>
      <c r="B608" s="30" t="s">
        <v>5852</v>
      </c>
      <c r="C608" s="30" t="s">
        <v>4113</v>
      </c>
      <c r="D608" s="211">
        <v>10410.33</v>
      </c>
    </row>
    <row r="609" spans="1:4" x14ac:dyDescent="0.25">
      <c r="A609" s="30">
        <v>756</v>
      </c>
      <c r="B609" s="30" t="s">
        <v>5853</v>
      </c>
      <c r="C609" s="30" t="s">
        <v>4113</v>
      </c>
      <c r="D609" s="211">
        <v>30871.200000000001</v>
      </c>
    </row>
    <row r="610" spans="1:4" x14ac:dyDescent="0.25">
      <c r="A610" s="30">
        <v>757</v>
      </c>
      <c r="B610" s="30" t="s">
        <v>5854</v>
      </c>
      <c r="C610" s="30" t="s">
        <v>4113</v>
      </c>
      <c r="D610" s="211">
        <v>14017.5</v>
      </c>
    </row>
    <row r="611" spans="1:4" x14ac:dyDescent="0.25">
      <c r="A611" s="30">
        <v>10588</v>
      </c>
      <c r="B611" s="30" t="s">
        <v>5855</v>
      </c>
      <c r="C611" s="30" t="s">
        <v>4113</v>
      </c>
      <c r="D611" s="211">
        <v>3094.71</v>
      </c>
    </row>
    <row r="612" spans="1:4" x14ac:dyDescent="0.25">
      <c r="A612" s="30">
        <v>10592</v>
      </c>
      <c r="B612" s="30" t="s">
        <v>5856</v>
      </c>
      <c r="C612" s="30" t="s">
        <v>4113</v>
      </c>
      <c r="D612" s="211">
        <v>3738</v>
      </c>
    </row>
    <row r="613" spans="1:4" x14ac:dyDescent="0.25">
      <c r="A613" s="30">
        <v>10589</v>
      </c>
      <c r="B613" s="30" t="s">
        <v>5857</v>
      </c>
      <c r="C613" s="30" t="s">
        <v>4113</v>
      </c>
      <c r="D613" s="211">
        <v>5021.76</v>
      </c>
    </row>
    <row r="614" spans="1:4" x14ac:dyDescent="0.25">
      <c r="A614" s="30">
        <v>760</v>
      </c>
      <c r="B614" s="30" t="s">
        <v>5858</v>
      </c>
      <c r="C614" s="30" t="s">
        <v>4113</v>
      </c>
      <c r="D614" s="211">
        <v>28035</v>
      </c>
    </row>
    <row r="615" spans="1:4" x14ac:dyDescent="0.25">
      <c r="A615" s="30">
        <v>751</v>
      </c>
      <c r="B615" s="30" t="s">
        <v>5859</v>
      </c>
      <c r="C615" s="30" t="s">
        <v>4113</v>
      </c>
      <c r="D615" s="211">
        <v>4415.51</v>
      </c>
    </row>
    <row r="616" spans="1:4" x14ac:dyDescent="0.25">
      <c r="A616" s="30">
        <v>754</v>
      </c>
      <c r="B616" s="30" t="s">
        <v>5860</v>
      </c>
      <c r="C616" s="30" t="s">
        <v>4113</v>
      </c>
      <c r="D616" s="211">
        <v>7008.75</v>
      </c>
    </row>
    <row r="617" spans="1:4" x14ac:dyDescent="0.25">
      <c r="A617" s="30">
        <v>14013</v>
      </c>
      <c r="B617" s="30" t="s">
        <v>5861</v>
      </c>
      <c r="C617" s="30" t="s">
        <v>4113</v>
      </c>
      <c r="D617" s="211">
        <v>192664.65</v>
      </c>
    </row>
    <row r="618" spans="1:4" x14ac:dyDescent="0.25">
      <c r="A618" s="30">
        <v>39917</v>
      </c>
      <c r="B618" s="30" t="s">
        <v>5862</v>
      </c>
      <c r="C618" s="30" t="s">
        <v>4113</v>
      </c>
      <c r="D618" s="211">
        <v>78046.58</v>
      </c>
    </row>
    <row r="619" spans="1:4" x14ac:dyDescent="0.25">
      <c r="A619" s="30">
        <v>38167</v>
      </c>
      <c r="B619" s="30" t="s">
        <v>13243</v>
      </c>
      <c r="C619" s="30" t="s">
        <v>4124</v>
      </c>
      <c r="D619" s="210">
        <v>29.28</v>
      </c>
    </row>
    <row r="620" spans="1:4" x14ac:dyDescent="0.25">
      <c r="A620" s="30">
        <v>36145</v>
      </c>
      <c r="B620" s="30" t="s">
        <v>5863</v>
      </c>
      <c r="C620" s="30" t="s">
        <v>4124</v>
      </c>
      <c r="D620" s="210">
        <v>40.29</v>
      </c>
    </row>
    <row r="621" spans="1:4" x14ac:dyDescent="0.25">
      <c r="A621" s="30">
        <v>12893</v>
      </c>
      <c r="B621" s="30" t="s">
        <v>5864</v>
      </c>
      <c r="C621" s="30" t="s">
        <v>4124</v>
      </c>
      <c r="D621" s="210">
        <v>67.150000000000006</v>
      </c>
    </row>
    <row r="622" spans="1:4" x14ac:dyDescent="0.25">
      <c r="A622" s="30">
        <v>11685</v>
      </c>
      <c r="B622" s="30" t="s">
        <v>5865</v>
      </c>
      <c r="C622" s="30" t="s">
        <v>4113</v>
      </c>
      <c r="D622" s="210">
        <v>24.25</v>
      </c>
    </row>
    <row r="623" spans="1:4" x14ac:dyDescent="0.25">
      <c r="A623" s="30">
        <v>11679</v>
      </c>
      <c r="B623" s="30" t="s">
        <v>5866</v>
      </c>
      <c r="C623" s="30" t="s">
        <v>4113</v>
      </c>
      <c r="D623" s="210">
        <v>8.4700000000000006</v>
      </c>
    </row>
    <row r="624" spans="1:4" x14ac:dyDescent="0.25">
      <c r="A624" s="30">
        <v>11680</v>
      </c>
      <c r="B624" s="30" t="s">
        <v>5867</v>
      </c>
      <c r="C624" s="30" t="s">
        <v>4113</v>
      </c>
      <c r="D624" s="210">
        <v>6.98</v>
      </c>
    </row>
    <row r="625" spans="1:4" x14ac:dyDescent="0.25">
      <c r="A625" s="30">
        <v>2512</v>
      </c>
      <c r="B625" s="30" t="s">
        <v>5868</v>
      </c>
      <c r="C625" s="30" t="s">
        <v>4113</v>
      </c>
      <c r="D625" s="210">
        <v>31.91</v>
      </c>
    </row>
    <row r="626" spans="1:4" x14ac:dyDescent="0.25">
      <c r="A626" s="30">
        <v>4374</v>
      </c>
      <c r="B626" s="30" t="s">
        <v>5869</v>
      </c>
      <c r="C626" s="30" t="s">
        <v>4113</v>
      </c>
      <c r="D626" s="210">
        <v>0.4</v>
      </c>
    </row>
    <row r="627" spans="1:4" x14ac:dyDescent="0.25">
      <c r="A627" s="30">
        <v>7568</v>
      </c>
      <c r="B627" s="30" t="s">
        <v>5870</v>
      </c>
      <c r="C627" s="30" t="s">
        <v>4113</v>
      </c>
      <c r="D627" s="210">
        <v>0.67</v>
      </c>
    </row>
    <row r="628" spans="1:4" x14ac:dyDescent="0.25">
      <c r="A628" s="30">
        <v>7584</v>
      </c>
      <c r="B628" s="30" t="s">
        <v>5871</v>
      </c>
      <c r="C628" s="30" t="s">
        <v>4113</v>
      </c>
      <c r="D628" s="210">
        <v>1.02</v>
      </c>
    </row>
    <row r="629" spans="1:4" x14ac:dyDescent="0.25">
      <c r="A629" s="30">
        <v>11945</v>
      </c>
      <c r="B629" s="30" t="s">
        <v>5872</v>
      </c>
      <c r="C629" s="30" t="s">
        <v>4113</v>
      </c>
      <c r="D629" s="210">
        <v>0.06</v>
      </c>
    </row>
    <row r="630" spans="1:4" x14ac:dyDescent="0.25">
      <c r="A630" s="30">
        <v>11946</v>
      </c>
      <c r="B630" s="30" t="s">
        <v>5873</v>
      </c>
      <c r="C630" s="30" t="s">
        <v>4113</v>
      </c>
      <c r="D630" s="210">
        <v>7.0000000000000007E-2</v>
      </c>
    </row>
    <row r="631" spans="1:4" x14ac:dyDescent="0.25">
      <c r="A631" s="30">
        <v>4375</v>
      </c>
      <c r="B631" s="30" t="s">
        <v>5874</v>
      </c>
      <c r="C631" s="30" t="s">
        <v>4113</v>
      </c>
      <c r="D631" s="210">
        <v>0.11</v>
      </c>
    </row>
    <row r="632" spans="1:4" x14ac:dyDescent="0.25">
      <c r="A632" s="30">
        <v>11950</v>
      </c>
      <c r="B632" s="30" t="s">
        <v>5875</v>
      </c>
      <c r="C632" s="30" t="s">
        <v>4113</v>
      </c>
      <c r="D632" s="210">
        <v>0.22</v>
      </c>
    </row>
    <row r="633" spans="1:4" x14ac:dyDescent="0.25">
      <c r="A633" s="30">
        <v>4376</v>
      </c>
      <c r="B633" s="30" t="s">
        <v>5876</v>
      </c>
      <c r="C633" s="30" t="s">
        <v>4113</v>
      </c>
      <c r="D633" s="210">
        <v>0.21</v>
      </c>
    </row>
    <row r="634" spans="1:4" x14ac:dyDescent="0.25">
      <c r="A634" s="30">
        <v>7583</v>
      </c>
      <c r="B634" s="30" t="s">
        <v>5877</v>
      </c>
      <c r="C634" s="30" t="s">
        <v>4113</v>
      </c>
      <c r="D634" s="210">
        <v>0.46</v>
      </c>
    </row>
    <row r="635" spans="1:4" x14ac:dyDescent="0.25">
      <c r="A635" s="30">
        <v>4350</v>
      </c>
      <c r="B635" s="30" t="s">
        <v>5878</v>
      </c>
      <c r="C635" s="30" t="s">
        <v>4113</v>
      </c>
      <c r="D635" s="210">
        <v>0.35</v>
      </c>
    </row>
    <row r="636" spans="1:4" x14ac:dyDescent="0.25">
      <c r="A636" s="30">
        <v>39886</v>
      </c>
      <c r="B636" s="30" t="s">
        <v>5879</v>
      </c>
      <c r="C636" s="30" t="s">
        <v>4113</v>
      </c>
      <c r="D636" s="210">
        <v>5.77</v>
      </c>
    </row>
    <row r="637" spans="1:4" x14ac:dyDescent="0.25">
      <c r="A637" s="30">
        <v>39887</v>
      </c>
      <c r="B637" s="30" t="s">
        <v>5880</v>
      </c>
      <c r="C637" s="30" t="s">
        <v>4113</v>
      </c>
      <c r="D637" s="210">
        <v>8.66</v>
      </c>
    </row>
    <row r="638" spans="1:4" x14ac:dyDescent="0.25">
      <c r="A638" s="30">
        <v>39888</v>
      </c>
      <c r="B638" s="30" t="s">
        <v>5881</v>
      </c>
      <c r="C638" s="30" t="s">
        <v>4113</v>
      </c>
      <c r="D638" s="210">
        <v>19.8</v>
      </c>
    </row>
    <row r="639" spans="1:4" x14ac:dyDescent="0.25">
      <c r="A639" s="30">
        <v>39890</v>
      </c>
      <c r="B639" s="30" t="s">
        <v>5882</v>
      </c>
      <c r="C639" s="30" t="s">
        <v>4113</v>
      </c>
      <c r="D639" s="210">
        <v>33.79</v>
      </c>
    </row>
    <row r="640" spans="1:4" x14ac:dyDescent="0.25">
      <c r="A640" s="30">
        <v>39891</v>
      </c>
      <c r="B640" s="30" t="s">
        <v>5883</v>
      </c>
      <c r="C640" s="30" t="s">
        <v>4113</v>
      </c>
      <c r="D640" s="210">
        <v>47.64</v>
      </c>
    </row>
    <row r="641" spans="1:4" x14ac:dyDescent="0.25">
      <c r="A641" s="30">
        <v>39892</v>
      </c>
      <c r="B641" s="30" t="s">
        <v>5884</v>
      </c>
      <c r="C641" s="30" t="s">
        <v>4113</v>
      </c>
      <c r="D641" s="210">
        <v>148.51</v>
      </c>
    </row>
    <row r="642" spans="1:4" x14ac:dyDescent="0.25">
      <c r="A642" s="30">
        <v>790</v>
      </c>
      <c r="B642" s="30" t="s">
        <v>5885</v>
      </c>
      <c r="C642" s="30" t="s">
        <v>4113</v>
      </c>
      <c r="D642" s="210">
        <v>12.95</v>
      </c>
    </row>
    <row r="643" spans="1:4" x14ac:dyDescent="0.25">
      <c r="A643" s="30">
        <v>766</v>
      </c>
      <c r="B643" s="30" t="s">
        <v>5886</v>
      </c>
      <c r="C643" s="30" t="s">
        <v>4113</v>
      </c>
      <c r="D643" s="210">
        <v>12.95</v>
      </c>
    </row>
    <row r="644" spans="1:4" x14ac:dyDescent="0.25">
      <c r="A644" s="30">
        <v>791</v>
      </c>
      <c r="B644" s="30" t="s">
        <v>5887</v>
      </c>
      <c r="C644" s="30" t="s">
        <v>4113</v>
      </c>
      <c r="D644" s="210">
        <v>12.95</v>
      </c>
    </row>
    <row r="645" spans="1:4" x14ac:dyDescent="0.25">
      <c r="A645" s="30">
        <v>767</v>
      </c>
      <c r="B645" s="30" t="s">
        <v>5888</v>
      </c>
      <c r="C645" s="30" t="s">
        <v>4113</v>
      </c>
      <c r="D645" s="210">
        <v>12.95</v>
      </c>
    </row>
    <row r="646" spans="1:4" x14ac:dyDescent="0.25">
      <c r="A646" s="30">
        <v>768</v>
      </c>
      <c r="B646" s="30" t="s">
        <v>5889</v>
      </c>
      <c r="C646" s="30" t="s">
        <v>4113</v>
      </c>
      <c r="D646" s="210">
        <v>10.17</v>
      </c>
    </row>
    <row r="647" spans="1:4" x14ac:dyDescent="0.25">
      <c r="A647" s="30">
        <v>789</v>
      </c>
      <c r="B647" s="30" t="s">
        <v>5890</v>
      </c>
      <c r="C647" s="30" t="s">
        <v>4113</v>
      </c>
      <c r="D647" s="210">
        <v>9.9499999999999993</v>
      </c>
    </row>
    <row r="648" spans="1:4" x14ac:dyDescent="0.25">
      <c r="A648" s="30">
        <v>769</v>
      </c>
      <c r="B648" s="30" t="s">
        <v>5891</v>
      </c>
      <c r="C648" s="30" t="s">
        <v>4113</v>
      </c>
      <c r="D648" s="210">
        <v>10.17</v>
      </c>
    </row>
    <row r="649" spans="1:4" x14ac:dyDescent="0.25">
      <c r="A649" s="30">
        <v>770</v>
      </c>
      <c r="B649" s="30" t="s">
        <v>5892</v>
      </c>
      <c r="C649" s="30" t="s">
        <v>4113</v>
      </c>
      <c r="D649" s="210">
        <v>3.59</v>
      </c>
    </row>
    <row r="650" spans="1:4" x14ac:dyDescent="0.25">
      <c r="A650" s="30">
        <v>12394</v>
      </c>
      <c r="B650" s="30" t="s">
        <v>5893</v>
      </c>
      <c r="C650" s="30" t="s">
        <v>4113</v>
      </c>
      <c r="D650" s="210">
        <v>3.59</v>
      </c>
    </row>
    <row r="651" spans="1:4" x14ac:dyDescent="0.25">
      <c r="A651" s="30">
        <v>764</v>
      </c>
      <c r="B651" s="30" t="s">
        <v>5894</v>
      </c>
      <c r="C651" s="30" t="s">
        <v>4113</v>
      </c>
      <c r="D651" s="210">
        <v>6.26</v>
      </c>
    </row>
    <row r="652" spans="1:4" x14ac:dyDescent="0.25">
      <c r="A652" s="30">
        <v>765</v>
      </c>
      <c r="B652" s="30" t="s">
        <v>5895</v>
      </c>
      <c r="C652" s="30" t="s">
        <v>4113</v>
      </c>
      <c r="D652" s="210">
        <v>6.26</v>
      </c>
    </row>
    <row r="653" spans="1:4" x14ac:dyDescent="0.25">
      <c r="A653" s="30">
        <v>787</v>
      </c>
      <c r="B653" s="30" t="s">
        <v>5896</v>
      </c>
      <c r="C653" s="30" t="s">
        <v>4113</v>
      </c>
      <c r="D653" s="210">
        <v>27.96</v>
      </c>
    </row>
    <row r="654" spans="1:4" x14ac:dyDescent="0.25">
      <c r="A654" s="30">
        <v>774</v>
      </c>
      <c r="B654" s="30" t="s">
        <v>5897</v>
      </c>
      <c r="C654" s="30" t="s">
        <v>4113</v>
      </c>
      <c r="D654" s="210">
        <v>27.96</v>
      </c>
    </row>
    <row r="655" spans="1:4" x14ac:dyDescent="0.25">
      <c r="A655" s="30">
        <v>773</v>
      </c>
      <c r="B655" s="30" t="s">
        <v>5898</v>
      </c>
      <c r="C655" s="30" t="s">
        <v>4113</v>
      </c>
      <c r="D655" s="210">
        <v>27.96</v>
      </c>
    </row>
    <row r="656" spans="1:4" x14ac:dyDescent="0.25">
      <c r="A656" s="30">
        <v>775</v>
      </c>
      <c r="B656" s="30" t="s">
        <v>5899</v>
      </c>
      <c r="C656" s="30" t="s">
        <v>4113</v>
      </c>
      <c r="D656" s="210">
        <v>27.96</v>
      </c>
    </row>
    <row r="657" spans="1:4" x14ac:dyDescent="0.25">
      <c r="A657" s="30">
        <v>788</v>
      </c>
      <c r="B657" s="30" t="s">
        <v>5900</v>
      </c>
      <c r="C657" s="30" t="s">
        <v>4113</v>
      </c>
      <c r="D657" s="210">
        <v>17.38</v>
      </c>
    </row>
    <row r="658" spans="1:4" x14ac:dyDescent="0.25">
      <c r="A658" s="30">
        <v>772</v>
      </c>
      <c r="B658" s="30" t="s">
        <v>5901</v>
      </c>
      <c r="C658" s="30" t="s">
        <v>4113</v>
      </c>
      <c r="D658" s="210">
        <v>17.38</v>
      </c>
    </row>
    <row r="659" spans="1:4" x14ac:dyDescent="0.25">
      <c r="A659" s="30">
        <v>771</v>
      </c>
      <c r="B659" s="30" t="s">
        <v>5902</v>
      </c>
      <c r="C659" s="30" t="s">
        <v>4113</v>
      </c>
      <c r="D659" s="210">
        <v>17.38</v>
      </c>
    </row>
    <row r="660" spans="1:4" x14ac:dyDescent="0.25">
      <c r="A660" s="30">
        <v>779</v>
      </c>
      <c r="B660" s="30" t="s">
        <v>5903</v>
      </c>
      <c r="C660" s="30" t="s">
        <v>4113</v>
      </c>
      <c r="D660" s="210">
        <v>4.32</v>
      </c>
    </row>
    <row r="661" spans="1:4" x14ac:dyDescent="0.25">
      <c r="A661" s="30">
        <v>776</v>
      </c>
      <c r="B661" s="30" t="s">
        <v>5904</v>
      </c>
      <c r="C661" s="30" t="s">
        <v>4113</v>
      </c>
      <c r="D661" s="210">
        <v>41.22</v>
      </c>
    </row>
    <row r="662" spans="1:4" x14ac:dyDescent="0.25">
      <c r="A662" s="30">
        <v>777</v>
      </c>
      <c r="B662" s="30" t="s">
        <v>5905</v>
      </c>
      <c r="C662" s="30" t="s">
        <v>4113</v>
      </c>
      <c r="D662" s="210">
        <v>40.07</v>
      </c>
    </row>
    <row r="663" spans="1:4" x14ac:dyDescent="0.25">
      <c r="A663" s="30">
        <v>780</v>
      </c>
      <c r="B663" s="30" t="s">
        <v>5906</v>
      </c>
      <c r="C663" s="30" t="s">
        <v>4113</v>
      </c>
      <c r="D663" s="210">
        <v>40.270000000000003</v>
      </c>
    </row>
    <row r="664" spans="1:4" x14ac:dyDescent="0.25">
      <c r="A664" s="30">
        <v>778</v>
      </c>
      <c r="B664" s="30" t="s">
        <v>5907</v>
      </c>
      <c r="C664" s="30" t="s">
        <v>4113</v>
      </c>
      <c r="D664" s="210">
        <v>41.22</v>
      </c>
    </row>
    <row r="665" spans="1:4" x14ac:dyDescent="0.25">
      <c r="A665" s="30">
        <v>781</v>
      </c>
      <c r="B665" s="30" t="s">
        <v>5908</v>
      </c>
      <c r="C665" s="30" t="s">
        <v>4113</v>
      </c>
      <c r="D665" s="210">
        <v>76.16</v>
      </c>
    </row>
    <row r="666" spans="1:4" x14ac:dyDescent="0.25">
      <c r="A666" s="30">
        <v>786</v>
      </c>
      <c r="B666" s="30" t="s">
        <v>5909</v>
      </c>
      <c r="C666" s="30" t="s">
        <v>4113</v>
      </c>
      <c r="D666" s="210">
        <v>76.16</v>
      </c>
    </row>
    <row r="667" spans="1:4" x14ac:dyDescent="0.25">
      <c r="A667" s="30">
        <v>782</v>
      </c>
      <c r="B667" s="30" t="s">
        <v>5910</v>
      </c>
      <c r="C667" s="30" t="s">
        <v>4113</v>
      </c>
      <c r="D667" s="210">
        <v>76.16</v>
      </c>
    </row>
    <row r="668" spans="1:4" x14ac:dyDescent="0.25">
      <c r="A668" s="30">
        <v>783</v>
      </c>
      <c r="B668" s="30" t="s">
        <v>5911</v>
      </c>
      <c r="C668" s="30" t="s">
        <v>4113</v>
      </c>
      <c r="D668" s="210">
        <v>208.45</v>
      </c>
    </row>
    <row r="669" spans="1:4" x14ac:dyDescent="0.25">
      <c r="A669" s="30">
        <v>785</v>
      </c>
      <c r="B669" s="30" t="s">
        <v>5912</v>
      </c>
      <c r="C669" s="30" t="s">
        <v>4113</v>
      </c>
      <c r="D669" s="210">
        <v>220.24</v>
      </c>
    </row>
    <row r="670" spans="1:4" x14ac:dyDescent="0.25">
      <c r="A670" s="30">
        <v>784</v>
      </c>
      <c r="B670" s="30" t="s">
        <v>5913</v>
      </c>
      <c r="C670" s="30" t="s">
        <v>4113</v>
      </c>
      <c r="D670" s="210">
        <v>236.27</v>
      </c>
    </row>
    <row r="671" spans="1:4" x14ac:dyDescent="0.25">
      <c r="A671" s="30">
        <v>831</v>
      </c>
      <c r="B671" s="30" t="s">
        <v>5914</v>
      </c>
      <c r="C671" s="30" t="s">
        <v>4113</v>
      </c>
      <c r="D671" s="210">
        <v>73.75</v>
      </c>
    </row>
    <row r="672" spans="1:4" x14ac:dyDescent="0.25">
      <c r="A672" s="30">
        <v>828</v>
      </c>
      <c r="B672" s="30" t="s">
        <v>5915</v>
      </c>
      <c r="C672" s="30" t="s">
        <v>4113</v>
      </c>
      <c r="D672" s="210">
        <v>0.42</v>
      </c>
    </row>
    <row r="673" spans="1:4" x14ac:dyDescent="0.25">
      <c r="A673" s="30">
        <v>829</v>
      </c>
      <c r="B673" s="30" t="s">
        <v>5916</v>
      </c>
      <c r="C673" s="30" t="s">
        <v>4113</v>
      </c>
      <c r="D673" s="210">
        <v>0.89</v>
      </c>
    </row>
    <row r="674" spans="1:4" x14ac:dyDescent="0.25">
      <c r="A674" s="30">
        <v>812</v>
      </c>
      <c r="B674" s="30" t="s">
        <v>5917</v>
      </c>
      <c r="C674" s="30" t="s">
        <v>4113</v>
      </c>
      <c r="D674" s="210">
        <v>1.93</v>
      </c>
    </row>
    <row r="675" spans="1:4" x14ac:dyDescent="0.25">
      <c r="A675" s="30">
        <v>819</v>
      </c>
      <c r="B675" s="30" t="s">
        <v>5918</v>
      </c>
      <c r="C675" s="30" t="s">
        <v>4113</v>
      </c>
      <c r="D675" s="210">
        <v>3.18</v>
      </c>
    </row>
    <row r="676" spans="1:4" x14ac:dyDescent="0.25">
      <c r="A676" s="30">
        <v>818</v>
      </c>
      <c r="B676" s="30" t="s">
        <v>5919</v>
      </c>
      <c r="C676" s="30" t="s">
        <v>4113</v>
      </c>
      <c r="D676" s="210">
        <v>5.35</v>
      </c>
    </row>
    <row r="677" spans="1:4" x14ac:dyDescent="0.25">
      <c r="A677" s="30">
        <v>823</v>
      </c>
      <c r="B677" s="30" t="s">
        <v>5920</v>
      </c>
      <c r="C677" s="30" t="s">
        <v>4113</v>
      </c>
      <c r="D677" s="210">
        <v>16.13</v>
      </c>
    </row>
    <row r="678" spans="1:4" x14ac:dyDescent="0.25">
      <c r="A678" s="30">
        <v>830</v>
      </c>
      <c r="B678" s="30" t="s">
        <v>5921</v>
      </c>
      <c r="C678" s="30" t="s">
        <v>4113</v>
      </c>
      <c r="D678" s="210">
        <v>13.29</v>
      </c>
    </row>
    <row r="679" spans="1:4" x14ac:dyDescent="0.25">
      <c r="A679" s="30">
        <v>826</v>
      </c>
      <c r="B679" s="30" t="s">
        <v>5922</v>
      </c>
      <c r="C679" s="30" t="s">
        <v>4113</v>
      </c>
      <c r="D679" s="210">
        <v>41.36</v>
      </c>
    </row>
    <row r="680" spans="1:4" x14ac:dyDescent="0.25">
      <c r="A680" s="30">
        <v>827</v>
      </c>
      <c r="B680" s="30" t="s">
        <v>5923</v>
      </c>
      <c r="C680" s="30" t="s">
        <v>4113</v>
      </c>
      <c r="D680" s="210">
        <v>34.94</v>
      </c>
    </row>
    <row r="681" spans="1:4" x14ac:dyDescent="0.25">
      <c r="A681" s="30">
        <v>832</v>
      </c>
      <c r="B681" s="30" t="s">
        <v>5924</v>
      </c>
      <c r="C681" s="30" t="s">
        <v>4113</v>
      </c>
      <c r="D681" s="210">
        <v>2.41</v>
      </c>
    </row>
    <row r="682" spans="1:4" x14ac:dyDescent="0.25">
      <c r="A682" s="30">
        <v>833</v>
      </c>
      <c r="B682" s="30" t="s">
        <v>5925</v>
      </c>
      <c r="C682" s="30" t="s">
        <v>4113</v>
      </c>
      <c r="D682" s="210">
        <v>3.42</v>
      </c>
    </row>
    <row r="683" spans="1:4" x14ac:dyDescent="0.25">
      <c r="A683" s="30">
        <v>834</v>
      </c>
      <c r="B683" s="30" t="s">
        <v>5926</v>
      </c>
      <c r="C683" s="30" t="s">
        <v>4113</v>
      </c>
      <c r="D683" s="210">
        <v>3.76</v>
      </c>
    </row>
    <row r="684" spans="1:4" x14ac:dyDescent="0.25">
      <c r="A684" s="30">
        <v>825</v>
      </c>
      <c r="B684" s="30" t="s">
        <v>5927</v>
      </c>
      <c r="C684" s="30" t="s">
        <v>4113</v>
      </c>
      <c r="D684" s="210">
        <v>4.1900000000000004</v>
      </c>
    </row>
    <row r="685" spans="1:4" x14ac:dyDescent="0.25">
      <c r="A685" s="30">
        <v>813</v>
      </c>
      <c r="B685" s="30" t="s">
        <v>5928</v>
      </c>
      <c r="C685" s="30" t="s">
        <v>4113</v>
      </c>
      <c r="D685" s="210">
        <v>4.12</v>
      </c>
    </row>
    <row r="686" spans="1:4" x14ac:dyDescent="0.25">
      <c r="A686" s="30">
        <v>820</v>
      </c>
      <c r="B686" s="30" t="s">
        <v>5929</v>
      </c>
      <c r="C686" s="30" t="s">
        <v>4113</v>
      </c>
      <c r="D686" s="210">
        <v>5.23</v>
      </c>
    </row>
    <row r="687" spans="1:4" x14ac:dyDescent="0.25">
      <c r="A687" s="30">
        <v>816</v>
      </c>
      <c r="B687" s="30" t="s">
        <v>5930</v>
      </c>
      <c r="C687" s="30" t="s">
        <v>4113</v>
      </c>
      <c r="D687" s="210">
        <v>8.9</v>
      </c>
    </row>
    <row r="688" spans="1:4" x14ac:dyDescent="0.25">
      <c r="A688" s="30">
        <v>814</v>
      </c>
      <c r="B688" s="30" t="s">
        <v>5931</v>
      </c>
      <c r="C688" s="30" t="s">
        <v>4113</v>
      </c>
      <c r="D688" s="210">
        <v>10.75</v>
      </c>
    </row>
    <row r="689" spans="1:4" x14ac:dyDescent="0.25">
      <c r="A689" s="30">
        <v>815</v>
      </c>
      <c r="B689" s="30" t="s">
        <v>5932</v>
      </c>
      <c r="C689" s="30" t="s">
        <v>4113</v>
      </c>
      <c r="D689" s="210">
        <v>11.62</v>
      </c>
    </row>
    <row r="690" spans="1:4" x14ac:dyDescent="0.25">
      <c r="A690" s="30">
        <v>822</v>
      </c>
      <c r="B690" s="30" t="s">
        <v>5933</v>
      </c>
      <c r="C690" s="30" t="s">
        <v>4113</v>
      </c>
      <c r="D690" s="210">
        <v>14.16</v>
      </c>
    </row>
    <row r="691" spans="1:4" x14ac:dyDescent="0.25">
      <c r="A691" s="30">
        <v>821</v>
      </c>
      <c r="B691" s="30" t="s">
        <v>5934</v>
      </c>
      <c r="C691" s="30" t="s">
        <v>4113</v>
      </c>
      <c r="D691" s="210">
        <v>16.55</v>
      </c>
    </row>
    <row r="692" spans="1:4" x14ac:dyDescent="0.25">
      <c r="A692" s="30">
        <v>817</v>
      </c>
      <c r="B692" s="30" t="s">
        <v>5935</v>
      </c>
      <c r="C692" s="30" t="s">
        <v>4113</v>
      </c>
      <c r="D692" s="210">
        <v>19.68</v>
      </c>
    </row>
    <row r="693" spans="1:4" x14ac:dyDescent="0.25">
      <c r="A693" s="30">
        <v>20086</v>
      </c>
      <c r="B693" s="30" t="s">
        <v>5936</v>
      </c>
      <c r="C693" s="30" t="s">
        <v>4113</v>
      </c>
      <c r="D693" s="210">
        <v>2.1</v>
      </c>
    </row>
    <row r="694" spans="1:4" x14ac:dyDescent="0.25">
      <c r="A694" s="30">
        <v>39191</v>
      </c>
      <c r="B694" s="30" t="s">
        <v>5937</v>
      </c>
      <c r="C694" s="30" t="s">
        <v>4113</v>
      </c>
      <c r="D694" s="210">
        <v>14.37</v>
      </c>
    </row>
    <row r="695" spans="1:4" x14ac:dyDescent="0.25">
      <c r="A695" s="30">
        <v>39190</v>
      </c>
      <c r="B695" s="30" t="s">
        <v>5938</v>
      </c>
      <c r="C695" s="30" t="s">
        <v>4113</v>
      </c>
      <c r="D695" s="210">
        <v>15.01</v>
      </c>
    </row>
    <row r="696" spans="1:4" x14ac:dyDescent="0.25">
      <c r="A696" s="30">
        <v>39189</v>
      </c>
      <c r="B696" s="30" t="s">
        <v>5939</v>
      </c>
      <c r="C696" s="30" t="s">
        <v>4113</v>
      </c>
      <c r="D696" s="210">
        <v>15.89</v>
      </c>
    </row>
    <row r="697" spans="1:4" x14ac:dyDescent="0.25">
      <c r="A697" s="30">
        <v>39186</v>
      </c>
      <c r="B697" s="30" t="s">
        <v>5940</v>
      </c>
      <c r="C697" s="30" t="s">
        <v>4113</v>
      </c>
      <c r="D697" s="210">
        <v>14.21</v>
      </c>
    </row>
    <row r="698" spans="1:4" x14ac:dyDescent="0.25">
      <c r="A698" s="30">
        <v>39188</v>
      </c>
      <c r="B698" s="30" t="s">
        <v>5941</v>
      </c>
      <c r="C698" s="30" t="s">
        <v>4113</v>
      </c>
      <c r="D698" s="210">
        <v>11.69</v>
      </c>
    </row>
    <row r="699" spans="1:4" x14ac:dyDescent="0.25">
      <c r="A699" s="30">
        <v>39187</v>
      </c>
      <c r="B699" s="30" t="s">
        <v>5942</v>
      </c>
      <c r="C699" s="30" t="s">
        <v>4113</v>
      </c>
      <c r="D699" s="210">
        <v>12.26</v>
      </c>
    </row>
    <row r="700" spans="1:4" x14ac:dyDescent="0.25">
      <c r="A700" s="30">
        <v>39184</v>
      </c>
      <c r="B700" s="30" t="s">
        <v>5943</v>
      </c>
      <c r="C700" s="30" t="s">
        <v>4113</v>
      </c>
      <c r="D700" s="210">
        <v>4.6100000000000003</v>
      </c>
    </row>
    <row r="701" spans="1:4" x14ac:dyDescent="0.25">
      <c r="A701" s="30">
        <v>39185</v>
      </c>
      <c r="B701" s="30" t="s">
        <v>5944</v>
      </c>
      <c r="C701" s="30" t="s">
        <v>4113</v>
      </c>
      <c r="D701" s="210">
        <v>4.2</v>
      </c>
    </row>
    <row r="702" spans="1:4" x14ac:dyDescent="0.25">
      <c r="A702" s="30">
        <v>39198</v>
      </c>
      <c r="B702" s="30" t="s">
        <v>5945</v>
      </c>
      <c r="C702" s="30" t="s">
        <v>4113</v>
      </c>
      <c r="D702" s="210">
        <v>47.14</v>
      </c>
    </row>
    <row r="703" spans="1:4" x14ac:dyDescent="0.25">
      <c r="A703" s="30">
        <v>39197</v>
      </c>
      <c r="B703" s="30" t="s">
        <v>5946</v>
      </c>
      <c r="C703" s="30" t="s">
        <v>4113</v>
      </c>
      <c r="D703" s="210">
        <v>49.24</v>
      </c>
    </row>
    <row r="704" spans="1:4" x14ac:dyDescent="0.25">
      <c r="A704" s="30">
        <v>39196</v>
      </c>
      <c r="B704" s="30" t="s">
        <v>5947</v>
      </c>
      <c r="C704" s="30" t="s">
        <v>4113</v>
      </c>
      <c r="D704" s="210">
        <v>50.79</v>
      </c>
    </row>
    <row r="705" spans="1:4" x14ac:dyDescent="0.25">
      <c r="A705" s="30">
        <v>39199</v>
      </c>
      <c r="B705" s="30" t="s">
        <v>5948</v>
      </c>
      <c r="C705" s="30" t="s">
        <v>4113</v>
      </c>
      <c r="D705" s="210">
        <v>45.37</v>
      </c>
    </row>
    <row r="706" spans="1:4" x14ac:dyDescent="0.25">
      <c r="A706" s="30">
        <v>39195</v>
      </c>
      <c r="B706" s="30" t="s">
        <v>5949</v>
      </c>
      <c r="C706" s="30" t="s">
        <v>4113</v>
      </c>
      <c r="D706" s="210">
        <v>26.18</v>
      </c>
    </row>
    <row r="707" spans="1:4" x14ac:dyDescent="0.25">
      <c r="A707" s="30">
        <v>39194</v>
      </c>
      <c r="B707" s="30" t="s">
        <v>5950</v>
      </c>
      <c r="C707" s="30" t="s">
        <v>4113</v>
      </c>
      <c r="D707" s="210">
        <v>28.02</v>
      </c>
    </row>
    <row r="708" spans="1:4" x14ac:dyDescent="0.25">
      <c r="A708" s="30">
        <v>39193</v>
      </c>
      <c r="B708" s="30" t="s">
        <v>5951</v>
      </c>
      <c r="C708" s="30" t="s">
        <v>4113</v>
      </c>
      <c r="D708" s="210">
        <v>30.71</v>
      </c>
    </row>
    <row r="709" spans="1:4" x14ac:dyDescent="0.25">
      <c r="A709" s="30">
        <v>39192</v>
      </c>
      <c r="B709" s="30" t="s">
        <v>5952</v>
      </c>
      <c r="C709" s="30" t="s">
        <v>4113</v>
      </c>
      <c r="D709" s="210">
        <v>31.95</v>
      </c>
    </row>
    <row r="710" spans="1:4" x14ac:dyDescent="0.25">
      <c r="A710" s="30">
        <v>39920</v>
      </c>
      <c r="B710" s="30" t="s">
        <v>5953</v>
      </c>
      <c r="C710" s="30" t="s">
        <v>4113</v>
      </c>
      <c r="D710" s="210">
        <v>3.87</v>
      </c>
    </row>
    <row r="711" spans="1:4" x14ac:dyDescent="0.25">
      <c r="A711" s="30">
        <v>39201</v>
      </c>
      <c r="B711" s="30" t="s">
        <v>5954</v>
      </c>
      <c r="C711" s="30" t="s">
        <v>4113</v>
      </c>
      <c r="D711" s="210">
        <v>56.36</v>
      </c>
    </row>
    <row r="712" spans="1:4" x14ac:dyDescent="0.25">
      <c r="A712" s="30">
        <v>39200</v>
      </c>
      <c r="B712" s="30" t="s">
        <v>5955</v>
      </c>
      <c r="C712" s="30" t="s">
        <v>4113</v>
      </c>
      <c r="D712" s="210">
        <v>56.81</v>
      </c>
    </row>
    <row r="713" spans="1:4" x14ac:dyDescent="0.25">
      <c r="A713" s="30">
        <v>39203</v>
      </c>
      <c r="B713" s="30" t="s">
        <v>5956</v>
      </c>
      <c r="C713" s="30" t="s">
        <v>4113</v>
      </c>
      <c r="D713" s="210">
        <v>45.87</v>
      </c>
    </row>
    <row r="714" spans="1:4" x14ac:dyDescent="0.25">
      <c r="A714" s="30">
        <v>39202</v>
      </c>
      <c r="B714" s="30" t="s">
        <v>5957</v>
      </c>
      <c r="C714" s="30" t="s">
        <v>4113</v>
      </c>
      <c r="D714" s="210">
        <v>53.89</v>
      </c>
    </row>
    <row r="715" spans="1:4" x14ac:dyDescent="0.25">
      <c r="A715" s="30">
        <v>39205</v>
      </c>
      <c r="B715" s="30" t="s">
        <v>5958</v>
      </c>
      <c r="C715" s="30" t="s">
        <v>4113</v>
      </c>
      <c r="D715" s="210">
        <v>89.91</v>
      </c>
    </row>
    <row r="716" spans="1:4" x14ac:dyDescent="0.25">
      <c r="A716" s="30">
        <v>39204</v>
      </c>
      <c r="B716" s="30" t="s">
        <v>5959</v>
      </c>
      <c r="C716" s="30" t="s">
        <v>4113</v>
      </c>
      <c r="D716" s="210">
        <v>92.08</v>
      </c>
    </row>
    <row r="717" spans="1:4" x14ac:dyDescent="0.25">
      <c r="A717" s="30">
        <v>39206</v>
      </c>
      <c r="B717" s="30" t="s">
        <v>5960</v>
      </c>
      <c r="C717" s="30" t="s">
        <v>4113</v>
      </c>
      <c r="D717" s="210">
        <v>87.36</v>
      </c>
    </row>
    <row r="718" spans="1:4" x14ac:dyDescent="0.25">
      <c r="A718" s="30">
        <v>797</v>
      </c>
      <c r="B718" s="30" t="s">
        <v>5961</v>
      </c>
      <c r="C718" s="30" t="s">
        <v>4113</v>
      </c>
      <c r="D718" s="210">
        <v>7.69</v>
      </c>
    </row>
    <row r="719" spans="1:4" x14ac:dyDescent="0.25">
      <c r="A719" s="30">
        <v>798</v>
      </c>
      <c r="B719" s="30" t="s">
        <v>5962</v>
      </c>
      <c r="C719" s="30" t="s">
        <v>4113</v>
      </c>
      <c r="D719" s="210">
        <v>1.05</v>
      </c>
    </row>
    <row r="720" spans="1:4" x14ac:dyDescent="0.25">
      <c r="A720" s="30">
        <v>796</v>
      </c>
      <c r="B720" s="30" t="s">
        <v>5963</v>
      </c>
      <c r="C720" s="30" t="s">
        <v>4113</v>
      </c>
      <c r="D720" s="210">
        <v>7.37</v>
      </c>
    </row>
    <row r="721" spans="1:4" x14ac:dyDescent="0.25">
      <c r="A721" s="30">
        <v>799</v>
      </c>
      <c r="B721" s="30" t="s">
        <v>5964</v>
      </c>
      <c r="C721" s="30" t="s">
        <v>4113</v>
      </c>
      <c r="D721" s="210">
        <v>3.47</v>
      </c>
    </row>
    <row r="722" spans="1:4" x14ac:dyDescent="0.25">
      <c r="A722" s="30">
        <v>792</v>
      </c>
      <c r="B722" s="30" t="s">
        <v>5965</v>
      </c>
      <c r="C722" s="30" t="s">
        <v>4113</v>
      </c>
      <c r="D722" s="210">
        <v>3.52</v>
      </c>
    </row>
    <row r="723" spans="1:4" x14ac:dyDescent="0.25">
      <c r="A723" s="30">
        <v>804</v>
      </c>
      <c r="B723" s="30" t="s">
        <v>5966</v>
      </c>
      <c r="C723" s="30" t="s">
        <v>4113</v>
      </c>
      <c r="D723" s="210">
        <v>17.48</v>
      </c>
    </row>
    <row r="724" spans="1:4" x14ac:dyDescent="0.25">
      <c r="A724" s="30">
        <v>793</v>
      </c>
      <c r="B724" s="30" t="s">
        <v>5967</v>
      </c>
      <c r="C724" s="30" t="s">
        <v>4113</v>
      </c>
      <c r="D724" s="210">
        <v>7.5</v>
      </c>
    </row>
    <row r="725" spans="1:4" x14ac:dyDescent="0.25">
      <c r="A725" s="30">
        <v>801</v>
      </c>
      <c r="B725" s="30" t="s">
        <v>5968</v>
      </c>
      <c r="C725" s="30" t="s">
        <v>4113</v>
      </c>
      <c r="D725" s="210">
        <v>5.35</v>
      </c>
    </row>
    <row r="726" spans="1:4" x14ac:dyDescent="0.25">
      <c r="A726" s="30">
        <v>794</v>
      </c>
      <c r="B726" s="30" t="s">
        <v>5969</v>
      </c>
      <c r="C726" s="30" t="s">
        <v>4113</v>
      </c>
      <c r="D726" s="210">
        <v>5.52</v>
      </c>
    </row>
    <row r="727" spans="1:4" x14ac:dyDescent="0.25">
      <c r="A727" s="30">
        <v>802</v>
      </c>
      <c r="B727" s="30" t="s">
        <v>5970</v>
      </c>
      <c r="C727" s="30" t="s">
        <v>4113</v>
      </c>
      <c r="D727" s="210">
        <v>15.41</v>
      </c>
    </row>
    <row r="728" spans="1:4" x14ac:dyDescent="0.25">
      <c r="A728" s="30">
        <v>803</v>
      </c>
      <c r="B728" s="30" t="s">
        <v>5971</v>
      </c>
      <c r="C728" s="30" t="s">
        <v>4113</v>
      </c>
      <c r="D728" s="210">
        <v>13.44</v>
      </c>
    </row>
    <row r="729" spans="1:4" x14ac:dyDescent="0.25">
      <c r="A729" s="30">
        <v>38001</v>
      </c>
      <c r="B729" s="30" t="s">
        <v>5972</v>
      </c>
      <c r="C729" s="30" t="s">
        <v>4113</v>
      </c>
      <c r="D729" s="210">
        <v>1.47</v>
      </c>
    </row>
    <row r="730" spans="1:4" x14ac:dyDescent="0.25">
      <c r="A730" s="30">
        <v>38002</v>
      </c>
      <c r="B730" s="30" t="s">
        <v>5973</v>
      </c>
      <c r="C730" s="30" t="s">
        <v>4113</v>
      </c>
      <c r="D730" s="210">
        <v>2.73</v>
      </c>
    </row>
    <row r="731" spans="1:4" x14ac:dyDescent="0.25">
      <c r="A731" s="30">
        <v>38003</v>
      </c>
      <c r="B731" s="30" t="s">
        <v>5974</v>
      </c>
      <c r="C731" s="30" t="s">
        <v>4113</v>
      </c>
      <c r="D731" s="210">
        <v>32.74</v>
      </c>
    </row>
    <row r="732" spans="1:4" x14ac:dyDescent="0.25">
      <c r="A732" s="30">
        <v>38004</v>
      </c>
      <c r="B732" s="30" t="s">
        <v>5975</v>
      </c>
      <c r="C732" s="30" t="s">
        <v>4113</v>
      </c>
      <c r="D732" s="210">
        <v>43.78</v>
      </c>
    </row>
    <row r="733" spans="1:4" x14ac:dyDescent="0.25">
      <c r="A733" s="30">
        <v>36327</v>
      </c>
      <c r="B733" s="30" t="s">
        <v>5976</v>
      </c>
      <c r="C733" s="30" t="s">
        <v>4113</v>
      </c>
      <c r="D733" s="210">
        <v>2.37</v>
      </c>
    </row>
    <row r="734" spans="1:4" x14ac:dyDescent="0.25">
      <c r="A734" s="30">
        <v>38992</v>
      </c>
      <c r="B734" s="30" t="s">
        <v>5977</v>
      </c>
      <c r="C734" s="30" t="s">
        <v>4113</v>
      </c>
      <c r="D734" s="210">
        <v>3.8</v>
      </c>
    </row>
    <row r="735" spans="1:4" x14ac:dyDescent="0.25">
      <c r="A735" s="30">
        <v>38993</v>
      </c>
      <c r="B735" s="30" t="s">
        <v>5978</v>
      </c>
      <c r="C735" s="30" t="s">
        <v>4113</v>
      </c>
      <c r="D735" s="210">
        <v>10.83</v>
      </c>
    </row>
    <row r="736" spans="1:4" x14ac:dyDescent="0.25">
      <c r="A736" s="30">
        <v>38418</v>
      </c>
      <c r="B736" s="30" t="s">
        <v>13244</v>
      </c>
      <c r="C736" s="30" t="s">
        <v>4113</v>
      </c>
      <c r="D736" s="210">
        <v>6.11</v>
      </c>
    </row>
    <row r="737" spans="1:4" x14ac:dyDescent="0.25">
      <c r="A737" s="30">
        <v>39178</v>
      </c>
      <c r="B737" s="30" t="s">
        <v>5979</v>
      </c>
      <c r="C737" s="30" t="s">
        <v>4113</v>
      </c>
      <c r="D737" s="210">
        <v>1.55</v>
      </c>
    </row>
    <row r="738" spans="1:4" x14ac:dyDescent="0.25">
      <c r="A738" s="30">
        <v>39177</v>
      </c>
      <c r="B738" s="30" t="s">
        <v>5980</v>
      </c>
      <c r="C738" s="30" t="s">
        <v>4113</v>
      </c>
      <c r="D738" s="210">
        <v>1.4</v>
      </c>
    </row>
    <row r="739" spans="1:4" x14ac:dyDescent="0.25">
      <c r="A739" s="30">
        <v>39174</v>
      </c>
      <c r="B739" s="30" t="s">
        <v>5981</v>
      </c>
      <c r="C739" s="30" t="s">
        <v>4113</v>
      </c>
      <c r="D739" s="210">
        <v>0.7</v>
      </c>
    </row>
    <row r="740" spans="1:4" x14ac:dyDescent="0.25">
      <c r="A740" s="30">
        <v>39176</v>
      </c>
      <c r="B740" s="30" t="s">
        <v>5982</v>
      </c>
      <c r="C740" s="30" t="s">
        <v>4113</v>
      </c>
      <c r="D740" s="210">
        <v>0.92</v>
      </c>
    </row>
    <row r="741" spans="1:4" x14ac:dyDescent="0.25">
      <c r="A741" s="30">
        <v>39180</v>
      </c>
      <c r="B741" s="30" t="s">
        <v>5983</v>
      </c>
      <c r="C741" s="30" t="s">
        <v>4113</v>
      </c>
      <c r="D741" s="210">
        <v>4.22</v>
      </c>
    </row>
    <row r="742" spans="1:4" x14ac:dyDescent="0.25">
      <c r="A742" s="30">
        <v>39179</v>
      </c>
      <c r="B742" s="30" t="s">
        <v>5984</v>
      </c>
      <c r="C742" s="30" t="s">
        <v>4113</v>
      </c>
      <c r="D742" s="210">
        <v>3.73</v>
      </c>
    </row>
    <row r="743" spans="1:4" x14ac:dyDescent="0.25">
      <c r="A743" s="30">
        <v>39175</v>
      </c>
      <c r="B743" s="30" t="s">
        <v>5985</v>
      </c>
      <c r="C743" s="30" t="s">
        <v>4113</v>
      </c>
      <c r="D743" s="210">
        <v>0.86</v>
      </c>
    </row>
    <row r="744" spans="1:4" x14ac:dyDescent="0.25">
      <c r="A744" s="30">
        <v>39217</v>
      </c>
      <c r="B744" s="30" t="s">
        <v>5986</v>
      </c>
      <c r="C744" s="30" t="s">
        <v>4113</v>
      </c>
      <c r="D744" s="210">
        <v>0.66</v>
      </c>
    </row>
    <row r="745" spans="1:4" x14ac:dyDescent="0.25">
      <c r="A745" s="30">
        <v>39181</v>
      </c>
      <c r="B745" s="30" t="s">
        <v>5987</v>
      </c>
      <c r="C745" s="30" t="s">
        <v>4113</v>
      </c>
      <c r="D745" s="210">
        <v>5.66</v>
      </c>
    </row>
    <row r="746" spans="1:4" x14ac:dyDescent="0.25">
      <c r="A746" s="30">
        <v>39182</v>
      </c>
      <c r="B746" s="30" t="s">
        <v>5988</v>
      </c>
      <c r="C746" s="30" t="s">
        <v>4113</v>
      </c>
      <c r="D746" s="210">
        <v>7.96</v>
      </c>
    </row>
    <row r="747" spans="1:4" x14ac:dyDescent="0.25">
      <c r="A747" s="30">
        <v>12616</v>
      </c>
      <c r="B747" s="30" t="s">
        <v>5989</v>
      </c>
      <c r="C747" s="30" t="s">
        <v>4113</v>
      </c>
      <c r="D747" s="210">
        <v>5.39</v>
      </c>
    </row>
    <row r="748" spans="1:4" x14ac:dyDescent="0.25">
      <c r="A748" s="30">
        <v>1049</v>
      </c>
      <c r="B748" s="30" t="s">
        <v>5990</v>
      </c>
      <c r="C748" s="30" t="s">
        <v>4113</v>
      </c>
      <c r="D748" s="210">
        <v>6.66</v>
      </c>
    </row>
    <row r="749" spans="1:4" x14ac:dyDescent="0.25">
      <c r="A749" s="30">
        <v>1099</v>
      </c>
      <c r="B749" s="30" t="s">
        <v>5991</v>
      </c>
      <c r="C749" s="30" t="s">
        <v>4113</v>
      </c>
      <c r="D749" s="210">
        <v>5.09</v>
      </c>
    </row>
    <row r="750" spans="1:4" x14ac:dyDescent="0.25">
      <c r="A750" s="30">
        <v>39678</v>
      </c>
      <c r="B750" s="30" t="s">
        <v>5992</v>
      </c>
      <c r="C750" s="30" t="s">
        <v>4113</v>
      </c>
      <c r="D750" s="210">
        <v>2.0499999999999998</v>
      </c>
    </row>
    <row r="751" spans="1:4" x14ac:dyDescent="0.25">
      <c r="A751" s="30">
        <v>1050</v>
      </c>
      <c r="B751" s="30" t="s">
        <v>5993</v>
      </c>
      <c r="C751" s="30" t="s">
        <v>4113</v>
      </c>
      <c r="D751" s="210">
        <v>3.48</v>
      </c>
    </row>
    <row r="752" spans="1:4" x14ac:dyDescent="0.25">
      <c r="A752" s="30">
        <v>1101</v>
      </c>
      <c r="B752" s="30" t="s">
        <v>5994</v>
      </c>
      <c r="C752" s="30" t="s">
        <v>4113</v>
      </c>
      <c r="D752" s="210">
        <v>21.97</v>
      </c>
    </row>
    <row r="753" spans="1:4" x14ac:dyDescent="0.25">
      <c r="A753" s="30">
        <v>1100</v>
      </c>
      <c r="B753" s="30" t="s">
        <v>5995</v>
      </c>
      <c r="C753" s="30" t="s">
        <v>4113</v>
      </c>
      <c r="D753" s="210">
        <v>11.33</v>
      </c>
    </row>
    <row r="754" spans="1:4" x14ac:dyDescent="0.25">
      <c r="A754" s="30">
        <v>39679</v>
      </c>
      <c r="B754" s="30" t="s">
        <v>5996</v>
      </c>
      <c r="C754" s="30" t="s">
        <v>4113</v>
      </c>
      <c r="D754" s="210">
        <v>43.79</v>
      </c>
    </row>
    <row r="755" spans="1:4" x14ac:dyDescent="0.25">
      <c r="A755" s="30">
        <v>1098</v>
      </c>
      <c r="B755" s="30" t="s">
        <v>5997</v>
      </c>
      <c r="C755" s="30" t="s">
        <v>4113</v>
      </c>
      <c r="D755" s="210">
        <v>2.72</v>
      </c>
    </row>
    <row r="756" spans="1:4" x14ac:dyDescent="0.25">
      <c r="A756" s="30">
        <v>1102</v>
      </c>
      <c r="B756" s="30" t="s">
        <v>5998</v>
      </c>
      <c r="C756" s="30" t="s">
        <v>4113</v>
      </c>
      <c r="D756" s="210">
        <v>32.76</v>
      </c>
    </row>
    <row r="757" spans="1:4" x14ac:dyDescent="0.25">
      <c r="A757" s="30">
        <v>1051</v>
      </c>
      <c r="B757" s="30" t="s">
        <v>5999</v>
      </c>
      <c r="C757" s="30" t="s">
        <v>4113</v>
      </c>
      <c r="D757" s="210">
        <v>47.62</v>
      </c>
    </row>
    <row r="758" spans="1:4" x14ac:dyDescent="0.25">
      <c r="A758" s="30">
        <v>37399</v>
      </c>
      <c r="B758" s="30" t="s">
        <v>6000</v>
      </c>
      <c r="C758" s="30" t="s">
        <v>4113</v>
      </c>
      <c r="D758" s="210">
        <v>19.02</v>
      </c>
    </row>
    <row r="759" spans="1:4" x14ac:dyDescent="0.25">
      <c r="A759" s="30">
        <v>41955</v>
      </c>
      <c r="B759" s="30" t="s">
        <v>13245</v>
      </c>
      <c r="C759" s="30" t="s">
        <v>4117</v>
      </c>
      <c r="D759" s="210">
        <v>66.900000000000006</v>
      </c>
    </row>
    <row r="760" spans="1:4" x14ac:dyDescent="0.25">
      <c r="A760" s="30">
        <v>41953</v>
      </c>
      <c r="B760" s="30" t="s">
        <v>13246</v>
      </c>
      <c r="C760" s="30" t="s">
        <v>4117</v>
      </c>
      <c r="D760" s="210">
        <v>63.85</v>
      </c>
    </row>
    <row r="761" spans="1:4" x14ac:dyDescent="0.25">
      <c r="A761" s="30">
        <v>41954</v>
      </c>
      <c r="B761" s="30" t="s">
        <v>13247</v>
      </c>
      <c r="C761" s="30" t="s">
        <v>4117</v>
      </c>
      <c r="D761" s="210">
        <v>63.24</v>
      </c>
    </row>
    <row r="762" spans="1:4" x14ac:dyDescent="0.25">
      <c r="A762" s="30">
        <v>25004</v>
      </c>
      <c r="B762" s="30" t="s">
        <v>6001</v>
      </c>
      <c r="C762" s="30" t="s">
        <v>4117</v>
      </c>
      <c r="D762" s="210">
        <v>21.03</v>
      </c>
    </row>
    <row r="763" spans="1:4" x14ac:dyDescent="0.25">
      <c r="A763" s="30">
        <v>25002</v>
      </c>
      <c r="B763" s="30" t="s">
        <v>6002</v>
      </c>
      <c r="C763" s="30" t="s">
        <v>4117</v>
      </c>
      <c r="D763" s="210">
        <v>21.2</v>
      </c>
    </row>
    <row r="764" spans="1:4" x14ac:dyDescent="0.25">
      <c r="A764" s="30">
        <v>37409</v>
      </c>
      <c r="B764" s="30" t="s">
        <v>6003</v>
      </c>
      <c r="C764" s="30" t="s">
        <v>4117</v>
      </c>
      <c r="D764" s="210">
        <v>20.85</v>
      </c>
    </row>
    <row r="765" spans="1:4" x14ac:dyDescent="0.25">
      <c r="A765" s="30">
        <v>841</v>
      </c>
      <c r="B765" s="30" t="s">
        <v>6004</v>
      </c>
      <c r="C765" s="30" t="s">
        <v>4117</v>
      </c>
      <c r="D765" s="210">
        <v>21.54</v>
      </c>
    </row>
    <row r="766" spans="1:4" x14ac:dyDescent="0.25">
      <c r="A766" s="30">
        <v>25005</v>
      </c>
      <c r="B766" s="30" t="s">
        <v>6005</v>
      </c>
      <c r="C766" s="30" t="s">
        <v>4117</v>
      </c>
      <c r="D766" s="210">
        <v>23.62</v>
      </c>
    </row>
    <row r="767" spans="1:4" x14ac:dyDescent="0.25">
      <c r="A767" s="30">
        <v>25003</v>
      </c>
      <c r="B767" s="30" t="s">
        <v>6006</v>
      </c>
      <c r="C767" s="30" t="s">
        <v>4117</v>
      </c>
      <c r="D767" s="210">
        <v>25.23</v>
      </c>
    </row>
    <row r="768" spans="1:4" x14ac:dyDescent="0.25">
      <c r="A768" s="30">
        <v>37410</v>
      </c>
      <c r="B768" s="30" t="s">
        <v>6007</v>
      </c>
      <c r="C768" s="30" t="s">
        <v>4117</v>
      </c>
      <c r="D768" s="210">
        <v>23.62</v>
      </c>
    </row>
    <row r="769" spans="1:4" x14ac:dyDescent="0.25">
      <c r="A769" s="30">
        <v>842</v>
      </c>
      <c r="B769" s="30" t="s">
        <v>6008</v>
      </c>
      <c r="C769" s="30" t="s">
        <v>4117</v>
      </c>
      <c r="D769" s="210">
        <v>26.57</v>
      </c>
    </row>
    <row r="770" spans="1:4" x14ac:dyDescent="0.25">
      <c r="A770" s="30">
        <v>862</v>
      </c>
      <c r="B770" s="30" t="s">
        <v>6009</v>
      </c>
      <c r="C770" s="30" t="s">
        <v>4116</v>
      </c>
      <c r="D770" s="210">
        <v>7.47</v>
      </c>
    </row>
    <row r="771" spans="1:4" x14ac:dyDescent="0.25">
      <c r="A771" s="30">
        <v>866</v>
      </c>
      <c r="B771" s="30" t="s">
        <v>6010</v>
      </c>
      <c r="C771" s="30" t="s">
        <v>4116</v>
      </c>
      <c r="D771" s="210">
        <v>91.92</v>
      </c>
    </row>
    <row r="772" spans="1:4" x14ac:dyDescent="0.25">
      <c r="A772" s="30">
        <v>892</v>
      </c>
      <c r="B772" s="30" t="s">
        <v>6011</v>
      </c>
      <c r="C772" s="30" t="s">
        <v>4116</v>
      </c>
      <c r="D772" s="210">
        <v>116.89</v>
      </c>
    </row>
    <row r="773" spans="1:4" x14ac:dyDescent="0.25">
      <c r="A773" s="30">
        <v>857</v>
      </c>
      <c r="B773" s="30" t="s">
        <v>6012</v>
      </c>
      <c r="C773" s="30" t="s">
        <v>4116</v>
      </c>
      <c r="D773" s="210">
        <v>11.9</v>
      </c>
    </row>
    <row r="774" spans="1:4" x14ac:dyDescent="0.25">
      <c r="A774" s="30">
        <v>37404</v>
      </c>
      <c r="B774" s="30" t="s">
        <v>6013</v>
      </c>
      <c r="C774" s="30" t="s">
        <v>4116</v>
      </c>
      <c r="D774" s="210">
        <v>140.56</v>
      </c>
    </row>
    <row r="775" spans="1:4" x14ac:dyDescent="0.25">
      <c r="A775" s="30">
        <v>868</v>
      </c>
      <c r="B775" s="30" t="s">
        <v>6014</v>
      </c>
      <c r="C775" s="30" t="s">
        <v>4116</v>
      </c>
      <c r="D775" s="210">
        <v>18.38</v>
      </c>
    </row>
    <row r="776" spans="1:4" x14ac:dyDescent="0.25">
      <c r="A776" s="30">
        <v>870</v>
      </c>
      <c r="B776" s="30" t="s">
        <v>6015</v>
      </c>
      <c r="C776" s="30" t="s">
        <v>4116</v>
      </c>
      <c r="D776" s="210">
        <v>242.21</v>
      </c>
    </row>
    <row r="777" spans="1:4" x14ac:dyDescent="0.25">
      <c r="A777" s="30">
        <v>863</v>
      </c>
      <c r="B777" s="30" t="s">
        <v>4545</v>
      </c>
      <c r="C777" s="30" t="s">
        <v>4116</v>
      </c>
      <c r="D777" s="210">
        <v>25.39</v>
      </c>
    </row>
    <row r="778" spans="1:4" x14ac:dyDescent="0.25">
      <c r="A778" s="30">
        <v>867</v>
      </c>
      <c r="B778" s="30" t="s">
        <v>6016</v>
      </c>
      <c r="C778" s="30" t="s">
        <v>4116</v>
      </c>
      <c r="D778" s="210">
        <v>35.36</v>
      </c>
    </row>
    <row r="779" spans="1:4" x14ac:dyDescent="0.25">
      <c r="A779" s="30">
        <v>891</v>
      </c>
      <c r="B779" s="30" t="s">
        <v>6017</v>
      </c>
      <c r="C779" s="30" t="s">
        <v>4116</v>
      </c>
      <c r="D779" s="210">
        <v>406.78</v>
      </c>
    </row>
    <row r="780" spans="1:4" x14ac:dyDescent="0.25">
      <c r="A780" s="30">
        <v>864</v>
      </c>
      <c r="B780" s="30" t="s">
        <v>6018</v>
      </c>
      <c r="C780" s="30" t="s">
        <v>4116</v>
      </c>
      <c r="D780" s="210">
        <v>49.82</v>
      </c>
    </row>
    <row r="781" spans="1:4" x14ac:dyDescent="0.25">
      <c r="A781" s="30">
        <v>865</v>
      </c>
      <c r="B781" s="30" t="s">
        <v>6019</v>
      </c>
      <c r="C781" s="30" t="s">
        <v>4116</v>
      </c>
      <c r="D781" s="210">
        <v>70.17</v>
      </c>
    </row>
    <row r="782" spans="1:4" x14ac:dyDescent="0.25">
      <c r="A782" s="30">
        <v>1006</v>
      </c>
      <c r="B782" s="30" t="s">
        <v>6020</v>
      </c>
      <c r="C782" s="30" t="s">
        <v>4116</v>
      </c>
      <c r="D782" s="210">
        <v>120.4</v>
      </c>
    </row>
    <row r="783" spans="1:4" x14ac:dyDescent="0.25">
      <c r="A783" s="30">
        <v>948</v>
      </c>
      <c r="B783" s="30" t="s">
        <v>6021</v>
      </c>
      <c r="C783" s="30" t="s">
        <v>4116</v>
      </c>
      <c r="D783" s="210">
        <v>62.7</v>
      </c>
    </row>
    <row r="784" spans="1:4" x14ac:dyDescent="0.25">
      <c r="A784" s="30">
        <v>947</v>
      </c>
      <c r="B784" s="30" t="s">
        <v>6022</v>
      </c>
      <c r="C784" s="30" t="s">
        <v>4116</v>
      </c>
      <c r="D784" s="210">
        <v>63.78</v>
      </c>
    </row>
    <row r="785" spans="1:4" x14ac:dyDescent="0.25">
      <c r="A785" s="30">
        <v>911</v>
      </c>
      <c r="B785" s="30" t="s">
        <v>6023</v>
      </c>
      <c r="C785" s="30" t="s">
        <v>4116</v>
      </c>
      <c r="D785" s="210">
        <v>92.75</v>
      </c>
    </row>
    <row r="786" spans="1:4" x14ac:dyDescent="0.25">
      <c r="A786" s="30">
        <v>925</v>
      </c>
      <c r="B786" s="30" t="s">
        <v>6024</v>
      </c>
      <c r="C786" s="30" t="s">
        <v>4116</v>
      </c>
      <c r="D786" s="210">
        <v>85.72</v>
      </c>
    </row>
    <row r="787" spans="1:4" x14ac:dyDescent="0.25">
      <c r="A787" s="30">
        <v>954</v>
      </c>
      <c r="B787" s="30" t="s">
        <v>6025</v>
      </c>
      <c r="C787" s="30" t="s">
        <v>4116</v>
      </c>
      <c r="D787" s="210">
        <v>94.7</v>
      </c>
    </row>
    <row r="788" spans="1:4" x14ac:dyDescent="0.25">
      <c r="A788" s="30">
        <v>901</v>
      </c>
      <c r="B788" s="30" t="s">
        <v>6026</v>
      </c>
      <c r="C788" s="30" t="s">
        <v>4116</v>
      </c>
      <c r="D788" s="210">
        <v>101.35</v>
      </c>
    </row>
    <row r="789" spans="1:4" x14ac:dyDescent="0.25">
      <c r="A789" s="30">
        <v>926</v>
      </c>
      <c r="B789" s="30" t="s">
        <v>6027</v>
      </c>
      <c r="C789" s="30" t="s">
        <v>4116</v>
      </c>
      <c r="D789" s="210">
        <v>107.11</v>
      </c>
    </row>
    <row r="790" spans="1:4" x14ac:dyDescent="0.25">
      <c r="A790" s="30">
        <v>912</v>
      </c>
      <c r="B790" s="30" t="s">
        <v>6028</v>
      </c>
      <c r="C790" s="30" t="s">
        <v>4116</v>
      </c>
      <c r="D790" s="210">
        <v>107.77</v>
      </c>
    </row>
    <row r="791" spans="1:4" x14ac:dyDescent="0.25">
      <c r="A791" s="30">
        <v>955</v>
      </c>
      <c r="B791" s="30" t="s">
        <v>6029</v>
      </c>
      <c r="C791" s="30" t="s">
        <v>4116</v>
      </c>
      <c r="D791" s="210">
        <v>128.63999999999999</v>
      </c>
    </row>
    <row r="792" spans="1:4" x14ac:dyDescent="0.25">
      <c r="A792" s="30">
        <v>946</v>
      </c>
      <c r="B792" s="30" t="s">
        <v>6030</v>
      </c>
      <c r="C792" s="30" t="s">
        <v>4116</v>
      </c>
      <c r="D792" s="210">
        <v>144.62</v>
      </c>
    </row>
    <row r="793" spans="1:4" x14ac:dyDescent="0.25">
      <c r="A793" s="30">
        <v>953</v>
      </c>
      <c r="B793" s="30" t="s">
        <v>6031</v>
      </c>
      <c r="C793" s="30" t="s">
        <v>4116</v>
      </c>
      <c r="D793" s="210">
        <v>131.61000000000001</v>
      </c>
    </row>
    <row r="794" spans="1:4" x14ac:dyDescent="0.25">
      <c r="A794" s="30">
        <v>902</v>
      </c>
      <c r="B794" s="30" t="s">
        <v>6032</v>
      </c>
      <c r="C794" s="30" t="s">
        <v>4116</v>
      </c>
      <c r="D794" s="210">
        <v>159.99</v>
      </c>
    </row>
    <row r="795" spans="1:4" x14ac:dyDescent="0.25">
      <c r="A795" s="30">
        <v>927</v>
      </c>
      <c r="B795" s="30" t="s">
        <v>6033</v>
      </c>
      <c r="C795" s="30" t="s">
        <v>4116</v>
      </c>
      <c r="D795" s="210">
        <v>155.07</v>
      </c>
    </row>
    <row r="796" spans="1:4" x14ac:dyDescent="0.25">
      <c r="A796" s="30">
        <v>913</v>
      </c>
      <c r="B796" s="30" t="s">
        <v>6034</v>
      </c>
      <c r="C796" s="30" t="s">
        <v>4116</v>
      </c>
      <c r="D796" s="210">
        <v>173.08</v>
      </c>
    </row>
    <row r="797" spans="1:4" x14ac:dyDescent="0.25">
      <c r="A797" s="30">
        <v>903</v>
      </c>
      <c r="B797" s="30" t="s">
        <v>6035</v>
      </c>
      <c r="C797" s="30" t="s">
        <v>4116</v>
      </c>
      <c r="D797" s="210">
        <v>195.88</v>
      </c>
    </row>
    <row r="798" spans="1:4" x14ac:dyDescent="0.25">
      <c r="A798" s="30">
        <v>945</v>
      </c>
      <c r="B798" s="30" t="s">
        <v>6036</v>
      </c>
      <c r="C798" s="30" t="s">
        <v>4116</v>
      </c>
      <c r="D798" s="210">
        <v>207.21</v>
      </c>
    </row>
    <row r="799" spans="1:4" x14ac:dyDescent="0.25">
      <c r="A799" s="30">
        <v>914</v>
      </c>
      <c r="B799" s="30" t="s">
        <v>6037</v>
      </c>
      <c r="C799" s="30" t="s">
        <v>4116</v>
      </c>
      <c r="D799" s="210">
        <v>212.27</v>
      </c>
    </row>
    <row r="800" spans="1:4" x14ac:dyDescent="0.25">
      <c r="A800" s="30">
        <v>993</v>
      </c>
      <c r="B800" s="30" t="s">
        <v>6038</v>
      </c>
      <c r="C800" s="30" t="s">
        <v>4116</v>
      </c>
      <c r="D800" s="210">
        <v>2.59</v>
      </c>
    </row>
    <row r="801" spans="1:4" x14ac:dyDescent="0.25">
      <c r="A801" s="30">
        <v>1020</v>
      </c>
      <c r="B801" s="30" t="s">
        <v>6039</v>
      </c>
      <c r="C801" s="30" t="s">
        <v>4116</v>
      </c>
      <c r="D801" s="210">
        <v>11.29</v>
      </c>
    </row>
    <row r="802" spans="1:4" x14ac:dyDescent="0.25">
      <c r="A802" s="30">
        <v>1017</v>
      </c>
      <c r="B802" s="30" t="s">
        <v>6040</v>
      </c>
      <c r="C802" s="30" t="s">
        <v>4116</v>
      </c>
      <c r="D802" s="210">
        <v>124.04</v>
      </c>
    </row>
    <row r="803" spans="1:4" x14ac:dyDescent="0.25">
      <c r="A803" s="30">
        <v>999</v>
      </c>
      <c r="B803" s="30" t="s">
        <v>6041</v>
      </c>
      <c r="C803" s="30" t="s">
        <v>4116</v>
      </c>
      <c r="D803" s="210">
        <v>153.69</v>
      </c>
    </row>
    <row r="804" spans="1:4" x14ac:dyDescent="0.25">
      <c r="A804" s="30">
        <v>995</v>
      </c>
      <c r="B804" s="30" t="s">
        <v>6042</v>
      </c>
      <c r="C804" s="30" t="s">
        <v>4116</v>
      </c>
      <c r="D804" s="210">
        <v>17.309999999999999</v>
      </c>
    </row>
    <row r="805" spans="1:4" x14ac:dyDescent="0.25">
      <c r="A805" s="30">
        <v>1000</v>
      </c>
      <c r="B805" s="30" t="s">
        <v>6043</v>
      </c>
      <c r="C805" s="30" t="s">
        <v>4116</v>
      </c>
      <c r="D805" s="210">
        <v>188.4</v>
      </c>
    </row>
    <row r="806" spans="1:4" x14ac:dyDescent="0.25">
      <c r="A806" s="30">
        <v>1022</v>
      </c>
      <c r="B806" s="30" t="s">
        <v>6044</v>
      </c>
      <c r="C806" s="30" t="s">
        <v>4116</v>
      </c>
      <c r="D806" s="210">
        <v>3.6</v>
      </c>
    </row>
    <row r="807" spans="1:4" x14ac:dyDescent="0.25">
      <c r="A807" s="30">
        <v>1015</v>
      </c>
      <c r="B807" s="30" t="s">
        <v>6045</v>
      </c>
      <c r="C807" s="30" t="s">
        <v>4116</v>
      </c>
      <c r="D807" s="210">
        <v>248.08</v>
      </c>
    </row>
    <row r="808" spans="1:4" x14ac:dyDescent="0.25">
      <c r="A808" s="30">
        <v>996</v>
      </c>
      <c r="B808" s="30" t="s">
        <v>6046</v>
      </c>
      <c r="C808" s="30" t="s">
        <v>4116</v>
      </c>
      <c r="D808" s="210">
        <v>26.36</v>
      </c>
    </row>
    <row r="809" spans="1:4" x14ac:dyDescent="0.25">
      <c r="A809" s="30">
        <v>1001</v>
      </c>
      <c r="B809" s="30" t="s">
        <v>6047</v>
      </c>
      <c r="C809" s="30" t="s">
        <v>4116</v>
      </c>
      <c r="D809" s="210">
        <v>310.45999999999998</v>
      </c>
    </row>
    <row r="810" spans="1:4" x14ac:dyDescent="0.25">
      <c r="A810" s="30">
        <v>1019</v>
      </c>
      <c r="B810" s="30" t="s">
        <v>6048</v>
      </c>
      <c r="C810" s="30" t="s">
        <v>4116</v>
      </c>
      <c r="D810" s="210">
        <v>36.33</v>
      </c>
    </row>
    <row r="811" spans="1:4" x14ac:dyDescent="0.25">
      <c r="A811" s="30">
        <v>1021</v>
      </c>
      <c r="B811" s="30" t="s">
        <v>6049</v>
      </c>
      <c r="C811" s="30" t="s">
        <v>4116</v>
      </c>
      <c r="D811" s="210">
        <v>5.16</v>
      </c>
    </row>
    <row r="812" spans="1:4" x14ac:dyDescent="0.25">
      <c r="A812" s="30">
        <v>39249</v>
      </c>
      <c r="B812" s="30" t="s">
        <v>6050</v>
      </c>
      <c r="C812" s="30" t="s">
        <v>4116</v>
      </c>
      <c r="D812" s="210">
        <v>405</v>
      </c>
    </row>
    <row r="813" spans="1:4" x14ac:dyDescent="0.25">
      <c r="A813" s="30">
        <v>1018</v>
      </c>
      <c r="B813" s="30" t="s">
        <v>6051</v>
      </c>
      <c r="C813" s="30" t="s">
        <v>4116</v>
      </c>
      <c r="D813" s="210">
        <v>51.78</v>
      </c>
    </row>
    <row r="814" spans="1:4" x14ac:dyDescent="0.25">
      <c r="A814" s="30">
        <v>39250</v>
      </c>
      <c r="B814" s="30" t="s">
        <v>6052</v>
      </c>
      <c r="C814" s="30" t="s">
        <v>4116</v>
      </c>
      <c r="D814" s="210">
        <v>520.26</v>
      </c>
    </row>
    <row r="815" spans="1:4" x14ac:dyDescent="0.25">
      <c r="A815" s="30">
        <v>994</v>
      </c>
      <c r="B815" s="30" t="s">
        <v>6053</v>
      </c>
      <c r="C815" s="30" t="s">
        <v>4116</v>
      </c>
      <c r="D815" s="210">
        <v>7.04</v>
      </c>
    </row>
    <row r="816" spans="1:4" x14ac:dyDescent="0.25">
      <c r="A816" s="30">
        <v>977</v>
      </c>
      <c r="B816" s="30" t="s">
        <v>6054</v>
      </c>
      <c r="C816" s="30" t="s">
        <v>4116</v>
      </c>
      <c r="D816" s="210">
        <v>71.73</v>
      </c>
    </row>
    <row r="817" spans="1:4" x14ac:dyDescent="0.25">
      <c r="A817" s="30">
        <v>998</v>
      </c>
      <c r="B817" s="30" t="s">
        <v>6055</v>
      </c>
      <c r="C817" s="30" t="s">
        <v>4116</v>
      </c>
      <c r="D817" s="210">
        <v>95.29</v>
      </c>
    </row>
    <row r="818" spans="1:4" x14ac:dyDescent="0.25">
      <c r="A818" s="30">
        <v>39251</v>
      </c>
      <c r="B818" s="30" t="s">
        <v>6056</v>
      </c>
      <c r="C818" s="30" t="s">
        <v>4116</v>
      </c>
      <c r="D818" s="210">
        <v>0.69</v>
      </c>
    </row>
    <row r="819" spans="1:4" x14ac:dyDescent="0.25">
      <c r="A819" s="30">
        <v>1011</v>
      </c>
      <c r="B819" s="30" t="s">
        <v>6057</v>
      </c>
      <c r="C819" s="30" t="s">
        <v>4116</v>
      </c>
      <c r="D819" s="210">
        <v>0.96</v>
      </c>
    </row>
    <row r="820" spans="1:4" x14ac:dyDescent="0.25">
      <c r="A820" s="30">
        <v>39252</v>
      </c>
      <c r="B820" s="30" t="s">
        <v>6058</v>
      </c>
      <c r="C820" s="30" t="s">
        <v>4116</v>
      </c>
      <c r="D820" s="210">
        <v>1.1399999999999999</v>
      </c>
    </row>
    <row r="821" spans="1:4" x14ac:dyDescent="0.25">
      <c r="A821" s="30">
        <v>1013</v>
      </c>
      <c r="B821" s="30" t="s">
        <v>6059</v>
      </c>
      <c r="C821" s="30" t="s">
        <v>4116</v>
      </c>
      <c r="D821" s="210">
        <v>1.52</v>
      </c>
    </row>
    <row r="822" spans="1:4" x14ac:dyDescent="0.25">
      <c r="A822" s="30">
        <v>980</v>
      </c>
      <c r="B822" s="30" t="s">
        <v>6060</v>
      </c>
      <c r="C822" s="30" t="s">
        <v>4116</v>
      </c>
      <c r="D822" s="210">
        <v>10.35</v>
      </c>
    </row>
    <row r="823" spans="1:4" x14ac:dyDescent="0.25">
      <c r="A823" s="30">
        <v>39237</v>
      </c>
      <c r="B823" s="30" t="s">
        <v>6061</v>
      </c>
      <c r="C823" s="30" t="s">
        <v>4116</v>
      </c>
      <c r="D823" s="210">
        <v>122.74</v>
      </c>
    </row>
    <row r="824" spans="1:4" x14ac:dyDescent="0.25">
      <c r="A824" s="30">
        <v>39238</v>
      </c>
      <c r="B824" s="30" t="s">
        <v>6062</v>
      </c>
      <c r="C824" s="30" t="s">
        <v>4116</v>
      </c>
      <c r="D824" s="210">
        <v>153.24</v>
      </c>
    </row>
    <row r="825" spans="1:4" x14ac:dyDescent="0.25">
      <c r="A825" s="30">
        <v>979</v>
      </c>
      <c r="B825" s="30" t="s">
        <v>6063</v>
      </c>
      <c r="C825" s="30" t="s">
        <v>4116</v>
      </c>
      <c r="D825" s="210">
        <v>15.95</v>
      </c>
    </row>
    <row r="826" spans="1:4" x14ac:dyDescent="0.25">
      <c r="A826" s="30">
        <v>39239</v>
      </c>
      <c r="B826" s="30" t="s">
        <v>6064</v>
      </c>
      <c r="C826" s="30" t="s">
        <v>4116</v>
      </c>
      <c r="D826" s="210">
        <v>186.49</v>
      </c>
    </row>
    <row r="827" spans="1:4" x14ac:dyDescent="0.25">
      <c r="A827" s="30">
        <v>1014</v>
      </c>
      <c r="B827" s="30" t="s">
        <v>6065</v>
      </c>
      <c r="C827" s="30" t="s">
        <v>4116</v>
      </c>
      <c r="D827" s="210">
        <v>2.42</v>
      </c>
    </row>
    <row r="828" spans="1:4" x14ac:dyDescent="0.25">
      <c r="A828" s="30">
        <v>39240</v>
      </c>
      <c r="B828" s="30" t="s">
        <v>6066</v>
      </c>
      <c r="C828" s="30" t="s">
        <v>4116</v>
      </c>
      <c r="D828" s="210">
        <v>246.49</v>
      </c>
    </row>
    <row r="829" spans="1:4" x14ac:dyDescent="0.25">
      <c r="A829" s="30">
        <v>39232</v>
      </c>
      <c r="B829" s="30" t="s">
        <v>6067</v>
      </c>
      <c r="C829" s="30" t="s">
        <v>4116</v>
      </c>
      <c r="D829" s="210">
        <v>25.59</v>
      </c>
    </row>
    <row r="830" spans="1:4" x14ac:dyDescent="0.25">
      <c r="A830" s="30">
        <v>39233</v>
      </c>
      <c r="B830" s="30" t="s">
        <v>6068</v>
      </c>
      <c r="C830" s="30" t="s">
        <v>4116</v>
      </c>
      <c r="D830" s="210">
        <v>35.19</v>
      </c>
    </row>
    <row r="831" spans="1:4" x14ac:dyDescent="0.25">
      <c r="A831" s="30">
        <v>981</v>
      </c>
      <c r="B831" s="30" t="s">
        <v>6069</v>
      </c>
      <c r="C831" s="30" t="s">
        <v>4116</v>
      </c>
      <c r="D831" s="210">
        <v>4.33</v>
      </c>
    </row>
    <row r="832" spans="1:4" x14ac:dyDescent="0.25">
      <c r="A832" s="30">
        <v>39234</v>
      </c>
      <c r="B832" s="30" t="s">
        <v>6070</v>
      </c>
      <c r="C832" s="30" t="s">
        <v>4116</v>
      </c>
      <c r="D832" s="210">
        <v>51.64</v>
      </c>
    </row>
    <row r="833" spans="1:4" x14ac:dyDescent="0.25">
      <c r="A833" s="30">
        <v>982</v>
      </c>
      <c r="B833" s="30" t="s">
        <v>6071</v>
      </c>
      <c r="C833" s="30" t="s">
        <v>4116</v>
      </c>
      <c r="D833" s="210">
        <v>6.06</v>
      </c>
    </row>
    <row r="834" spans="1:4" x14ac:dyDescent="0.25">
      <c r="A834" s="30">
        <v>39235</v>
      </c>
      <c r="B834" s="30" t="s">
        <v>6072</v>
      </c>
      <c r="C834" s="30" t="s">
        <v>4116</v>
      </c>
      <c r="D834" s="210">
        <v>72.63</v>
      </c>
    </row>
    <row r="835" spans="1:4" x14ac:dyDescent="0.25">
      <c r="A835" s="30">
        <v>39236</v>
      </c>
      <c r="B835" s="30" t="s">
        <v>6073</v>
      </c>
      <c r="C835" s="30" t="s">
        <v>4116</v>
      </c>
      <c r="D835" s="210">
        <v>95.22</v>
      </c>
    </row>
    <row r="836" spans="1:4" x14ac:dyDescent="0.25">
      <c r="A836" s="30">
        <v>876</v>
      </c>
      <c r="B836" s="30" t="s">
        <v>6074</v>
      </c>
      <c r="C836" s="30" t="s">
        <v>4116</v>
      </c>
      <c r="D836" s="210">
        <v>245.8</v>
      </c>
    </row>
    <row r="837" spans="1:4" x14ac:dyDescent="0.25">
      <c r="A837" s="30">
        <v>877</v>
      </c>
      <c r="B837" s="30" t="s">
        <v>6075</v>
      </c>
      <c r="C837" s="30" t="s">
        <v>4116</v>
      </c>
      <c r="D837" s="210">
        <v>288.95999999999998</v>
      </c>
    </row>
    <row r="838" spans="1:4" x14ac:dyDescent="0.25">
      <c r="A838" s="30">
        <v>882</v>
      </c>
      <c r="B838" s="30" t="s">
        <v>6076</v>
      </c>
      <c r="C838" s="30" t="s">
        <v>4116</v>
      </c>
      <c r="D838" s="210">
        <v>314.87</v>
      </c>
    </row>
    <row r="839" spans="1:4" x14ac:dyDescent="0.25">
      <c r="A839" s="30">
        <v>878</v>
      </c>
      <c r="B839" s="30" t="s">
        <v>6077</v>
      </c>
      <c r="C839" s="30" t="s">
        <v>4116</v>
      </c>
      <c r="D839" s="210">
        <v>391.46</v>
      </c>
    </row>
    <row r="840" spans="1:4" x14ac:dyDescent="0.25">
      <c r="A840" s="30">
        <v>879</v>
      </c>
      <c r="B840" s="30" t="s">
        <v>6078</v>
      </c>
      <c r="C840" s="30" t="s">
        <v>4116</v>
      </c>
      <c r="D840" s="210">
        <v>461.39</v>
      </c>
    </row>
    <row r="841" spans="1:4" x14ac:dyDescent="0.25">
      <c r="A841" s="30">
        <v>880</v>
      </c>
      <c r="B841" s="30" t="s">
        <v>6079</v>
      </c>
      <c r="C841" s="30" t="s">
        <v>4116</v>
      </c>
      <c r="D841" s="210">
        <v>542.88</v>
      </c>
    </row>
    <row r="842" spans="1:4" x14ac:dyDescent="0.25">
      <c r="A842" s="30">
        <v>873</v>
      </c>
      <c r="B842" s="30" t="s">
        <v>6080</v>
      </c>
      <c r="C842" s="30" t="s">
        <v>4116</v>
      </c>
      <c r="D842" s="210">
        <v>165.07</v>
      </c>
    </row>
    <row r="843" spans="1:4" x14ac:dyDescent="0.25">
      <c r="A843" s="30">
        <v>881</v>
      </c>
      <c r="B843" s="30" t="s">
        <v>6081</v>
      </c>
      <c r="C843" s="30" t="s">
        <v>4116</v>
      </c>
      <c r="D843" s="210">
        <v>742.02</v>
      </c>
    </row>
    <row r="844" spans="1:4" x14ac:dyDescent="0.25">
      <c r="A844" s="30">
        <v>874</v>
      </c>
      <c r="B844" s="30" t="s">
        <v>6082</v>
      </c>
      <c r="C844" s="30" t="s">
        <v>4116</v>
      </c>
      <c r="D844" s="210">
        <v>195.9</v>
      </c>
    </row>
    <row r="845" spans="1:4" x14ac:dyDescent="0.25">
      <c r="A845" s="30">
        <v>875</v>
      </c>
      <c r="B845" s="30" t="s">
        <v>6083</v>
      </c>
      <c r="C845" s="30" t="s">
        <v>4116</v>
      </c>
      <c r="D845" s="210">
        <v>233.72</v>
      </c>
    </row>
    <row r="846" spans="1:4" x14ac:dyDescent="0.25">
      <c r="A846" s="30">
        <v>983</v>
      </c>
      <c r="B846" s="30" t="s">
        <v>6084</v>
      </c>
      <c r="C846" s="30" t="s">
        <v>4116</v>
      </c>
      <c r="D846" s="210">
        <v>1.46</v>
      </c>
    </row>
    <row r="847" spans="1:4" x14ac:dyDescent="0.25">
      <c r="A847" s="30">
        <v>985</v>
      </c>
      <c r="B847" s="30" t="s">
        <v>6085</v>
      </c>
      <c r="C847" s="30" t="s">
        <v>4116</v>
      </c>
      <c r="D847" s="210">
        <v>10.98</v>
      </c>
    </row>
    <row r="848" spans="1:4" x14ac:dyDescent="0.25">
      <c r="A848" s="30">
        <v>990</v>
      </c>
      <c r="B848" s="30" t="s">
        <v>6086</v>
      </c>
      <c r="C848" s="30" t="s">
        <v>4116</v>
      </c>
      <c r="D848" s="210">
        <v>150.25</v>
      </c>
    </row>
    <row r="849" spans="1:4" x14ac:dyDescent="0.25">
      <c r="A849" s="30">
        <v>39241</v>
      </c>
      <c r="B849" s="30" t="s">
        <v>6087</v>
      </c>
      <c r="C849" s="30" t="s">
        <v>4116</v>
      </c>
      <c r="D849" s="210">
        <v>17.18</v>
      </c>
    </row>
    <row r="850" spans="1:4" x14ac:dyDescent="0.25">
      <c r="A850" s="30">
        <v>1005</v>
      </c>
      <c r="B850" s="30" t="s">
        <v>6088</v>
      </c>
      <c r="C850" s="30" t="s">
        <v>4116</v>
      </c>
      <c r="D850" s="210">
        <v>184.42</v>
      </c>
    </row>
    <row r="851" spans="1:4" x14ac:dyDescent="0.25">
      <c r="A851" s="30">
        <v>984</v>
      </c>
      <c r="B851" s="30" t="s">
        <v>6089</v>
      </c>
      <c r="C851" s="30" t="s">
        <v>4116</v>
      </c>
      <c r="D851" s="210">
        <v>3.79</v>
      </c>
    </row>
    <row r="852" spans="1:4" x14ac:dyDescent="0.25">
      <c r="A852" s="30">
        <v>991</v>
      </c>
      <c r="B852" s="30" t="s">
        <v>6090</v>
      </c>
      <c r="C852" s="30" t="s">
        <v>4116</v>
      </c>
      <c r="D852" s="210">
        <v>243.68</v>
      </c>
    </row>
    <row r="853" spans="1:4" x14ac:dyDescent="0.25">
      <c r="A853" s="30">
        <v>986</v>
      </c>
      <c r="B853" s="30" t="s">
        <v>6091</v>
      </c>
      <c r="C853" s="30" t="s">
        <v>4116</v>
      </c>
      <c r="D853" s="210">
        <v>26.25</v>
      </c>
    </row>
    <row r="854" spans="1:4" x14ac:dyDescent="0.25">
      <c r="A854" s="30">
        <v>1024</v>
      </c>
      <c r="B854" s="30" t="s">
        <v>6092</v>
      </c>
      <c r="C854" s="30" t="s">
        <v>4116</v>
      </c>
      <c r="D854" s="210">
        <v>301.60000000000002</v>
      </c>
    </row>
    <row r="855" spans="1:4" x14ac:dyDescent="0.25">
      <c r="A855" s="30">
        <v>987</v>
      </c>
      <c r="B855" s="30" t="s">
        <v>6093</v>
      </c>
      <c r="C855" s="30" t="s">
        <v>4116</v>
      </c>
      <c r="D855" s="210">
        <v>35.67</v>
      </c>
    </row>
    <row r="856" spans="1:4" x14ac:dyDescent="0.25">
      <c r="A856" s="30">
        <v>1003</v>
      </c>
      <c r="B856" s="30" t="s">
        <v>6094</v>
      </c>
      <c r="C856" s="30" t="s">
        <v>4116</v>
      </c>
      <c r="D856" s="210">
        <v>5.55</v>
      </c>
    </row>
    <row r="857" spans="1:4" x14ac:dyDescent="0.25">
      <c r="A857" s="30">
        <v>992</v>
      </c>
      <c r="B857" s="30" t="s">
        <v>6095</v>
      </c>
      <c r="C857" s="30" t="s">
        <v>4116</v>
      </c>
      <c r="D857" s="210">
        <v>390.21</v>
      </c>
    </row>
    <row r="858" spans="1:4" x14ac:dyDescent="0.25">
      <c r="A858" s="30">
        <v>1007</v>
      </c>
      <c r="B858" s="30" t="s">
        <v>6096</v>
      </c>
      <c r="C858" s="30" t="s">
        <v>4116</v>
      </c>
      <c r="D858" s="210">
        <v>50.6</v>
      </c>
    </row>
    <row r="859" spans="1:4" x14ac:dyDescent="0.25">
      <c r="A859" s="30">
        <v>39242</v>
      </c>
      <c r="B859" s="30" t="s">
        <v>6097</v>
      </c>
      <c r="C859" s="30" t="s">
        <v>4116</v>
      </c>
      <c r="D859" s="210">
        <v>483.47</v>
      </c>
    </row>
    <row r="860" spans="1:4" x14ac:dyDescent="0.25">
      <c r="A860" s="30">
        <v>1008</v>
      </c>
      <c r="B860" s="30" t="s">
        <v>6098</v>
      </c>
      <c r="C860" s="30" t="s">
        <v>4116</v>
      </c>
      <c r="D860" s="210">
        <v>6.3</v>
      </c>
    </row>
    <row r="861" spans="1:4" x14ac:dyDescent="0.25">
      <c r="A861" s="30">
        <v>988</v>
      </c>
      <c r="B861" s="30" t="s">
        <v>6099</v>
      </c>
      <c r="C861" s="30" t="s">
        <v>4116</v>
      </c>
      <c r="D861" s="210">
        <v>69.900000000000006</v>
      </c>
    </row>
    <row r="862" spans="1:4" x14ac:dyDescent="0.25">
      <c r="A862" s="30">
        <v>989</v>
      </c>
      <c r="B862" s="30" t="s">
        <v>6100</v>
      </c>
      <c r="C862" s="30" t="s">
        <v>4116</v>
      </c>
      <c r="D862" s="210">
        <v>94.68</v>
      </c>
    </row>
    <row r="863" spans="1:4" x14ac:dyDescent="0.25">
      <c r="A863" s="30">
        <v>39598</v>
      </c>
      <c r="B863" s="30" t="s">
        <v>6101</v>
      </c>
      <c r="C863" s="30" t="s">
        <v>4116</v>
      </c>
      <c r="D863" s="210">
        <v>1.21</v>
      </c>
    </row>
    <row r="864" spans="1:4" x14ac:dyDescent="0.25">
      <c r="A864" s="30">
        <v>39599</v>
      </c>
      <c r="B864" s="30" t="s">
        <v>6102</v>
      </c>
      <c r="C864" s="30" t="s">
        <v>4116</v>
      </c>
      <c r="D864" s="210">
        <v>1.83</v>
      </c>
    </row>
    <row r="865" spans="1:4" x14ac:dyDescent="0.25">
      <c r="A865" s="30">
        <v>34602</v>
      </c>
      <c r="B865" s="30" t="s">
        <v>6103</v>
      </c>
      <c r="C865" s="30" t="s">
        <v>4116</v>
      </c>
      <c r="D865" s="210">
        <v>5.91</v>
      </c>
    </row>
    <row r="866" spans="1:4" x14ac:dyDescent="0.25">
      <c r="A866" s="30">
        <v>34603</v>
      </c>
      <c r="B866" s="30" t="s">
        <v>6104</v>
      </c>
      <c r="C866" s="30" t="s">
        <v>4116</v>
      </c>
      <c r="D866" s="210">
        <v>28.41</v>
      </c>
    </row>
    <row r="867" spans="1:4" x14ac:dyDescent="0.25">
      <c r="A867" s="30">
        <v>34607</v>
      </c>
      <c r="B867" s="30" t="s">
        <v>6105</v>
      </c>
      <c r="C867" s="30" t="s">
        <v>4116</v>
      </c>
      <c r="D867" s="210">
        <v>12.67</v>
      </c>
    </row>
    <row r="868" spans="1:4" x14ac:dyDescent="0.25">
      <c r="A868" s="30">
        <v>34609</v>
      </c>
      <c r="B868" s="30" t="s">
        <v>6106</v>
      </c>
      <c r="C868" s="30" t="s">
        <v>4116</v>
      </c>
      <c r="D868" s="210">
        <v>19</v>
      </c>
    </row>
    <row r="869" spans="1:4" x14ac:dyDescent="0.25">
      <c r="A869" s="30">
        <v>34618</v>
      </c>
      <c r="B869" s="30" t="s">
        <v>6107</v>
      </c>
      <c r="C869" s="30" t="s">
        <v>4116</v>
      </c>
      <c r="D869" s="210">
        <v>7.83</v>
      </c>
    </row>
    <row r="870" spans="1:4" x14ac:dyDescent="0.25">
      <c r="A870" s="30">
        <v>34620</v>
      </c>
      <c r="B870" s="30" t="s">
        <v>6108</v>
      </c>
      <c r="C870" s="30" t="s">
        <v>4116</v>
      </c>
      <c r="D870" s="210">
        <v>39.200000000000003</v>
      </c>
    </row>
    <row r="871" spans="1:4" x14ac:dyDescent="0.25">
      <c r="A871" s="30">
        <v>34621</v>
      </c>
      <c r="B871" s="30" t="s">
        <v>6109</v>
      </c>
      <c r="C871" s="30" t="s">
        <v>4116</v>
      </c>
      <c r="D871" s="210">
        <v>18.190000000000001</v>
      </c>
    </row>
    <row r="872" spans="1:4" x14ac:dyDescent="0.25">
      <c r="A872" s="30">
        <v>34622</v>
      </c>
      <c r="B872" s="30" t="s">
        <v>6110</v>
      </c>
      <c r="C872" s="30" t="s">
        <v>4116</v>
      </c>
      <c r="D872" s="210">
        <v>25.76</v>
      </c>
    </row>
    <row r="873" spans="1:4" x14ac:dyDescent="0.25">
      <c r="A873" s="30">
        <v>34624</v>
      </c>
      <c r="B873" s="30" t="s">
        <v>6111</v>
      </c>
      <c r="C873" s="30" t="s">
        <v>4116</v>
      </c>
      <c r="D873" s="210">
        <v>10</v>
      </c>
    </row>
    <row r="874" spans="1:4" x14ac:dyDescent="0.25">
      <c r="A874" s="30">
        <v>34626</v>
      </c>
      <c r="B874" s="30" t="s">
        <v>6112</v>
      </c>
      <c r="C874" s="30" t="s">
        <v>4116</v>
      </c>
      <c r="D874" s="210">
        <v>53.88</v>
      </c>
    </row>
    <row r="875" spans="1:4" x14ac:dyDescent="0.25">
      <c r="A875" s="30">
        <v>34627</v>
      </c>
      <c r="B875" s="30" t="s">
        <v>6113</v>
      </c>
      <c r="C875" s="30" t="s">
        <v>4116</v>
      </c>
      <c r="D875" s="210">
        <v>23.22</v>
      </c>
    </row>
    <row r="876" spans="1:4" x14ac:dyDescent="0.25">
      <c r="A876" s="30">
        <v>34629</v>
      </c>
      <c r="B876" s="30" t="s">
        <v>6114</v>
      </c>
      <c r="C876" s="30" t="s">
        <v>4116</v>
      </c>
      <c r="D876" s="210">
        <v>33.99</v>
      </c>
    </row>
    <row r="877" spans="1:4" x14ac:dyDescent="0.25">
      <c r="A877" s="30">
        <v>39257</v>
      </c>
      <c r="B877" s="30" t="s">
        <v>6115</v>
      </c>
      <c r="C877" s="30" t="s">
        <v>4116</v>
      </c>
      <c r="D877" s="210">
        <v>6.61</v>
      </c>
    </row>
    <row r="878" spans="1:4" x14ac:dyDescent="0.25">
      <c r="A878" s="30">
        <v>39261</v>
      </c>
      <c r="B878" s="30" t="s">
        <v>6116</v>
      </c>
      <c r="C878" s="30" t="s">
        <v>4116</v>
      </c>
      <c r="D878" s="210">
        <v>35.22</v>
      </c>
    </row>
    <row r="879" spans="1:4" x14ac:dyDescent="0.25">
      <c r="A879" s="30">
        <v>39268</v>
      </c>
      <c r="B879" s="30" t="s">
        <v>6117</v>
      </c>
      <c r="C879" s="30" t="s">
        <v>4116</v>
      </c>
      <c r="D879" s="210">
        <v>406.39</v>
      </c>
    </row>
    <row r="880" spans="1:4" x14ac:dyDescent="0.25">
      <c r="A880" s="30">
        <v>39262</v>
      </c>
      <c r="B880" s="30" t="s">
        <v>6118</v>
      </c>
      <c r="C880" s="30" t="s">
        <v>4116</v>
      </c>
      <c r="D880" s="210">
        <v>55.07</v>
      </c>
    </row>
    <row r="881" spans="1:4" x14ac:dyDescent="0.25">
      <c r="A881" s="30">
        <v>39258</v>
      </c>
      <c r="B881" s="30" t="s">
        <v>6119</v>
      </c>
      <c r="C881" s="30" t="s">
        <v>4116</v>
      </c>
      <c r="D881" s="210">
        <v>9.8000000000000007</v>
      </c>
    </row>
    <row r="882" spans="1:4" x14ac:dyDescent="0.25">
      <c r="A882" s="30">
        <v>39263</v>
      </c>
      <c r="B882" s="30" t="s">
        <v>6120</v>
      </c>
      <c r="C882" s="30" t="s">
        <v>4116</v>
      </c>
      <c r="D882" s="210">
        <v>85.21</v>
      </c>
    </row>
    <row r="883" spans="1:4" x14ac:dyDescent="0.25">
      <c r="A883" s="30">
        <v>39264</v>
      </c>
      <c r="B883" s="30" t="s">
        <v>6121</v>
      </c>
      <c r="C883" s="30" t="s">
        <v>4116</v>
      </c>
      <c r="D883" s="210">
        <v>115.38</v>
      </c>
    </row>
    <row r="884" spans="1:4" x14ac:dyDescent="0.25">
      <c r="A884" s="30">
        <v>39259</v>
      </c>
      <c r="B884" s="30" t="s">
        <v>6122</v>
      </c>
      <c r="C884" s="30" t="s">
        <v>4116</v>
      </c>
      <c r="D884" s="210">
        <v>14.92</v>
      </c>
    </row>
    <row r="885" spans="1:4" x14ac:dyDescent="0.25">
      <c r="A885" s="30">
        <v>39265</v>
      </c>
      <c r="B885" s="30" t="s">
        <v>6123</v>
      </c>
      <c r="C885" s="30" t="s">
        <v>4116</v>
      </c>
      <c r="D885" s="210">
        <v>169.97</v>
      </c>
    </row>
    <row r="886" spans="1:4" x14ac:dyDescent="0.25">
      <c r="A886" s="30">
        <v>39260</v>
      </c>
      <c r="B886" s="30" t="s">
        <v>6124</v>
      </c>
      <c r="C886" s="30" t="s">
        <v>4116</v>
      </c>
      <c r="D886" s="210">
        <v>21.25</v>
      </c>
    </row>
    <row r="887" spans="1:4" x14ac:dyDescent="0.25">
      <c r="A887" s="30">
        <v>39266</v>
      </c>
      <c r="B887" s="30" t="s">
        <v>6125</v>
      </c>
      <c r="C887" s="30" t="s">
        <v>4116</v>
      </c>
      <c r="D887" s="210">
        <v>238.49</v>
      </c>
    </row>
    <row r="888" spans="1:4" x14ac:dyDescent="0.25">
      <c r="A888" s="30">
        <v>39267</v>
      </c>
      <c r="B888" s="30" t="s">
        <v>6126</v>
      </c>
      <c r="C888" s="30" t="s">
        <v>4116</v>
      </c>
      <c r="D888" s="210">
        <v>312.62</v>
      </c>
    </row>
    <row r="889" spans="1:4" x14ac:dyDescent="0.25">
      <c r="A889" s="30">
        <v>11901</v>
      </c>
      <c r="B889" s="30" t="s">
        <v>6127</v>
      </c>
      <c r="C889" s="30" t="s">
        <v>4116</v>
      </c>
      <c r="D889" s="210">
        <v>0.88</v>
      </c>
    </row>
    <row r="890" spans="1:4" x14ac:dyDescent="0.25">
      <c r="A890" s="30">
        <v>11902</v>
      </c>
      <c r="B890" s="30" t="s">
        <v>6128</v>
      </c>
      <c r="C890" s="30" t="s">
        <v>4116</v>
      </c>
      <c r="D890" s="210">
        <v>1.53</v>
      </c>
    </row>
    <row r="891" spans="1:4" x14ac:dyDescent="0.25">
      <c r="A891" s="30">
        <v>11903</v>
      </c>
      <c r="B891" s="30" t="s">
        <v>6129</v>
      </c>
      <c r="C891" s="30" t="s">
        <v>4116</v>
      </c>
      <c r="D891" s="210">
        <v>2.37</v>
      </c>
    </row>
    <row r="892" spans="1:4" x14ac:dyDescent="0.25">
      <c r="A892" s="30">
        <v>11904</v>
      </c>
      <c r="B892" s="30" t="s">
        <v>6130</v>
      </c>
      <c r="C892" s="30" t="s">
        <v>4116</v>
      </c>
      <c r="D892" s="210">
        <v>3.02</v>
      </c>
    </row>
    <row r="893" spans="1:4" x14ac:dyDescent="0.25">
      <c r="A893" s="30">
        <v>11905</v>
      </c>
      <c r="B893" s="30" t="s">
        <v>6131</v>
      </c>
      <c r="C893" s="30" t="s">
        <v>4116</v>
      </c>
      <c r="D893" s="210">
        <v>4.0599999999999996</v>
      </c>
    </row>
    <row r="894" spans="1:4" x14ac:dyDescent="0.25">
      <c r="A894" s="30">
        <v>11906</v>
      </c>
      <c r="B894" s="30" t="s">
        <v>6132</v>
      </c>
      <c r="C894" s="30" t="s">
        <v>4116</v>
      </c>
      <c r="D894" s="210">
        <v>4.67</v>
      </c>
    </row>
    <row r="895" spans="1:4" x14ac:dyDescent="0.25">
      <c r="A895" s="30">
        <v>11919</v>
      </c>
      <c r="B895" s="30" t="s">
        <v>6133</v>
      </c>
      <c r="C895" s="30" t="s">
        <v>4116</v>
      </c>
      <c r="D895" s="210">
        <v>9.16</v>
      </c>
    </row>
    <row r="896" spans="1:4" x14ac:dyDescent="0.25">
      <c r="A896" s="30">
        <v>11920</v>
      </c>
      <c r="B896" s="30" t="s">
        <v>6134</v>
      </c>
      <c r="C896" s="30" t="s">
        <v>4116</v>
      </c>
      <c r="D896" s="210">
        <v>17.760000000000002</v>
      </c>
    </row>
    <row r="897" spans="1:4" x14ac:dyDescent="0.25">
      <c r="A897" s="30">
        <v>11924</v>
      </c>
      <c r="B897" s="30" t="s">
        <v>6135</v>
      </c>
      <c r="C897" s="30" t="s">
        <v>4116</v>
      </c>
      <c r="D897" s="210">
        <v>172.69</v>
      </c>
    </row>
    <row r="898" spans="1:4" x14ac:dyDescent="0.25">
      <c r="A898" s="30">
        <v>11921</v>
      </c>
      <c r="B898" s="30" t="s">
        <v>6136</v>
      </c>
      <c r="C898" s="30" t="s">
        <v>4116</v>
      </c>
      <c r="D898" s="210">
        <v>24.17</v>
      </c>
    </row>
    <row r="899" spans="1:4" x14ac:dyDescent="0.25">
      <c r="A899" s="30">
        <v>11922</v>
      </c>
      <c r="B899" s="30" t="s">
        <v>6137</v>
      </c>
      <c r="C899" s="30" t="s">
        <v>4116</v>
      </c>
      <c r="D899" s="210">
        <v>42.92</v>
      </c>
    </row>
    <row r="900" spans="1:4" x14ac:dyDescent="0.25">
      <c r="A900" s="30">
        <v>11923</v>
      </c>
      <c r="B900" s="30" t="s">
        <v>6138</v>
      </c>
      <c r="C900" s="30" t="s">
        <v>4116</v>
      </c>
      <c r="D900" s="210">
        <v>70.099999999999994</v>
      </c>
    </row>
    <row r="901" spans="1:4" x14ac:dyDescent="0.25">
      <c r="A901" s="30">
        <v>11916</v>
      </c>
      <c r="B901" s="30" t="s">
        <v>6139</v>
      </c>
      <c r="C901" s="30" t="s">
        <v>4116</v>
      </c>
      <c r="D901" s="210">
        <v>11.9</v>
      </c>
    </row>
    <row r="902" spans="1:4" x14ac:dyDescent="0.25">
      <c r="A902" s="30">
        <v>11914</v>
      </c>
      <c r="B902" s="30" t="s">
        <v>6140</v>
      </c>
      <c r="C902" s="30" t="s">
        <v>4116</v>
      </c>
      <c r="D902" s="210">
        <v>86.37</v>
      </c>
    </row>
    <row r="903" spans="1:4" x14ac:dyDescent="0.25">
      <c r="A903" s="30">
        <v>11917</v>
      </c>
      <c r="B903" s="30" t="s">
        <v>6141</v>
      </c>
      <c r="C903" s="30" t="s">
        <v>4116</v>
      </c>
      <c r="D903" s="210">
        <v>20.7</v>
      </c>
    </row>
    <row r="904" spans="1:4" x14ac:dyDescent="0.25">
      <c r="A904" s="30">
        <v>11918</v>
      </c>
      <c r="B904" s="30" t="s">
        <v>6142</v>
      </c>
      <c r="C904" s="30" t="s">
        <v>4116</v>
      </c>
      <c r="D904" s="210">
        <v>28.09</v>
      </c>
    </row>
    <row r="905" spans="1:4" x14ac:dyDescent="0.25">
      <c r="A905" s="30">
        <v>37734</v>
      </c>
      <c r="B905" s="30" t="s">
        <v>6143</v>
      </c>
      <c r="C905" s="30" t="s">
        <v>4113</v>
      </c>
      <c r="D905" s="211">
        <v>67195.41</v>
      </c>
    </row>
    <row r="906" spans="1:4" x14ac:dyDescent="0.25">
      <c r="A906" s="30">
        <v>42251</v>
      </c>
      <c r="B906" s="30" t="s">
        <v>6144</v>
      </c>
      <c r="C906" s="30" t="s">
        <v>4113</v>
      </c>
      <c r="D906" s="211">
        <v>76304.479999999996</v>
      </c>
    </row>
    <row r="907" spans="1:4" x14ac:dyDescent="0.25">
      <c r="A907" s="30">
        <v>37733</v>
      </c>
      <c r="B907" s="30" t="s">
        <v>6145</v>
      </c>
      <c r="C907" s="30" t="s">
        <v>4113</v>
      </c>
      <c r="D907" s="211">
        <v>50382.86</v>
      </c>
    </row>
    <row r="908" spans="1:4" x14ac:dyDescent="0.25">
      <c r="A908" s="30">
        <v>37735</v>
      </c>
      <c r="B908" s="30" t="s">
        <v>6146</v>
      </c>
      <c r="C908" s="30" t="s">
        <v>4113</v>
      </c>
      <c r="D908" s="211">
        <v>60711.35</v>
      </c>
    </row>
    <row r="909" spans="1:4" x14ac:dyDescent="0.25">
      <c r="A909" s="30">
        <v>5090</v>
      </c>
      <c r="B909" s="30" t="s">
        <v>13248</v>
      </c>
      <c r="C909" s="30" t="s">
        <v>4113</v>
      </c>
      <c r="D909" s="210">
        <v>21.49</v>
      </c>
    </row>
    <row r="910" spans="1:4" x14ac:dyDescent="0.25">
      <c r="A910" s="30">
        <v>5085</v>
      </c>
      <c r="B910" s="30" t="s">
        <v>13249</v>
      </c>
      <c r="C910" s="30" t="s">
        <v>4113</v>
      </c>
      <c r="D910" s="210">
        <v>31.99</v>
      </c>
    </row>
    <row r="911" spans="1:4" x14ac:dyDescent="0.25">
      <c r="A911" s="30">
        <v>43603</v>
      </c>
      <c r="B911" s="30" t="s">
        <v>13250</v>
      </c>
      <c r="C911" s="30" t="s">
        <v>4113</v>
      </c>
      <c r="D911" s="210">
        <v>45.7</v>
      </c>
    </row>
    <row r="912" spans="1:4" x14ac:dyDescent="0.25">
      <c r="A912" s="30">
        <v>38374</v>
      </c>
      <c r="B912" s="30" t="s">
        <v>6147</v>
      </c>
      <c r="C912" s="30" t="s">
        <v>4113</v>
      </c>
      <c r="D912" s="211">
        <v>1010</v>
      </c>
    </row>
    <row r="913" spans="1:4" x14ac:dyDescent="0.25">
      <c r="A913" s="30">
        <v>20209</v>
      </c>
      <c r="B913" s="30" t="s">
        <v>13251</v>
      </c>
      <c r="C913" s="30" t="s">
        <v>4116</v>
      </c>
      <c r="D913" s="210">
        <v>12.24</v>
      </c>
    </row>
    <row r="914" spans="1:4" x14ac:dyDescent="0.25">
      <c r="A914" s="30">
        <v>20212</v>
      </c>
      <c r="B914" s="30" t="s">
        <v>13252</v>
      </c>
      <c r="C914" s="30" t="s">
        <v>4116</v>
      </c>
      <c r="D914" s="210">
        <v>10.25</v>
      </c>
    </row>
    <row r="915" spans="1:4" x14ac:dyDescent="0.25">
      <c r="A915" s="30">
        <v>4433</v>
      </c>
      <c r="B915" s="30" t="s">
        <v>13253</v>
      </c>
      <c r="C915" s="30" t="s">
        <v>4116</v>
      </c>
      <c r="D915" s="210">
        <v>11.73</v>
      </c>
    </row>
    <row r="916" spans="1:4" x14ac:dyDescent="0.25">
      <c r="A916" s="30">
        <v>4430</v>
      </c>
      <c r="B916" s="30" t="s">
        <v>13254</v>
      </c>
      <c r="C916" s="30" t="s">
        <v>4116</v>
      </c>
      <c r="D916" s="210">
        <v>6</v>
      </c>
    </row>
    <row r="917" spans="1:4" x14ac:dyDescent="0.25">
      <c r="A917" s="30">
        <v>4400</v>
      </c>
      <c r="B917" s="30" t="s">
        <v>13255</v>
      </c>
      <c r="C917" s="30" t="s">
        <v>4116</v>
      </c>
      <c r="D917" s="210">
        <v>9.5500000000000007</v>
      </c>
    </row>
    <row r="918" spans="1:4" x14ac:dyDescent="0.25">
      <c r="A918" s="30">
        <v>2729</v>
      </c>
      <c r="B918" s="30" t="s">
        <v>13256</v>
      </c>
      <c r="C918" s="30" t="s">
        <v>4113</v>
      </c>
      <c r="D918" s="210">
        <v>18.739999999999998</v>
      </c>
    </row>
    <row r="919" spans="1:4" x14ac:dyDescent="0.25">
      <c r="A919" s="30">
        <v>4513</v>
      </c>
      <c r="B919" s="30" t="s">
        <v>13257</v>
      </c>
      <c r="C919" s="30" t="s">
        <v>4116</v>
      </c>
      <c r="D919" s="210">
        <v>5.62</v>
      </c>
    </row>
    <row r="920" spans="1:4" x14ac:dyDescent="0.25">
      <c r="A920" s="30">
        <v>11871</v>
      </c>
      <c r="B920" s="30" t="s">
        <v>6148</v>
      </c>
      <c r="C920" s="30" t="s">
        <v>4113</v>
      </c>
      <c r="D920" s="210">
        <v>350.44</v>
      </c>
    </row>
    <row r="921" spans="1:4" x14ac:dyDescent="0.25">
      <c r="A921" s="30">
        <v>34636</v>
      </c>
      <c r="B921" s="30" t="s">
        <v>6149</v>
      </c>
      <c r="C921" s="30" t="s">
        <v>4113</v>
      </c>
      <c r="D921" s="210">
        <v>399.9</v>
      </c>
    </row>
    <row r="922" spans="1:4" x14ac:dyDescent="0.25">
      <c r="A922" s="30">
        <v>34639</v>
      </c>
      <c r="B922" s="30" t="s">
        <v>6150</v>
      </c>
      <c r="C922" s="30" t="s">
        <v>4113</v>
      </c>
      <c r="D922" s="210">
        <v>812.19</v>
      </c>
    </row>
    <row r="923" spans="1:4" x14ac:dyDescent="0.25">
      <c r="A923" s="30">
        <v>34640</v>
      </c>
      <c r="B923" s="30" t="s">
        <v>6151</v>
      </c>
      <c r="C923" s="30" t="s">
        <v>4113</v>
      </c>
      <c r="D923" s="210">
        <v>912.3</v>
      </c>
    </row>
    <row r="924" spans="1:4" x14ac:dyDescent="0.25">
      <c r="A924" s="30">
        <v>34637</v>
      </c>
      <c r="B924" s="30" t="s">
        <v>6152</v>
      </c>
      <c r="C924" s="30" t="s">
        <v>4113</v>
      </c>
      <c r="D924" s="210">
        <v>229.6</v>
      </c>
    </row>
    <row r="925" spans="1:4" x14ac:dyDescent="0.25">
      <c r="A925" s="30">
        <v>34638</v>
      </c>
      <c r="B925" s="30" t="s">
        <v>6153</v>
      </c>
      <c r="C925" s="30" t="s">
        <v>4113</v>
      </c>
      <c r="D925" s="210">
        <v>393.73</v>
      </c>
    </row>
    <row r="926" spans="1:4" x14ac:dyDescent="0.25">
      <c r="A926" s="30">
        <v>11868</v>
      </c>
      <c r="B926" s="30" t="s">
        <v>6154</v>
      </c>
      <c r="C926" s="30" t="s">
        <v>4113</v>
      </c>
      <c r="D926" s="210">
        <v>481.63</v>
      </c>
    </row>
    <row r="927" spans="1:4" x14ac:dyDescent="0.25">
      <c r="A927" s="30">
        <v>37106</v>
      </c>
      <c r="B927" s="30" t="s">
        <v>6155</v>
      </c>
      <c r="C927" s="30" t="s">
        <v>4113</v>
      </c>
      <c r="D927" s="211">
        <v>4652.0200000000004</v>
      </c>
    </row>
    <row r="928" spans="1:4" x14ac:dyDescent="0.25">
      <c r="A928" s="30">
        <v>11869</v>
      </c>
      <c r="B928" s="30" t="s">
        <v>6156</v>
      </c>
      <c r="C928" s="30" t="s">
        <v>4113</v>
      </c>
      <c r="D928" s="210">
        <v>781.44</v>
      </c>
    </row>
    <row r="929" spans="1:4" x14ac:dyDescent="0.25">
      <c r="A929" s="30">
        <v>37104</v>
      </c>
      <c r="B929" s="30" t="s">
        <v>6157</v>
      </c>
      <c r="C929" s="30" t="s">
        <v>4113</v>
      </c>
      <c r="D929" s="211">
        <v>1007.32</v>
      </c>
    </row>
    <row r="930" spans="1:4" x14ac:dyDescent="0.25">
      <c r="A930" s="30">
        <v>37105</v>
      </c>
      <c r="B930" s="30" t="s">
        <v>6158</v>
      </c>
      <c r="C930" s="30" t="s">
        <v>4113</v>
      </c>
      <c r="D930" s="211">
        <v>2243.4699999999998</v>
      </c>
    </row>
    <row r="931" spans="1:4" x14ac:dyDescent="0.25">
      <c r="A931" s="30">
        <v>34641</v>
      </c>
      <c r="B931" s="30" t="s">
        <v>13258</v>
      </c>
      <c r="C931" s="30" t="s">
        <v>4113</v>
      </c>
      <c r="D931" s="210">
        <v>92.75</v>
      </c>
    </row>
    <row r="932" spans="1:4" x14ac:dyDescent="0.25">
      <c r="A932" s="30">
        <v>43434</v>
      </c>
      <c r="B932" s="30" t="s">
        <v>13259</v>
      </c>
      <c r="C932" s="30" t="s">
        <v>4113</v>
      </c>
      <c r="D932" s="210">
        <v>100.28</v>
      </c>
    </row>
    <row r="933" spans="1:4" x14ac:dyDescent="0.25">
      <c r="A933" s="30">
        <v>43435</v>
      </c>
      <c r="B933" s="30" t="s">
        <v>13260</v>
      </c>
      <c r="C933" s="30" t="s">
        <v>4113</v>
      </c>
      <c r="D933" s="210">
        <v>183.85</v>
      </c>
    </row>
    <row r="934" spans="1:4" x14ac:dyDescent="0.25">
      <c r="A934" s="30">
        <v>43436</v>
      </c>
      <c r="B934" s="30" t="s">
        <v>13261</v>
      </c>
      <c r="C934" s="30" t="s">
        <v>4113</v>
      </c>
      <c r="D934" s="210">
        <v>321.75</v>
      </c>
    </row>
    <row r="935" spans="1:4" x14ac:dyDescent="0.25">
      <c r="A935" s="30">
        <v>43437</v>
      </c>
      <c r="B935" s="30" t="s">
        <v>13262</v>
      </c>
      <c r="C935" s="30" t="s">
        <v>4113</v>
      </c>
      <c r="D935" s="210">
        <v>583.32000000000005</v>
      </c>
    </row>
    <row r="936" spans="1:4" x14ac:dyDescent="0.25">
      <c r="A936" s="30">
        <v>43438</v>
      </c>
      <c r="B936" s="30" t="s">
        <v>13263</v>
      </c>
      <c r="C936" s="30" t="s">
        <v>4113</v>
      </c>
      <c r="D936" s="211">
        <v>1044.6400000000001</v>
      </c>
    </row>
    <row r="937" spans="1:4" x14ac:dyDescent="0.25">
      <c r="A937" s="30">
        <v>41627</v>
      </c>
      <c r="B937" s="30" t="s">
        <v>13264</v>
      </c>
      <c r="C937" s="30" t="s">
        <v>4113</v>
      </c>
      <c r="D937" s="210">
        <v>154.6</v>
      </c>
    </row>
    <row r="938" spans="1:4" x14ac:dyDescent="0.25">
      <c r="A938" s="30">
        <v>41628</v>
      </c>
      <c r="B938" s="30" t="s">
        <v>13265</v>
      </c>
      <c r="C938" s="30" t="s">
        <v>4113</v>
      </c>
      <c r="D938" s="210">
        <v>284.14</v>
      </c>
    </row>
    <row r="939" spans="1:4" x14ac:dyDescent="0.25">
      <c r="A939" s="30">
        <v>41629</v>
      </c>
      <c r="B939" s="30" t="s">
        <v>13266</v>
      </c>
      <c r="C939" s="30" t="s">
        <v>4113</v>
      </c>
      <c r="D939" s="210">
        <v>361.02</v>
      </c>
    </row>
    <row r="940" spans="1:4" x14ac:dyDescent="0.25">
      <c r="A940" s="30">
        <v>43429</v>
      </c>
      <c r="B940" s="30" t="s">
        <v>13267</v>
      </c>
      <c r="C940" s="30" t="s">
        <v>4113</v>
      </c>
      <c r="D940" s="210">
        <v>79.989999999999995</v>
      </c>
    </row>
    <row r="941" spans="1:4" x14ac:dyDescent="0.25">
      <c r="A941" s="30">
        <v>43430</v>
      </c>
      <c r="B941" s="30" t="s">
        <v>13268</v>
      </c>
      <c r="C941" s="30" t="s">
        <v>4113</v>
      </c>
      <c r="D941" s="210">
        <v>132.87</v>
      </c>
    </row>
    <row r="942" spans="1:4" x14ac:dyDescent="0.25">
      <c r="A942" s="30">
        <v>43431</v>
      </c>
      <c r="B942" s="30" t="s">
        <v>13269</v>
      </c>
      <c r="C942" s="30" t="s">
        <v>4113</v>
      </c>
      <c r="D942" s="210">
        <v>257.39</v>
      </c>
    </row>
    <row r="943" spans="1:4" x14ac:dyDescent="0.25">
      <c r="A943" s="30">
        <v>43432</v>
      </c>
      <c r="B943" s="30" t="s">
        <v>13270</v>
      </c>
      <c r="C943" s="30" t="s">
        <v>4113</v>
      </c>
      <c r="D943" s="210">
        <v>534.85</v>
      </c>
    </row>
    <row r="944" spans="1:4" x14ac:dyDescent="0.25">
      <c r="A944" s="30">
        <v>43433</v>
      </c>
      <c r="B944" s="30" t="s">
        <v>13271</v>
      </c>
      <c r="C944" s="30" t="s">
        <v>4113</v>
      </c>
      <c r="D944" s="210">
        <v>843.23</v>
      </c>
    </row>
    <row r="945" spans="1:4" x14ac:dyDescent="0.25">
      <c r="A945" s="30">
        <v>43094</v>
      </c>
      <c r="B945" s="30" t="s">
        <v>13272</v>
      </c>
      <c r="C945" s="30" t="s">
        <v>4113</v>
      </c>
      <c r="D945" s="210">
        <v>210.85</v>
      </c>
    </row>
    <row r="946" spans="1:4" x14ac:dyDescent="0.25">
      <c r="A946" s="30">
        <v>43093</v>
      </c>
      <c r="B946" s="30" t="s">
        <v>13273</v>
      </c>
      <c r="C946" s="30" t="s">
        <v>4113</v>
      </c>
      <c r="D946" s="210">
        <v>224.07</v>
      </c>
    </row>
    <row r="947" spans="1:4" x14ac:dyDescent="0.25">
      <c r="A947" s="30">
        <v>1030</v>
      </c>
      <c r="B947" s="30" t="s">
        <v>6159</v>
      </c>
      <c r="C947" s="30" t="s">
        <v>4113</v>
      </c>
      <c r="D947" s="210">
        <v>39.99</v>
      </c>
    </row>
    <row r="948" spans="1:4" x14ac:dyDescent="0.25">
      <c r="A948" s="30">
        <v>11694</v>
      </c>
      <c r="B948" s="30" t="s">
        <v>6160</v>
      </c>
      <c r="C948" s="30" t="s">
        <v>4113</v>
      </c>
      <c r="D948" s="210">
        <v>883.98</v>
      </c>
    </row>
    <row r="949" spans="1:4" x14ac:dyDescent="0.25">
      <c r="A949" s="30">
        <v>11881</v>
      </c>
      <c r="B949" s="30" t="s">
        <v>13274</v>
      </c>
      <c r="C949" s="30" t="s">
        <v>4113</v>
      </c>
      <c r="D949" s="210">
        <v>142.07</v>
      </c>
    </row>
    <row r="950" spans="1:4" x14ac:dyDescent="0.25">
      <c r="A950" s="30">
        <v>35277</v>
      </c>
      <c r="B950" s="30" t="s">
        <v>6161</v>
      </c>
      <c r="C950" s="30" t="s">
        <v>4113</v>
      </c>
      <c r="D950" s="210">
        <v>492.7</v>
      </c>
    </row>
    <row r="951" spans="1:4" x14ac:dyDescent="0.25">
      <c r="A951" s="30">
        <v>10521</v>
      </c>
      <c r="B951" s="30" t="s">
        <v>4481</v>
      </c>
      <c r="C951" s="30" t="s">
        <v>4113</v>
      </c>
      <c r="D951" s="210">
        <v>186.13</v>
      </c>
    </row>
    <row r="952" spans="1:4" x14ac:dyDescent="0.25">
      <c r="A952" s="30">
        <v>10885</v>
      </c>
      <c r="B952" s="30" t="s">
        <v>6162</v>
      </c>
      <c r="C952" s="30" t="s">
        <v>4113</v>
      </c>
      <c r="D952" s="210">
        <v>235.44</v>
      </c>
    </row>
    <row r="953" spans="1:4" x14ac:dyDescent="0.25">
      <c r="A953" s="30">
        <v>20962</v>
      </c>
      <c r="B953" s="30" t="s">
        <v>6163</v>
      </c>
      <c r="C953" s="30" t="s">
        <v>4113</v>
      </c>
      <c r="D953" s="210">
        <v>195</v>
      </c>
    </row>
    <row r="954" spans="1:4" x14ac:dyDescent="0.25">
      <c r="A954" s="30">
        <v>20963</v>
      </c>
      <c r="B954" s="30" t="s">
        <v>6164</v>
      </c>
      <c r="C954" s="30" t="s">
        <v>4113</v>
      </c>
      <c r="D954" s="210">
        <v>238.21</v>
      </c>
    </row>
    <row r="955" spans="1:4" x14ac:dyDescent="0.25">
      <c r="A955" s="30">
        <v>2555</v>
      </c>
      <c r="B955" s="30" t="s">
        <v>6165</v>
      </c>
      <c r="C955" s="30" t="s">
        <v>4113</v>
      </c>
      <c r="D955" s="210">
        <v>1.52</v>
      </c>
    </row>
    <row r="956" spans="1:4" x14ac:dyDescent="0.25">
      <c r="A956" s="30">
        <v>2556</v>
      </c>
      <c r="B956" s="30" t="s">
        <v>6166</v>
      </c>
      <c r="C956" s="30" t="s">
        <v>4113</v>
      </c>
      <c r="D956" s="210">
        <v>1.58</v>
      </c>
    </row>
    <row r="957" spans="1:4" x14ac:dyDescent="0.25">
      <c r="A957" s="30">
        <v>2557</v>
      </c>
      <c r="B957" s="30" t="s">
        <v>6167</v>
      </c>
      <c r="C957" s="30" t="s">
        <v>4113</v>
      </c>
      <c r="D957" s="210">
        <v>3.33</v>
      </c>
    </row>
    <row r="958" spans="1:4" x14ac:dyDescent="0.25">
      <c r="A958" s="30">
        <v>10569</v>
      </c>
      <c r="B958" s="30" t="s">
        <v>13275</v>
      </c>
      <c r="C958" s="30" t="s">
        <v>4113</v>
      </c>
      <c r="D958" s="210">
        <v>3.33</v>
      </c>
    </row>
    <row r="959" spans="1:4" x14ac:dyDescent="0.25">
      <c r="A959" s="30">
        <v>39810</v>
      </c>
      <c r="B959" s="30" t="s">
        <v>13276</v>
      </c>
      <c r="C959" s="30" t="s">
        <v>4113</v>
      </c>
      <c r="D959" s="210">
        <v>28.45</v>
      </c>
    </row>
    <row r="960" spans="1:4" x14ac:dyDescent="0.25">
      <c r="A960" s="30">
        <v>39811</v>
      </c>
      <c r="B960" s="30" t="s">
        <v>13277</v>
      </c>
      <c r="C960" s="30" t="s">
        <v>4113</v>
      </c>
      <c r="D960" s="210">
        <v>34.799999999999997</v>
      </c>
    </row>
    <row r="961" spans="1:4" x14ac:dyDescent="0.25">
      <c r="A961" s="30">
        <v>39812</v>
      </c>
      <c r="B961" s="30" t="s">
        <v>13278</v>
      </c>
      <c r="C961" s="30" t="s">
        <v>4113</v>
      </c>
      <c r="D961" s="210">
        <v>57.23</v>
      </c>
    </row>
    <row r="962" spans="1:4" x14ac:dyDescent="0.25">
      <c r="A962" s="30">
        <v>43096</v>
      </c>
      <c r="B962" s="30" t="s">
        <v>13279</v>
      </c>
      <c r="C962" s="30" t="s">
        <v>4113</v>
      </c>
      <c r="D962" s="210">
        <v>189.7</v>
      </c>
    </row>
    <row r="963" spans="1:4" x14ac:dyDescent="0.25">
      <c r="A963" s="30">
        <v>43102</v>
      </c>
      <c r="B963" s="30" t="s">
        <v>13280</v>
      </c>
      <c r="C963" s="30" t="s">
        <v>4113</v>
      </c>
      <c r="D963" s="210">
        <v>115.34</v>
      </c>
    </row>
    <row r="964" spans="1:4" x14ac:dyDescent="0.25">
      <c r="A964" s="30">
        <v>43103</v>
      </c>
      <c r="B964" s="30" t="s">
        <v>13281</v>
      </c>
      <c r="C964" s="30" t="s">
        <v>4113</v>
      </c>
      <c r="D964" s="210">
        <v>169.85</v>
      </c>
    </row>
    <row r="965" spans="1:4" x14ac:dyDescent="0.25">
      <c r="A965" s="30">
        <v>43098</v>
      </c>
      <c r="B965" s="30" t="s">
        <v>13282</v>
      </c>
      <c r="C965" s="30" t="s">
        <v>4113</v>
      </c>
      <c r="D965" s="210">
        <v>64.25</v>
      </c>
    </row>
    <row r="966" spans="1:4" x14ac:dyDescent="0.25">
      <c r="A966" s="30">
        <v>43097</v>
      </c>
      <c r="B966" s="30" t="s">
        <v>13283</v>
      </c>
      <c r="C966" s="30" t="s">
        <v>4113</v>
      </c>
      <c r="D966" s="210">
        <v>38.07</v>
      </c>
    </row>
    <row r="967" spans="1:4" x14ac:dyDescent="0.25">
      <c r="A967" s="30">
        <v>43104</v>
      </c>
      <c r="B967" s="30" t="s">
        <v>13284</v>
      </c>
      <c r="C967" s="30" t="s">
        <v>4113</v>
      </c>
      <c r="D967" s="210">
        <v>450.32</v>
      </c>
    </row>
    <row r="968" spans="1:4" x14ac:dyDescent="0.25">
      <c r="A968" s="30">
        <v>39771</v>
      </c>
      <c r="B968" s="30" t="s">
        <v>6168</v>
      </c>
      <c r="C968" s="30" t="s">
        <v>4113</v>
      </c>
      <c r="D968" s="210">
        <v>32.049999999999997</v>
      </c>
    </row>
    <row r="969" spans="1:4" x14ac:dyDescent="0.25">
      <c r="A969" s="30">
        <v>39772</v>
      </c>
      <c r="B969" s="30" t="s">
        <v>6169</v>
      </c>
      <c r="C969" s="30" t="s">
        <v>4113</v>
      </c>
      <c r="D969" s="210">
        <v>62.99</v>
      </c>
    </row>
    <row r="970" spans="1:4" x14ac:dyDescent="0.25">
      <c r="A970" s="30">
        <v>39773</v>
      </c>
      <c r="B970" s="30" t="s">
        <v>6170</v>
      </c>
      <c r="C970" s="30" t="s">
        <v>4113</v>
      </c>
      <c r="D970" s="210">
        <v>101.24</v>
      </c>
    </row>
    <row r="971" spans="1:4" x14ac:dyDescent="0.25">
      <c r="A971" s="30">
        <v>39774</v>
      </c>
      <c r="B971" s="30" t="s">
        <v>6171</v>
      </c>
      <c r="C971" s="30" t="s">
        <v>4113</v>
      </c>
      <c r="D971" s="210">
        <v>151.43</v>
      </c>
    </row>
    <row r="972" spans="1:4" x14ac:dyDescent="0.25">
      <c r="A972" s="30">
        <v>39775</v>
      </c>
      <c r="B972" s="30" t="s">
        <v>6172</v>
      </c>
      <c r="C972" s="30" t="s">
        <v>4113</v>
      </c>
      <c r="D972" s="210">
        <v>202.11</v>
      </c>
    </row>
    <row r="973" spans="1:4" x14ac:dyDescent="0.25">
      <c r="A973" s="30">
        <v>39776</v>
      </c>
      <c r="B973" s="30" t="s">
        <v>6173</v>
      </c>
      <c r="C973" s="30" t="s">
        <v>4113</v>
      </c>
      <c r="D973" s="210">
        <v>244.26</v>
      </c>
    </row>
    <row r="974" spans="1:4" x14ac:dyDescent="0.25">
      <c r="A974" s="30">
        <v>39777</v>
      </c>
      <c r="B974" s="30" t="s">
        <v>6174</v>
      </c>
      <c r="C974" s="30" t="s">
        <v>4113</v>
      </c>
      <c r="D974" s="210">
        <v>309.58999999999997</v>
      </c>
    </row>
    <row r="975" spans="1:4" x14ac:dyDescent="0.25">
      <c r="A975" s="30">
        <v>20254</v>
      </c>
      <c r="B975" s="30" t="s">
        <v>13285</v>
      </c>
      <c r="C975" s="30" t="s">
        <v>4113</v>
      </c>
      <c r="D975" s="210">
        <v>22.47</v>
      </c>
    </row>
    <row r="976" spans="1:4" x14ac:dyDescent="0.25">
      <c r="A976" s="30">
        <v>20253</v>
      </c>
      <c r="B976" s="30" t="s">
        <v>13286</v>
      </c>
      <c r="C976" s="30" t="s">
        <v>4113</v>
      </c>
      <c r="D976" s="210">
        <v>73.790000000000006</v>
      </c>
    </row>
    <row r="977" spans="1:4" x14ac:dyDescent="0.25">
      <c r="A977" s="30">
        <v>11247</v>
      </c>
      <c r="B977" s="30" t="s">
        <v>13287</v>
      </c>
      <c r="C977" s="30" t="s">
        <v>4113</v>
      </c>
      <c r="D977" s="211">
        <v>1418.84</v>
      </c>
    </row>
    <row r="978" spans="1:4" x14ac:dyDescent="0.25">
      <c r="A978" s="30">
        <v>11250</v>
      </c>
      <c r="B978" s="30" t="s">
        <v>13288</v>
      </c>
      <c r="C978" s="30" t="s">
        <v>4113</v>
      </c>
      <c r="D978" s="210">
        <v>61.08</v>
      </c>
    </row>
    <row r="979" spans="1:4" x14ac:dyDescent="0.25">
      <c r="A979" s="30">
        <v>11249</v>
      </c>
      <c r="B979" s="30" t="s">
        <v>13289</v>
      </c>
      <c r="C979" s="30" t="s">
        <v>4113</v>
      </c>
      <c r="D979" s="211">
        <v>2771.48</v>
      </c>
    </row>
    <row r="980" spans="1:4" x14ac:dyDescent="0.25">
      <c r="A980" s="30">
        <v>11251</v>
      </c>
      <c r="B980" s="30" t="s">
        <v>13290</v>
      </c>
      <c r="C980" s="30" t="s">
        <v>4113</v>
      </c>
      <c r="D980" s="210">
        <v>135.30000000000001</v>
      </c>
    </row>
    <row r="981" spans="1:4" x14ac:dyDescent="0.25">
      <c r="A981" s="30">
        <v>11253</v>
      </c>
      <c r="B981" s="30" t="s">
        <v>13291</v>
      </c>
      <c r="C981" s="30" t="s">
        <v>4113</v>
      </c>
      <c r="D981" s="210">
        <v>224.21</v>
      </c>
    </row>
    <row r="982" spans="1:4" x14ac:dyDescent="0.25">
      <c r="A982" s="30">
        <v>11255</v>
      </c>
      <c r="B982" s="30" t="s">
        <v>13292</v>
      </c>
      <c r="C982" s="30" t="s">
        <v>4113</v>
      </c>
      <c r="D982" s="210">
        <v>335.19</v>
      </c>
    </row>
    <row r="983" spans="1:4" x14ac:dyDescent="0.25">
      <c r="A983" s="30">
        <v>14055</v>
      </c>
      <c r="B983" s="30" t="s">
        <v>13293</v>
      </c>
      <c r="C983" s="30" t="s">
        <v>4113</v>
      </c>
      <c r="D983" s="210">
        <v>674.28</v>
      </c>
    </row>
    <row r="984" spans="1:4" x14ac:dyDescent="0.25">
      <c r="A984" s="30">
        <v>11256</v>
      </c>
      <c r="B984" s="30" t="s">
        <v>13294</v>
      </c>
      <c r="C984" s="30" t="s">
        <v>4113</v>
      </c>
      <c r="D984" s="210">
        <v>419.86</v>
      </c>
    </row>
    <row r="985" spans="1:4" x14ac:dyDescent="0.25">
      <c r="A985" s="30">
        <v>1872</v>
      </c>
      <c r="B985" s="30" t="s">
        <v>6175</v>
      </c>
      <c r="C985" s="30" t="s">
        <v>4113</v>
      </c>
      <c r="D985" s="210">
        <v>1.75</v>
      </c>
    </row>
    <row r="986" spans="1:4" x14ac:dyDescent="0.25">
      <c r="A986" s="30">
        <v>1873</v>
      </c>
      <c r="B986" s="30" t="s">
        <v>6176</v>
      </c>
      <c r="C986" s="30" t="s">
        <v>4113</v>
      </c>
      <c r="D986" s="210">
        <v>3.47</v>
      </c>
    </row>
    <row r="987" spans="1:4" x14ac:dyDescent="0.25">
      <c r="A987" s="30">
        <v>39693</v>
      </c>
      <c r="B987" s="30" t="s">
        <v>6177</v>
      </c>
      <c r="C987" s="30" t="s">
        <v>4113</v>
      </c>
      <c r="D987" s="211">
        <v>2636.9</v>
      </c>
    </row>
    <row r="988" spans="1:4" x14ac:dyDescent="0.25">
      <c r="A988" s="30">
        <v>39692</v>
      </c>
      <c r="B988" s="30" t="s">
        <v>6178</v>
      </c>
      <c r="C988" s="30" t="s">
        <v>4113</v>
      </c>
      <c r="D988" s="210">
        <v>843.75</v>
      </c>
    </row>
    <row r="989" spans="1:4" x14ac:dyDescent="0.25">
      <c r="A989" s="30">
        <v>34643</v>
      </c>
      <c r="B989" s="30" t="s">
        <v>6179</v>
      </c>
      <c r="C989" s="30" t="s">
        <v>4113</v>
      </c>
      <c r="D989" s="210">
        <v>15.95</v>
      </c>
    </row>
    <row r="990" spans="1:4" x14ac:dyDescent="0.25">
      <c r="A990" s="30">
        <v>1062</v>
      </c>
      <c r="B990" s="30" t="s">
        <v>13295</v>
      </c>
      <c r="C990" s="30" t="s">
        <v>4113</v>
      </c>
      <c r="D990" s="210">
        <v>267.39999999999998</v>
      </c>
    </row>
    <row r="991" spans="1:4" x14ac:dyDescent="0.25">
      <c r="A991" s="30">
        <v>39686</v>
      </c>
      <c r="B991" s="30" t="s">
        <v>13296</v>
      </c>
      <c r="C991" s="30" t="s">
        <v>4113</v>
      </c>
      <c r="D991" s="210">
        <v>432.97</v>
      </c>
    </row>
    <row r="992" spans="1:4" x14ac:dyDescent="0.25">
      <c r="A992" s="30">
        <v>43095</v>
      </c>
      <c r="B992" s="30" t="s">
        <v>13297</v>
      </c>
      <c r="C992" s="30" t="s">
        <v>4113</v>
      </c>
      <c r="D992" s="210">
        <v>125</v>
      </c>
    </row>
    <row r="993" spans="1:4" x14ac:dyDescent="0.25">
      <c r="A993" s="30">
        <v>1871</v>
      </c>
      <c r="B993" s="30" t="s">
        <v>6180</v>
      </c>
      <c r="C993" s="30" t="s">
        <v>4113</v>
      </c>
      <c r="D993" s="210">
        <v>3.13</v>
      </c>
    </row>
    <row r="994" spans="1:4" x14ac:dyDescent="0.25">
      <c r="A994" s="30">
        <v>12001</v>
      </c>
      <c r="B994" s="30" t="s">
        <v>6181</v>
      </c>
      <c r="C994" s="30" t="s">
        <v>4113</v>
      </c>
      <c r="D994" s="210">
        <v>4.5199999999999996</v>
      </c>
    </row>
    <row r="995" spans="1:4" x14ac:dyDescent="0.25">
      <c r="A995" s="30">
        <v>11882</v>
      </c>
      <c r="B995" s="30" t="s">
        <v>13298</v>
      </c>
      <c r="C995" s="30" t="s">
        <v>4113</v>
      </c>
      <c r="D995" s="210">
        <v>101.95</v>
      </c>
    </row>
    <row r="996" spans="1:4" x14ac:dyDescent="0.25">
      <c r="A996" s="30">
        <v>1068</v>
      </c>
      <c r="B996" s="30" t="s">
        <v>13299</v>
      </c>
      <c r="C996" s="30" t="s">
        <v>4113</v>
      </c>
      <c r="D996" s="211">
        <v>1763.77</v>
      </c>
    </row>
    <row r="997" spans="1:4" x14ac:dyDescent="0.25">
      <c r="A997" s="30">
        <v>39690</v>
      </c>
      <c r="B997" s="30" t="s">
        <v>13300</v>
      </c>
      <c r="C997" s="30" t="s">
        <v>4113</v>
      </c>
      <c r="D997" s="211">
        <v>2959.02</v>
      </c>
    </row>
    <row r="998" spans="1:4" x14ac:dyDescent="0.25">
      <c r="A998" s="30">
        <v>39691</v>
      </c>
      <c r="B998" s="30" t="s">
        <v>13301</v>
      </c>
      <c r="C998" s="30" t="s">
        <v>4113</v>
      </c>
      <c r="D998" s="211">
        <v>3721.62</v>
      </c>
    </row>
    <row r="999" spans="1:4" x14ac:dyDescent="0.25">
      <c r="A999" s="30">
        <v>39808</v>
      </c>
      <c r="B999" s="30" t="s">
        <v>13302</v>
      </c>
      <c r="C999" s="30" t="s">
        <v>4113</v>
      </c>
      <c r="D999" s="210">
        <v>65.260000000000005</v>
      </c>
    </row>
    <row r="1000" spans="1:4" x14ac:dyDescent="0.25">
      <c r="A1000" s="30">
        <v>39809</v>
      </c>
      <c r="B1000" s="30" t="s">
        <v>13303</v>
      </c>
      <c r="C1000" s="30" t="s">
        <v>4113</v>
      </c>
      <c r="D1000" s="210">
        <v>154.79</v>
      </c>
    </row>
    <row r="1001" spans="1:4" x14ac:dyDescent="0.25">
      <c r="A1001" s="30">
        <v>43439</v>
      </c>
      <c r="B1001" s="30" t="s">
        <v>13304</v>
      </c>
      <c r="C1001" s="30" t="s">
        <v>4113</v>
      </c>
      <c r="D1001" s="210">
        <v>468</v>
      </c>
    </row>
    <row r="1002" spans="1:4" x14ac:dyDescent="0.25">
      <c r="A1002" s="30">
        <v>5103</v>
      </c>
      <c r="B1002" s="30" t="s">
        <v>6182</v>
      </c>
      <c r="C1002" s="30" t="s">
        <v>4113</v>
      </c>
      <c r="D1002" s="210">
        <v>14.99</v>
      </c>
    </row>
    <row r="1003" spans="1:4" x14ac:dyDescent="0.25">
      <c r="A1003" s="30">
        <v>11712</v>
      </c>
      <c r="B1003" s="30" t="s">
        <v>6183</v>
      </c>
      <c r="C1003" s="30" t="s">
        <v>4113</v>
      </c>
      <c r="D1003" s="210">
        <v>34.9</v>
      </c>
    </row>
    <row r="1004" spans="1:4" x14ac:dyDescent="0.25">
      <c r="A1004" s="30">
        <v>11717</v>
      </c>
      <c r="B1004" s="30" t="s">
        <v>6184</v>
      </c>
      <c r="C1004" s="30" t="s">
        <v>4113</v>
      </c>
      <c r="D1004" s="210">
        <v>37.92</v>
      </c>
    </row>
    <row r="1005" spans="1:4" x14ac:dyDescent="0.25">
      <c r="A1005" s="30">
        <v>11714</v>
      </c>
      <c r="B1005" s="30" t="s">
        <v>6185</v>
      </c>
      <c r="C1005" s="30" t="s">
        <v>4113</v>
      </c>
      <c r="D1005" s="210">
        <v>47.18</v>
      </c>
    </row>
    <row r="1006" spans="1:4" x14ac:dyDescent="0.25">
      <c r="A1006" s="30">
        <v>11880</v>
      </c>
      <c r="B1006" s="30" t="s">
        <v>6186</v>
      </c>
      <c r="C1006" s="30" t="s">
        <v>4113</v>
      </c>
      <c r="D1006" s="210">
        <v>97.59</v>
      </c>
    </row>
    <row r="1007" spans="1:4" x14ac:dyDescent="0.25">
      <c r="A1007" s="30">
        <v>1106</v>
      </c>
      <c r="B1007" s="30" t="s">
        <v>6187</v>
      </c>
      <c r="C1007" s="30" t="s">
        <v>4117</v>
      </c>
      <c r="D1007" s="210">
        <v>0.75</v>
      </c>
    </row>
    <row r="1008" spans="1:4" x14ac:dyDescent="0.25">
      <c r="A1008" s="30">
        <v>11161</v>
      </c>
      <c r="B1008" s="30" t="s">
        <v>6188</v>
      </c>
      <c r="C1008" s="30" t="s">
        <v>4117</v>
      </c>
      <c r="D1008" s="210">
        <v>1.25</v>
      </c>
    </row>
    <row r="1009" spans="1:4" x14ac:dyDescent="0.25">
      <c r="A1009" s="30">
        <v>1107</v>
      </c>
      <c r="B1009" s="30" t="s">
        <v>6189</v>
      </c>
      <c r="C1009" s="30" t="s">
        <v>4117</v>
      </c>
      <c r="D1009" s="210">
        <v>0.63</v>
      </c>
    </row>
    <row r="1010" spans="1:4" x14ac:dyDescent="0.25">
      <c r="A1010" s="30">
        <v>25963</v>
      </c>
      <c r="B1010" s="30" t="s">
        <v>6190</v>
      </c>
      <c r="C1010" s="30" t="s">
        <v>4117</v>
      </c>
      <c r="D1010" s="210">
        <v>0.12</v>
      </c>
    </row>
    <row r="1011" spans="1:4" x14ac:dyDescent="0.25">
      <c r="A1011" s="30">
        <v>4759</v>
      </c>
      <c r="B1011" s="30" t="s">
        <v>6191</v>
      </c>
      <c r="C1011" s="30" t="s">
        <v>4115</v>
      </c>
      <c r="D1011" s="210">
        <v>13.49</v>
      </c>
    </row>
    <row r="1012" spans="1:4" x14ac:dyDescent="0.25">
      <c r="A1012" s="30">
        <v>41068</v>
      </c>
      <c r="B1012" s="30" t="s">
        <v>6192</v>
      </c>
      <c r="C1012" s="30" t="s">
        <v>4120</v>
      </c>
      <c r="D1012" s="211">
        <v>2393.9899999999998</v>
      </c>
    </row>
    <row r="1013" spans="1:4" x14ac:dyDescent="0.25">
      <c r="A1013" s="30">
        <v>1108</v>
      </c>
      <c r="B1013" s="30" t="s">
        <v>6193</v>
      </c>
      <c r="C1013" s="30" t="s">
        <v>4116</v>
      </c>
      <c r="D1013" s="210">
        <v>28.76</v>
      </c>
    </row>
    <row r="1014" spans="1:4" x14ac:dyDescent="0.25">
      <c r="A1014" s="30">
        <v>1117</v>
      </c>
      <c r="B1014" s="30" t="s">
        <v>6194</v>
      </c>
      <c r="C1014" s="30" t="s">
        <v>4116</v>
      </c>
      <c r="D1014" s="210">
        <v>28.99</v>
      </c>
    </row>
    <row r="1015" spans="1:4" x14ac:dyDescent="0.25">
      <c r="A1015" s="30">
        <v>1118</v>
      </c>
      <c r="B1015" s="30" t="s">
        <v>6195</v>
      </c>
      <c r="C1015" s="30" t="s">
        <v>4116</v>
      </c>
      <c r="D1015" s="210">
        <v>34.26</v>
      </c>
    </row>
    <row r="1016" spans="1:4" x14ac:dyDescent="0.25">
      <c r="A1016" s="30">
        <v>1110</v>
      </c>
      <c r="B1016" s="30" t="s">
        <v>6196</v>
      </c>
      <c r="C1016" s="30" t="s">
        <v>4116</v>
      </c>
      <c r="D1016" s="210">
        <v>34.26</v>
      </c>
    </row>
    <row r="1017" spans="1:4" x14ac:dyDescent="0.25">
      <c r="A1017" s="30">
        <v>12618</v>
      </c>
      <c r="B1017" s="30" t="s">
        <v>6197</v>
      </c>
      <c r="C1017" s="30" t="s">
        <v>4113</v>
      </c>
      <c r="D1017" s="210">
        <v>43.35</v>
      </c>
    </row>
    <row r="1018" spans="1:4" x14ac:dyDescent="0.25">
      <c r="A1018" s="30">
        <v>40784</v>
      </c>
      <c r="B1018" s="30" t="s">
        <v>13305</v>
      </c>
      <c r="C1018" s="30" t="s">
        <v>4116</v>
      </c>
      <c r="D1018" s="210">
        <v>94.5</v>
      </c>
    </row>
    <row r="1019" spans="1:4" x14ac:dyDescent="0.25">
      <c r="A1019" s="30">
        <v>40782</v>
      </c>
      <c r="B1019" s="30" t="s">
        <v>13306</v>
      </c>
      <c r="C1019" s="30" t="s">
        <v>4116</v>
      </c>
      <c r="D1019" s="210">
        <v>37.08</v>
      </c>
    </row>
    <row r="1020" spans="1:4" x14ac:dyDescent="0.25">
      <c r="A1020" s="30">
        <v>40783</v>
      </c>
      <c r="B1020" s="30" t="s">
        <v>13307</v>
      </c>
      <c r="C1020" s="30" t="s">
        <v>4116</v>
      </c>
      <c r="D1020" s="210">
        <v>48.31</v>
      </c>
    </row>
    <row r="1021" spans="1:4" x14ac:dyDescent="0.25">
      <c r="A1021" s="30">
        <v>1109</v>
      </c>
      <c r="B1021" s="30" t="s">
        <v>6198</v>
      </c>
      <c r="C1021" s="30" t="s">
        <v>4116</v>
      </c>
      <c r="D1021" s="210">
        <v>28.76</v>
      </c>
    </row>
    <row r="1022" spans="1:4" x14ac:dyDescent="0.25">
      <c r="A1022" s="30">
        <v>1119</v>
      </c>
      <c r="B1022" s="30" t="s">
        <v>6199</v>
      </c>
      <c r="C1022" s="30" t="s">
        <v>4116</v>
      </c>
      <c r="D1022" s="210">
        <v>18.54</v>
      </c>
    </row>
    <row r="1023" spans="1:4" x14ac:dyDescent="0.25">
      <c r="A1023" s="30">
        <v>13115</v>
      </c>
      <c r="B1023" s="30" t="s">
        <v>13308</v>
      </c>
      <c r="C1023" s="30" t="s">
        <v>4116</v>
      </c>
      <c r="D1023" s="210">
        <v>14.99</v>
      </c>
    </row>
    <row r="1024" spans="1:4" x14ac:dyDescent="0.25">
      <c r="A1024" s="30">
        <v>10541</v>
      </c>
      <c r="B1024" s="30" t="s">
        <v>13309</v>
      </c>
      <c r="C1024" s="30" t="s">
        <v>4116</v>
      </c>
      <c r="D1024" s="210">
        <v>18.32</v>
      </c>
    </row>
    <row r="1025" spans="1:4" x14ac:dyDescent="0.25">
      <c r="A1025" s="30">
        <v>10542</v>
      </c>
      <c r="B1025" s="30" t="s">
        <v>13310</v>
      </c>
      <c r="C1025" s="30" t="s">
        <v>4116</v>
      </c>
      <c r="D1025" s="210">
        <v>23.96</v>
      </c>
    </row>
    <row r="1026" spans="1:4" x14ac:dyDescent="0.25">
      <c r="A1026" s="30">
        <v>10543</v>
      </c>
      <c r="B1026" s="30" t="s">
        <v>13311</v>
      </c>
      <c r="C1026" s="30" t="s">
        <v>4116</v>
      </c>
      <c r="D1026" s="210">
        <v>38.89</v>
      </c>
    </row>
    <row r="1027" spans="1:4" x14ac:dyDescent="0.25">
      <c r="A1027" s="30">
        <v>10544</v>
      </c>
      <c r="B1027" s="30" t="s">
        <v>13312</v>
      </c>
      <c r="C1027" s="30" t="s">
        <v>4116</v>
      </c>
      <c r="D1027" s="210">
        <v>50.3</v>
      </c>
    </row>
    <row r="1028" spans="1:4" x14ac:dyDescent="0.25">
      <c r="A1028" s="30">
        <v>10545</v>
      </c>
      <c r="B1028" s="30" t="s">
        <v>13313</v>
      </c>
      <c r="C1028" s="30" t="s">
        <v>4116</v>
      </c>
      <c r="D1028" s="210">
        <v>93.99</v>
      </c>
    </row>
    <row r="1029" spans="1:4" x14ac:dyDescent="0.25">
      <c r="A1029" s="30">
        <v>38365</v>
      </c>
      <c r="B1029" s="30" t="s">
        <v>6200</v>
      </c>
      <c r="C1029" s="30" t="s">
        <v>4114</v>
      </c>
      <c r="D1029" s="210">
        <v>1.97</v>
      </c>
    </row>
    <row r="1030" spans="1:4" x14ac:dyDescent="0.25">
      <c r="A1030" s="30">
        <v>37745</v>
      </c>
      <c r="B1030" s="30" t="s">
        <v>6201</v>
      </c>
      <c r="C1030" s="30" t="s">
        <v>4113</v>
      </c>
      <c r="D1030" s="211">
        <v>303500</v>
      </c>
    </row>
    <row r="1031" spans="1:4" x14ac:dyDescent="0.25">
      <c r="A1031" s="30">
        <v>37754</v>
      </c>
      <c r="B1031" s="30" t="s">
        <v>6202</v>
      </c>
      <c r="C1031" s="30" t="s">
        <v>4113</v>
      </c>
      <c r="D1031" s="211">
        <v>316946.2</v>
      </c>
    </row>
    <row r="1032" spans="1:4" x14ac:dyDescent="0.25">
      <c r="A1032" s="30">
        <v>37748</v>
      </c>
      <c r="B1032" s="30" t="s">
        <v>6203</v>
      </c>
      <c r="C1032" s="30" t="s">
        <v>4113</v>
      </c>
      <c r="D1032" s="211">
        <v>322660.83</v>
      </c>
    </row>
    <row r="1033" spans="1:4" x14ac:dyDescent="0.25">
      <c r="A1033" s="30">
        <v>37761</v>
      </c>
      <c r="B1033" s="30" t="s">
        <v>6204</v>
      </c>
      <c r="C1033" s="30" t="s">
        <v>4113</v>
      </c>
      <c r="D1033" s="211">
        <v>267003.15000000002</v>
      </c>
    </row>
    <row r="1034" spans="1:4" x14ac:dyDescent="0.25">
      <c r="A1034" s="30">
        <v>37757</v>
      </c>
      <c r="B1034" s="30" t="s">
        <v>6205</v>
      </c>
      <c r="C1034" s="30" t="s">
        <v>4113</v>
      </c>
      <c r="D1034" s="211">
        <v>371691.44</v>
      </c>
    </row>
    <row r="1035" spans="1:4" x14ac:dyDescent="0.25">
      <c r="A1035" s="30">
        <v>37759</v>
      </c>
      <c r="B1035" s="30" t="s">
        <v>6206</v>
      </c>
      <c r="C1035" s="30" t="s">
        <v>4113</v>
      </c>
      <c r="D1035" s="211">
        <v>373132.12</v>
      </c>
    </row>
    <row r="1036" spans="1:4" x14ac:dyDescent="0.25">
      <c r="A1036" s="30">
        <v>37766</v>
      </c>
      <c r="B1036" s="30" t="s">
        <v>6207</v>
      </c>
      <c r="C1036" s="30" t="s">
        <v>4113</v>
      </c>
      <c r="D1036" s="211">
        <v>373132.09</v>
      </c>
    </row>
    <row r="1037" spans="1:4" x14ac:dyDescent="0.25">
      <c r="A1037" s="30">
        <v>37752</v>
      </c>
      <c r="B1037" s="30" t="s">
        <v>6208</v>
      </c>
      <c r="C1037" s="30" t="s">
        <v>4113</v>
      </c>
      <c r="D1037" s="211">
        <v>338364.07</v>
      </c>
    </row>
    <row r="1038" spans="1:4" x14ac:dyDescent="0.25">
      <c r="A1038" s="30">
        <v>37760</v>
      </c>
      <c r="B1038" s="30" t="s">
        <v>6209</v>
      </c>
      <c r="C1038" s="30" t="s">
        <v>4113</v>
      </c>
      <c r="D1038" s="211">
        <v>356324.35</v>
      </c>
    </row>
    <row r="1039" spans="1:4" x14ac:dyDescent="0.25">
      <c r="A1039" s="30">
        <v>37765</v>
      </c>
      <c r="B1039" s="30" t="s">
        <v>6210</v>
      </c>
      <c r="C1039" s="30" t="s">
        <v>4113</v>
      </c>
      <c r="D1039" s="211">
        <v>248754.76</v>
      </c>
    </row>
    <row r="1040" spans="1:4" x14ac:dyDescent="0.25">
      <c r="A1040" s="30">
        <v>37746</v>
      </c>
      <c r="B1040" s="30" t="s">
        <v>6211</v>
      </c>
      <c r="C1040" s="30" t="s">
        <v>4113</v>
      </c>
      <c r="D1040" s="211">
        <v>272717.78000000003</v>
      </c>
    </row>
    <row r="1041" spans="1:4" x14ac:dyDescent="0.25">
      <c r="A1041" s="30">
        <v>37750</v>
      </c>
      <c r="B1041" s="30" t="s">
        <v>6212</v>
      </c>
      <c r="C1041" s="30" t="s">
        <v>4113</v>
      </c>
      <c r="D1041" s="211">
        <v>271757.34999999998</v>
      </c>
    </row>
    <row r="1042" spans="1:4" x14ac:dyDescent="0.25">
      <c r="A1042" s="30">
        <v>37753</v>
      </c>
      <c r="B1042" s="30" t="s">
        <v>6213</v>
      </c>
      <c r="C1042" s="30" t="s">
        <v>4113</v>
      </c>
      <c r="D1042" s="211">
        <v>270796.90000000002</v>
      </c>
    </row>
    <row r="1043" spans="1:4" x14ac:dyDescent="0.25">
      <c r="A1043" s="30">
        <v>37756</v>
      </c>
      <c r="B1043" s="30" t="s">
        <v>6214</v>
      </c>
      <c r="C1043" s="30" t="s">
        <v>4113</v>
      </c>
      <c r="D1043" s="211">
        <v>267003.15000000002</v>
      </c>
    </row>
    <row r="1044" spans="1:4" x14ac:dyDescent="0.25">
      <c r="A1044" s="30">
        <v>37755</v>
      </c>
      <c r="B1044" s="30" t="s">
        <v>6215</v>
      </c>
      <c r="C1044" s="30" t="s">
        <v>4113</v>
      </c>
      <c r="D1044" s="211">
        <v>388018.98</v>
      </c>
    </row>
    <row r="1045" spans="1:4" x14ac:dyDescent="0.25">
      <c r="A1045" s="30">
        <v>37758</v>
      </c>
      <c r="B1045" s="30" t="s">
        <v>6216</v>
      </c>
      <c r="C1045" s="30" t="s">
        <v>4113</v>
      </c>
      <c r="D1045" s="211">
        <v>437962.03</v>
      </c>
    </row>
    <row r="1046" spans="1:4" x14ac:dyDescent="0.25">
      <c r="A1046" s="30">
        <v>37747</v>
      </c>
      <c r="B1046" s="30" t="s">
        <v>6217</v>
      </c>
      <c r="C1046" s="30" t="s">
        <v>4113</v>
      </c>
      <c r="D1046" s="211">
        <v>394069.77</v>
      </c>
    </row>
    <row r="1047" spans="1:4" x14ac:dyDescent="0.25">
      <c r="A1047" s="30">
        <v>37767</v>
      </c>
      <c r="B1047" s="30" t="s">
        <v>6218</v>
      </c>
      <c r="C1047" s="30" t="s">
        <v>4113</v>
      </c>
      <c r="D1047" s="211">
        <v>415871.84</v>
      </c>
    </row>
    <row r="1048" spans="1:4" x14ac:dyDescent="0.25">
      <c r="A1048" s="30">
        <v>37751</v>
      </c>
      <c r="B1048" s="30" t="s">
        <v>6219</v>
      </c>
      <c r="C1048" s="30" t="s">
        <v>4113</v>
      </c>
      <c r="D1048" s="211">
        <v>415871.84</v>
      </c>
    </row>
    <row r="1049" spans="1:4" x14ac:dyDescent="0.25">
      <c r="A1049" s="30">
        <v>37749</v>
      </c>
      <c r="B1049" s="30" t="s">
        <v>6220</v>
      </c>
      <c r="C1049" s="30" t="s">
        <v>4113</v>
      </c>
      <c r="D1049" s="211">
        <v>411069.62</v>
      </c>
    </row>
    <row r="1050" spans="1:4" x14ac:dyDescent="0.25">
      <c r="A1050" s="30">
        <v>1159</v>
      </c>
      <c r="B1050" s="30" t="s">
        <v>6221</v>
      </c>
      <c r="C1050" s="30" t="s">
        <v>4113</v>
      </c>
      <c r="D1050" s="211">
        <v>200549.17</v>
      </c>
    </row>
    <row r="1051" spans="1:4" x14ac:dyDescent="0.25">
      <c r="A1051" s="30">
        <v>12114</v>
      </c>
      <c r="B1051" s="30" t="s">
        <v>6222</v>
      </c>
      <c r="C1051" s="30" t="s">
        <v>4113</v>
      </c>
      <c r="D1051" s="210">
        <v>104.84</v>
      </c>
    </row>
    <row r="1052" spans="1:4" x14ac:dyDescent="0.25">
      <c r="A1052" s="30">
        <v>38106</v>
      </c>
      <c r="B1052" s="30" t="s">
        <v>6223</v>
      </c>
      <c r="C1052" s="30" t="s">
        <v>4113</v>
      </c>
      <c r="D1052" s="210">
        <v>14.25</v>
      </c>
    </row>
    <row r="1053" spans="1:4" x14ac:dyDescent="0.25">
      <c r="A1053" s="30">
        <v>38085</v>
      </c>
      <c r="B1053" s="30" t="s">
        <v>6224</v>
      </c>
      <c r="C1053" s="30" t="s">
        <v>4113</v>
      </c>
      <c r="D1053" s="210">
        <v>16.829999999999998</v>
      </c>
    </row>
    <row r="1054" spans="1:4" x14ac:dyDescent="0.25">
      <c r="A1054" s="30">
        <v>38599</v>
      </c>
      <c r="B1054" s="30" t="s">
        <v>13314</v>
      </c>
      <c r="C1054" s="30" t="s">
        <v>4113</v>
      </c>
      <c r="D1054" s="210">
        <v>4.29</v>
      </c>
    </row>
    <row r="1055" spans="1:4" x14ac:dyDescent="0.25">
      <c r="A1055" s="30">
        <v>38596</v>
      </c>
      <c r="B1055" s="30" t="s">
        <v>13315</v>
      </c>
      <c r="C1055" s="30" t="s">
        <v>4113</v>
      </c>
      <c r="D1055" s="210">
        <v>3.56</v>
      </c>
    </row>
    <row r="1056" spans="1:4" x14ac:dyDescent="0.25">
      <c r="A1056" s="30">
        <v>38600</v>
      </c>
      <c r="B1056" s="30" t="s">
        <v>13316</v>
      </c>
      <c r="C1056" s="30" t="s">
        <v>4113</v>
      </c>
      <c r="D1056" s="210">
        <v>4.55</v>
      </c>
    </row>
    <row r="1057" spans="1:4" x14ac:dyDescent="0.25">
      <c r="A1057" s="30">
        <v>38597</v>
      </c>
      <c r="B1057" s="30" t="s">
        <v>13317</v>
      </c>
      <c r="C1057" s="30" t="s">
        <v>4113</v>
      </c>
      <c r="D1057" s="210">
        <v>3.58</v>
      </c>
    </row>
    <row r="1058" spans="1:4" x14ac:dyDescent="0.25">
      <c r="A1058" s="30">
        <v>659</v>
      </c>
      <c r="B1058" s="30" t="s">
        <v>13318</v>
      </c>
      <c r="C1058" s="30" t="s">
        <v>4113</v>
      </c>
      <c r="D1058" s="210">
        <v>2.06</v>
      </c>
    </row>
    <row r="1059" spans="1:4" x14ac:dyDescent="0.25">
      <c r="A1059" s="30">
        <v>660</v>
      </c>
      <c r="B1059" s="30" t="s">
        <v>13319</v>
      </c>
      <c r="C1059" s="30" t="s">
        <v>4113</v>
      </c>
      <c r="D1059" s="210">
        <v>2.4700000000000002</v>
      </c>
    </row>
    <row r="1060" spans="1:4" x14ac:dyDescent="0.25">
      <c r="A1060" s="30">
        <v>658</v>
      </c>
      <c r="B1060" s="30" t="s">
        <v>13320</v>
      </c>
      <c r="C1060" s="30" t="s">
        <v>4113</v>
      </c>
      <c r="D1060" s="210">
        <v>1.39</v>
      </c>
    </row>
    <row r="1061" spans="1:4" x14ac:dyDescent="0.25">
      <c r="A1061" s="30">
        <v>38548</v>
      </c>
      <c r="B1061" s="30" t="s">
        <v>6225</v>
      </c>
      <c r="C1061" s="30" t="s">
        <v>4113</v>
      </c>
      <c r="D1061" s="210">
        <v>2.12</v>
      </c>
    </row>
    <row r="1062" spans="1:4" x14ac:dyDescent="0.25">
      <c r="A1062" s="30">
        <v>34649</v>
      </c>
      <c r="B1062" s="30" t="s">
        <v>6226</v>
      </c>
      <c r="C1062" s="30" t="s">
        <v>4113</v>
      </c>
      <c r="D1062" s="210">
        <v>2.86</v>
      </c>
    </row>
    <row r="1063" spans="1:4" x14ac:dyDescent="0.25">
      <c r="A1063" s="30">
        <v>34655</v>
      </c>
      <c r="B1063" s="30" t="s">
        <v>6227</v>
      </c>
      <c r="C1063" s="30" t="s">
        <v>4113</v>
      </c>
      <c r="D1063" s="210">
        <v>3.79</v>
      </c>
    </row>
    <row r="1064" spans="1:4" x14ac:dyDescent="0.25">
      <c r="A1064" s="30">
        <v>40607</v>
      </c>
      <c r="B1064" s="30" t="s">
        <v>6228</v>
      </c>
      <c r="C1064" s="30" t="s">
        <v>4113</v>
      </c>
      <c r="D1064" s="210">
        <v>5.55</v>
      </c>
    </row>
    <row r="1065" spans="1:4" x14ac:dyDescent="0.25">
      <c r="A1065" s="30">
        <v>569</v>
      </c>
      <c r="B1065" s="30" t="s">
        <v>13321</v>
      </c>
      <c r="C1065" s="30" t="s">
        <v>4117</v>
      </c>
      <c r="D1065" s="210">
        <v>10.039999999999999</v>
      </c>
    </row>
    <row r="1066" spans="1:4" x14ac:dyDescent="0.25">
      <c r="A1066" s="30">
        <v>567</v>
      </c>
      <c r="B1066" s="30" t="s">
        <v>13322</v>
      </c>
      <c r="C1066" s="30" t="s">
        <v>4116</v>
      </c>
      <c r="D1066" s="210">
        <v>14.67</v>
      </c>
    </row>
    <row r="1067" spans="1:4" x14ac:dyDescent="0.25">
      <c r="A1067" s="30">
        <v>574</v>
      </c>
      <c r="B1067" s="30" t="s">
        <v>13323</v>
      </c>
      <c r="C1067" s="30" t="s">
        <v>4116</v>
      </c>
      <c r="D1067" s="210">
        <v>38.57</v>
      </c>
    </row>
    <row r="1068" spans="1:4" x14ac:dyDescent="0.25">
      <c r="A1068" s="30">
        <v>568</v>
      </c>
      <c r="B1068" s="30" t="s">
        <v>13324</v>
      </c>
      <c r="C1068" s="30" t="s">
        <v>4116</v>
      </c>
      <c r="D1068" s="210">
        <v>81.28</v>
      </c>
    </row>
    <row r="1069" spans="1:4" x14ac:dyDescent="0.25">
      <c r="A1069" s="30">
        <v>585</v>
      </c>
      <c r="B1069" s="30" t="s">
        <v>6229</v>
      </c>
      <c r="C1069" s="30" t="s">
        <v>4117</v>
      </c>
      <c r="D1069" s="210">
        <v>32.29</v>
      </c>
    </row>
    <row r="1070" spans="1:4" x14ac:dyDescent="0.25">
      <c r="A1070" s="30">
        <v>4777</v>
      </c>
      <c r="B1070" s="30" t="s">
        <v>6230</v>
      </c>
      <c r="C1070" s="30" t="s">
        <v>4117</v>
      </c>
      <c r="D1070" s="210">
        <v>9.76</v>
      </c>
    </row>
    <row r="1071" spans="1:4" x14ac:dyDescent="0.25">
      <c r="A1071" s="30">
        <v>587</v>
      </c>
      <c r="B1071" s="30" t="s">
        <v>6231</v>
      </c>
      <c r="C1071" s="30" t="s">
        <v>4117</v>
      </c>
      <c r="D1071" s="210">
        <v>34.6</v>
      </c>
    </row>
    <row r="1072" spans="1:4" x14ac:dyDescent="0.25">
      <c r="A1072" s="30">
        <v>590</v>
      </c>
      <c r="B1072" s="30" t="s">
        <v>6232</v>
      </c>
      <c r="C1072" s="30" t="s">
        <v>4117</v>
      </c>
      <c r="D1072" s="210">
        <v>33.44</v>
      </c>
    </row>
    <row r="1073" spans="1:4" x14ac:dyDescent="0.25">
      <c r="A1073" s="30">
        <v>592</v>
      </c>
      <c r="B1073" s="30" t="s">
        <v>6233</v>
      </c>
      <c r="C1073" s="30" t="s">
        <v>4117</v>
      </c>
      <c r="D1073" s="210">
        <v>34.6</v>
      </c>
    </row>
    <row r="1074" spans="1:4" x14ac:dyDescent="0.25">
      <c r="A1074" s="30">
        <v>586</v>
      </c>
      <c r="B1074" s="30" t="s">
        <v>6234</v>
      </c>
      <c r="C1074" s="30" t="s">
        <v>4116</v>
      </c>
      <c r="D1074" s="210">
        <v>20.34</v>
      </c>
    </row>
    <row r="1075" spans="1:4" x14ac:dyDescent="0.25">
      <c r="A1075" s="30">
        <v>591</v>
      </c>
      <c r="B1075" s="30" t="s">
        <v>6235</v>
      </c>
      <c r="C1075" s="30" t="s">
        <v>4117</v>
      </c>
      <c r="D1075" s="210">
        <v>32.29</v>
      </c>
    </row>
    <row r="1076" spans="1:4" x14ac:dyDescent="0.25">
      <c r="A1076" s="30">
        <v>588</v>
      </c>
      <c r="B1076" s="30" t="s">
        <v>6236</v>
      </c>
      <c r="C1076" s="30" t="s">
        <v>4116</v>
      </c>
      <c r="D1076" s="210">
        <v>32.17</v>
      </c>
    </row>
    <row r="1077" spans="1:4" x14ac:dyDescent="0.25">
      <c r="A1077" s="30">
        <v>589</v>
      </c>
      <c r="B1077" s="30" t="s">
        <v>6237</v>
      </c>
      <c r="C1077" s="30" t="s">
        <v>4116</v>
      </c>
      <c r="D1077" s="210">
        <v>54.39</v>
      </c>
    </row>
    <row r="1078" spans="1:4" x14ac:dyDescent="0.25">
      <c r="A1078" s="30">
        <v>584</v>
      </c>
      <c r="B1078" s="30" t="s">
        <v>6238</v>
      </c>
      <c r="C1078" s="30" t="s">
        <v>4116</v>
      </c>
      <c r="D1078" s="210">
        <v>34.36</v>
      </c>
    </row>
    <row r="1079" spans="1:4" x14ac:dyDescent="0.25">
      <c r="A1079" s="30">
        <v>1165</v>
      </c>
      <c r="B1079" s="30" t="s">
        <v>6239</v>
      </c>
      <c r="C1079" s="30" t="s">
        <v>4113</v>
      </c>
      <c r="D1079" s="210">
        <v>12</v>
      </c>
    </row>
    <row r="1080" spans="1:4" x14ac:dyDescent="0.25">
      <c r="A1080" s="30">
        <v>1164</v>
      </c>
      <c r="B1080" s="30" t="s">
        <v>6240</v>
      </c>
      <c r="C1080" s="30" t="s">
        <v>4113</v>
      </c>
      <c r="D1080" s="210">
        <v>9.7200000000000006</v>
      </c>
    </row>
    <row r="1081" spans="1:4" x14ac:dyDescent="0.25">
      <c r="A1081" s="30">
        <v>1162</v>
      </c>
      <c r="B1081" s="30" t="s">
        <v>6241</v>
      </c>
      <c r="C1081" s="30" t="s">
        <v>4113</v>
      </c>
      <c r="D1081" s="210">
        <v>3.38</v>
      </c>
    </row>
    <row r="1082" spans="1:4" x14ac:dyDescent="0.25">
      <c r="A1082" s="30">
        <v>12395</v>
      </c>
      <c r="B1082" s="30" t="s">
        <v>6242</v>
      </c>
      <c r="C1082" s="30" t="s">
        <v>4113</v>
      </c>
      <c r="D1082" s="210">
        <v>3.28</v>
      </c>
    </row>
    <row r="1083" spans="1:4" x14ac:dyDescent="0.25">
      <c r="A1083" s="30">
        <v>1170</v>
      </c>
      <c r="B1083" s="30" t="s">
        <v>6243</v>
      </c>
      <c r="C1083" s="30" t="s">
        <v>4113</v>
      </c>
      <c r="D1083" s="210">
        <v>6.37</v>
      </c>
    </row>
    <row r="1084" spans="1:4" x14ac:dyDescent="0.25">
      <c r="A1084" s="30">
        <v>1169</v>
      </c>
      <c r="B1084" s="30" t="s">
        <v>6244</v>
      </c>
      <c r="C1084" s="30" t="s">
        <v>4113</v>
      </c>
      <c r="D1084" s="210">
        <v>31.27</v>
      </c>
    </row>
    <row r="1085" spans="1:4" x14ac:dyDescent="0.25">
      <c r="A1085" s="30">
        <v>1166</v>
      </c>
      <c r="B1085" s="30" t="s">
        <v>6245</v>
      </c>
      <c r="C1085" s="30" t="s">
        <v>4113</v>
      </c>
      <c r="D1085" s="210">
        <v>17.34</v>
      </c>
    </row>
    <row r="1086" spans="1:4" x14ac:dyDescent="0.25">
      <c r="A1086" s="30">
        <v>1163</v>
      </c>
      <c r="B1086" s="30" t="s">
        <v>6246</v>
      </c>
      <c r="C1086" s="30" t="s">
        <v>4113</v>
      </c>
      <c r="D1086" s="210">
        <v>4.37</v>
      </c>
    </row>
    <row r="1087" spans="1:4" x14ac:dyDescent="0.25">
      <c r="A1087" s="30">
        <v>12396</v>
      </c>
      <c r="B1087" s="30" t="s">
        <v>6247</v>
      </c>
      <c r="C1087" s="30" t="s">
        <v>4113</v>
      </c>
      <c r="D1087" s="210">
        <v>3.28</v>
      </c>
    </row>
    <row r="1088" spans="1:4" x14ac:dyDescent="0.25">
      <c r="A1088" s="30">
        <v>1168</v>
      </c>
      <c r="B1088" s="30" t="s">
        <v>6248</v>
      </c>
      <c r="C1088" s="30" t="s">
        <v>4113</v>
      </c>
      <c r="D1088" s="210">
        <v>44.58</v>
      </c>
    </row>
    <row r="1089" spans="1:4" x14ac:dyDescent="0.25">
      <c r="A1089" s="30">
        <v>1167</v>
      </c>
      <c r="B1089" s="30" t="s">
        <v>6249</v>
      </c>
      <c r="C1089" s="30" t="s">
        <v>4113</v>
      </c>
      <c r="D1089" s="210">
        <v>74.569999999999993</v>
      </c>
    </row>
    <row r="1090" spans="1:4" x14ac:dyDescent="0.25">
      <c r="A1090" s="30">
        <v>36331</v>
      </c>
      <c r="B1090" s="30" t="s">
        <v>6250</v>
      </c>
      <c r="C1090" s="30" t="s">
        <v>4113</v>
      </c>
      <c r="D1090" s="210">
        <v>1.83</v>
      </c>
    </row>
    <row r="1091" spans="1:4" x14ac:dyDescent="0.25">
      <c r="A1091" s="30">
        <v>36346</v>
      </c>
      <c r="B1091" s="30" t="s">
        <v>6251</v>
      </c>
      <c r="C1091" s="30" t="s">
        <v>4113</v>
      </c>
      <c r="D1091" s="210">
        <v>3.15</v>
      </c>
    </row>
    <row r="1092" spans="1:4" x14ac:dyDescent="0.25">
      <c r="A1092" s="30">
        <v>1210</v>
      </c>
      <c r="B1092" s="30" t="s">
        <v>6252</v>
      </c>
      <c r="C1092" s="30" t="s">
        <v>4113</v>
      </c>
      <c r="D1092" s="210">
        <v>11.91</v>
      </c>
    </row>
    <row r="1093" spans="1:4" x14ac:dyDescent="0.25">
      <c r="A1093" s="30">
        <v>1203</v>
      </c>
      <c r="B1093" s="30" t="s">
        <v>6253</v>
      </c>
      <c r="C1093" s="30" t="s">
        <v>4113</v>
      </c>
      <c r="D1093" s="210">
        <v>11.54</v>
      </c>
    </row>
    <row r="1094" spans="1:4" x14ac:dyDescent="0.25">
      <c r="A1094" s="30">
        <v>1197</v>
      </c>
      <c r="B1094" s="30" t="s">
        <v>6254</v>
      </c>
      <c r="C1094" s="30" t="s">
        <v>4113</v>
      </c>
      <c r="D1094" s="210">
        <v>1.47</v>
      </c>
    </row>
    <row r="1095" spans="1:4" x14ac:dyDescent="0.25">
      <c r="A1095" s="30">
        <v>1202</v>
      </c>
      <c r="B1095" s="30" t="s">
        <v>6255</v>
      </c>
      <c r="C1095" s="30" t="s">
        <v>4113</v>
      </c>
      <c r="D1095" s="210">
        <v>3.97</v>
      </c>
    </row>
    <row r="1096" spans="1:4" x14ac:dyDescent="0.25">
      <c r="A1096" s="30">
        <v>1188</v>
      </c>
      <c r="B1096" s="30" t="s">
        <v>6256</v>
      </c>
      <c r="C1096" s="30" t="s">
        <v>4113</v>
      </c>
      <c r="D1096" s="210">
        <v>23.47</v>
      </c>
    </row>
    <row r="1097" spans="1:4" x14ac:dyDescent="0.25">
      <c r="A1097" s="30">
        <v>1211</v>
      </c>
      <c r="B1097" s="30" t="s">
        <v>6257</v>
      </c>
      <c r="C1097" s="30" t="s">
        <v>4113</v>
      </c>
      <c r="D1097" s="210">
        <v>12.11</v>
      </c>
    </row>
    <row r="1098" spans="1:4" x14ac:dyDescent="0.25">
      <c r="A1098" s="30">
        <v>1198</v>
      </c>
      <c r="B1098" s="30" t="s">
        <v>6258</v>
      </c>
      <c r="C1098" s="30" t="s">
        <v>4113</v>
      </c>
      <c r="D1098" s="210">
        <v>2.1800000000000002</v>
      </c>
    </row>
    <row r="1099" spans="1:4" x14ac:dyDescent="0.25">
      <c r="A1099" s="30">
        <v>1199</v>
      </c>
      <c r="B1099" s="30" t="s">
        <v>6259</v>
      </c>
      <c r="C1099" s="30" t="s">
        <v>4113</v>
      </c>
      <c r="D1099" s="210">
        <v>30.66</v>
      </c>
    </row>
    <row r="1100" spans="1:4" x14ac:dyDescent="0.25">
      <c r="A1100" s="30">
        <v>20088</v>
      </c>
      <c r="B1100" s="30" t="s">
        <v>13325</v>
      </c>
      <c r="C1100" s="30" t="s">
        <v>4113</v>
      </c>
      <c r="D1100" s="210">
        <v>14.08</v>
      </c>
    </row>
    <row r="1101" spans="1:4" x14ac:dyDescent="0.25">
      <c r="A1101" s="30">
        <v>20089</v>
      </c>
      <c r="B1101" s="30" t="s">
        <v>13326</v>
      </c>
      <c r="C1101" s="30" t="s">
        <v>4113</v>
      </c>
      <c r="D1101" s="210">
        <v>67.099999999999994</v>
      </c>
    </row>
    <row r="1102" spans="1:4" x14ac:dyDescent="0.25">
      <c r="A1102" s="30">
        <v>20087</v>
      </c>
      <c r="B1102" s="30" t="s">
        <v>13327</v>
      </c>
      <c r="C1102" s="30" t="s">
        <v>4113</v>
      </c>
      <c r="D1102" s="210">
        <v>10.14</v>
      </c>
    </row>
    <row r="1103" spans="1:4" x14ac:dyDescent="0.25">
      <c r="A1103" s="30">
        <v>1200</v>
      </c>
      <c r="B1103" s="30" t="s">
        <v>6260</v>
      </c>
      <c r="C1103" s="30" t="s">
        <v>4113</v>
      </c>
      <c r="D1103" s="210">
        <v>8.23</v>
      </c>
    </row>
    <row r="1104" spans="1:4" x14ac:dyDescent="0.25">
      <c r="A1104" s="30">
        <v>12909</v>
      </c>
      <c r="B1104" s="30" t="s">
        <v>6261</v>
      </c>
      <c r="C1104" s="30" t="s">
        <v>4113</v>
      </c>
      <c r="D1104" s="210">
        <v>3.73</v>
      </c>
    </row>
    <row r="1105" spans="1:4" x14ac:dyDescent="0.25">
      <c r="A1105" s="30">
        <v>12910</v>
      </c>
      <c r="B1105" s="30" t="s">
        <v>6262</v>
      </c>
      <c r="C1105" s="30" t="s">
        <v>4113</v>
      </c>
      <c r="D1105" s="210">
        <v>6.23</v>
      </c>
    </row>
    <row r="1106" spans="1:4" x14ac:dyDescent="0.25">
      <c r="A1106" s="30">
        <v>1184</v>
      </c>
      <c r="B1106" s="30" t="s">
        <v>6263</v>
      </c>
      <c r="C1106" s="30" t="s">
        <v>4113</v>
      </c>
      <c r="D1106" s="210">
        <v>75.37</v>
      </c>
    </row>
    <row r="1107" spans="1:4" x14ac:dyDescent="0.25">
      <c r="A1107" s="30">
        <v>1191</v>
      </c>
      <c r="B1107" s="30" t="s">
        <v>6264</v>
      </c>
      <c r="C1107" s="30" t="s">
        <v>4113</v>
      </c>
      <c r="D1107" s="210">
        <v>1.07</v>
      </c>
    </row>
    <row r="1108" spans="1:4" x14ac:dyDescent="0.25">
      <c r="A1108" s="30">
        <v>1185</v>
      </c>
      <c r="B1108" s="30" t="s">
        <v>6265</v>
      </c>
      <c r="C1108" s="30" t="s">
        <v>4113</v>
      </c>
      <c r="D1108" s="210">
        <v>1.22</v>
      </c>
    </row>
    <row r="1109" spans="1:4" x14ac:dyDescent="0.25">
      <c r="A1109" s="30">
        <v>1189</v>
      </c>
      <c r="B1109" s="30" t="s">
        <v>6266</v>
      </c>
      <c r="C1109" s="30" t="s">
        <v>4113</v>
      </c>
      <c r="D1109" s="210">
        <v>2.12</v>
      </c>
    </row>
    <row r="1110" spans="1:4" x14ac:dyDescent="0.25">
      <c r="A1110" s="30">
        <v>1193</v>
      </c>
      <c r="B1110" s="30" t="s">
        <v>6267</v>
      </c>
      <c r="C1110" s="30" t="s">
        <v>4113</v>
      </c>
      <c r="D1110" s="210">
        <v>4.08</v>
      </c>
    </row>
    <row r="1111" spans="1:4" x14ac:dyDescent="0.25">
      <c r="A1111" s="30">
        <v>1194</v>
      </c>
      <c r="B1111" s="30" t="s">
        <v>6268</v>
      </c>
      <c r="C1111" s="30" t="s">
        <v>4113</v>
      </c>
      <c r="D1111" s="210">
        <v>7.73</v>
      </c>
    </row>
    <row r="1112" spans="1:4" x14ac:dyDescent="0.25">
      <c r="A1112" s="30">
        <v>1195</v>
      </c>
      <c r="B1112" s="30" t="s">
        <v>6269</v>
      </c>
      <c r="C1112" s="30" t="s">
        <v>4113</v>
      </c>
      <c r="D1112" s="210">
        <v>11.62</v>
      </c>
    </row>
    <row r="1113" spans="1:4" x14ac:dyDescent="0.25">
      <c r="A1113" s="30">
        <v>1204</v>
      </c>
      <c r="B1113" s="30" t="s">
        <v>6270</v>
      </c>
      <c r="C1113" s="30" t="s">
        <v>4113</v>
      </c>
      <c r="D1113" s="210">
        <v>21.14</v>
      </c>
    </row>
    <row r="1114" spans="1:4" x14ac:dyDescent="0.25">
      <c r="A1114" s="30">
        <v>1205</v>
      </c>
      <c r="B1114" s="30" t="s">
        <v>6271</v>
      </c>
      <c r="C1114" s="30" t="s">
        <v>4113</v>
      </c>
      <c r="D1114" s="210">
        <v>50.15</v>
      </c>
    </row>
    <row r="1115" spans="1:4" x14ac:dyDescent="0.25">
      <c r="A1115" s="30">
        <v>1207</v>
      </c>
      <c r="B1115" s="30" t="s">
        <v>6272</v>
      </c>
      <c r="C1115" s="30" t="s">
        <v>4113</v>
      </c>
      <c r="D1115" s="210">
        <v>37.6</v>
      </c>
    </row>
    <row r="1116" spans="1:4" x14ac:dyDescent="0.25">
      <c r="A1116" s="30">
        <v>1206</v>
      </c>
      <c r="B1116" s="30" t="s">
        <v>6273</v>
      </c>
      <c r="C1116" s="30" t="s">
        <v>4113</v>
      </c>
      <c r="D1116" s="210">
        <v>9.43</v>
      </c>
    </row>
    <row r="1117" spans="1:4" x14ac:dyDescent="0.25">
      <c r="A1117" s="30">
        <v>1183</v>
      </c>
      <c r="B1117" s="30" t="s">
        <v>6274</v>
      </c>
      <c r="C1117" s="30" t="s">
        <v>4113</v>
      </c>
      <c r="D1117" s="210">
        <v>24.55</v>
      </c>
    </row>
    <row r="1118" spans="1:4" x14ac:dyDescent="0.25">
      <c r="A1118" s="30">
        <v>42685</v>
      </c>
      <c r="B1118" s="30" t="s">
        <v>6275</v>
      </c>
      <c r="C1118" s="30" t="s">
        <v>4113</v>
      </c>
      <c r="D1118" s="210">
        <v>99.57</v>
      </c>
    </row>
    <row r="1119" spans="1:4" x14ac:dyDescent="0.25">
      <c r="A1119" s="30">
        <v>42686</v>
      </c>
      <c r="B1119" s="30" t="s">
        <v>6276</v>
      </c>
      <c r="C1119" s="30" t="s">
        <v>4113</v>
      </c>
      <c r="D1119" s="210">
        <v>155.01</v>
      </c>
    </row>
    <row r="1120" spans="1:4" x14ac:dyDescent="0.25">
      <c r="A1120" s="30">
        <v>12894</v>
      </c>
      <c r="B1120" s="30" t="s">
        <v>6277</v>
      </c>
      <c r="C1120" s="30" t="s">
        <v>4113</v>
      </c>
      <c r="D1120" s="210">
        <v>18.18</v>
      </c>
    </row>
    <row r="1121" spans="1:4" x14ac:dyDescent="0.25">
      <c r="A1121" s="30">
        <v>12895</v>
      </c>
      <c r="B1121" s="30" t="s">
        <v>6278</v>
      </c>
      <c r="C1121" s="30" t="s">
        <v>4113</v>
      </c>
      <c r="D1121" s="210">
        <v>13.99</v>
      </c>
    </row>
    <row r="1122" spans="1:4" x14ac:dyDescent="0.25">
      <c r="A1122" s="30">
        <v>1631</v>
      </c>
      <c r="B1122" s="30" t="s">
        <v>6279</v>
      </c>
      <c r="C1122" s="30" t="s">
        <v>4113</v>
      </c>
      <c r="D1122" s="210">
        <v>129.15</v>
      </c>
    </row>
    <row r="1123" spans="1:4" x14ac:dyDescent="0.25">
      <c r="A1123" s="30">
        <v>1633</v>
      </c>
      <c r="B1123" s="30" t="s">
        <v>6280</v>
      </c>
      <c r="C1123" s="30" t="s">
        <v>4113</v>
      </c>
      <c r="D1123" s="210">
        <v>219.44</v>
      </c>
    </row>
    <row r="1124" spans="1:4" x14ac:dyDescent="0.25">
      <c r="A1124" s="30">
        <v>10818</v>
      </c>
      <c r="B1124" s="30" t="s">
        <v>6281</v>
      </c>
      <c r="C1124" s="30" t="s">
        <v>4117</v>
      </c>
      <c r="D1124" s="210">
        <v>29.57</v>
      </c>
    </row>
    <row r="1125" spans="1:4" x14ac:dyDescent="0.25">
      <c r="A1125" s="30">
        <v>39359</v>
      </c>
      <c r="B1125" s="30" t="s">
        <v>6282</v>
      </c>
      <c r="C1125" s="30" t="s">
        <v>4113</v>
      </c>
      <c r="D1125" s="210">
        <v>34.24</v>
      </c>
    </row>
    <row r="1126" spans="1:4" x14ac:dyDescent="0.25">
      <c r="A1126" s="30">
        <v>39360</v>
      </c>
      <c r="B1126" s="30" t="s">
        <v>6283</v>
      </c>
      <c r="C1126" s="30" t="s">
        <v>4113</v>
      </c>
      <c r="D1126" s="210">
        <v>31.12</v>
      </c>
    </row>
    <row r="1127" spans="1:4" x14ac:dyDescent="0.25">
      <c r="A1127" s="30">
        <v>10710</v>
      </c>
      <c r="B1127" s="30" t="s">
        <v>6284</v>
      </c>
      <c r="C1127" s="30" t="s">
        <v>4114</v>
      </c>
      <c r="D1127" s="210">
        <v>113.8</v>
      </c>
    </row>
    <row r="1128" spans="1:4" x14ac:dyDescent="0.25">
      <c r="A1128" s="30">
        <v>10709</v>
      </c>
      <c r="B1128" s="30" t="s">
        <v>6285</v>
      </c>
      <c r="C1128" s="30" t="s">
        <v>4114</v>
      </c>
      <c r="D1128" s="210">
        <v>139.81</v>
      </c>
    </row>
    <row r="1129" spans="1:4" x14ac:dyDescent="0.25">
      <c r="A1129" s="30">
        <v>39636</v>
      </c>
      <c r="B1129" s="30" t="s">
        <v>6286</v>
      </c>
      <c r="C1129" s="30" t="s">
        <v>4114</v>
      </c>
      <c r="D1129" s="210">
        <v>142.76</v>
      </c>
    </row>
    <row r="1130" spans="1:4" x14ac:dyDescent="0.25">
      <c r="A1130" s="30">
        <v>10708</v>
      </c>
      <c r="B1130" s="30" t="s">
        <v>6287</v>
      </c>
      <c r="C1130" s="30" t="s">
        <v>4114</v>
      </c>
      <c r="D1130" s="210">
        <v>44.05</v>
      </c>
    </row>
    <row r="1131" spans="1:4" x14ac:dyDescent="0.25">
      <c r="A1131" s="30">
        <v>39635</v>
      </c>
      <c r="B1131" s="30" t="s">
        <v>6288</v>
      </c>
      <c r="C1131" s="30" t="s">
        <v>4114</v>
      </c>
      <c r="D1131" s="210">
        <v>75</v>
      </c>
    </row>
    <row r="1132" spans="1:4" x14ac:dyDescent="0.25">
      <c r="A1132" s="30">
        <v>6117</v>
      </c>
      <c r="B1132" s="30" t="s">
        <v>6289</v>
      </c>
      <c r="C1132" s="30" t="s">
        <v>4115</v>
      </c>
      <c r="D1132" s="210">
        <v>10.75</v>
      </c>
    </row>
    <row r="1133" spans="1:4" x14ac:dyDescent="0.25">
      <c r="A1133" s="30">
        <v>40913</v>
      </c>
      <c r="B1133" s="30" t="s">
        <v>6290</v>
      </c>
      <c r="C1133" s="30" t="s">
        <v>4120</v>
      </c>
      <c r="D1133" s="211">
        <v>1907.27</v>
      </c>
    </row>
    <row r="1134" spans="1:4" x14ac:dyDescent="0.25">
      <c r="A1134" s="30">
        <v>1214</v>
      </c>
      <c r="B1134" s="30" t="s">
        <v>6291</v>
      </c>
      <c r="C1134" s="30" t="s">
        <v>4115</v>
      </c>
      <c r="D1134" s="210">
        <v>14.91</v>
      </c>
    </row>
    <row r="1135" spans="1:4" x14ac:dyDescent="0.25">
      <c r="A1135" s="30">
        <v>40915</v>
      </c>
      <c r="B1135" s="30" t="s">
        <v>6292</v>
      </c>
      <c r="C1135" s="30" t="s">
        <v>4120</v>
      </c>
      <c r="D1135" s="211">
        <v>2643.34</v>
      </c>
    </row>
    <row r="1136" spans="1:4" x14ac:dyDescent="0.25">
      <c r="A1136" s="30">
        <v>1213</v>
      </c>
      <c r="B1136" s="30" t="s">
        <v>6293</v>
      </c>
      <c r="C1136" s="30" t="s">
        <v>4115</v>
      </c>
      <c r="D1136" s="210">
        <v>13.66</v>
      </c>
    </row>
    <row r="1137" spans="1:4" x14ac:dyDescent="0.25">
      <c r="A1137" s="30">
        <v>40914</v>
      </c>
      <c r="B1137" s="30" t="s">
        <v>6294</v>
      </c>
      <c r="C1137" s="30" t="s">
        <v>4120</v>
      </c>
      <c r="D1137" s="211">
        <v>2420.84</v>
      </c>
    </row>
    <row r="1138" spans="1:4" x14ac:dyDescent="0.25">
      <c r="A1138" s="30">
        <v>5091</v>
      </c>
      <c r="B1138" s="30" t="s">
        <v>6295</v>
      </c>
      <c r="C1138" s="30" t="s">
        <v>4113</v>
      </c>
      <c r="D1138" s="210">
        <v>20.98</v>
      </c>
    </row>
    <row r="1139" spans="1:4" x14ac:dyDescent="0.25">
      <c r="A1139" s="30">
        <v>14615</v>
      </c>
      <c r="B1139" s="30" t="s">
        <v>6296</v>
      </c>
      <c r="C1139" s="30" t="s">
        <v>4113</v>
      </c>
      <c r="D1139" s="211">
        <v>4045.38</v>
      </c>
    </row>
    <row r="1140" spans="1:4" x14ac:dyDescent="0.25">
      <c r="A1140" s="30">
        <v>2711</v>
      </c>
      <c r="B1140" s="30" t="s">
        <v>6297</v>
      </c>
      <c r="C1140" s="30" t="s">
        <v>4113</v>
      </c>
      <c r="D1140" s="210">
        <v>154.9</v>
      </c>
    </row>
    <row r="1141" spans="1:4" x14ac:dyDescent="0.25">
      <c r="A1141" s="30">
        <v>37727</v>
      </c>
      <c r="B1141" s="30" t="s">
        <v>6298</v>
      </c>
      <c r="C1141" s="30" t="s">
        <v>4113</v>
      </c>
      <c r="D1141" s="211">
        <v>15662.5</v>
      </c>
    </row>
    <row r="1142" spans="1:4" x14ac:dyDescent="0.25">
      <c r="A1142" s="30">
        <v>37728</v>
      </c>
      <c r="B1142" s="30" t="s">
        <v>6299</v>
      </c>
      <c r="C1142" s="30" t="s">
        <v>4113</v>
      </c>
      <c r="D1142" s="211">
        <v>21248.42</v>
      </c>
    </row>
    <row r="1143" spans="1:4" x14ac:dyDescent="0.25">
      <c r="A1143" s="30">
        <v>37729</v>
      </c>
      <c r="B1143" s="30" t="s">
        <v>6300</v>
      </c>
      <c r="C1143" s="30" t="s">
        <v>4113</v>
      </c>
      <c r="D1143" s="211">
        <v>23000.87</v>
      </c>
    </row>
    <row r="1144" spans="1:4" x14ac:dyDescent="0.25">
      <c r="A1144" s="30">
        <v>37730</v>
      </c>
      <c r="B1144" s="30" t="s">
        <v>6301</v>
      </c>
      <c r="C1144" s="30" t="s">
        <v>4113</v>
      </c>
      <c r="D1144" s="211">
        <v>24753.32</v>
      </c>
    </row>
    <row r="1145" spans="1:4" x14ac:dyDescent="0.25">
      <c r="A1145" s="30">
        <v>37731</v>
      </c>
      <c r="B1145" s="30" t="s">
        <v>6302</v>
      </c>
      <c r="C1145" s="30" t="s">
        <v>4113</v>
      </c>
      <c r="D1145" s="211">
        <v>26505.759999999998</v>
      </c>
    </row>
    <row r="1146" spans="1:4" x14ac:dyDescent="0.25">
      <c r="A1146" s="30">
        <v>37732</v>
      </c>
      <c r="B1146" s="30" t="s">
        <v>6303</v>
      </c>
      <c r="C1146" s="30" t="s">
        <v>4113</v>
      </c>
      <c r="D1146" s="211">
        <v>30229.71</v>
      </c>
    </row>
    <row r="1147" spans="1:4" x14ac:dyDescent="0.25">
      <c r="A1147" s="30">
        <v>42250</v>
      </c>
      <c r="B1147" s="30" t="s">
        <v>6304</v>
      </c>
      <c r="C1147" s="30" t="s">
        <v>4139</v>
      </c>
      <c r="D1147" s="211">
        <v>2134.7600000000002</v>
      </c>
    </row>
    <row r="1148" spans="1:4" x14ac:dyDescent="0.25">
      <c r="A1148" s="30">
        <v>42256</v>
      </c>
      <c r="B1148" s="30" t="s">
        <v>6305</v>
      </c>
      <c r="C1148" s="30" t="s">
        <v>4117</v>
      </c>
      <c r="D1148" s="210">
        <v>6.01</v>
      </c>
    </row>
    <row r="1149" spans="1:4" x14ac:dyDescent="0.25">
      <c r="A1149" s="30">
        <v>4743</v>
      </c>
      <c r="B1149" s="30" t="s">
        <v>6306</v>
      </c>
      <c r="C1149" s="30" t="s">
        <v>4119</v>
      </c>
      <c r="D1149" s="210">
        <v>46.31</v>
      </c>
    </row>
    <row r="1150" spans="1:4" x14ac:dyDescent="0.25">
      <c r="A1150" s="30">
        <v>4744</v>
      </c>
      <c r="B1150" s="30" t="s">
        <v>6307</v>
      </c>
      <c r="C1150" s="30" t="s">
        <v>4119</v>
      </c>
      <c r="D1150" s="210">
        <v>74.099999999999994</v>
      </c>
    </row>
    <row r="1151" spans="1:4" x14ac:dyDescent="0.25">
      <c r="A1151" s="30">
        <v>4745</v>
      </c>
      <c r="B1151" s="30" t="s">
        <v>6308</v>
      </c>
      <c r="C1151" s="30" t="s">
        <v>4119</v>
      </c>
      <c r="D1151" s="210">
        <v>88.88</v>
      </c>
    </row>
    <row r="1152" spans="1:4" x14ac:dyDescent="0.25">
      <c r="A1152" s="30">
        <v>36496</v>
      </c>
      <c r="B1152" s="30" t="s">
        <v>6309</v>
      </c>
      <c r="C1152" s="30" t="s">
        <v>4113</v>
      </c>
      <c r="D1152" s="211">
        <v>10271.14</v>
      </c>
    </row>
    <row r="1153" spans="1:4" x14ac:dyDescent="0.25">
      <c r="A1153" s="30">
        <v>10630</v>
      </c>
      <c r="B1153" s="30" t="s">
        <v>6310</v>
      </c>
      <c r="C1153" s="30" t="s">
        <v>4113</v>
      </c>
      <c r="D1153" s="211">
        <v>547220.23</v>
      </c>
    </row>
    <row r="1154" spans="1:4" x14ac:dyDescent="0.25">
      <c r="A1154" s="30">
        <v>37762</v>
      </c>
      <c r="B1154" s="30" t="s">
        <v>6311</v>
      </c>
      <c r="C1154" s="30" t="s">
        <v>4113</v>
      </c>
      <c r="D1154" s="211">
        <v>469317.4</v>
      </c>
    </row>
    <row r="1155" spans="1:4" x14ac:dyDescent="0.25">
      <c r="A1155" s="30">
        <v>37763</v>
      </c>
      <c r="B1155" s="30" t="s">
        <v>6312</v>
      </c>
      <c r="C1155" s="30" t="s">
        <v>4113</v>
      </c>
      <c r="D1155" s="211">
        <v>475017.58</v>
      </c>
    </row>
    <row r="1156" spans="1:4" x14ac:dyDescent="0.25">
      <c r="A1156" s="30">
        <v>41992</v>
      </c>
      <c r="B1156" s="30" t="s">
        <v>6313</v>
      </c>
      <c r="C1156" s="30" t="s">
        <v>4113</v>
      </c>
      <c r="D1156" s="211">
        <v>540000</v>
      </c>
    </row>
    <row r="1157" spans="1:4" x14ac:dyDescent="0.25">
      <c r="A1157" s="30">
        <v>13215</v>
      </c>
      <c r="B1157" s="30" t="s">
        <v>6314</v>
      </c>
      <c r="C1157" s="30" t="s">
        <v>4113</v>
      </c>
      <c r="D1157" s="211">
        <v>662174.51</v>
      </c>
    </row>
    <row r="1158" spans="1:4" x14ac:dyDescent="0.25">
      <c r="A1158" s="30">
        <v>4235</v>
      </c>
      <c r="B1158" s="30" t="s">
        <v>6315</v>
      </c>
      <c r="C1158" s="30" t="s">
        <v>4115</v>
      </c>
      <c r="D1158" s="210">
        <v>8.4</v>
      </c>
    </row>
    <row r="1159" spans="1:4" x14ac:dyDescent="0.25">
      <c r="A1159" s="30">
        <v>40976</v>
      </c>
      <c r="B1159" s="30" t="s">
        <v>6316</v>
      </c>
      <c r="C1159" s="30" t="s">
        <v>4120</v>
      </c>
      <c r="D1159" s="211">
        <v>1489.88</v>
      </c>
    </row>
    <row r="1160" spans="1:4" x14ac:dyDescent="0.25">
      <c r="A1160" s="30">
        <v>39013</v>
      </c>
      <c r="B1160" s="30" t="s">
        <v>6317</v>
      </c>
      <c r="C1160" s="30" t="s">
        <v>4113</v>
      </c>
      <c r="D1160" s="210">
        <v>1.45</v>
      </c>
    </row>
    <row r="1161" spans="1:4" x14ac:dyDescent="0.25">
      <c r="A1161" s="30">
        <v>43091</v>
      </c>
      <c r="B1161" s="30" t="s">
        <v>13328</v>
      </c>
      <c r="C1161" s="30" t="s">
        <v>4113</v>
      </c>
      <c r="D1161" s="211">
        <v>5221.1000000000004</v>
      </c>
    </row>
    <row r="1162" spans="1:4" x14ac:dyDescent="0.25">
      <c r="A1162" s="30">
        <v>43092</v>
      </c>
      <c r="B1162" s="30" t="s">
        <v>13329</v>
      </c>
      <c r="C1162" s="30" t="s">
        <v>4113</v>
      </c>
      <c r="D1162" s="211">
        <v>6961.46</v>
      </c>
    </row>
    <row r="1163" spans="1:4" x14ac:dyDescent="0.25">
      <c r="A1163" s="30">
        <v>43089</v>
      </c>
      <c r="B1163" s="30" t="s">
        <v>13330</v>
      </c>
      <c r="C1163" s="30" t="s">
        <v>4113</v>
      </c>
      <c r="D1163" s="211">
        <v>1213.23</v>
      </c>
    </row>
    <row r="1164" spans="1:4" x14ac:dyDescent="0.25">
      <c r="A1164" s="30">
        <v>43090</v>
      </c>
      <c r="B1164" s="30" t="s">
        <v>13331</v>
      </c>
      <c r="C1164" s="30" t="s">
        <v>4113</v>
      </c>
      <c r="D1164" s="211">
        <v>2677.48</v>
      </c>
    </row>
    <row r="1165" spans="1:4" x14ac:dyDescent="0.25">
      <c r="A1165" s="30">
        <v>41967</v>
      </c>
      <c r="B1165" s="30" t="s">
        <v>6318</v>
      </c>
      <c r="C1165" s="30" t="s">
        <v>4118</v>
      </c>
      <c r="D1165" s="210">
        <v>7.44</v>
      </c>
    </row>
    <row r="1166" spans="1:4" x14ac:dyDescent="0.25">
      <c r="A1166" s="30">
        <v>12760</v>
      </c>
      <c r="B1166" s="30" t="s">
        <v>6319</v>
      </c>
      <c r="C1166" s="30" t="s">
        <v>4114</v>
      </c>
      <c r="D1166" s="211">
        <v>1445.02</v>
      </c>
    </row>
    <row r="1167" spans="1:4" x14ac:dyDescent="0.25">
      <c r="A1167" s="30">
        <v>12759</v>
      </c>
      <c r="B1167" s="30" t="s">
        <v>6320</v>
      </c>
      <c r="C1167" s="30" t="s">
        <v>4114</v>
      </c>
      <c r="D1167" s="210">
        <v>963.33</v>
      </c>
    </row>
    <row r="1168" spans="1:4" x14ac:dyDescent="0.25">
      <c r="A1168" s="30">
        <v>43105</v>
      </c>
      <c r="B1168" s="30" t="s">
        <v>13332</v>
      </c>
      <c r="C1168" s="30" t="s">
        <v>4117</v>
      </c>
      <c r="D1168" s="210">
        <v>37.4</v>
      </c>
    </row>
    <row r="1169" spans="1:4" x14ac:dyDescent="0.25">
      <c r="A1169" s="30">
        <v>40424</v>
      </c>
      <c r="B1169" s="30" t="s">
        <v>6321</v>
      </c>
      <c r="C1169" s="30" t="s">
        <v>4117</v>
      </c>
      <c r="D1169" s="210">
        <v>9.5</v>
      </c>
    </row>
    <row r="1170" spans="1:4" x14ac:dyDescent="0.25">
      <c r="A1170" s="30">
        <v>1325</v>
      </c>
      <c r="B1170" s="30" t="s">
        <v>6322</v>
      </c>
      <c r="C1170" s="30" t="s">
        <v>4117</v>
      </c>
      <c r="D1170" s="210">
        <v>10.41</v>
      </c>
    </row>
    <row r="1171" spans="1:4" x14ac:dyDescent="0.25">
      <c r="A1171" s="30">
        <v>1327</v>
      </c>
      <c r="B1171" s="30" t="s">
        <v>6323</v>
      </c>
      <c r="C1171" s="30" t="s">
        <v>4117</v>
      </c>
      <c r="D1171" s="210">
        <v>11.08</v>
      </c>
    </row>
    <row r="1172" spans="1:4" x14ac:dyDescent="0.25">
      <c r="A1172" s="30">
        <v>1328</v>
      </c>
      <c r="B1172" s="30" t="s">
        <v>6324</v>
      </c>
      <c r="C1172" s="30" t="s">
        <v>4117</v>
      </c>
      <c r="D1172" s="210">
        <v>10.43</v>
      </c>
    </row>
    <row r="1173" spans="1:4" x14ac:dyDescent="0.25">
      <c r="A1173" s="30">
        <v>1321</v>
      </c>
      <c r="B1173" s="30" t="s">
        <v>6325</v>
      </c>
      <c r="C1173" s="30" t="s">
        <v>4117</v>
      </c>
      <c r="D1173" s="210">
        <v>9.66</v>
      </c>
    </row>
    <row r="1174" spans="1:4" x14ac:dyDescent="0.25">
      <c r="A1174" s="30">
        <v>1318</v>
      </c>
      <c r="B1174" s="30" t="s">
        <v>6326</v>
      </c>
      <c r="C1174" s="30" t="s">
        <v>4117</v>
      </c>
      <c r="D1174" s="210">
        <v>9.67</v>
      </c>
    </row>
    <row r="1175" spans="1:4" x14ac:dyDescent="0.25">
      <c r="A1175" s="30">
        <v>1322</v>
      </c>
      <c r="B1175" s="30" t="s">
        <v>6327</v>
      </c>
      <c r="C1175" s="30" t="s">
        <v>4117</v>
      </c>
      <c r="D1175" s="210">
        <v>10.210000000000001</v>
      </c>
    </row>
    <row r="1176" spans="1:4" x14ac:dyDescent="0.25">
      <c r="A1176" s="30">
        <v>1323</v>
      </c>
      <c r="B1176" s="30" t="s">
        <v>6328</v>
      </c>
      <c r="C1176" s="30" t="s">
        <v>4117</v>
      </c>
      <c r="D1176" s="210">
        <v>10.210000000000001</v>
      </c>
    </row>
    <row r="1177" spans="1:4" x14ac:dyDescent="0.25">
      <c r="A1177" s="30">
        <v>1319</v>
      </c>
      <c r="B1177" s="30" t="s">
        <v>6329</v>
      </c>
      <c r="C1177" s="30" t="s">
        <v>4117</v>
      </c>
      <c r="D1177" s="210">
        <v>8.61</v>
      </c>
    </row>
    <row r="1178" spans="1:4" x14ac:dyDescent="0.25">
      <c r="A1178" s="30">
        <v>11026</v>
      </c>
      <c r="B1178" s="30" t="s">
        <v>6330</v>
      </c>
      <c r="C1178" s="30" t="s">
        <v>4117</v>
      </c>
      <c r="D1178" s="210">
        <v>11.84</v>
      </c>
    </row>
    <row r="1179" spans="1:4" x14ac:dyDescent="0.25">
      <c r="A1179" s="30">
        <v>11027</v>
      </c>
      <c r="B1179" s="30" t="s">
        <v>6331</v>
      </c>
      <c r="C1179" s="30" t="s">
        <v>4117</v>
      </c>
      <c r="D1179" s="210">
        <v>12.32</v>
      </c>
    </row>
    <row r="1180" spans="1:4" x14ac:dyDescent="0.25">
      <c r="A1180" s="30">
        <v>11046</v>
      </c>
      <c r="B1180" s="30" t="s">
        <v>6332</v>
      </c>
      <c r="C1180" s="30" t="s">
        <v>4117</v>
      </c>
      <c r="D1180" s="210">
        <v>11.8</v>
      </c>
    </row>
    <row r="1181" spans="1:4" x14ac:dyDescent="0.25">
      <c r="A1181" s="30">
        <v>11047</v>
      </c>
      <c r="B1181" s="30" t="s">
        <v>6333</v>
      </c>
      <c r="C1181" s="30" t="s">
        <v>4117</v>
      </c>
      <c r="D1181" s="210">
        <v>12.87</v>
      </c>
    </row>
    <row r="1182" spans="1:4" x14ac:dyDescent="0.25">
      <c r="A1182" s="30">
        <v>43668</v>
      </c>
      <c r="B1182" s="30" t="s">
        <v>6334</v>
      </c>
      <c r="C1182" s="30" t="s">
        <v>4117</v>
      </c>
      <c r="D1182" s="210">
        <v>11.35</v>
      </c>
    </row>
    <row r="1183" spans="1:4" x14ac:dyDescent="0.25">
      <c r="A1183" s="30">
        <v>11049</v>
      </c>
      <c r="B1183" s="30" t="s">
        <v>6335</v>
      </c>
      <c r="C1183" s="30" t="s">
        <v>4117</v>
      </c>
      <c r="D1183" s="210">
        <v>12.3</v>
      </c>
    </row>
    <row r="1184" spans="1:4" x14ac:dyDescent="0.25">
      <c r="A1184" s="30">
        <v>43106</v>
      </c>
      <c r="B1184" s="30" t="s">
        <v>13333</v>
      </c>
      <c r="C1184" s="30" t="s">
        <v>4117</v>
      </c>
      <c r="D1184" s="210">
        <v>12.37</v>
      </c>
    </row>
    <row r="1185" spans="1:4" x14ac:dyDescent="0.25">
      <c r="A1185" s="30">
        <v>11051</v>
      </c>
      <c r="B1185" s="30" t="s">
        <v>6336</v>
      </c>
      <c r="C1185" s="30" t="s">
        <v>4117</v>
      </c>
      <c r="D1185" s="210">
        <v>12.91</v>
      </c>
    </row>
    <row r="1186" spans="1:4" x14ac:dyDescent="0.25">
      <c r="A1186" s="30">
        <v>11061</v>
      </c>
      <c r="B1186" s="30" t="s">
        <v>6337</v>
      </c>
      <c r="C1186" s="30" t="s">
        <v>4117</v>
      </c>
      <c r="D1186" s="210">
        <v>15.49</v>
      </c>
    </row>
    <row r="1187" spans="1:4" x14ac:dyDescent="0.25">
      <c r="A1187" s="30">
        <v>43667</v>
      </c>
      <c r="B1187" s="30" t="s">
        <v>6338</v>
      </c>
      <c r="C1187" s="30" t="s">
        <v>4117</v>
      </c>
      <c r="D1187" s="210">
        <v>11.26</v>
      </c>
    </row>
    <row r="1188" spans="1:4" x14ac:dyDescent="0.25">
      <c r="A1188" s="30">
        <v>1333</v>
      </c>
      <c r="B1188" s="30" t="s">
        <v>6339</v>
      </c>
      <c r="C1188" s="30" t="s">
        <v>4117</v>
      </c>
      <c r="D1188" s="210">
        <v>9.3800000000000008</v>
      </c>
    </row>
    <row r="1189" spans="1:4" x14ac:dyDescent="0.25">
      <c r="A1189" s="30">
        <v>1330</v>
      </c>
      <c r="B1189" s="30" t="s">
        <v>6340</v>
      </c>
      <c r="C1189" s="30" t="s">
        <v>4117</v>
      </c>
      <c r="D1189" s="210">
        <v>9.2899999999999991</v>
      </c>
    </row>
    <row r="1190" spans="1:4" x14ac:dyDescent="0.25">
      <c r="A1190" s="30">
        <v>10957</v>
      </c>
      <c r="B1190" s="30" t="s">
        <v>6341</v>
      </c>
      <c r="C1190" s="30" t="s">
        <v>4117</v>
      </c>
      <c r="D1190" s="210">
        <v>10.71</v>
      </c>
    </row>
    <row r="1191" spans="1:4" x14ac:dyDescent="0.25">
      <c r="A1191" s="30">
        <v>1332</v>
      </c>
      <c r="B1191" s="30" t="s">
        <v>6342</v>
      </c>
      <c r="C1191" s="30" t="s">
        <v>4117</v>
      </c>
      <c r="D1191" s="210">
        <v>9.5299999999999994</v>
      </c>
    </row>
    <row r="1192" spans="1:4" x14ac:dyDescent="0.25">
      <c r="A1192" s="30">
        <v>1334</v>
      </c>
      <c r="B1192" s="30" t="s">
        <v>6343</v>
      </c>
      <c r="C1192" s="30" t="s">
        <v>4117</v>
      </c>
      <c r="D1192" s="210">
        <v>10.56</v>
      </c>
    </row>
    <row r="1193" spans="1:4" x14ac:dyDescent="0.25">
      <c r="A1193" s="30">
        <v>1335</v>
      </c>
      <c r="B1193" s="30" t="s">
        <v>6344</v>
      </c>
      <c r="C1193" s="30" t="s">
        <v>4117</v>
      </c>
      <c r="D1193" s="210">
        <v>10.92</v>
      </c>
    </row>
    <row r="1194" spans="1:4" x14ac:dyDescent="0.25">
      <c r="A1194" s="30">
        <v>40425</v>
      </c>
      <c r="B1194" s="30" t="s">
        <v>6345</v>
      </c>
      <c r="C1194" s="30" t="s">
        <v>4117</v>
      </c>
      <c r="D1194" s="210">
        <v>9.34</v>
      </c>
    </row>
    <row r="1195" spans="1:4" x14ac:dyDescent="0.25">
      <c r="A1195" s="30">
        <v>1337</v>
      </c>
      <c r="B1195" s="30" t="s">
        <v>6346</v>
      </c>
      <c r="C1195" s="30" t="s">
        <v>4117</v>
      </c>
      <c r="D1195" s="210">
        <v>10.71</v>
      </c>
    </row>
    <row r="1196" spans="1:4" x14ac:dyDescent="0.25">
      <c r="A1196" s="30">
        <v>1338</v>
      </c>
      <c r="B1196" s="30" t="s">
        <v>6347</v>
      </c>
      <c r="C1196" s="30" t="s">
        <v>4114</v>
      </c>
      <c r="D1196" s="210">
        <v>35.99</v>
      </c>
    </row>
    <row r="1197" spans="1:4" x14ac:dyDescent="0.25">
      <c r="A1197" s="30">
        <v>1340</v>
      </c>
      <c r="B1197" s="30" t="s">
        <v>6348</v>
      </c>
      <c r="C1197" s="30" t="s">
        <v>4114</v>
      </c>
      <c r="D1197" s="210">
        <v>41.61</v>
      </c>
    </row>
    <row r="1198" spans="1:4" x14ac:dyDescent="0.25">
      <c r="A1198" s="30">
        <v>1341</v>
      </c>
      <c r="B1198" s="30" t="s">
        <v>6349</v>
      </c>
      <c r="C1198" s="30" t="s">
        <v>4114</v>
      </c>
      <c r="D1198" s="210">
        <v>40.07</v>
      </c>
    </row>
    <row r="1199" spans="1:4" x14ac:dyDescent="0.25">
      <c r="A1199" s="30">
        <v>11134</v>
      </c>
      <c r="B1199" s="30" t="s">
        <v>6350</v>
      </c>
      <c r="C1199" s="30" t="s">
        <v>4114</v>
      </c>
      <c r="D1199" s="210">
        <v>41.45</v>
      </c>
    </row>
    <row r="1200" spans="1:4" x14ac:dyDescent="0.25">
      <c r="A1200" s="30">
        <v>11135</v>
      </c>
      <c r="B1200" s="30" t="s">
        <v>6351</v>
      </c>
      <c r="C1200" s="30" t="s">
        <v>4114</v>
      </c>
      <c r="D1200" s="210">
        <v>50.53</v>
      </c>
    </row>
    <row r="1201" spans="1:4" x14ac:dyDescent="0.25">
      <c r="A1201" s="30">
        <v>11136</v>
      </c>
      <c r="B1201" s="30" t="s">
        <v>6352</v>
      </c>
      <c r="C1201" s="30" t="s">
        <v>4114</v>
      </c>
      <c r="D1201" s="210">
        <v>54.65</v>
      </c>
    </row>
    <row r="1202" spans="1:4" x14ac:dyDescent="0.25">
      <c r="A1202" s="30">
        <v>34743</v>
      </c>
      <c r="B1202" s="30" t="s">
        <v>6353</v>
      </c>
      <c r="C1202" s="30" t="s">
        <v>4114</v>
      </c>
      <c r="D1202" s="210">
        <v>69.58</v>
      </c>
    </row>
    <row r="1203" spans="1:4" x14ac:dyDescent="0.25">
      <c r="A1203" s="30">
        <v>11137</v>
      </c>
      <c r="B1203" s="30" t="s">
        <v>6354</v>
      </c>
      <c r="C1203" s="30" t="s">
        <v>4114</v>
      </c>
      <c r="D1203" s="210">
        <v>77.59</v>
      </c>
    </row>
    <row r="1204" spans="1:4" x14ac:dyDescent="0.25">
      <c r="A1204" s="30">
        <v>34745</v>
      </c>
      <c r="B1204" s="30" t="s">
        <v>6355</v>
      </c>
      <c r="C1204" s="30" t="s">
        <v>4114</v>
      </c>
      <c r="D1204" s="210">
        <v>88.42</v>
      </c>
    </row>
    <row r="1205" spans="1:4" x14ac:dyDescent="0.25">
      <c r="A1205" s="30">
        <v>34746</v>
      </c>
      <c r="B1205" s="30" t="s">
        <v>6356</v>
      </c>
      <c r="C1205" s="30" t="s">
        <v>4114</v>
      </c>
      <c r="D1205" s="210">
        <v>22.77</v>
      </c>
    </row>
    <row r="1206" spans="1:4" x14ac:dyDescent="0.25">
      <c r="A1206" s="30">
        <v>1360</v>
      </c>
      <c r="B1206" s="30" t="s">
        <v>6357</v>
      </c>
      <c r="C1206" s="30" t="s">
        <v>4114</v>
      </c>
      <c r="D1206" s="210">
        <v>28.13</v>
      </c>
    </row>
    <row r="1207" spans="1:4" x14ac:dyDescent="0.25">
      <c r="A1207" s="30">
        <v>1346</v>
      </c>
      <c r="B1207" s="30" t="s">
        <v>6358</v>
      </c>
      <c r="C1207" s="30" t="s">
        <v>4114</v>
      </c>
      <c r="D1207" s="210">
        <v>26.63</v>
      </c>
    </row>
    <row r="1208" spans="1:4" x14ac:dyDescent="0.25">
      <c r="A1208" s="30">
        <v>1345</v>
      </c>
      <c r="B1208" s="30" t="s">
        <v>6359</v>
      </c>
      <c r="C1208" s="30" t="s">
        <v>4114</v>
      </c>
      <c r="D1208" s="210">
        <v>43.15</v>
      </c>
    </row>
    <row r="1209" spans="1:4" x14ac:dyDescent="0.25">
      <c r="A1209" s="30">
        <v>1347</v>
      </c>
      <c r="B1209" s="30" t="s">
        <v>6360</v>
      </c>
      <c r="C1209" s="30" t="s">
        <v>4114</v>
      </c>
      <c r="D1209" s="210">
        <v>31.82</v>
      </c>
    </row>
    <row r="1210" spans="1:4" x14ac:dyDescent="0.25">
      <c r="A1210" s="30">
        <v>1355</v>
      </c>
      <c r="B1210" s="30" t="s">
        <v>6361</v>
      </c>
      <c r="C1210" s="30" t="s">
        <v>4114</v>
      </c>
      <c r="D1210" s="210">
        <v>28.14</v>
      </c>
    </row>
    <row r="1211" spans="1:4" x14ac:dyDescent="0.25">
      <c r="A1211" s="30">
        <v>1358</v>
      </c>
      <c r="B1211" s="30" t="s">
        <v>6362</v>
      </c>
      <c r="C1211" s="30" t="s">
        <v>4114</v>
      </c>
      <c r="D1211" s="210">
        <v>32.6</v>
      </c>
    </row>
    <row r="1212" spans="1:4" x14ac:dyDescent="0.25">
      <c r="A1212" s="30">
        <v>34659</v>
      </c>
      <c r="B1212" s="30" t="s">
        <v>6363</v>
      </c>
      <c r="C1212" s="30" t="s">
        <v>4114</v>
      </c>
      <c r="D1212" s="210">
        <v>42.4</v>
      </c>
    </row>
    <row r="1213" spans="1:4" x14ac:dyDescent="0.25">
      <c r="A1213" s="30">
        <v>34514</v>
      </c>
      <c r="B1213" s="30" t="s">
        <v>6364</v>
      </c>
      <c r="C1213" s="30" t="s">
        <v>4114</v>
      </c>
      <c r="D1213" s="210">
        <v>46.96</v>
      </c>
    </row>
    <row r="1214" spans="1:4" x14ac:dyDescent="0.25">
      <c r="A1214" s="30">
        <v>34660</v>
      </c>
      <c r="B1214" s="30" t="s">
        <v>6365</v>
      </c>
      <c r="C1214" s="30" t="s">
        <v>4114</v>
      </c>
      <c r="D1214" s="210">
        <v>59.59</v>
      </c>
    </row>
    <row r="1215" spans="1:4" x14ac:dyDescent="0.25">
      <c r="A1215" s="30">
        <v>34661</v>
      </c>
      <c r="B1215" s="30" t="s">
        <v>6366</v>
      </c>
      <c r="C1215" s="30" t="s">
        <v>4114</v>
      </c>
      <c r="D1215" s="210">
        <v>85.59</v>
      </c>
    </row>
    <row r="1216" spans="1:4" x14ac:dyDescent="0.25">
      <c r="A1216" s="30">
        <v>34667</v>
      </c>
      <c r="B1216" s="30" t="s">
        <v>6367</v>
      </c>
      <c r="C1216" s="30" t="s">
        <v>4114</v>
      </c>
      <c r="D1216" s="210">
        <v>31</v>
      </c>
    </row>
    <row r="1217" spans="1:4" x14ac:dyDescent="0.25">
      <c r="A1217" s="30">
        <v>34668</v>
      </c>
      <c r="B1217" s="30" t="s">
        <v>6368</v>
      </c>
      <c r="C1217" s="30" t="s">
        <v>4114</v>
      </c>
      <c r="D1217" s="210">
        <v>40.51</v>
      </c>
    </row>
    <row r="1218" spans="1:4" x14ac:dyDescent="0.25">
      <c r="A1218" s="30">
        <v>34741</v>
      </c>
      <c r="B1218" s="30" t="s">
        <v>6369</v>
      </c>
      <c r="C1218" s="30" t="s">
        <v>4114</v>
      </c>
      <c r="D1218" s="210">
        <v>44.57</v>
      </c>
    </row>
    <row r="1219" spans="1:4" x14ac:dyDescent="0.25">
      <c r="A1219" s="30">
        <v>34664</v>
      </c>
      <c r="B1219" s="30" t="s">
        <v>6370</v>
      </c>
      <c r="C1219" s="30" t="s">
        <v>4114</v>
      </c>
      <c r="D1219" s="210">
        <v>48.63</v>
      </c>
    </row>
    <row r="1220" spans="1:4" x14ac:dyDescent="0.25">
      <c r="A1220" s="30">
        <v>34665</v>
      </c>
      <c r="B1220" s="30" t="s">
        <v>6371</v>
      </c>
      <c r="C1220" s="30" t="s">
        <v>4114</v>
      </c>
      <c r="D1220" s="210">
        <v>60.37</v>
      </c>
    </row>
    <row r="1221" spans="1:4" x14ac:dyDescent="0.25">
      <c r="A1221" s="30">
        <v>34666</v>
      </c>
      <c r="B1221" s="30" t="s">
        <v>6372</v>
      </c>
      <c r="C1221" s="30" t="s">
        <v>4114</v>
      </c>
      <c r="D1221" s="210">
        <v>91.2</v>
      </c>
    </row>
    <row r="1222" spans="1:4" x14ac:dyDescent="0.25">
      <c r="A1222" s="30">
        <v>34669</v>
      </c>
      <c r="B1222" s="30" t="s">
        <v>6373</v>
      </c>
      <c r="C1222" s="30" t="s">
        <v>4114</v>
      </c>
      <c r="D1222" s="210">
        <v>33.43</v>
      </c>
    </row>
    <row r="1223" spans="1:4" x14ac:dyDescent="0.25">
      <c r="A1223" s="30">
        <v>34670</v>
      </c>
      <c r="B1223" s="30" t="s">
        <v>6374</v>
      </c>
      <c r="C1223" s="30" t="s">
        <v>4114</v>
      </c>
      <c r="D1223" s="210">
        <v>40.89</v>
      </c>
    </row>
    <row r="1224" spans="1:4" x14ac:dyDescent="0.25">
      <c r="A1224" s="30">
        <v>34671</v>
      </c>
      <c r="B1224" s="30" t="s">
        <v>6375</v>
      </c>
      <c r="C1224" s="30" t="s">
        <v>4114</v>
      </c>
      <c r="D1224" s="210">
        <v>34.130000000000003</v>
      </c>
    </row>
    <row r="1225" spans="1:4" x14ac:dyDescent="0.25">
      <c r="A1225" s="30">
        <v>34672</v>
      </c>
      <c r="B1225" s="30" t="s">
        <v>6376</v>
      </c>
      <c r="C1225" s="30" t="s">
        <v>4114</v>
      </c>
      <c r="D1225" s="210">
        <v>36</v>
      </c>
    </row>
    <row r="1226" spans="1:4" x14ac:dyDescent="0.25">
      <c r="A1226" s="30">
        <v>34673</v>
      </c>
      <c r="B1226" s="30" t="s">
        <v>6377</v>
      </c>
      <c r="C1226" s="30" t="s">
        <v>4114</v>
      </c>
      <c r="D1226" s="210">
        <v>43.92</v>
      </c>
    </row>
    <row r="1227" spans="1:4" x14ac:dyDescent="0.25">
      <c r="A1227" s="30">
        <v>34674</v>
      </c>
      <c r="B1227" s="30" t="s">
        <v>6378</v>
      </c>
      <c r="C1227" s="30" t="s">
        <v>4114</v>
      </c>
      <c r="D1227" s="210">
        <v>58.4</v>
      </c>
    </row>
    <row r="1228" spans="1:4" x14ac:dyDescent="0.25">
      <c r="A1228" s="30">
        <v>34675</v>
      </c>
      <c r="B1228" s="30" t="s">
        <v>6379</v>
      </c>
      <c r="C1228" s="30" t="s">
        <v>4114</v>
      </c>
      <c r="D1228" s="210">
        <v>71.2</v>
      </c>
    </row>
    <row r="1229" spans="1:4" x14ac:dyDescent="0.25">
      <c r="A1229" s="30">
        <v>34676</v>
      </c>
      <c r="B1229" s="30" t="s">
        <v>6380</v>
      </c>
      <c r="C1229" s="30" t="s">
        <v>4114</v>
      </c>
      <c r="D1229" s="210">
        <v>20.49</v>
      </c>
    </row>
    <row r="1230" spans="1:4" x14ac:dyDescent="0.25">
      <c r="A1230" s="30">
        <v>34677</v>
      </c>
      <c r="B1230" s="30" t="s">
        <v>6381</v>
      </c>
      <c r="C1230" s="30" t="s">
        <v>4114</v>
      </c>
      <c r="D1230" s="210">
        <v>27.56</v>
      </c>
    </row>
    <row r="1231" spans="1:4" x14ac:dyDescent="0.25">
      <c r="A1231" s="30">
        <v>43126</v>
      </c>
      <c r="B1231" s="30" t="s">
        <v>13334</v>
      </c>
      <c r="C1231" s="30" t="s">
        <v>4114</v>
      </c>
      <c r="D1231" s="210">
        <v>132.54</v>
      </c>
    </row>
    <row r="1232" spans="1:4" x14ac:dyDescent="0.25">
      <c r="A1232" s="30">
        <v>43124</v>
      </c>
      <c r="B1232" s="30" t="s">
        <v>13335</v>
      </c>
      <c r="C1232" s="30" t="s">
        <v>4114</v>
      </c>
      <c r="D1232" s="210">
        <v>154.75</v>
      </c>
    </row>
    <row r="1233" spans="1:4" x14ac:dyDescent="0.25">
      <c r="A1233" s="30">
        <v>43125</v>
      </c>
      <c r="B1233" s="30" t="s">
        <v>13336</v>
      </c>
      <c r="C1233" s="30" t="s">
        <v>4114</v>
      </c>
      <c r="D1233" s="210">
        <v>200.7</v>
      </c>
    </row>
    <row r="1234" spans="1:4" x14ac:dyDescent="0.25">
      <c r="A1234" s="30">
        <v>40623</v>
      </c>
      <c r="B1234" s="30" t="s">
        <v>6382</v>
      </c>
      <c r="C1234" s="30" t="s">
        <v>4124</v>
      </c>
      <c r="D1234" s="210">
        <v>104.33</v>
      </c>
    </row>
    <row r="1235" spans="1:4" x14ac:dyDescent="0.25">
      <c r="A1235" s="30">
        <v>43701</v>
      </c>
      <c r="B1235" s="30" t="s">
        <v>13337</v>
      </c>
      <c r="C1235" s="30" t="s">
        <v>4117</v>
      </c>
      <c r="D1235" s="210">
        <v>38.619999999999997</v>
      </c>
    </row>
    <row r="1236" spans="1:4" x14ac:dyDescent="0.25">
      <c r="A1236" s="30">
        <v>12083</v>
      </c>
      <c r="B1236" s="30" t="s">
        <v>6383</v>
      </c>
      <c r="C1236" s="30" t="s">
        <v>4113</v>
      </c>
      <c r="D1236" s="210">
        <v>576.63</v>
      </c>
    </row>
    <row r="1237" spans="1:4" x14ac:dyDescent="0.25">
      <c r="A1237" s="30">
        <v>12081</v>
      </c>
      <c r="B1237" s="30" t="s">
        <v>6384</v>
      </c>
      <c r="C1237" s="30" t="s">
        <v>4113</v>
      </c>
      <c r="D1237" s="210">
        <v>195</v>
      </c>
    </row>
    <row r="1238" spans="1:4" x14ac:dyDescent="0.25">
      <c r="A1238" s="30">
        <v>12082</v>
      </c>
      <c r="B1238" s="30" t="s">
        <v>6385</v>
      </c>
      <c r="C1238" s="30" t="s">
        <v>4113</v>
      </c>
      <c r="D1238" s="210">
        <v>306.47000000000003</v>
      </c>
    </row>
    <row r="1239" spans="1:4" x14ac:dyDescent="0.25">
      <c r="A1239" s="30">
        <v>13354</v>
      </c>
      <c r="B1239" s="30" t="s">
        <v>6386</v>
      </c>
      <c r="C1239" s="30" t="s">
        <v>4113</v>
      </c>
      <c r="D1239" s="210">
        <v>457.71</v>
      </c>
    </row>
    <row r="1240" spans="1:4" x14ac:dyDescent="0.25">
      <c r="A1240" s="30">
        <v>14057</v>
      </c>
      <c r="B1240" s="30" t="s">
        <v>6387</v>
      </c>
      <c r="C1240" s="30" t="s">
        <v>4113</v>
      </c>
      <c r="D1240" s="210">
        <v>255.55</v>
      </c>
    </row>
    <row r="1241" spans="1:4" x14ac:dyDescent="0.25">
      <c r="A1241" s="30">
        <v>14058</v>
      </c>
      <c r="B1241" s="30" t="s">
        <v>6388</v>
      </c>
      <c r="C1241" s="30" t="s">
        <v>4113</v>
      </c>
      <c r="D1241" s="210">
        <v>403.12</v>
      </c>
    </row>
    <row r="1242" spans="1:4" x14ac:dyDescent="0.25">
      <c r="A1242" s="30">
        <v>20971</v>
      </c>
      <c r="B1242" s="30" t="s">
        <v>6389</v>
      </c>
      <c r="C1242" s="30" t="s">
        <v>4113</v>
      </c>
      <c r="D1242" s="210">
        <v>14.54</v>
      </c>
    </row>
    <row r="1243" spans="1:4" x14ac:dyDescent="0.25">
      <c r="A1243" s="30">
        <v>5047</v>
      </c>
      <c r="B1243" s="30" t="s">
        <v>6390</v>
      </c>
      <c r="C1243" s="30" t="s">
        <v>4113</v>
      </c>
      <c r="D1243" s="210">
        <v>274.64999999999998</v>
      </c>
    </row>
    <row r="1244" spans="1:4" x14ac:dyDescent="0.25">
      <c r="A1244" s="30">
        <v>13369</v>
      </c>
      <c r="B1244" s="30" t="s">
        <v>6391</v>
      </c>
      <c r="C1244" s="30" t="s">
        <v>4113</v>
      </c>
      <c r="D1244" s="210">
        <v>297.92</v>
      </c>
    </row>
    <row r="1245" spans="1:4" x14ac:dyDescent="0.25">
      <c r="A1245" s="30">
        <v>13370</v>
      </c>
      <c r="B1245" s="30" t="s">
        <v>6392</v>
      </c>
      <c r="C1245" s="30" t="s">
        <v>4113</v>
      </c>
      <c r="D1245" s="210">
        <v>412.99</v>
      </c>
    </row>
    <row r="1246" spans="1:4" x14ac:dyDescent="0.25">
      <c r="A1246" s="30">
        <v>13279</v>
      </c>
      <c r="B1246" s="30" t="s">
        <v>6393</v>
      </c>
      <c r="C1246" s="30" t="s">
        <v>4117</v>
      </c>
      <c r="D1246" s="210">
        <v>11.47</v>
      </c>
    </row>
    <row r="1247" spans="1:4" x14ac:dyDescent="0.25">
      <c r="A1247" s="30">
        <v>11977</v>
      </c>
      <c r="B1247" s="30" t="s">
        <v>6394</v>
      </c>
      <c r="C1247" s="30" t="s">
        <v>4113</v>
      </c>
      <c r="D1247" s="210">
        <v>5.94</v>
      </c>
    </row>
    <row r="1248" spans="1:4" x14ac:dyDescent="0.25">
      <c r="A1248" s="30">
        <v>11975</v>
      </c>
      <c r="B1248" s="30" t="s">
        <v>6395</v>
      </c>
      <c r="C1248" s="30" t="s">
        <v>4113</v>
      </c>
      <c r="D1248" s="210">
        <v>13.03</v>
      </c>
    </row>
    <row r="1249" spans="1:4" x14ac:dyDescent="0.25">
      <c r="A1249" s="30">
        <v>39746</v>
      </c>
      <c r="B1249" s="30" t="s">
        <v>6396</v>
      </c>
      <c r="C1249" s="30" t="s">
        <v>4113</v>
      </c>
      <c r="D1249" s="210">
        <v>145.01</v>
      </c>
    </row>
    <row r="1250" spans="1:4" x14ac:dyDescent="0.25">
      <c r="A1250" s="30">
        <v>11976</v>
      </c>
      <c r="B1250" s="30" t="s">
        <v>6397</v>
      </c>
      <c r="C1250" s="30" t="s">
        <v>4113</v>
      </c>
      <c r="D1250" s="210">
        <v>0.66</v>
      </c>
    </row>
    <row r="1251" spans="1:4" x14ac:dyDescent="0.25">
      <c r="A1251" s="30">
        <v>1368</v>
      </c>
      <c r="B1251" s="30" t="s">
        <v>6398</v>
      </c>
      <c r="C1251" s="30" t="s">
        <v>4113</v>
      </c>
      <c r="D1251" s="210">
        <v>68.75</v>
      </c>
    </row>
    <row r="1252" spans="1:4" x14ac:dyDescent="0.25">
      <c r="A1252" s="30">
        <v>1367</v>
      </c>
      <c r="B1252" s="30" t="s">
        <v>6399</v>
      </c>
      <c r="C1252" s="30" t="s">
        <v>4113</v>
      </c>
      <c r="D1252" s="210">
        <v>222.38</v>
      </c>
    </row>
    <row r="1253" spans="1:4" x14ac:dyDescent="0.25">
      <c r="A1253" s="30">
        <v>7608</v>
      </c>
      <c r="B1253" s="30" t="s">
        <v>6400</v>
      </c>
      <c r="C1253" s="30" t="s">
        <v>4113</v>
      </c>
      <c r="D1253" s="210">
        <v>6</v>
      </c>
    </row>
    <row r="1254" spans="1:4" x14ac:dyDescent="0.25">
      <c r="A1254" s="30">
        <v>41899</v>
      </c>
      <c r="B1254" s="30" t="s">
        <v>6401</v>
      </c>
      <c r="C1254" s="30" t="s">
        <v>4139</v>
      </c>
      <c r="D1254" s="211">
        <v>4012.4</v>
      </c>
    </row>
    <row r="1255" spans="1:4" x14ac:dyDescent="0.25">
      <c r="A1255" s="30">
        <v>1380</v>
      </c>
      <c r="B1255" s="30" t="s">
        <v>6402</v>
      </c>
      <c r="C1255" s="30" t="s">
        <v>4117</v>
      </c>
      <c r="D1255" s="210">
        <v>2.0099999999999998</v>
      </c>
    </row>
    <row r="1256" spans="1:4" x14ac:dyDescent="0.25">
      <c r="A1256" s="30">
        <v>1375</v>
      </c>
      <c r="B1256" s="30" t="s">
        <v>6403</v>
      </c>
      <c r="C1256" s="30" t="s">
        <v>4117</v>
      </c>
      <c r="D1256" s="210">
        <v>12.79</v>
      </c>
    </row>
    <row r="1257" spans="1:4" x14ac:dyDescent="0.25">
      <c r="A1257" s="30">
        <v>1379</v>
      </c>
      <c r="B1257" s="30" t="s">
        <v>6404</v>
      </c>
      <c r="C1257" s="30" t="s">
        <v>4117</v>
      </c>
      <c r="D1257" s="210">
        <v>0.64</v>
      </c>
    </row>
    <row r="1258" spans="1:4" x14ac:dyDescent="0.25">
      <c r="A1258" s="30">
        <v>13284</v>
      </c>
      <c r="B1258" s="30" t="s">
        <v>13338</v>
      </c>
      <c r="C1258" s="30" t="s">
        <v>4117</v>
      </c>
      <c r="D1258" s="210">
        <v>0.64</v>
      </c>
    </row>
    <row r="1259" spans="1:4" x14ac:dyDescent="0.25">
      <c r="A1259" s="30">
        <v>25974</v>
      </c>
      <c r="B1259" s="30" t="s">
        <v>6405</v>
      </c>
      <c r="C1259" s="30" t="s">
        <v>4117</v>
      </c>
      <c r="D1259" s="210">
        <v>2.41</v>
      </c>
    </row>
    <row r="1260" spans="1:4" x14ac:dyDescent="0.25">
      <c r="A1260" s="30">
        <v>34753</v>
      </c>
      <c r="B1260" s="30" t="s">
        <v>6406</v>
      </c>
      <c r="C1260" s="30" t="s">
        <v>4117</v>
      </c>
      <c r="D1260" s="210">
        <v>0.7</v>
      </c>
    </row>
    <row r="1261" spans="1:4" x14ac:dyDescent="0.25">
      <c r="A1261" s="30">
        <v>420</v>
      </c>
      <c r="B1261" s="30" t="s">
        <v>6407</v>
      </c>
      <c r="C1261" s="30" t="s">
        <v>4113</v>
      </c>
      <c r="D1261" s="210">
        <v>27.56</v>
      </c>
    </row>
    <row r="1262" spans="1:4" x14ac:dyDescent="0.25">
      <c r="A1262" s="30">
        <v>12327</v>
      </c>
      <c r="B1262" s="30" t="s">
        <v>6408</v>
      </c>
      <c r="C1262" s="30" t="s">
        <v>4113</v>
      </c>
      <c r="D1262" s="210">
        <v>32.840000000000003</v>
      </c>
    </row>
    <row r="1263" spans="1:4" x14ac:dyDescent="0.25">
      <c r="A1263" s="30">
        <v>36148</v>
      </c>
      <c r="B1263" s="30" t="s">
        <v>6409</v>
      </c>
      <c r="C1263" s="30" t="s">
        <v>4113</v>
      </c>
      <c r="D1263" s="210">
        <v>67.150000000000006</v>
      </c>
    </row>
    <row r="1264" spans="1:4" x14ac:dyDescent="0.25">
      <c r="A1264" s="30">
        <v>12329</v>
      </c>
      <c r="B1264" s="30" t="s">
        <v>6410</v>
      </c>
      <c r="C1264" s="30" t="s">
        <v>4117</v>
      </c>
      <c r="D1264" s="210">
        <v>109.14</v>
      </c>
    </row>
    <row r="1265" spans="1:4" x14ac:dyDescent="0.25">
      <c r="A1265" s="30">
        <v>1339</v>
      </c>
      <c r="B1265" s="30" t="s">
        <v>6411</v>
      </c>
      <c r="C1265" s="30" t="s">
        <v>4117</v>
      </c>
      <c r="D1265" s="210">
        <v>36.08</v>
      </c>
    </row>
    <row r="1266" spans="1:4" x14ac:dyDescent="0.25">
      <c r="A1266" s="30">
        <v>11849</v>
      </c>
      <c r="B1266" s="30" t="s">
        <v>6412</v>
      </c>
      <c r="C1266" s="30" t="s">
        <v>4118</v>
      </c>
      <c r="D1266" s="210">
        <v>9.2200000000000006</v>
      </c>
    </row>
    <row r="1267" spans="1:4" x14ac:dyDescent="0.25">
      <c r="A1267" s="30">
        <v>37418</v>
      </c>
      <c r="B1267" s="30" t="s">
        <v>6413</v>
      </c>
      <c r="C1267" s="30" t="s">
        <v>4113</v>
      </c>
      <c r="D1267" s="210">
        <v>17.989999999999998</v>
      </c>
    </row>
    <row r="1268" spans="1:4" x14ac:dyDescent="0.25">
      <c r="A1268" s="30">
        <v>37419</v>
      </c>
      <c r="B1268" s="30" t="s">
        <v>6414</v>
      </c>
      <c r="C1268" s="30" t="s">
        <v>4113</v>
      </c>
      <c r="D1268" s="210">
        <v>18.47</v>
      </c>
    </row>
    <row r="1269" spans="1:4" x14ac:dyDescent="0.25">
      <c r="A1269" s="30">
        <v>1427</v>
      </c>
      <c r="B1269" s="30" t="s">
        <v>6415</v>
      </c>
      <c r="C1269" s="30" t="s">
        <v>4113</v>
      </c>
      <c r="D1269" s="210">
        <v>22.11</v>
      </c>
    </row>
    <row r="1270" spans="1:4" x14ac:dyDescent="0.25">
      <c r="A1270" s="30">
        <v>1402</v>
      </c>
      <c r="B1270" s="30" t="s">
        <v>6416</v>
      </c>
      <c r="C1270" s="30" t="s">
        <v>4113</v>
      </c>
      <c r="D1270" s="210">
        <v>7.65</v>
      </c>
    </row>
    <row r="1271" spans="1:4" x14ac:dyDescent="0.25">
      <c r="A1271" s="30">
        <v>1420</v>
      </c>
      <c r="B1271" s="30" t="s">
        <v>6417</v>
      </c>
      <c r="C1271" s="30" t="s">
        <v>4113</v>
      </c>
      <c r="D1271" s="210">
        <v>9.84</v>
      </c>
    </row>
    <row r="1272" spans="1:4" x14ac:dyDescent="0.25">
      <c r="A1272" s="30">
        <v>1419</v>
      </c>
      <c r="B1272" s="30" t="s">
        <v>6418</v>
      </c>
      <c r="C1272" s="30" t="s">
        <v>4113</v>
      </c>
      <c r="D1272" s="210">
        <v>11.89</v>
      </c>
    </row>
    <row r="1273" spans="1:4" x14ac:dyDescent="0.25">
      <c r="A1273" s="30">
        <v>1414</v>
      </c>
      <c r="B1273" s="30" t="s">
        <v>6419</v>
      </c>
      <c r="C1273" s="30" t="s">
        <v>4113</v>
      </c>
      <c r="D1273" s="210">
        <v>11.63</v>
      </c>
    </row>
    <row r="1274" spans="1:4" x14ac:dyDescent="0.25">
      <c r="A1274" s="30">
        <v>1413</v>
      </c>
      <c r="B1274" s="30" t="s">
        <v>6420</v>
      </c>
      <c r="C1274" s="30" t="s">
        <v>4113</v>
      </c>
      <c r="D1274" s="210">
        <v>17.18</v>
      </c>
    </row>
    <row r="1275" spans="1:4" x14ac:dyDescent="0.25">
      <c r="A1275" s="30">
        <v>1412</v>
      </c>
      <c r="B1275" s="30" t="s">
        <v>6421</v>
      </c>
      <c r="C1275" s="30" t="s">
        <v>4113</v>
      </c>
      <c r="D1275" s="210">
        <v>14.55</v>
      </c>
    </row>
    <row r="1276" spans="1:4" x14ac:dyDescent="0.25">
      <c r="A1276" s="30">
        <v>1411</v>
      </c>
      <c r="B1276" s="30" t="s">
        <v>6422</v>
      </c>
      <c r="C1276" s="30" t="s">
        <v>4113</v>
      </c>
      <c r="D1276" s="210">
        <v>26.48</v>
      </c>
    </row>
    <row r="1277" spans="1:4" x14ac:dyDescent="0.25">
      <c r="A1277" s="30">
        <v>1406</v>
      </c>
      <c r="B1277" s="30" t="s">
        <v>6423</v>
      </c>
      <c r="C1277" s="30" t="s">
        <v>4113</v>
      </c>
      <c r="D1277" s="210">
        <v>17.559999999999999</v>
      </c>
    </row>
    <row r="1278" spans="1:4" x14ac:dyDescent="0.25">
      <c r="A1278" s="30">
        <v>1407</v>
      </c>
      <c r="B1278" s="30" t="s">
        <v>6424</v>
      </c>
      <c r="C1278" s="30" t="s">
        <v>4113</v>
      </c>
      <c r="D1278" s="210">
        <v>21.9</v>
      </c>
    </row>
    <row r="1279" spans="1:4" x14ac:dyDescent="0.25">
      <c r="A1279" s="30">
        <v>1404</v>
      </c>
      <c r="B1279" s="30" t="s">
        <v>6425</v>
      </c>
      <c r="C1279" s="30" t="s">
        <v>4113</v>
      </c>
      <c r="D1279" s="210">
        <v>23.28</v>
      </c>
    </row>
    <row r="1280" spans="1:4" x14ac:dyDescent="0.25">
      <c r="A1280" s="30">
        <v>11281</v>
      </c>
      <c r="B1280" s="30" t="s">
        <v>6426</v>
      </c>
      <c r="C1280" s="30" t="s">
        <v>4113</v>
      </c>
      <c r="D1280" s="211">
        <v>10500</v>
      </c>
    </row>
    <row r="1281" spans="1:4" x14ac:dyDescent="0.25">
      <c r="A1281" s="30">
        <v>1442</v>
      </c>
      <c r="B1281" s="30" t="s">
        <v>6427</v>
      </c>
      <c r="C1281" s="30" t="s">
        <v>4113</v>
      </c>
      <c r="D1281" s="211">
        <v>8814.67</v>
      </c>
    </row>
    <row r="1282" spans="1:4" x14ac:dyDescent="0.25">
      <c r="A1282" s="30">
        <v>13457</v>
      </c>
      <c r="B1282" s="30" t="s">
        <v>6428</v>
      </c>
      <c r="C1282" s="30" t="s">
        <v>4113</v>
      </c>
      <c r="D1282" s="211">
        <v>7608.69</v>
      </c>
    </row>
    <row r="1283" spans="1:4" x14ac:dyDescent="0.25">
      <c r="A1283" s="30">
        <v>40699</v>
      </c>
      <c r="B1283" s="30" t="s">
        <v>6429</v>
      </c>
      <c r="C1283" s="30" t="s">
        <v>4113</v>
      </c>
      <c r="D1283" s="211">
        <v>5881.81</v>
      </c>
    </row>
    <row r="1284" spans="1:4" x14ac:dyDescent="0.25">
      <c r="A1284" s="30">
        <v>40701</v>
      </c>
      <c r="B1284" s="30" t="s">
        <v>6430</v>
      </c>
      <c r="C1284" s="30" t="s">
        <v>4113</v>
      </c>
      <c r="D1284" s="211">
        <v>103998.46</v>
      </c>
    </row>
    <row r="1285" spans="1:4" x14ac:dyDescent="0.25">
      <c r="A1285" s="30">
        <v>40700</v>
      </c>
      <c r="B1285" s="30" t="s">
        <v>6431</v>
      </c>
      <c r="C1285" s="30" t="s">
        <v>4113</v>
      </c>
      <c r="D1285" s="211">
        <v>13692.08</v>
      </c>
    </row>
    <row r="1286" spans="1:4" x14ac:dyDescent="0.25">
      <c r="A1286" s="30">
        <v>13458</v>
      </c>
      <c r="B1286" s="30" t="s">
        <v>6432</v>
      </c>
      <c r="C1286" s="30" t="s">
        <v>4113</v>
      </c>
      <c r="D1286" s="211">
        <v>13010.86</v>
      </c>
    </row>
    <row r="1287" spans="1:4" x14ac:dyDescent="0.25">
      <c r="A1287" s="30">
        <v>36524</v>
      </c>
      <c r="B1287" s="30" t="s">
        <v>6433</v>
      </c>
      <c r="C1287" s="30" t="s">
        <v>4113</v>
      </c>
      <c r="D1287" s="211">
        <v>118484.54</v>
      </c>
    </row>
    <row r="1288" spans="1:4" x14ac:dyDescent="0.25">
      <c r="A1288" s="30">
        <v>36526</v>
      </c>
      <c r="B1288" s="30" t="s">
        <v>6434</v>
      </c>
      <c r="C1288" s="30" t="s">
        <v>4113</v>
      </c>
      <c r="D1288" s="211">
        <v>95479.67</v>
      </c>
    </row>
    <row r="1289" spans="1:4" x14ac:dyDescent="0.25">
      <c r="A1289" s="30">
        <v>36523</v>
      </c>
      <c r="B1289" s="30" t="s">
        <v>6435</v>
      </c>
      <c r="C1289" s="30" t="s">
        <v>4113</v>
      </c>
      <c r="D1289" s="211">
        <v>204409.09</v>
      </c>
    </row>
    <row r="1290" spans="1:4" x14ac:dyDescent="0.25">
      <c r="A1290" s="30">
        <v>36527</v>
      </c>
      <c r="B1290" s="30" t="s">
        <v>6436</v>
      </c>
      <c r="C1290" s="30" t="s">
        <v>4113</v>
      </c>
      <c r="D1290" s="211">
        <v>222030.38</v>
      </c>
    </row>
    <row r="1291" spans="1:4" x14ac:dyDescent="0.25">
      <c r="A1291" s="30">
        <v>13803</v>
      </c>
      <c r="B1291" s="30" t="s">
        <v>6437</v>
      </c>
      <c r="C1291" s="30" t="s">
        <v>4113</v>
      </c>
      <c r="D1291" s="211">
        <v>80284.25</v>
      </c>
    </row>
    <row r="1292" spans="1:4" x14ac:dyDescent="0.25">
      <c r="A1292" s="30">
        <v>38642</v>
      </c>
      <c r="B1292" s="30" t="s">
        <v>6438</v>
      </c>
      <c r="C1292" s="30" t="s">
        <v>4113</v>
      </c>
      <c r="D1292" s="211">
        <v>51694.37</v>
      </c>
    </row>
    <row r="1293" spans="1:4" x14ac:dyDescent="0.25">
      <c r="A1293" s="30">
        <v>36522</v>
      </c>
      <c r="B1293" s="30" t="s">
        <v>6439</v>
      </c>
      <c r="C1293" s="30" t="s">
        <v>4113</v>
      </c>
      <c r="D1293" s="211">
        <v>60119.93</v>
      </c>
    </row>
    <row r="1294" spans="1:4" x14ac:dyDescent="0.25">
      <c r="A1294" s="30">
        <v>36525</v>
      </c>
      <c r="B1294" s="30" t="s">
        <v>6440</v>
      </c>
      <c r="C1294" s="30" t="s">
        <v>4113</v>
      </c>
      <c r="D1294" s="211">
        <v>80514.63</v>
      </c>
    </row>
    <row r="1295" spans="1:4" x14ac:dyDescent="0.25">
      <c r="A1295" s="30">
        <v>34348</v>
      </c>
      <c r="B1295" s="30" t="s">
        <v>6441</v>
      </c>
      <c r="C1295" s="30" t="s">
        <v>4116</v>
      </c>
      <c r="D1295" s="210">
        <v>20.94</v>
      </c>
    </row>
    <row r="1296" spans="1:4" x14ac:dyDescent="0.25">
      <c r="A1296" s="30">
        <v>34347</v>
      </c>
      <c r="B1296" s="30" t="s">
        <v>6442</v>
      </c>
      <c r="C1296" s="30" t="s">
        <v>4116</v>
      </c>
      <c r="D1296" s="210">
        <v>14.97</v>
      </c>
    </row>
    <row r="1297" spans="1:4" x14ac:dyDescent="0.25">
      <c r="A1297" s="30">
        <v>11146</v>
      </c>
      <c r="B1297" s="30" t="s">
        <v>6443</v>
      </c>
      <c r="C1297" s="30" t="s">
        <v>4119</v>
      </c>
      <c r="D1297" s="210">
        <v>469.79</v>
      </c>
    </row>
    <row r="1298" spans="1:4" x14ac:dyDescent="0.25">
      <c r="A1298" s="30">
        <v>11147</v>
      </c>
      <c r="B1298" s="30" t="s">
        <v>6444</v>
      </c>
      <c r="C1298" s="30" t="s">
        <v>4119</v>
      </c>
      <c r="D1298" s="210">
        <v>488.17</v>
      </c>
    </row>
    <row r="1299" spans="1:4" x14ac:dyDescent="0.25">
      <c r="A1299" s="30">
        <v>34872</v>
      </c>
      <c r="B1299" s="30" t="s">
        <v>6445</v>
      </c>
      <c r="C1299" s="30" t="s">
        <v>4119</v>
      </c>
      <c r="D1299" s="210">
        <v>493.66</v>
      </c>
    </row>
    <row r="1300" spans="1:4" x14ac:dyDescent="0.25">
      <c r="A1300" s="30">
        <v>34491</v>
      </c>
      <c r="B1300" s="30" t="s">
        <v>6446</v>
      </c>
      <c r="C1300" s="30" t="s">
        <v>4119</v>
      </c>
      <c r="D1300" s="210">
        <v>507.96</v>
      </c>
    </row>
    <row r="1301" spans="1:4" x14ac:dyDescent="0.25">
      <c r="A1301" s="30">
        <v>34770</v>
      </c>
      <c r="B1301" s="30" t="s">
        <v>6447</v>
      </c>
      <c r="C1301" s="30" t="s">
        <v>4139</v>
      </c>
      <c r="D1301" s="210">
        <v>377.64</v>
      </c>
    </row>
    <row r="1302" spans="1:4" x14ac:dyDescent="0.25">
      <c r="A1302" s="30">
        <v>1518</v>
      </c>
      <c r="B1302" s="30" t="s">
        <v>6448</v>
      </c>
      <c r="C1302" s="30" t="s">
        <v>4139</v>
      </c>
      <c r="D1302" s="210">
        <v>385</v>
      </c>
    </row>
    <row r="1303" spans="1:4" x14ac:dyDescent="0.25">
      <c r="A1303" s="30">
        <v>41965</v>
      </c>
      <c r="B1303" s="30" t="s">
        <v>6449</v>
      </c>
      <c r="C1303" s="30" t="s">
        <v>4139</v>
      </c>
      <c r="D1303" s="210">
        <v>372.99</v>
      </c>
    </row>
    <row r="1304" spans="1:4" x14ac:dyDescent="0.25">
      <c r="A1304" s="30">
        <v>34492</v>
      </c>
      <c r="B1304" s="30" t="s">
        <v>6450</v>
      </c>
      <c r="C1304" s="30" t="s">
        <v>4119</v>
      </c>
      <c r="D1304" s="210">
        <v>417.5</v>
      </c>
    </row>
    <row r="1305" spans="1:4" x14ac:dyDescent="0.25">
      <c r="A1305" s="30">
        <v>1524</v>
      </c>
      <c r="B1305" s="30" t="s">
        <v>6451</v>
      </c>
      <c r="C1305" s="30" t="s">
        <v>4119</v>
      </c>
      <c r="D1305" s="210">
        <v>450.73</v>
      </c>
    </row>
    <row r="1306" spans="1:4" x14ac:dyDescent="0.25">
      <c r="A1306" s="30">
        <v>38404</v>
      </c>
      <c r="B1306" s="30" t="s">
        <v>6452</v>
      </c>
      <c r="C1306" s="30" t="s">
        <v>4119</v>
      </c>
      <c r="D1306" s="210">
        <v>432.45</v>
      </c>
    </row>
    <row r="1307" spans="1:4" x14ac:dyDescent="0.25">
      <c r="A1307" s="30">
        <v>39849</v>
      </c>
      <c r="B1307" s="30" t="s">
        <v>6453</v>
      </c>
      <c r="C1307" s="30" t="s">
        <v>4119</v>
      </c>
      <c r="D1307" s="210">
        <v>495.58</v>
      </c>
    </row>
    <row r="1308" spans="1:4" x14ac:dyDescent="0.25">
      <c r="A1308" s="30">
        <v>38464</v>
      </c>
      <c r="B1308" s="30" t="s">
        <v>6454</v>
      </c>
      <c r="C1308" s="30" t="s">
        <v>4119</v>
      </c>
      <c r="D1308" s="210">
        <v>502.78</v>
      </c>
    </row>
    <row r="1309" spans="1:4" x14ac:dyDescent="0.25">
      <c r="A1309" s="30">
        <v>34493</v>
      </c>
      <c r="B1309" s="30" t="s">
        <v>6455</v>
      </c>
      <c r="C1309" s="30" t="s">
        <v>4119</v>
      </c>
      <c r="D1309" s="210">
        <v>429.26</v>
      </c>
    </row>
    <row r="1310" spans="1:4" x14ac:dyDescent="0.25">
      <c r="A1310" s="30">
        <v>1527</v>
      </c>
      <c r="B1310" s="30" t="s">
        <v>6456</v>
      </c>
      <c r="C1310" s="30" t="s">
        <v>4119</v>
      </c>
      <c r="D1310" s="210">
        <v>465.04</v>
      </c>
    </row>
    <row r="1311" spans="1:4" x14ac:dyDescent="0.25">
      <c r="A1311" s="30">
        <v>38405</v>
      </c>
      <c r="B1311" s="30" t="s">
        <v>6457</v>
      </c>
      <c r="C1311" s="30" t="s">
        <v>4119</v>
      </c>
      <c r="D1311" s="210">
        <v>445.78</v>
      </c>
    </row>
    <row r="1312" spans="1:4" x14ac:dyDescent="0.25">
      <c r="A1312" s="30">
        <v>38408</v>
      </c>
      <c r="B1312" s="30" t="s">
        <v>6458</v>
      </c>
      <c r="C1312" s="30" t="s">
        <v>4119</v>
      </c>
      <c r="D1312" s="210">
        <v>493.44</v>
      </c>
    </row>
    <row r="1313" spans="1:4" x14ac:dyDescent="0.25">
      <c r="A1313" s="30">
        <v>34494</v>
      </c>
      <c r="B1313" s="30" t="s">
        <v>6459</v>
      </c>
      <c r="C1313" s="30" t="s">
        <v>4119</v>
      </c>
      <c r="D1313" s="210">
        <v>443.57</v>
      </c>
    </row>
    <row r="1314" spans="1:4" x14ac:dyDescent="0.25">
      <c r="A1314" s="30">
        <v>1525</v>
      </c>
      <c r="B1314" s="30" t="s">
        <v>6460</v>
      </c>
      <c r="C1314" s="30" t="s">
        <v>4119</v>
      </c>
      <c r="D1314" s="210">
        <v>479.34</v>
      </c>
    </row>
    <row r="1315" spans="1:4" x14ac:dyDescent="0.25">
      <c r="A1315" s="30">
        <v>38406</v>
      </c>
      <c r="B1315" s="30" t="s">
        <v>6461</v>
      </c>
      <c r="C1315" s="30" t="s">
        <v>4119</v>
      </c>
      <c r="D1315" s="210">
        <v>470.72</v>
      </c>
    </row>
    <row r="1316" spans="1:4" x14ac:dyDescent="0.25">
      <c r="A1316" s="286">
        <v>38409</v>
      </c>
      <c r="B1316" s="286" t="s">
        <v>6462</v>
      </c>
      <c r="C1316" s="286" t="s">
        <v>4119</v>
      </c>
      <c r="D1316" s="287">
        <v>496.8</v>
      </c>
    </row>
    <row r="1317" spans="1:4" x14ac:dyDescent="0.25">
      <c r="A1317" s="30">
        <v>43360</v>
      </c>
      <c r="B1317" s="30" t="s">
        <v>13339</v>
      </c>
      <c r="C1317" s="30" t="s">
        <v>4119</v>
      </c>
      <c r="D1317" s="210">
        <v>518.02</v>
      </c>
    </row>
    <row r="1318" spans="1:4" x14ac:dyDescent="0.25">
      <c r="A1318" s="30">
        <v>34495</v>
      </c>
      <c r="B1318" s="30" t="s">
        <v>6463</v>
      </c>
      <c r="C1318" s="30" t="s">
        <v>4119</v>
      </c>
      <c r="D1318" s="210">
        <v>457.88</v>
      </c>
    </row>
    <row r="1319" spans="1:4" x14ac:dyDescent="0.25">
      <c r="A1319" s="30">
        <v>11145</v>
      </c>
      <c r="B1319" s="30" t="s">
        <v>6464</v>
      </c>
      <c r="C1319" s="30" t="s">
        <v>4119</v>
      </c>
      <c r="D1319" s="210">
        <v>493.66</v>
      </c>
    </row>
    <row r="1320" spans="1:4" x14ac:dyDescent="0.25">
      <c r="A1320" s="30">
        <v>34496</v>
      </c>
      <c r="B1320" s="30" t="s">
        <v>6465</v>
      </c>
      <c r="C1320" s="30" t="s">
        <v>4119</v>
      </c>
      <c r="D1320" s="210">
        <v>477.65</v>
      </c>
    </row>
    <row r="1321" spans="1:4" x14ac:dyDescent="0.25">
      <c r="A1321" s="30">
        <v>34479</v>
      </c>
      <c r="B1321" s="30" t="s">
        <v>6466</v>
      </c>
      <c r="C1321" s="30" t="s">
        <v>4119</v>
      </c>
      <c r="D1321" s="210">
        <v>507.96</v>
      </c>
    </row>
    <row r="1322" spans="1:4" x14ac:dyDescent="0.25">
      <c r="A1322" s="30">
        <v>34481</v>
      </c>
      <c r="B1322" s="30" t="s">
        <v>6467</v>
      </c>
      <c r="C1322" s="30" t="s">
        <v>4119</v>
      </c>
      <c r="D1322" s="210">
        <v>530.76</v>
      </c>
    </row>
    <row r="1323" spans="1:4" x14ac:dyDescent="0.25">
      <c r="A1323" s="30">
        <v>34483</v>
      </c>
      <c r="B1323" s="30" t="s">
        <v>6468</v>
      </c>
      <c r="C1323" s="30" t="s">
        <v>4119</v>
      </c>
      <c r="D1323" s="210">
        <v>567.08000000000004</v>
      </c>
    </row>
    <row r="1324" spans="1:4" x14ac:dyDescent="0.25">
      <c r="A1324" s="30">
        <v>34485</v>
      </c>
      <c r="B1324" s="30" t="s">
        <v>6469</v>
      </c>
      <c r="C1324" s="30" t="s">
        <v>4119</v>
      </c>
      <c r="D1324" s="210">
        <v>606.42999999999995</v>
      </c>
    </row>
    <row r="1325" spans="1:4" x14ac:dyDescent="0.25">
      <c r="A1325" s="30">
        <v>14041</v>
      </c>
      <c r="B1325" s="30" t="s">
        <v>6470</v>
      </c>
      <c r="C1325" s="30" t="s">
        <v>4119</v>
      </c>
      <c r="D1325" s="210">
        <v>394.21</v>
      </c>
    </row>
    <row r="1326" spans="1:4" x14ac:dyDescent="0.25">
      <c r="A1326" s="30">
        <v>1523</v>
      </c>
      <c r="B1326" s="30" t="s">
        <v>6471</v>
      </c>
      <c r="C1326" s="30" t="s">
        <v>4119</v>
      </c>
      <c r="D1326" s="210">
        <v>400.65</v>
      </c>
    </row>
    <row r="1327" spans="1:4" x14ac:dyDescent="0.25">
      <c r="A1327" s="30">
        <v>14052</v>
      </c>
      <c r="B1327" s="30" t="s">
        <v>6472</v>
      </c>
      <c r="C1327" s="30" t="s">
        <v>4113</v>
      </c>
      <c r="D1327" s="210">
        <v>9.1999999999999993</v>
      </c>
    </row>
    <row r="1328" spans="1:4" x14ac:dyDescent="0.25">
      <c r="A1328" s="30">
        <v>14054</v>
      </c>
      <c r="B1328" s="30" t="s">
        <v>6473</v>
      </c>
      <c r="C1328" s="30" t="s">
        <v>4113</v>
      </c>
      <c r="D1328" s="210">
        <v>11.96</v>
      </c>
    </row>
    <row r="1329" spans="1:4" x14ac:dyDescent="0.25">
      <c r="A1329" s="30">
        <v>14053</v>
      </c>
      <c r="B1329" s="30" t="s">
        <v>6474</v>
      </c>
      <c r="C1329" s="30" t="s">
        <v>4113</v>
      </c>
      <c r="D1329" s="210">
        <v>9.34</v>
      </c>
    </row>
    <row r="1330" spans="1:4" x14ac:dyDescent="0.25">
      <c r="A1330" s="30">
        <v>2558</v>
      </c>
      <c r="B1330" s="30" t="s">
        <v>6475</v>
      </c>
      <c r="C1330" s="30" t="s">
        <v>4113</v>
      </c>
      <c r="D1330" s="210">
        <v>7.03</v>
      </c>
    </row>
    <row r="1331" spans="1:4" x14ac:dyDescent="0.25">
      <c r="A1331" s="30">
        <v>2560</v>
      </c>
      <c r="B1331" s="30" t="s">
        <v>6476</v>
      </c>
      <c r="C1331" s="30" t="s">
        <v>4113</v>
      </c>
      <c r="D1331" s="210">
        <v>12.38</v>
      </c>
    </row>
    <row r="1332" spans="1:4" x14ac:dyDescent="0.25">
      <c r="A1332" s="30">
        <v>2559</v>
      </c>
      <c r="B1332" s="30" t="s">
        <v>6477</v>
      </c>
      <c r="C1332" s="30" t="s">
        <v>4113</v>
      </c>
      <c r="D1332" s="210">
        <v>9.9</v>
      </c>
    </row>
    <row r="1333" spans="1:4" x14ac:dyDescent="0.25">
      <c r="A1333" s="30">
        <v>2592</v>
      </c>
      <c r="B1333" s="30" t="s">
        <v>6478</v>
      </c>
      <c r="C1333" s="30" t="s">
        <v>4113</v>
      </c>
      <c r="D1333" s="210">
        <v>164.12</v>
      </c>
    </row>
    <row r="1334" spans="1:4" x14ac:dyDescent="0.25">
      <c r="A1334" s="30">
        <v>2566</v>
      </c>
      <c r="B1334" s="30" t="s">
        <v>6479</v>
      </c>
      <c r="C1334" s="30" t="s">
        <v>4113</v>
      </c>
      <c r="D1334" s="210">
        <v>16.510000000000002</v>
      </c>
    </row>
    <row r="1335" spans="1:4" x14ac:dyDescent="0.25">
      <c r="A1335" s="30">
        <v>2589</v>
      </c>
      <c r="B1335" s="30" t="s">
        <v>6480</v>
      </c>
      <c r="C1335" s="30" t="s">
        <v>4113</v>
      </c>
      <c r="D1335" s="210">
        <v>21.95</v>
      </c>
    </row>
    <row r="1336" spans="1:4" x14ac:dyDescent="0.25">
      <c r="A1336" s="30">
        <v>2591</v>
      </c>
      <c r="B1336" s="30" t="s">
        <v>6481</v>
      </c>
      <c r="C1336" s="30" t="s">
        <v>4113</v>
      </c>
      <c r="D1336" s="210">
        <v>8</v>
      </c>
    </row>
    <row r="1337" spans="1:4" x14ac:dyDescent="0.25">
      <c r="A1337" s="30">
        <v>2590</v>
      </c>
      <c r="B1337" s="30" t="s">
        <v>6482</v>
      </c>
      <c r="C1337" s="30" t="s">
        <v>4113</v>
      </c>
      <c r="D1337" s="210">
        <v>13.47</v>
      </c>
    </row>
    <row r="1338" spans="1:4" x14ac:dyDescent="0.25">
      <c r="A1338" s="30">
        <v>2567</v>
      </c>
      <c r="B1338" s="30" t="s">
        <v>6483</v>
      </c>
      <c r="C1338" s="30" t="s">
        <v>4113</v>
      </c>
      <c r="D1338" s="210">
        <v>32.200000000000003</v>
      </c>
    </row>
    <row r="1339" spans="1:4" x14ac:dyDescent="0.25">
      <c r="A1339" s="30">
        <v>2565</v>
      </c>
      <c r="B1339" s="30" t="s">
        <v>6484</v>
      </c>
      <c r="C1339" s="30" t="s">
        <v>4113</v>
      </c>
      <c r="D1339" s="210">
        <v>8.02</v>
      </c>
    </row>
    <row r="1340" spans="1:4" x14ac:dyDescent="0.25">
      <c r="A1340" s="30">
        <v>2568</v>
      </c>
      <c r="B1340" s="30" t="s">
        <v>6485</v>
      </c>
      <c r="C1340" s="30" t="s">
        <v>4113</v>
      </c>
      <c r="D1340" s="210">
        <v>89.41</v>
      </c>
    </row>
    <row r="1341" spans="1:4" x14ac:dyDescent="0.25">
      <c r="A1341" s="30">
        <v>2594</v>
      </c>
      <c r="B1341" s="30" t="s">
        <v>6486</v>
      </c>
      <c r="C1341" s="30" t="s">
        <v>4113</v>
      </c>
      <c r="D1341" s="210">
        <v>148.96</v>
      </c>
    </row>
    <row r="1342" spans="1:4" x14ac:dyDescent="0.25">
      <c r="A1342" s="30">
        <v>2587</v>
      </c>
      <c r="B1342" s="30" t="s">
        <v>6487</v>
      </c>
      <c r="C1342" s="30" t="s">
        <v>4113</v>
      </c>
      <c r="D1342" s="210">
        <v>25.38</v>
      </c>
    </row>
    <row r="1343" spans="1:4" x14ac:dyDescent="0.25">
      <c r="A1343" s="30">
        <v>2588</v>
      </c>
      <c r="B1343" s="30" t="s">
        <v>6488</v>
      </c>
      <c r="C1343" s="30" t="s">
        <v>4113</v>
      </c>
      <c r="D1343" s="210">
        <v>20.16</v>
      </c>
    </row>
    <row r="1344" spans="1:4" x14ac:dyDescent="0.25">
      <c r="A1344" s="30">
        <v>2569</v>
      </c>
      <c r="B1344" s="30" t="s">
        <v>6489</v>
      </c>
      <c r="C1344" s="30" t="s">
        <v>4113</v>
      </c>
      <c r="D1344" s="210">
        <v>7.77</v>
      </c>
    </row>
    <row r="1345" spans="1:4" x14ac:dyDescent="0.25">
      <c r="A1345" s="30">
        <v>2570</v>
      </c>
      <c r="B1345" s="30" t="s">
        <v>6490</v>
      </c>
      <c r="C1345" s="30" t="s">
        <v>4113</v>
      </c>
      <c r="D1345" s="210">
        <v>13.02</v>
      </c>
    </row>
    <row r="1346" spans="1:4" x14ac:dyDescent="0.25">
      <c r="A1346" s="30">
        <v>2571</v>
      </c>
      <c r="B1346" s="30" t="s">
        <v>6491</v>
      </c>
      <c r="C1346" s="30" t="s">
        <v>4113</v>
      </c>
      <c r="D1346" s="210">
        <v>38.659999999999997</v>
      </c>
    </row>
    <row r="1347" spans="1:4" x14ac:dyDescent="0.25">
      <c r="A1347" s="30">
        <v>2593</v>
      </c>
      <c r="B1347" s="30" t="s">
        <v>6492</v>
      </c>
      <c r="C1347" s="30" t="s">
        <v>4113</v>
      </c>
      <c r="D1347" s="210">
        <v>8.2799999999999994</v>
      </c>
    </row>
    <row r="1348" spans="1:4" x14ac:dyDescent="0.25">
      <c r="A1348" s="30">
        <v>2572</v>
      </c>
      <c r="B1348" s="30" t="s">
        <v>6493</v>
      </c>
      <c r="C1348" s="30" t="s">
        <v>4113</v>
      </c>
      <c r="D1348" s="210">
        <v>114.35</v>
      </c>
    </row>
    <row r="1349" spans="1:4" x14ac:dyDescent="0.25">
      <c r="A1349" s="30">
        <v>2595</v>
      </c>
      <c r="B1349" s="30" t="s">
        <v>6494</v>
      </c>
      <c r="C1349" s="30" t="s">
        <v>4113</v>
      </c>
      <c r="D1349" s="210">
        <v>178.4</v>
      </c>
    </row>
    <row r="1350" spans="1:4" x14ac:dyDescent="0.25">
      <c r="A1350" s="30">
        <v>2576</v>
      </c>
      <c r="B1350" s="30" t="s">
        <v>6495</v>
      </c>
      <c r="C1350" s="30" t="s">
        <v>4113</v>
      </c>
      <c r="D1350" s="210">
        <v>30.41</v>
      </c>
    </row>
    <row r="1351" spans="1:4" x14ac:dyDescent="0.25">
      <c r="A1351" s="30">
        <v>2575</v>
      </c>
      <c r="B1351" s="30" t="s">
        <v>6496</v>
      </c>
      <c r="C1351" s="30" t="s">
        <v>4113</v>
      </c>
      <c r="D1351" s="210">
        <v>22.86</v>
      </c>
    </row>
    <row r="1352" spans="1:4" x14ac:dyDescent="0.25">
      <c r="A1352" s="30">
        <v>2573</v>
      </c>
      <c r="B1352" s="30" t="s">
        <v>6497</v>
      </c>
      <c r="C1352" s="30" t="s">
        <v>4113</v>
      </c>
      <c r="D1352" s="210">
        <v>9.49</v>
      </c>
    </row>
    <row r="1353" spans="1:4" x14ac:dyDescent="0.25">
      <c r="A1353" s="30">
        <v>2586</v>
      </c>
      <c r="B1353" s="30" t="s">
        <v>6498</v>
      </c>
      <c r="C1353" s="30" t="s">
        <v>4113</v>
      </c>
      <c r="D1353" s="210">
        <v>15.39</v>
      </c>
    </row>
    <row r="1354" spans="1:4" x14ac:dyDescent="0.25">
      <c r="A1354" s="30">
        <v>2577</v>
      </c>
      <c r="B1354" s="30" t="s">
        <v>6499</v>
      </c>
      <c r="C1354" s="30" t="s">
        <v>4113</v>
      </c>
      <c r="D1354" s="210">
        <v>41.21</v>
      </c>
    </row>
    <row r="1355" spans="1:4" x14ac:dyDescent="0.25">
      <c r="A1355" s="30">
        <v>2574</v>
      </c>
      <c r="B1355" s="30" t="s">
        <v>6500</v>
      </c>
      <c r="C1355" s="30" t="s">
        <v>4113</v>
      </c>
      <c r="D1355" s="210">
        <v>9.5500000000000007</v>
      </c>
    </row>
    <row r="1356" spans="1:4" x14ac:dyDescent="0.25">
      <c r="A1356" s="30">
        <v>2578</v>
      </c>
      <c r="B1356" s="30" t="s">
        <v>6501</v>
      </c>
      <c r="C1356" s="30" t="s">
        <v>4113</v>
      </c>
      <c r="D1356" s="210">
        <v>128.66</v>
      </c>
    </row>
    <row r="1357" spans="1:4" x14ac:dyDescent="0.25">
      <c r="A1357" s="30">
        <v>2585</v>
      </c>
      <c r="B1357" s="30" t="s">
        <v>6502</v>
      </c>
      <c r="C1357" s="30" t="s">
        <v>4113</v>
      </c>
      <c r="D1357" s="210">
        <v>176.55</v>
      </c>
    </row>
    <row r="1358" spans="1:4" x14ac:dyDescent="0.25">
      <c r="A1358" s="30">
        <v>12008</v>
      </c>
      <c r="B1358" s="30" t="s">
        <v>6503</v>
      </c>
      <c r="C1358" s="30" t="s">
        <v>4113</v>
      </c>
      <c r="D1358" s="210">
        <v>94.73</v>
      </c>
    </row>
    <row r="1359" spans="1:4" x14ac:dyDescent="0.25">
      <c r="A1359" s="30">
        <v>2582</v>
      </c>
      <c r="B1359" s="30" t="s">
        <v>6504</v>
      </c>
      <c r="C1359" s="30" t="s">
        <v>4113</v>
      </c>
      <c r="D1359" s="210">
        <v>28.21</v>
      </c>
    </row>
    <row r="1360" spans="1:4" x14ac:dyDescent="0.25">
      <c r="A1360" s="30">
        <v>2597</v>
      </c>
      <c r="B1360" s="30" t="s">
        <v>6505</v>
      </c>
      <c r="C1360" s="30" t="s">
        <v>4113</v>
      </c>
      <c r="D1360" s="210">
        <v>24.17</v>
      </c>
    </row>
    <row r="1361" spans="1:4" x14ac:dyDescent="0.25">
      <c r="A1361" s="30">
        <v>2579</v>
      </c>
      <c r="B1361" s="30" t="s">
        <v>6506</v>
      </c>
      <c r="C1361" s="30" t="s">
        <v>4113</v>
      </c>
      <c r="D1361" s="210">
        <v>11.51</v>
      </c>
    </row>
    <row r="1362" spans="1:4" x14ac:dyDescent="0.25">
      <c r="A1362" s="30">
        <v>2581</v>
      </c>
      <c r="B1362" s="30" t="s">
        <v>6507</v>
      </c>
      <c r="C1362" s="30" t="s">
        <v>4113</v>
      </c>
      <c r="D1362" s="210">
        <v>14.73</v>
      </c>
    </row>
    <row r="1363" spans="1:4" x14ac:dyDescent="0.25">
      <c r="A1363" s="30">
        <v>2596</v>
      </c>
      <c r="B1363" s="30" t="s">
        <v>6508</v>
      </c>
      <c r="C1363" s="30" t="s">
        <v>4113</v>
      </c>
      <c r="D1363" s="210">
        <v>43.56</v>
      </c>
    </row>
    <row r="1364" spans="1:4" x14ac:dyDescent="0.25">
      <c r="A1364" s="30">
        <v>2580</v>
      </c>
      <c r="B1364" s="30" t="s">
        <v>6509</v>
      </c>
      <c r="C1364" s="30" t="s">
        <v>4113</v>
      </c>
      <c r="D1364" s="210">
        <v>12.61</v>
      </c>
    </row>
    <row r="1365" spans="1:4" x14ac:dyDescent="0.25">
      <c r="A1365" s="30">
        <v>2583</v>
      </c>
      <c r="B1365" s="30" t="s">
        <v>6510</v>
      </c>
      <c r="C1365" s="30" t="s">
        <v>4113</v>
      </c>
      <c r="D1365" s="210">
        <v>105.95</v>
      </c>
    </row>
    <row r="1366" spans="1:4" x14ac:dyDescent="0.25">
      <c r="A1366" s="30">
        <v>2584</v>
      </c>
      <c r="B1366" s="30" t="s">
        <v>6511</v>
      </c>
      <c r="C1366" s="30" t="s">
        <v>4113</v>
      </c>
      <c r="D1366" s="210">
        <v>176.37</v>
      </c>
    </row>
    <row r="1367" spans="1:4" x14ac:dyDescent="0.25">
      <c r="A1367" s="30">
        <v>12010</v>
      </c>
      <c r="B1367" s="30" t="s">
        <v>6512</v>
      </c>
      <c r="C1367" s="30" t="s">
        <v>4113</v>
      </c>
      <c r="D1367" s="210">
        <v>7.35</v>
      </c>
    </row>
    <row r="1368" spans="1:4" x14ac:dyDescent="0.25">
      <c r="A1368" s="30">
        <v>39329</v>
      </c>
      <c r="B1368" s="30" t="s">
        <v>6513</v>
      </c>
      <c r="C1368" s="30" t="s">
        <v>4113</v>
      </c>
      <c r="D1368" s="210">
        <v>7.68</v>
      </c>
    </row>
    <row r="1369" spans="1:4" x14ac:dyDescent="0.25">
      <c r="A1369" s="30">
        <v>39330</v>
      </c>
      <c r="B1369" s="30" t="s">
        <v>6514</v>
      </c>
      <c r="C1369" s="30" t="s">
        <v>4113</v>
      </c>
      <c r="D1369" s="210">
        <v>8.08</v>
      </c>
    </row>
    <row r="1370" spans="1:4" x14ac:dyDescent="0.25">
      <c r="A1370" s="30">
        <v>39332</v>
      </c>
      <c r="B1370" s="30" t="s">
        <v>6515</v>
      </c>
      <c r="C1370" s="30" t="s">
        <v>4113</v>
      </c>
      <c r="D1370" s="210">
        <v>9.0299999999999994</v>
      </c>
    </row>
    <row r="1371" spans="1:4" x14ac:dyDescent="0.25">
      <c r="A1371" s="30">
        <v>39331</v>
      </c>
      <c r="B1371" s="30" t="s">
        <v>6516</v>
      </c>
      <c r="C1371" s="30" t="s">
        <v>4113</v>
      </c>
      <c r="D1371" s="210">
        <v>7.19</v>
      </c>
    </row>
    <row r="1372" spans="1:4" x14ac:dyDescent="0.25">
      <c r="A1372" s="30">
        <v>39333</v>
      </c>
      <c r="B1372" s="30" t="s">
        <v>6517</v>
      </c>
      <c r="C1372" s="30" t="s">
        <v>4113</v>
      </c>
      <c r="D1372" s="210">
        <v>7.01</v>
      </c>
    </row>
    <row r="1373" spans="1:4" x14ac:dyDescent="0.25">
      <c r="A1373" s="30">
        <v>39335</v>
      </c>
      <c r="B1373" s="30" t="s">
        <v>6518</v>
      </c>
      <c r="C1373" s="30" t="s">
        <v>4113</v>
      </c>
      <c r="D1373" s="210">
        <v>8.11</v>
      </c>
    </row>
    <row r="1374" spans="1:4" x14ac:dyDescent="0.25">
      <c r="A1374" s="30">
        <v>39334</v>
      </c>
      <c r="B1374" s="30" t="s">
        <v>6519</v>
      </c>
      <c r="C1374" s="30" t="s">
        <v>4113</v>
      </c>
      <c r="D1374" s="210">
        <v>6.45</v>
      </c>
    </row>
    <row r="1375" spans="1:4" x14ac:dyDescent="0.25">
      <c r="A1375" s="30">
        <v>12016</v>
      </c>
      <c r="B1375" s="30" t="s">
        <v>6520</v>
      </c>
      <c r="C1375" s="30" t="s">
        <v>4113</v>
      </c>
      <c r="D1375" s="210">
        <v>8.09</v>
      </c>
    </row>
    <row r="1376" spans="1:4" x14ac:dyDescent="0.25">
      <c r="A1376" s="30">
        <v>12015</v>
      </c>
      <c r="B1376" s="30" t="s">
        <v>6521</v>
      </c>
      <c r="C1376" s="30" t="s">
        <v>4113</v>
      </c>
      <c r="D1376" s="210">
        <v>9.42</v>
      </c>
    </row>
    <row r="1377" spans="1:4" x14ac:dyDescent="0.25">
      <c r="A1377" s="30">
        <v>12020</v>
      </c>
      <c r="B1377" s="30" t="s">
        <v>6522</v>
      </c>
      <c r="C1377" s="30" t="s">
        <v>4113</v>
      </c>
      <c r="D1377" s="210">
        <v>8.09</v>
      </c>
    </row>
    <row r="1378" spans="1:4" x14ac:dyDescent="0.25">
      <c r="A1378" s="30">
        <v>12019</v>
      </c>
      <c r="B1378" s="30" t="s">
        <v>6523</v>
      </c>
      <c r="C1378" s="30" t="s">
        <v>4113</v>
      </c>
      <c r="D1378" s="210">
        <v>9.42</v>
      </c>
    </row>
    <row r="1379" spans="1:4" x14ac:dyDescent="0.25">
      <c r="A1379" s="30">
        <v>39336</v>
      </c>
      <c r="B1379" s="30" t="s">
        <v>6524</v>
      </c>
      <c r="C1379" s="30" t="s">
        <v>4113</v>
      </c>
      <c r="D1379" s="210">
        <v>8.08</v>
      </c>
    </row>
    <row r="1380" spans="1:4" x14ac:dyDescent="0.25">
      <c r="A1380" s="30">
        <v>39338</v>
      </c>
      <c r="B1380" s="30" t="s">
        <v>6525</v>
      </c>
      <c r="C1380" s="30" t="s">
        <v>4113</v>
      </c>
      <c r="D1380" s="210">
        <v>9.0299999999999994</v>
      </c>
    </row>
    <row r="1381" spans="1:4" x14ac:dyDescent="0.25">
      <c r="A1381" s="30">
        <v>39337</v>
      </c>
      <c r="B1381" s="30" t="s">
        <v>6526</v>
      </c>
      <c r="C1381" s="30" t="s">
        <v>4113</v>
      </c>
      <c r="D1381" s="210">
        <v>7.19</v>
      </c>
    </row>
    <row r="1382" spans="1:4" x14ac:dyDescent="0.25">
      <c r="A1382" s="30">
        <v>39341</v>
      </c>
      <c r="B1382" s="30" t="s">
        <v>6527</v>
      </c>
      <c r="C1382" s="30" t="s">
        <v>4113</v>
      </c>
      <c r="D1382" s="210">
        <v>11.77</v>
      </c>
    </row>
    <row r="1383" spans="1:4" x14ac:dyDescent="0.25">
      <c r="A1383" s="30">
        <v>39340</v>
      </c>
      <c r="B1383" s="30" t="s">
        <v>6528</v>
      </c>
      <c r="C1383" s="30" t="s">
        <v>4113</v>
      </c>
      <c r="D1383" s="210">
        <v>8.64</v>
      </c>
    </row>
    <row r="1384" spans="1:4" x14ac:dyDescent="0.25">
      <c r="A1384" s="30">
        <v>12025</v>
      </c>
      <c r="B1384" s="30" t="s">
        <v>6529</v>
      </c>
      <c r="C1384" s="30" t="s">
        <v>4113</v>
      </c>
      <c r="D1384" s="210">
        <v>8.93</v>
      </c>
    </row>
    <row r="1385" spans="1:4" x14ac:dyDescent="0.25">
      <c r="A1385" s="30">
        <v>39342</v>
      </c>
      <c r="B1385" s="30" t="s">
        <v>6530</v>
      </c>
      <c r="C1385" s="30" t="s">
        <v>4113</v>
      </c>
      <c r="D1385" s="210">
        <v>11.77</v>
      </c>
    </row>
    <row r="1386" spans="1:4" x14ac:dyDescent="0.25">
      <c r="A1386" s="30">
        <v>39343</v>
      </c>
      <c r="B1386" s="30" t="s">
        <v>6531</v>
      </c>
      <c r="C1386" s="30" t="s">
        <v>4113</v>
      </c>
      <c r="D1386" s="210">
        <v>9.94</v>
      </c>
    </row>
    <row r="1387" spans="1:4" x14ac:dyDescent="0.25">
      <c r="A1387" s="30">
        <v>39345</v>
      </c>
      <c r="B1387" s="30" t="s">
        <v>6532</v>
      </c>
      <c r="C1387" s="30" t="s">
        <v>4113</v>
      </c>
      <c r="D1387" s="210">
        <v>13.46</v>
      </c>
    </row>
    <row r="1388" spans="1:4" x14ac:dyDescent="0.25">
      <c r="A1388" s="30">
        <v>39344</v>
      </c>
      <c r="B1388" s="30" t="s">
        <v>6533</v>
      </c>
      <c r="C1388" s="30" t="s">
        <v>4113</v>
      </c>
      <c r="D1388" s="210">
        <v>9.61</v>
      </c>
    </row>
    <row r="1389" spans="1:4" x14ac:dyDescent="0.25">
      <c r="A1389" s="30">
        <v>12623</v>
      </c>
      <c r="B1389" s="30" t="s">
        <v>6534</v>
      </c>
      <c r="C1389" s="30" t="s">
        <v>4116</v>
      </c>
      <c r="D1389" s="210">
        <v>11.29</v>
      </c>
    </row>
    <row r="1390" spans="1:4" x14ac:dyDescent="0.25">
      <c r="A1390" s="30">
        <v>34498</v>
      </c>
      <c r="B1390" s="30" t="s">
        <v>6535</v>
      </c>
      <c r="C1390" s="30" t="s">
        <v>4113</v>
      </c>
      <c r="D1390" s="210">
        <v>91.46</v>
      </c>
    </row>
    <row r="1391" spans="1:4" x14ac:dyDescent="0.25">
      <c r="A1391" s="30">
        <v>13244</v>
      </c>
      <c r="B1391" s="30" t="s">
        <v>6536</v>
      </c>
      <c r="C1391" s="30" t="s">
        <v>4113</v>
      </c>
      <c r="D1391" s="210">
        <v>38.5</v>
      </c>
    </row>
    <row r="1392" spans="1:4" x14ac:dyDescent="0.25">
      <c r="A1392" s="30">
        <v>38998</v>
      </c>
      <c r="B1392" s="30" t="s">
        <v>6537</v>
      </c>
      <c r="C1392" s="30" t="s">
        <v>4113</v>
      </c>
      <c r="D1392" s="210">
        <v>13.31</v>
      </c>
    </row>
    <row r="1393" spans="1:4" x14ac:dyDescent="0.25">
      <c r="A1393" s="30">
        <v>38999</v>
      </c>
      <c r="B1393" s="30" t="s">
        <v>6538</v>
      </c>
      <c r="C1393" s="30" t="s">
        <v>4113</v>
      </c>
      <c r="D1393" s="210">
        <v>22.03</v>
      </c>
    </row>
    <row r="1394" spans="1:4" x14ac:dyDescent="0.25">
      <c r="A1394" s="30">
        <v>38996</v>
      </c>
      <c r="B1394" s="30" t="s">
        <v>6539</v>
      </c>
      <c r="C1394" s="30" t="s">
        <v>4113</v>
      </c>
      <c r="D1394" s="210">
        <v>19.23</v>
      </c>
    </row>
    <row r="1395" spans="1:4" x14ac:dyDescent="0.25">
      <c r="A1395" s="30">
        <v>38997</v>
      </c>
      <c r="B1395" s="30" t="s">
        <v>6540</v>
      </c>
      <c r="C1395" s="30" t="s">
        <v>4113</v>
      </c>
      <c r="D1395" s="210">
        <v>31.13</v>
      </c>
    </row>
    <row r="1396" spans="1:4" x14ac:dyDescent="0.25">
      <c r="A1396" s="30">
        <v>39862</v>
      </c>
      <c r="B1396" s="30" t="s">
        <v>6541</v>
      </c>
      <c r="C1396" s="30" t="s">
        <v>4113</v>
      </c>
      <c r="D1396" s="210">
        <v>13.49</v>
      </c>
    </row>
    <row r="1397" spans="1:4" x14ac:dyDescent="0.25">
      <c r="A1397" s="30">
        <v>39863</v>
      </c>
      <c r="B1397" s="30" t="s">
        <v>6542</v>
      </c>
      <c r="C1397" s="30" t="s">
        <v>4113</v>
      </c>
      <c r="D1397" s="210">
        <v>13.68</v>
      </c>
    </row>
    <row r="1398" spans="1:4" x14ac:dyDescent="0.25">
      <c r="A1398" s="30">
        <v>39864</v>
      </c>
      <c r="B1398" s="30" t="s">
        <v>6543</v>
      </c>
      <c r="C1398" s="30" t="s">
        <v>4113</v>
      </c>
      <c r="D1398" s="210">
        <v>16.97</v>
      </c>
    </row>
    <row r="1399" spans="1:4" x14ac:dyDescent="0.25">
      <c r="A1399" s="30">
        <v>39865</v>
      </c>
      <c r="B1399" s="30" t="s">
        <v>6544</v>
      </c>
      <c r="C1399" s="30" t="s">
        <v>4113</v>
      </c>
      <c r="D1399" s="210">
        <v>23.92</v>
      </c>
    </row>
    <row r="1400" spans="1:4" x14ac:dyDescent="0.25">
      <c r="A1400" s="30">
        <v>2517</v>
      </c>
      <c r="B1400" s="30" t="s">
        <v>6545</v>
      </c>
      <c r="C1400" s="30" t="s">
        <v>4113</v>
      </c>
      <c r="D1400" s="210">
        <v>17.57</v>
      </c>
    </row>
    <row r="1401" spans="1:4" x14ac:dyDescent="0.25">
      <c r="A1401" s="30">
        <v>2522</v>
      </c>
      <c r="B1401" s="30" t="s">
        <v>6546</v>
      </c>
      <c r="C1401" s="30" t="s">
        <v>4113</v>
      </c>
      <c r="D1401" s="210">
        <v>11.35</v>
      </c>
    </row>
    <row r="1402" spans="1:4" x14ac:dyDescent="0.25">
      <c r="A1402" s="30">
        <v>2548</v>
      </c>
      <c r="B1402" s="30" t="s">
        <v>6547</v>
      </c>
      <c r="C1402" s="30" t="s">
        <v>4113</v>
      </c>
      <c r="D1402" s="210">
        <v>6.98</v>
      </c>
    </row>
    <row r="1403" spans="1:4" x14ac:dyDescent="0.25">
      <c r="A1403" s="30">
        <v>2516</v>
      </c>
      <c r="B1403" s="30" t="s">
        <v>6548</v>
      </c>
      <c r="C1403" s="30" t="s">
        <v>4113</v>
      </c>
      <c r="D1403" s="210">
        <v>9.1199999999999992</v>
      </c>
    </row>
    <row r="1404" spans="1:4" x14ac:dyDescent="0.25">
      <c r="A1404" s="30">
        <v>2518</v>
      </c>
      <c r="B1404" s="30" t="s">
        <v>6549</v>
      </c>
      <c r="C1404" s="30" t="s">
        <v>4113</v>
      </c>
      <c r="D1404" s="210">
        <v>83.64</v>
      </c>
    </row>
    <row r="1405" spans="1:4" x14ac:dyDescent="0.25">
      <c r="A1405" s="30">
        <v>2521</v>
      </c>
      <c r="B1405" s="30" t="s">
        <v>6550</v>
      </c>
      <c r="C1405" s="30" t="s">
        <v>4113</v>
      </c>
      <c r="D1405" s="210">
        <v>35.6</v>
      </c>
    </row>
    <row r="1406" spans="1:4" x14ac:dyDescent="0.25">
      <c r="A1406" s="30">
        <v>2515</v>
      </c>
      <c r="B1406" s="30" t="s">
        <v>6551</v>
      </c>
      <c r="C1406" s="30" t="s">
        <v>4113</v>
      </c>
      <c r="D1406" s="210">
        <v>7.59</v>
      </c>
    </row>
    <row r="1407" spans="1:4" x14ac:dyDescent="0.25">
      <c r="A1407" s="30">
        <v>2519</v>
      </c>
      <c r="B1407" s="30" t="s">
        <v>6552</v>
      </c>
      <c r="C1407" s="30" t="s">
        <v>4113</v>
      </c>
      <c r="D1407" s="210">
        <v>100.86</v>
      </c>
    </row>
    <row r="1408" spans="1:4" x14ac:dyDescent="0.25">
      <c r="A1408" s="30">
        <v>2520</v>
      </c>
      <c r="B1408" s="30" t="s">
        <v>6553</v>
      </c>
      <c r="C1408" s="30" t="s">
        <v>4113</v>
      </c>
      <c r="D1408" s="210">
        <v>185.63</v>
      </c>
    </row>
    <row r="1409" spans="1:4" x14ac:dyDescent="0.25">
      <c r="A1409" s="30">
        <v>1602</v>
      </c>
      <c r="B1409" s="30" t="s">
        <v>6554</v>
      </c>
      <c r="C1409" s="30" t="s">
        <v>4113</v>
      </c>
      <c r="D1409" s="210">
        <v>38.22</v>
      </c>
    </row>
    <row r="1410" spans="1:4" x14ac:dyDescent="0.25">
      <c r="A1410" s="30">
        <v>1601</v>
      </c>
      <c r="B1410" s="30" t="s">
        <v>6555</v>
      </c>
      <c r="C1410" s="30" t="s">
        <v>4113</v>
      </c>
      <c r="D1410" s="210">
        <v>34.06</v>
      </c>
    </row>
    <row r="1411" spans="1:4" x14ac:dyDescent="0.25">
      <c r="A1411" s="30">
        <v>1598</v>
      </c>
      <c r="B1411" s="30" t="s">
        <v>6556</v>
      </c>
      <c r="C1411" s="30" t="s">
        <v>4113</v>
      </c>
      <c r="D1411" s="210">
        <v>10.08</v>
      </c>
    </row>
    <row r="1412" spans="1:4" x14ac:dyDescent="0.25">
      <c r="A1412" s="30">
        <v>1600</v>
      </c>
      <c r="B1412" s="30" t="s">
        <v>6557</v>
      </c>
      <c r="C1412" s="30" t="s">
        <v>4113</v>
      </c>
      <c r="D1412" s="210">
        <v>14.88</v>
      </c>
    </row>
    <row r="1413" spans="1:4" x14ac:dyDescent="0.25">
      <c r="A1413" s="30">
        <v>1603</v>
      </c>
      <c r="B1413" s="30" t="s">
        <v>6558</v>
      </c>
      <c r="C1413" s="30" t="s">
        <v>4113</v>
      </c>
      <c r="D1413" s="210">
        <v>57.7</v>
      </c>
    </row>
    <row r="1414" spans="1:4" x14ac:dyDescent="0.25">
      <c r="A1414" s="30">
        <v>1599</v>
      </c>
      <c r="B1414" s="30" t="s">
        <v>6559</v>
      </c>
      <c r="C1414" s="30" t="s">
        <v>4113</v>
      </c>
      <c r="D1414" s="210">
        <v>11.69</v>
      </c>
    </row>
    <row r="1415" spans="1:4" x14ac:dyDescent="0.25">
      <c r="A1415" s="30">
        <v>1597</v>
      </c>
      <c r="B1415" s="30" t="s">
        <v>6560</v>
      </c>
      <c r="C1415" s="30" t="s">
        <v>4113</v>
      </c>
      <c r="D1415" s="210">
        <v>9.4700000000000006</v>
      </c>
    </row>
    <row r="1416" spans="1:4" x14ac:dyDescent="0.25">
      <c r="A1416" s="30">
        <v>39600</v>
      </c>
      <c r="B1416" s="30" t="s">
        <v>6561</v>
      </c>
      <c r="C1416" s="30" t="s">
        <v>4113</v>
      </c>
      <c r="D1416" s="210">
        <v>10.36</v>
      </c>
    </row>
    <row r="1417" spans="1:4" x14ac:dyDescent="0.25">
      <c r="A1417" s="30">
        <v>39601</v>
      </c>
      <c r="B1417" s="30" t="s">
        <v>6562</v>
      </c>
      <c r="C1417" s="30" t="s">
        <v>4113</v>
      </c>
      <c r="D1417" s="210">
        <v>18.02</v>
      </c>
    </row>
    <row r="1418" spans="1:4" x14ac:dyDescent="0.25">
      <c r="A1418" s="30">
        <v>39602</v>
      </c>
      <c r="B1418" s="30" t="s">
        <v>6563</v>
      </c>
      <c r="C1418" s="30" t="s">
        <v>4113</v>
      </c>
      <c r="D1418" s="210">
        <v>1.18</v>
      </c>
    </row>
    <row r="1419" spans="1:4" x14ac:dyDescent="0.25">
      <c r="A1419" s="30">
        <v>39603</v>
      </c>
      <c r="B1419" s="30" t="s">
        <v>6564</v>
      </c>
      <c r="C1419" s="30" t="s">
        <v>4113</v>
      </c>
      <c r="D1419" s="210">
        <v>2.0299999999999998</v>
      </c>
    </row>
    <row r="1420" spans="1:4" x14ac:dyDescent="0.25">
      <c r="A1420" s="30">
        <v>11821</v>
      </c>
      <c r="B1420" s="30" t="s">
        <v>6565</v>
      </c>
      <c r="C1420" s="30" t="s">
        <v>4113</v>
      </c>
      <c r="D1420" s="210">
        <v>7.78</v>
      </c>
    </row>
    <row r="1421" spans="1:4" x14ac:dyDescent="0.25">
      <c r="A1421" s="30">
        <v>1562</v>
      </c>
      <c r="B1421" s="30" t="s">
        <v>6566</v>
      </c>
      <c r="C1421" s="30" t="s">
        <v>4113</v>
      </c>
      <c r="D1421" s="210">
        <v>12.75</v>
      </c>
    </row>
    <row r="1422" spans="1:4" x14ac:dyDescent="0.25">
      <c r="A1422" s="30">
        <v>1563</v>
      </c>
      <c r="B1422" s="30" t="s">
        <v>6567</v>
      </c>
      <c r="C1422" s="30" t="s">
        <v>4113</v>
      </c>
      <c r="D1422" s="210">
        <v>17.11</v>
      </c>
    </row>
    <row r="1423" spans="1:4" x14ac:dyDescent="0.25">
      <c r="A1423" s="30">
        <v>11856</v>
      </c>
      <c r="B1423" s="30" t="s">
        <v>6568</v>
      </c>
      <c r="C1423" s="30" t="s">
        <v>4113</v>
      </c>
      <c r="D1423" s="210">
        <v>5.0999999999999996</v>
      </c>
    </row>
    <row r="1424" spans="1:4" x14ac:dyDescent="0.25">
      <c r="A1424" s="30">
        <v>11857</v>
      </c>
      <c r="B1424" s="30" t="s">
        <v>6569</v>
      </c>
      <c r="C1424" s="30" t="s">
        <v>4113</v>
      </c>
      <c r="D1424" s="210">
        <v>26.84</v>
      </c>
    </row>
    <row r="1425" spans="1:4" x14ac:dyDescent="0.25">
      <c r="A1425" s="30">
        <v>11858</v>
      </c>
      <c r="B1425" s="30" t="s">
        <v>6570</v>
      </c>
      <c r="C1425" s="30" t="s">
        <v>4113</v>
      </c>
      <c r="D1425" s="210">
        <v>33.31</v>
      </c>
    </row>
    <row r="1426" spans="1:4" x14ac:dyDescent="0.25">
      <c r="A1426" s="30">
        <v>1539</v>
      </c>
      <c r="B1426" s="30" t="s">
        <v>6571</v>
      </c>
      <c r="C1426" s="30" t="s">
        <v>4113</v>
      </c>
      <c r="D1426" s="210">
        <v>5.99</v>
      </c>
    </row>
    <row r="1427" spans="1:4" x14ac:dyDescent="0.25">
      <c r="A1427" s="30">
        <v>11859</v>
      </c>
      <c r="B1427" s="30" t="s">
        <v>6572</v>
      </c>
      <c r="C1427" s="30" t="s">
        <v>4113</v>
      </c>
      <c r="D1427" s="210">
        <v>45.32</v>
      </c>
    </row>
    <row r="1428" spans="1:4" x14ac:dyDescent="0.25">
      <c r="A1428" s="30">
        <v>1550</v>
      </c>
      <c r="B1428" s="30" t="s">
        <v>6573</v>
      </c>
      <c r="C1428" s="30" t="s">
        <v>4113</v>
      </c>
      <c r="D1428" s="210">
        <v>6.32</v>
      </c>
    </row>
    <row r="1429" spans="1:4" x14ac:dyDescent="0.25">
      <c r="A1429" s="30">
        <v>11854</v>
      </c>
      <c r="B1429" s="30" t="s">
        <v>6574</v>
      </c>
      <c r="C1429" s="30" t="s">
        <v>4113</v>
      </c>
      <c r="D1429" s="210">
        <v>7.9</v>
      </c>
    </row>
    <row r="1430" spans="1:4" x14ac:dyDescent="0.25">
      <c r="A1430" s="30">
        <v>11862</v>
      </c>
      <c r="B1430" s="30" t="s">
        <v>6575</v>
      </c>
      <c r="C1430" s="30" t="s">
        <v>4113</v>
      </c>
      <c r="D1430" s="210">
        <v>11.08</v>
      </c>
    </row>
    <row r="1431" spans="1:4" x14ac:dyDescent="0.25">
      <c r="A1431" s="30">
        <v>11863</v>
      </c>
      <c r="B1431" s="30" t="s">
        <v>6576</v>
      </c>
      <c r="C1431" s="30" t="s">
        <v>4113</v>
      </c>
      <c r="D1431" s="210">
        <v>4.47</v>
      </c>
    </row>
    <row r="1432" spans="1:4" x14ac:dyDescent="0.25">
      <c r="A1432" s="30">
        <v>11855</v>
      </c>
      <c r="B1432" s="30" t="s">
        <v>6577</v>
      </c>
      <c r="C1432" s="30" t="s">
        <v>4113</v>
      </c>
      <c r="D1432" s="210">
        <v>16.54</v>
      </c>
    </row>
    <row r="1433" spans="1:4" x14ac:dyDescent="0.25">
      <c r="A1433" s="30">
        <v>11864</v>
      </c>
      <c r="B1433" s="30" t="s">
        <v>6578</v>
      </c>
      <c r="C1433" s="30" t="s">
        <v>4113</v>
      </c>
      <c r="D1433" s="210">
        <v>25.01</v>
      </c>
    </row>
    <row r="1434" spans="1:4" x14ac:dyDescent="0.25">
      <c r="A1434" s="30">
        <v>2527</v>
      </c>
      <c r="B1434" s="30" t="s">
        <v>6579</v>
      </c>
      <c r="C1434" s="30" t="s">
        <v>4113</v>
      </c>
      <c r="D1434" s="210">
        <v>6.29</v>
      </c>
    </row>
    <row r="1435" spans="1:4" x14ac:dyDescent="0.25">
      <c r="A1435" s="30">
        <v>2526</v>
      </c>
      <c r="B1435" s="30" t="s">
        <v>6580</v>
      </c>
      <c r="C1435" s="30" t="s">
        <v>4113</v>
      </c>
      <c r="D1435" s="210">
        <v>4.03</v>
      </c>
    </row>
    <row r="1436" spans="1:4" x14ac:dyDescent="0.25">
      <c r="A1436" s="30">
        <v>2487</v>
      </c>
      <c r="B1436" s="30" t="s">
        <v>6581</v>
      </c>
      <c r="C1436" s="30" t="s">
        <v>4113</v>
      </c>
      <c r="D1436" s="210">
        <v>1.37</v>
      </c>
    </row>
    <row r="1437" spans="1:4" x14ac:dyDescent="0.25">
      <c r="A1437" s="30">
        <v>2483</v>
      </c>
      <c r="B1437" s="30" t="s">
        <v>6582</v>
      </c>
      <c r="C1437" s="30" t="s">
        <v>4113</v>
      </c>
      <c r="D1437" s="210">
        <v>2.87</v>
      </c>
    </row>
    <row r="1438" spans="1:4" x14ac:dyDescent="0.25">
      <c r="A1438" s="30">
        <v>2528</v>
      </c>
      <c r="B1438" s="30" t="s">
        <v>6583</v>
      </c>
      <c r="C1438" s="30" t="s">
        <v>4113</v>
      </c>
      <c r="D1438" s="210">
        <v>15.83</v>
      </c>
    </row>
    <row r="1439" spans="1:4" x14ac:dyDescent="0.25">
      <c r="A1439" s="30">
        <v>2489</v>
      </c>
      <c r="B1439" s="30" t="s">
        <v>6584</v>
      </c>
      <c r="C1439" s="30" t="s">
        <v>4113</v>
      </c>
      <c r="D1439" s="210">
        <v>6.97</v>
      </c>
    </row>
    <row r="1440" spans="1:4" x14ac:dyDescent="0.25">
      <c r="A1440" s="30">
        <v>2488</v>
      </c>
      <c r="B1440" s="30" t="s">
        <v>6585</v>
      </c>
      <c r="C1440" s="30" t="s">
        <v>4113</v>
      </c>
      <c r="D1440" s="210">
        <v>1.61</v>
      </c>
    </row>
    <row r="1441" spans="1:4" x14ac:dyDescent="0.25">
      <c r="A1441" s="30">
        <v>2484</v>
      </c>
      <c r="B1441" s="30" t="s">
        <v>6586</v>
      </c>
      <c r="C1441" s="30" t="s">
        <v>4113</v>
      </c>
      <c r="D1441" s="210">
        <v>22.99</v>
      </c>
    </row>
    <row r="1442" spans="1:4" x14ac:dyDescent="0.25">
      <c r="A1442" s="30">
        <v>2485</v>
      </c>
      <c r="B1442" s="30" t="s">
        <v>6587</v>
      </c>
      <c r="C1442" s="30" t="s">
        <v>4113</v>
      </c>
      <c r="D1442" s="210">
        <v>36.03</v>
      </c>
    </row>
    <row r="1443" spans="1:4" x14ac:dyDescent="0.25">
      <c r="A1443" s="30">
        <v>38005</v>
      </c>
      <c r="B1443" s="30" t="s">
        <v>6588</v>
      </c>
      <c r="C1443" s="30" t="s">
        <v>4113</v>
      </c>
      <c r="D1443" s="210">
        <v>26.88</v>
      </c>
    </row>
    <row r="1444" spans="1:4" x14ac:dyDescent="0.25">
      <c r="A1444" s="30">
        <v>38006</v>
      </c>
      <c r="B1444" s="30" t="s">
        <v>6589</v>
      </c>
      <c r="C1444" s="30" t="s">
        <v>4113</v>
      </c>
      <c r="D1444" s="210">
        <v>32.99</v>
      </c>
    </row>
    <row r="1445" spans="1:4" x14ac:dyDescent="0.25">
      <c r="A1445" s="30">
        <v>38428</v>
      </c>
      <c r="B1445" s="30" t="s">
        <v>6590</v>
      </c>
      <c r="C1445" s="30" t="s">
        <v>4113</v>
      </c>
      <c r="D1445" s="210">
        <v>30.91</v>
      </c>
    </row>
    <row r="1446" spans="1:4" x14ac:dyDescent="0.25">
      <c r="A1446" s="30">
        <v>38007</v>
      </c>
      <c r="B1446" s="30" t="s">
        <v>6591</v>
      </c>
      <c r="C1446" s="30" t="s">
        <v>4113</v>
      </c>
      <c r="D1446" s="210">
        <v>50.5</v>
      </c>
    </row>
    <row r="1447" spans="1:4" x14ac:dyDescent="0.25">
      <c r="A1447" s="30">
        <v>38008</v>
      </c>
      <c r="B1447" s="30" t="s">
        <v>6592</v>
      </c>
      <c r="C1447" s="30" t="s">
        <v>4113</v>
      </c>
      <c r="D1447" s="210">
        <v>203.38</v>
      </c>
    </row>
    <row r="1448" spans="1:4" x14ac:dyDescent="0.25">
      <c r="A1448" s="30">
        <v>38009</v>
      </c>
      <c r="B1448" s="30" t="s">
        <v>6593</v>
      </c>
      <c r="C1448" s="30" t="s">
        <v>4113</v>
      </c>
      <c r="D1448" s="210">
        <v>248.56</v>
      </c>
    </row>
    <row r="1449" spans="1:4" x14ac:dyDescent="0.25">
      <c r="A1449" s="30">
        <v>39279</v>
      </c>
      <c r="B1449" s="30" t="s">
        <v>6594</v>
      </c>
      <c r="C1449" s="30" t="s">
        <v>4113</v>
      </c>
      <c r="D1449" s="210">
        <v>15.22</v>
      </c>
    </row>
    <row r="1450" spans="1:4" x14ac:dyDescent="0.25">
      <c r="A1450" s="30">
        <v>38845</v>
      </c>
      <c r="B1450" s="30" t="s">
        <v>6595</v>
      </c>
      <c r="C1450" s="30" t="s">
        <v>4113</v>
      </c>
      <c r="D1450" s="210">
        <v>22.02</v>
      </c>
    </row>
    <row r="1451" spans="1:4" x14ac:dyDescent="0.25">
      <c r="A1451" s="30">
        <v>39280</v>
      </c>
      <c r="B1451" s="30" t="s">
        <v>6596</v>
      </c>
      <c r="C1451" s="30" t="s">
        <v>4113</v>
      </c>
      <c r="D1451" s="210">
        <v>19.73</v>
      </c>
    </row>
    <row r="1452" spans="1:4" x14ac:dyDescent="0.25">
      <c r="A1452" s="30">
        <v>39281</v>
      </c>
      <c r="B1452" s="30" t="s">
        <v>6597</v>
      </c>
      <c r="C1452" s="30" t="s">
        <v>4113</v>
      </c>
      <c r="D1452" s="210">
        <v>25.98</v>
      </c>
    </row>
    <row r="1453" spans="1:4" x14ac:dyDescent="0.25">
      <c r="A1453" s="30">
        <v>38849</v>
      </c>
      <c r="B1453" s="30" t="s">
        <v>6598</v>
      </c>
      <c r="C1453" s="30" t="s">
        <v>4113</v>
      </c>
      <c r="D1453" s="210">
        <v>22.25</v>
      </c>
    </row>
    <row r="1454" spans="1:4" x14ac:dyDescent="0.25">
      <c r="A1454" s="30">
        <v>39282</v>
      </c>
      <c r="B1454" s="30" t="s">
        <v>6599</v>
      </c>
      <c r="C1454" s="30" t="s">
        <v>4113</v>
      </c>
      <c r="D1454" s="210">
        <v>26.6</v>
      </c>
    </row>
    <row r="1455" spans="1:4" x14ac:dyDescent="0.25">
      <c r="A1455" s="30">
        <v>38852</v>
      </c>
      <c r="B1455" s="30" t="s">
        <v>6600</v>
      </c>
      <c r="C1455" s="30" t="s">
        <v>4113</v>
      </c>
      <c r="D1455" s="210">
        <v>36.19</v>
      </c>
    </row>
    <row r="1456" spans="1:4" x14ac:dyDescent="0.25">
      <c r="A1456" s="30">
        <v>38844</v>
      </c>
      <c r="B1456" s="30" t="s">
        <v>6601</v>
      </c>
      <c r="C1456" s="30" t="s">
        <v>4113</v>
      </c>
      <c r="D1456" s="210">
        <v>11.12</v>
      </c>
    </row>
    <row r="1457" spans="1:4" x14ac:dyDescent="0.25">
      <c r="A1457" s="30">
        <v>38846</v>
      </c>
      <c r="B1457" s="30" t="s">
        <v>6602</v>
      </c>
      <c r="C1457" s="30" t="s">
        <v>4113</v>
      </c>
      <c r="D1457" s="210">
        <v>12.16</v>
      </c>
    </row>
    <row r="1458" spans="1:4" x14ac:dyDescent="0.25">
      <c r="A1458" s="30">
        <v>38847</v>
      </c>
      <c r="B1458" s="30" t="s">
        <v>6603</v>
      </c>
      <c r="C1458" s="30" t="s">
        <v>4113</v>
      </c>
      <c r="D1458" s="210">
        <v>14.96</v>
      </c>
    </row>
    <row r="1459" spans="1:4" x14ac:dyDescent="0.25">
      <c r="A1459" s="30">
        <v>38850</v>
      </c>
      <c r="B1459" s="30" t="s">
        <v>6604</v>
      </c>
      <c r="C1459" s="30" t="s">
        <v>4113</v>
      </c>
      <c r="D1459" s="210">
        <v>20.8</v>
      </c>
    </row>
    <row r="1460" spans="1:4" x14ac:dyDescent="0.25">
      <c r="A1460" s="30">
        <v>38848</v>
      </c>
      <c r="B1460" s="30" t="s">
        <v>6605</v>
      </c>
      <c r="C1460" s="30" t="s">
        <v>4113</v>
      </c>
      <c r="D1460" s="210">
        <v>17.399999999999999</v>
      </c>
    </row>
    <row r="1461" spans="1:4" x14ac:dyDescent="0.25">
      <c r="A1461" s="30">
        <v>38851</v>
      </c>
      <c r="B1461" s="30" t="s">
        <v>6606</v>
      </c>
      <c r="C1461" s="30" t="s">
        <v>4113</v>
      </c>
      <c r="D1461" s="210">
        <v>31.62</v>
      </c>
    </row>
    <row r="1462" spans="1:4" x14ac:dyDescent="0.25">
      <c r="A1462" s="30">
        <v>38860</v>
      </c>
      <c r="B1462" s="30" t="s">
        <v>6607</v>
      </c>
      <c r="C1462" s="30" t="s">
        <v>4113</v>
      </c>
      <c r="D1462" s="210">
        <v>8.93</v>
      </c>
    </row>
    <row r="1463" spans="1:4" x14ac:dyDescent="0.25">
      <c r="A1463" s="30">
        <v>38861</v>
      </c>
      <c r="B1463" s="30" t="s">
        <v>6608</v>
      </c>
      <c r="C1463" s="30" t="s">
        <v>4113</v>
      </c>
      <c r="D1463" s="210">
        <v>12.03</v>
      </c>
    </row>
    <row r="1464" spans="1:4" x14ac:dyDescent="0.25">
      <c r="A1464" s="30">
        <v>38862</v>
      </c>
      <c r="B1464" s="30" t="s">
        <v>6609</v>
      </c>
      <c r="C1464" s="30" t="s">
        <v>4113</v>
      </c>
      <c r="D1464" s="210">
        <v>10.14</v>
      </c>
    </row>
    <row r="1465" spans="1:4" x14ac:dyDescent="0.25">
      <c r="A1465" s="30">
        <v>38863</v>
      </c>
      <c r="B1465" s="30" t="s">
        <v>6610</v>
      </c>
      <c r="C1465" s="30" t="s">
        <v>4113</v>
      </c>
      <c r="D1465" s="210">
        <v>11.65</v>
      </c>
    </row>
    <row r="1466" spans="1:4" x14ac:dyDescent="0.25">
      <c r="A1466" s="30">
        <v>38865</v>
      </c>
      <c r="B1466" s="30" t="s">
        <v>6611</v>
      </c>
      <c r="C1466" s="30" t="s">
        <v>4113</v>
      </c>
      <c r="D1466" s="210">
        <v>15.82</v>
      </c>
    </row>
    <row r="1467" spans="1:4" x14ac:dyDescent="0.25">
      <c r="A1467" s="30">
        <v>38864</v>
      </c>
      <c r="B1467" s="30" t="s">
        <v>6612</v>
      </c>
      <c r="C1467" s="30" t="s">
        <v>4113</v>
      </c>
      <c r="D1467" s="210">
        <v>24.17</v>
      </c>
    </row>
    <row r="1468" spans="1:4" x14ac:dyDescent="0.25">
      <c r="A1468" s="30">
        <v>38866</v>
      </c>
      <c r="B1468" s="30" t="s">
        <v>6613</v>
      </c>
      <c r="C1468" s="30" t="s">
        <v>4113</v>
      </c>
      <c r="D1468" s="210">
        <v>17.02</v>
      </c>
    </row>
    <row r="1469" spans="1:4" x14ac:dyDescent="0.25">
      <c r="A1469" s="30">
        <v>38868</v>
      </c>
      <c r="B1469" s="30" t="s">
        <v>6614</v>
      </c>
      <c r="C1469" s="30" t="s">
        <v>4113</v>
      </c>
      <c r="D1469" s="210">
        <v>28.37</v>
      </c>
    </row>
    <row r="1470" spans="1:4" x14ac:dyDescent="0.25">
      <c r="A1470" s="30">
        <v>38853</v>
      </c>
      <c r="B1470" s="30" t="s">
        <v>6615</v>
      </c>
      <c r="C1470" s="30" t="s">
        <v>4113</v>
      </c>
      <c r="D1470" s="210">
        <v>9.17</v>
      </c>
    </row>
    <row r="1471" spans="1:4" x14ac:dyDescent="0.25">
      <c r="A1471" s="30">
        <v>38854</v>
      </c>
      <c r="B1471" s="30" t="s">
        <v>6616</v>
      </c>
      <c r="C1471" s="30" t="s">
        <v>4113</v>
      </c>
      <c r="D1471" s="210">
        <v>12.53</v>
      </c>
    </row>
    <row r="1472" spans="1:4" x14ac:dyDescent="0.25">
      <c r="A1472" s="30">
        <v>38855</v>
      </c>
      <c r="B1472" s="30" t="s">
        <v>6617</v>
      </c>
      <c r="C1472" s="30" t="s">
        <v>4113</v>
      </c>
      <c r="D1472" s="210">
        <v>9.2899999999999991</v>
      </c>
    </row>
    <row r="1473" spans="1:4" x14ac:dyDescent="0.25">
      <c r="A1473" s="30">
        <v>38856</v>
      </c>
      <c r="B1473" s="30" t="s">
        <v>6618</v>
      </c>
      <c r="C1473" s="30" t="s">
        <v>4113</v>
      </c>
      <c r="D1473" s="210">
        <v>14.93</v>
      </c>
    </row>
    <row r="1474" spans="1:4" x14ac:dyDescent="0.25">
      <c r="A1474" s="30">
        <v>38857</v>
      </c>
      <c r="B1474" s="30" t="s">
        <v>6619</v>
      </c>
      <c r="C1474" s="30" t="s">
        <v>4113</v>
      </c>
      <c r="D1474" s="210">
        <v>19.739999999999998</v>
      </c>
    </row>
    <row r="1475" spans="1:4" x14ac:dyDescent="0.25">
      <c r="A1475" s="30">
        <v>38858</v>
      </c>
      <c r="B1475" s="30" t="s">
        <v>6620</v>
      </c>
      <c r="C1475" s="30" t="s">
        <v>4113</v>
      </c>
      <c r="D1475" s="210">
        <v>17.95</v>
      </c>
    </row>
    <row r="1476" spans="1:4" x14ac:dyDescent="0.25">
      <c r="A1476" s="30">
        <v>38859</v>
      </c>
      <c r="B1476" s="30" t="s">
        <v>6621</v>
      </c>
      <c r="C1476" s="30" t="s">
        <v>4113</v>
      </c>
      <c r="D1476" s="210">
        <v>29.07</v>
      </c>
    </row>
    <row r="1477" spans="1:4" x14ac:dyDescent="0.25">
      <c r="A1477" s="30">
        <v>3104</v>
      </c>
      <c r="B1477" s="30" t="s">
        <v>13340</v>
      </c>
      <c r="C1477" s="30" t="s">
        <v>4140</v>
      </c>
      <c r="D1477" s="210">
        <v>115.24</v>
      </c>
    </row>
    <row r="1478" spans="1:4" x14ac:dyDescent="0.25">
      <c r="A1478" s="30">
        <v>1607</v>
      </c>
      <c r="B1478" s="30" t="s">
        <v>6622</v>
      </c>
      <c r="C1478" s="30" t="s">
        <v>4140</v>
      </c>
      <c r="D1478" s="210">
        <v>0.22</v>
      </c>
    </row>
    <row r="1479" spans="1:4" x14ac:dyDescent="0.25">
      <c r="A1479" s="30">
        <v>38169</v>
      </c>
      <c r="B1479" s="30" t="s">
        <v>6623</v>
      </c>
      <c r="C1479" s="30" t="s">
        <v>4140</v>
      </c>
      <c r="D1479" s="210">
        <v>84.93</v>
      </c>
    </row>
    <row r="1480" spans="1:4" x14ac:dyDescent="0.25">
      <c r="A1480" s="30">
        <v>6142</v>
      </c>
      <c r="B1480" s="30" t="s">
        <v>6624</v>
      </c>
      <c r="C1480" s="30" t="s">
        <v>4113</v>
      </c>
      <c r="D1480" s="210">
        <v>7.56</v>
      </c>
    </row>
    <row r="1481" spans="1:4" x14ac:dyDescent="0.25">
      <c r="A1481" s="30">
        <v>11686</v>
      </c>
      <c r="B1481" s="30" t="s">
        <v>6625</v>
      </c>
      <c r="C1481" s="30" t="s">
        <v>4113</v>
      </c>
      <c r="D1481" s="210">
        <v>10.5</v>
      </c>
    </row>
    <row r="1482" spans="1:4" x14ac:dyDescent="0.25">
      <c r="A1482" s="30">
        <v>37598</v>
      </c>
      <c r="B1482" s="30" t="s">
        <v>6626</v>
      </c>
      <c r="C1482" s="30" t="s">
        <v>4113</v>
      </c>
      <c r="D1482" s="210">
        <v>23.97</v>
      </c>
    </row>
    <row r="1483" spans="1:4" x14ac:dyDescent="0.25">
      <c r="A1483" s="30">
        <v>25398</v>
      </c>
      <c r="B1483" s="30" t="s">
        <v>6627</v>
      </c>
      <c r="C1483" s="30" t="s">
        <v>4113</v>
      </c>
      <c r="D1483" s="211">
        <v>4506.5</v>
      </c>
    </row>
    <row r="1484" spans="1:4" x14ac:dyDescent="0.25">
      <c r="A1484" s="30">
        <v>25399</v>
      </c>
      <c r="B1484" s="30" t="s">
        <v>6628</v>
      </c>
      <c r="C1484" s="30" t="s">
        <v>4113</v>
      </c>
      <c r="D1484" s="211">
        <v>2735.84</v>
      </c>
    </row>
    <row r="1485" spans="1:4" x14ac:dyDescent="0.25">
      <c r="A1485" s="30">
        <v>43440</v>
      </c>
      <c r="B1485" s="30" t="s">
        <v>13341</v>
      </c>
      <c r="C1485" s="30" t="s">
        <v>4113</v>
      </c>
      <c r="D1485" s="210">
        <v>403.65</v>
      </c>
    </row>
    <row r="1486" spans="1:4" x14ac:dyDescent="0.25">
      <c r="A1486" s="30">
        <v>10667</v>
      </c>
      <c r="B1486" s="30" t="s">
        <v>6629</v>
      </c>
      <c r="C1486" s="30" t="s">
        <v>4113</v>
      </c>
      <c r="D1486" s="211">
        <v>13865</v>
      </c>
    </row>
    <row r="1487" spans="1:4" x14ac:dyDescent="0.25">
      <c r="A1487" s="30">
        <v>1613</v>
      </c>
      <c r="B1487" s="30" t="s">
        <v>6630</v>
      </c>
      <c r="C1487" s="30" t="s">
        <v>4113</v>
      </c>
      <c r="D1487" s="211">
        <v>1296.28</v>
      </c>
    </row>
    <row r="1488" spans="1:4" x14ac:dyDescent="0.25">
      <c r="A1488" s="30">
        <v>1626</v>
      </c>
      <c r="B1488" s="30" t="s">
        <v>6631</v>
      </c>
      <c r="C1488" s="30" t="s">
        <v>4113</v>
      </c>
      <c r="D1488" s="211">
        <v>1938.75</v>
      </c>
    </row>
    <row r="1489" spans="1:4" x14ac:dyDescent="0.25">
      <c r="A1489" s="30">
        <v>1625</v>
      </c>
      <c r="B1489" s="30" t="s">
        <v>6632</v>
      </c>
      <c r="C1489" s="30" t="s">
        <v>4113</v>
      </c>
      <c r="D1489" s="210">
        <v>135.41</v>
      </c>
    </row>
    <row r="1490" spans="1:4" x14ac:dyDescent="0.25">
      <c r="A1490" s="30">
        <v>1622</v>
      </c>
      <c r="B1490" s="30" t="s">
        <v>6633</v>
      </c>
      <c r="C1490" s="30" t="s">
        <v>4113</v>
      </c>
      <c r="D1490" s="211">
        <v>4374.96</v>
      </c>
    </row>
    <row r="1491" spans="1:4" x14ac:dyDescent="0.25">
      <c r="A1491" s="30">
        <v>1620</v>
      </c>
      <c r="B1491" s="30" t="s">
        <v>6634</v>
      </c>
      <c r="C1491" s="30" t="s">
        <v>4113</v>
      </c>
      <c r="D1491" s="210">
        <v>285.25</v>
      </c>
    </row>
    <row r="1492" spans="1:4" x14ac:dyDescent="0.25">
      <c r="A1492" s="30">
        <v>1629</v>
      </c>
      <c r="B1492" s="30" t="s">
        <v>6635</v>
      </c>
      <c r="C1492" s="30" t="s">
        <v>4113</v>
      </c>
      <c r="D1492" s="211">
        <v>10647.61</v>
      </c>
    </row>
    <row r="1493" spans="1:4" x14ac:dyDescent="0.25">
      <c r="A1493" s="30">
        <v>1627</v>
      </c>
      <c r="B1493" s="30" t="s">
        <v>6636</v>
      </c>
      <c r="C1493" s="30" t="s">
        <v>4113</v>
      </c>
      <c r="D1493" s="210">
        <v>545.25</v>
      </c>
    </row>
    <row r="1494" spans="1:4" x14ac:dyDescent="0.25">
      <c r="A1494" s="30">
        <v>1623</v>
      </c>
      <c r="B1494" s="30" t="s">
        <v>6637</v>
      </c>
      <c r="C1494" s="30" t="s">
        <v>4113</v>
      </c>
      <c r="D1494" s="210">
        <v>110.43</v>
      </c>
    </row>
    <row r="1495" spans="1:4" x14ac:dyDescent="0.25">
      <c r="A1495" s="30">
        <v>1619</v>
      </c>
      <c r="B1495" s="30" t="s">
        <v>6638</v>
      </c>
      <c r="C1495" s="30" t="s">
        <v>4113</v>
      </c>
      <c r="D1495" s="210">
        <v>151.91</v>
      </c>
    </row>
    <row r="1496" spans="1:4" x14ac:dyDescent="0.25">
      <c r="A1496" s="30">
        <v>1630</v>
      </c>
      <c r="B1496" s="30" t="s">
        <v>6639</v>
      </c>
      <c r="C1496" s="30" t="s">
        <v>4113</v>
      </c>
      <c r="D1496" s="211">
        <v>3344.75</v>
      </c>
    </row>
    <row r="1497" spans="1:4" x14ac:dyDescent="0.25">
      <c r="A1497" s="30">
        <v>1616</v>
      </c>
      <c r="B1497" s="30" t="s">
        <v>6640</v>
      </c>
      <c r="C1497" s="30" t="s">
        <v>4113</v>
      </c>
      <c r="D1497" s="211">
        <v>5144.28</v>
      </c>
    </row>
    <row r="1498" spans="1:4" x14ac:dyDescent="0.25">
      <c r="A1498" s="30">
        <v>1614</v>
      </c>
      <c r="B1498" s="30" t="s">
        <v>6641</v>
      </c>
      <c r="C1498" s="30" t="s">
        <v>4113</v>
      </c>
      <c r="D1498" s="210">
        <v>235.11</v>
      </c>
    </row>
    <row r="1499" spans="1:4" x14ac:dyDescent="0.25">
      <c r="A1499" s="30">
        <v>1617</v>
      </c>
      <c r="B1499" s="30" t="s">
        <v>6642</v>
      </c>
      <c r="C1499" s="30" t="s">
        <v>4113</v>
      </c>
      <c r="D1499" s="211">
        <v>6141.16</v>
      </c>
    </row>
    <row r="1500" spans="1:4" x14ac:dyDescent="0.25">
      <c r="A1500" s="30">
        <v>1621</v>
      </c>
      <c r="B1500" s="30" t="s">
        <v>6643</v>
      </c>
      <c r="C1500" s="30" t="s">
        <v>4113</v>
      </c>
      <c r="D1500" s="210">
        <v>420.49</v>
      </c>
    </row>
    <row r="1501" spans="1:4" x14ac:dyDescent="0.25">
      <c r="A1501" s="30">
        <v>1624</v>
      </c>
      <c r="B1501" s="30" t="s">
        <v>6644</v>
      </c>
      <c r="C1501" s="30" t="s">
        <v>4113</v>
      </c>
      <c r="D1501" s="211">
        <v>15095.27</v>
      </c>
    </row>
    <row r="1502" spans="1:4" x14ac:dyDescent="0.25">
      <c r="A1502" s="30">
        <v>1615</v>
      </c>
      <c r="B1502" s="30" t="s">
        <v>6645</v>
      </c>
      <c r="C1502" s="30" t="s">
        <v>4113</v>
      </c>
      <c r="D1502" s="210">
        <v>789.62</v>
      </c>
    </row>
    <row r="1503" spans="1:4" x14ac:dyDescent="0.25">
      <c r="A1503" s="30">
        <v>1612</v>
      </c>
      <c r="B1503" s="30" t="s">
        <v>6646</v>
      </c>
      <c r="C1503" s="30" t="s">
        <v>4113</v>
      </c>
      <c r="D1503" s="210">
        <v>104</v>
      </c>
    </row>
    <row r="1504" spans="1:4" x14ac:dyDescent="0.25">
      <c r="A1504" s="30">
        <v>1618</v>
      </c>
      <c r="B1504" s="30" t="s">
        <v>6647</v>
      </c>
      <c r="C1504" s="30" t="s">
        <v>4113</v>
      </c>
      <c r="D1504" s="211">
        <v>1085.05</v>
      </c>
    </row>
    <row r="1505" spans="1:4" x14ac:dyDescent="0.25">
      <c r="A1505" s="30">
        <v>14211</v>
      </c>
      <c r="B1505" s="30" t="s">
        <v>6648</v>
      </c>
      <c r="C1505" s="30" t="s">
        <v>4113</v>
      </c>
      <c r="D1505" s="210">
        <v>24.83</v>
      </c>
    </row>
    <row r="1506" spans="1:4" x14ac:dyDescent="0.25">
      <c r="A1506" s="30">
        <v>34500</v>
      </c>
      <c r="B1506" s="30" t="s">
        <v>6649</v>
      </c>
      <c r="C1506" s="30" t="s">
        <v>4115</v>
      </c>
      <c r="D1506" s="210">
        <v>114.58</v>
      </c>
    </row>
    <row r="1507" spans="1:4" x14ac:dyDescent="0.25">
      <c r="A1507" s="30">
        <v>40934</v>
      </c>
      <c r="B1507" s="30" t="s">
        <v>6650</v>
      </c>
      <c r="C1507" s="30" t="s">
        <v>4120</v>
      </c>
      <c r="D1507" s="211">
        <v>20298.95</v>
      </c>
    </row>
    <row r="1508" spans="1:4" x14ac:dyDescent="0.25">
      <c r="A1508" s="30">
        <v>38200</v>
      </c>
      <c r="B1508" s="30" t="s">
        <v>6651</v>
      </c>
      <c r="C1508" s="30" t="s">
        <v>4142</v>
      </c>
      <c r="D1508" s="210">
        <v>597.13</v>
      </c>
    </row>
    <row r="1509" spans="1:4" x14ac:dyDescent="0.25">
      <c r="A1509" s="30">
        <v>39269</v>
      </c>
      <c r="B1509" s="30" t="s">
        <v>6652</v>
      </c>
      <c r="C1509" s="30" t="s">
        <v>4116</v>
      </c>
      <c r="D1509" s="210">
        <v>1.46</v>
      </c>
    </row>
    <row r="1510" spans="1:4" x14ac:dyDescent="0.25">
      <c r="A1510" s="30">
        <v>11889</v>
      </c>
      <c r="B1510" s="30" t="s">
        <v>6653</v>
      </c>
      <c r="C1510" s="30" t="s">
        <v>4116</v>
      </c>
      <c r="D1510" s="210">
        <v>2.0299999999999998</v>
      </c>
    </row>
    <row r="1511" spans="1:4" x14ac:dyDescent="0.25">
      <c r="A1511" s="30">
        <v>39270</v>
      </c>
      <c r="B1511" s="30" t="s">
        <v>6654</v>
      </c>
      <c r="C1511" s="30" t="s">
        <v>4116</v>
      </c>
      <c r="D1511" s="210">
        <v>2.42</v>
      </c>
    </row>
    <row r="1512" spans="1:4" x14ac:dyDescent="0.25">
      <c r="A1512" s="30">
        <v>11890</v>
      </c>
      <c r="B1512" s="30" t="s">
        <v>6655</v>
      </c>
      <c r="C1512" s="30" t="s">
        <v>4116</v>
      </c>
      <c r="D1512" s="210">
        <v>3.15</v>
      </c>
    </row>
    <row r="1513" spans="1:4" x14ac:dyDescent="0.25">
      <c r="A1513" s="30">
        <v>11891</v>
      </c>
      <c r="B1513" s="30" t="s">
        <v>6656</v>
      </c>
      <c r="C1513" s="30" t="s">
        <v>4116</v>
      </c>
      <c r="D1513" s="210">
        <v>5.19</v>
      </c>
    </row>
    <row r="1514" spans="1:4" x14ac:dyDescent="0.25">
      <c r="A1514" s="30">
        <v>11892</v>
      </c>
      <c r="B1514" s="30" t="s">
        <v>6657</v>
      </c>
      <c r="C1514" s="30" t="s">
        <v>4116</v>
      </c>
      <c r="D1514" s="210">
        <v>8</v>
      </c>
    </row>
    <row r="1515" spans="1:4" x14ac:dyDescent="0.25">
      <c r="A1515" s="30">
        <v>37601</v>
      </c>
      <c r="B1515" s="30" t="s">
        <v>6658</v>
      </c>
      <c r="C1515" s="30" t="s">
        <v>4116</v>
      </c>
      <c r="D1515" s="210">
        <v>5.32</v>
      </c>
    </row>
    <row r="1516" spans="1:4" x14ac:dyDescent="0.25">
      <c r="A1516" s="30">
        <v>1634</v>
      </c>
      <c r="B1516" s="30" t="s">
        <v>6659</v>
      </c>
      <c r="C1516" s="30" t="s">
        <v>4116</v>
      </c>
      <c r="D1516" s="210">
        <v>5.5</v>
      </c>
    </row>
    <row r="1517" spans="1:4" x14ac:dyDescent="0.25">
      <c r="A1517" s="30">
        <v>5086</v>
      </c>
      <c r="B1517" s="30" t="s">
        <v>6660</v>
      </c>
      <c r="C1517" s="30" t="s">
        <v>4117</v>
      </c>
      <c r="D1517" s="210">
        <v>35.159999999999997</v>
      </c>
    </row>
    <row r="1518" spans="1:4" x14ac:dyDescent="0.25">
      <c r="A1518" s="30">
        <v>11280</v>
      </c>
      <c r="B1518" s="30" t="s">
        <v>6661</v>
      </c>
      <c r="C1518" s="30" t="s">
        <v>4113</v>
      </c>
      <c r="D1518" s="211">
        <v>12564.56</v>
      </c>
    </row>
    <row r="1519" spans="1:4" x14ac:dyDescent="0.25">
      <c r="A1519" s="30">
        <v>40519</v>
      </c>
      <c r="B1519" s="30" t="s">
        <v>6662</v>
      </c>
      <c r="C1519" s="30" t="s">
        <v>4113</v>
      </c>
      <c r="D1519" s="211">
        <v>103577.94</v>
      </c>
    </row>
    <row r="1520" spans="1:4" x14ac:dyDescent="0.25">
      <c r="A1520" s="30">
        <v>39869</v>
      </c>
      <c r="B1520" s="30" t="s">
        <v>6663</v>
      </c>
      <c r="C1520" s="30" t="s">
        <v>4113</v>
      </c>
      <c r="D1520" s="210">
        <v>13.39</v>
      </c>
    </row>
    <row r="1521" spans="1:4" x14ac:dyDescent="0.25">
      <c r="A1521" s="30">
        <v>39870</v>
      </c>
      <c r="B1521" s="30" t="s">
        <v>6664</v>
      </c>
      <c r="C1521" s="30" t="s">
        <v>4113</v>
      </c>
      <c r="D1521" s="210">
        <v>20.49</v>
      </c>
    </row>
    <row r="1522" spans="1:4" x14ac:dyDescent="0.25">
      <c r="A1522" s="30">
        <v>39871</v>
      </c>
      <c r="B1522" s="30" t="s">
        <v>6665</v>
      </c>
      <c r="C1522" s="30" t="s">
        <v>4113</v>
      </c>
      <c r="D1522" s="210">
        <v>22.96</v>
      </c>
    </row>
    <row r="1523" spans="1:4" x14ac:dyDescent="0.25">
      <c r="A1523" s="30">
        <v>12722</v>
      </c>
      <c r="B1523" s="30" t="s">
        <v>6666</v>
      </c>
      <c r="C1523" s="30" t="s">
        <v>4113</v>
      </c>
      <c r="D1523" s="210">
        <v>768.51</v>
      </c>
    </row>
    <row r="1524" spans="1:4" x14ac:dyDescent="0.25">
      <c r="A1524" s="30">
        <v>12714</v>
      </c>
      <c r="B1524" s="30" t="s">
        <v>6667</v>
      </c>
      <c r="C1524" s="30" t="s">
        <v>4113</v>
      </c>
      <c r="D1524" s="210">
        <v>5.0199999999999996</v>
      </c>
    </row>
    <row r="1525" spans="1:4" x14ac:dyDescent="0.25">
      <c r="A1525" s="30">
        <v>12715</v>
      </c>
      <c r="B1525" s="30" t="s">
        <v>6668</v>
      </c>
      <c r="C1525" s="30" t="s">
        <v>4113</v>
      </c>
      <c r="D1525" s="210">
        <v>11.32</v>
      </c>
    </row>
    <row r="1526" spans="1:4" x14ac:dyDescent="0.25">
      <c r="A1526" s="30">
        <v>12716</v>
      </c>
      <c r="B1526" s="30" t="s">
        <v>6669</v>
      </c>
      <c r="C1526" s="30" t="s">
        <v>4113</v>
      </c>
      <c r="D1526" s="210">
        <v>19.45</v>
      </c>
    </row>
    <row r="1527" spans="1:4" x14ac:dyDescent="0.25">
      <c r="A1527" s="30">
        <v>12717</v>
      </c>
      <c r="B1527" s="30" t="s">
        <v>6670</v>
      </c>
      <c r="C1527" s="30" t="s">
        <v>4113</v>
      </c>
      <c r="D1527" s="210">
        <v>38.229999999999997</v>
      </c>
    </row>
    <row r="1528" spans="1:4" x14ac:dyDescent="0.25">
      <c r="A1528" s="30">
        <v>12718</v>
      </c>
      <c r="B1528" s="30" t="s">
        <v>6671</v>
      </c>
      <c r="C1528" s="30" t="s">
        <v>4113</v>
      </c>
      <c r="D1528" s="210">
        <v>58.67</v>
      </c>
    </row>
    <row r="1529" spans="1:4" x14ac:dyDescent="0.25">
      <c r="A1529" s="30">
        <v>12719</v>
      </c>
      <c r="B1529" s="30" t="s">
        <v>6672</v>
      </c>
      <c r="C1529" s="30" t="s">
        <v>4113</v>
      </c>
      <c r="D1529" s="210">
        <v>93.14</v>
      </c>
    </row>
    <row r="1530" spans="1:4" x14ac:dyDescent="0.25">
      <c r="A1530" s="30">
        <v>12720</v>
      </c>
      <c r="B1530" s="30" t="s">
        <v>6673</v>
      </c>
      <c r="C1530" s="30" t="s">
        <v>4113</v>
      </c>
      <c r="D1530" s="210">
        <v>324.33</v>
      </c>
    </row>
    <row r="1531" spans="1:4" x14ac:dyDescent="0.25">
      <c r="A1531" s="30">
        <v>12721</v>
      </c>
      <c r="B1531" s="30" t="s">
        <v>6674</v>
      </c>
      <c r="C1531" s="30" t="s">
        <v>4113</v>
      </c>
      <c r="D1531" s="210">
        <v>311.01</v>
      </c>
    </row>
    <row r="1532" spans="1:4" x14ac:dyDescent="0.25">
      <c r="A1532" s="30">
        <v>3468</v>
      </c>
      <c r="B1532" s="30" t="s">
        <v>6675</v>
      </c>
      <c r="C1532" s="30" t="s">
        <v>4113</v>
      </c>
      <c r="D1532" s="210">
        <v>26.55</v>
      </c>
    </row>
    <row r="1533" spans="1:4" x14ac:dyDescent="0.25">
      <c r="A1533" s="30">
        <v>3465</v>
      </c>
      <c r="B1533" s="30" t="s">
        <v>6676</v>
      </c>
      <c r="C1533" s="30" t="s">
        <v>4113</v>
      </c>
      <c r="D1533" s="210">
        <v>26.55</v>
      </c>
    </row>
    <row r="1534" spans="1:4" x14ac:dyDescent="0.25">
      <c r="A1534" s="30">
        <v>12403</v>
      </c>
      <c r="B1534" s="30" t="s">
        <v>6677</v>
      </c>
      <c r="C1534" s="30" t="s">
        <v>4113</v>
      </c>
      <c r="D1534" s="210">
        <v>18.920000000000002</v>
      </c>
    </row>
    <row r="1535" spans="1:4" x14ac:dyDescent="0.25">
      <c r="A1535" s="30">
        <v>3463</v>
      </c>
      <c r="B1535" s="30" t="s">
        <v>6678</v>
      </c>
      <c r="C1535" s="30" t="s">
        <v>4113</v>
      </c>
      <c r="D1535" s="210">
        <v>11.05</v>
      </c>
    </row>
    <row r="1536" spans="1:4" x14ac:dyDescent="0.25">
      <c r="A1536" s="30">
        <v>3464</v>
      </c>
      <c r="B1536" s="30" t="s">
        <v>6679</v>
      </c>
      <c r="C1536" s="30" t="s">
        <v>4113</v>
      </c>
      <c r="D1536" s="210">
        <v>11.05</v>
      </c>
    </row>
    <row r="1537" spans="1:4" x14ac:dyDescent="0.25">
      <c r="A1537" s="30">
        <v>3466</v>
      </c>
      <c r="B1537" s="30" t="s">
        <v>6680</v>
      </c>
      <c r="C1537" s="30" t="s">
        <v>4113</v>
      </c>
      <c r="D1537" s="210">
        <v>67.42</v>
      </c>
    </row>
    <row r="1538" spans="1:4" x14ac:dyDescent="0.25">
      <c r="A1538" s="30">
        <v>3467</v>
      </c>
      <c r="B1538" s="30" t="s">
        <v>6681</v>
      </c>
      <c r="C1538" s="30" t="s">
        <v>4113</v>
      </c>
      <c r="D1538" s="210">
        <v>38.08</v>
      </c>
    </row>
    <row r="1539" spans="1:4" x14ac:dyDescent="0.25">
      <c r="A1539" s="30">
        <v>3462</v>
      </c>
      <c r="B1539" s="30" t="s">
        <v>6682</v>
      </c>
      <c r="C1539" s="30" t="s">
        <v>4113</v>
      </c>
      <c r="D1539" s="210">
        <v>7.29</v>
      </c>
    </row>
    <row r="1540" spans="1:4" x14ac:dyDescent="0.25">
      <c r="A1540" s="30">
        <v>3446</v>
      </c>
      <c r="B1540" s="30" t="s">
        <v>6683</v>
      </c>
      <c r="C1540" s="30" t="s">
        <v>4113</v>
      </c>
      <c r="D1540" s="210">
        <v>22.45</v>
      </c>
    </row>
    <row r="1541" spans="1:4" x14ac:dyDescent="0.25">
      <c r="A1541" s="30">
        <v>3445</v>
      </c>
      <c r="B1541" s="30" t="s">
        <v>6684</v>
      </c>
      <c r="C1541" s="30" t="s">
        <v>4113</v>
      </c>
      <c r="D1541" s="210">
        <v>18.32</v>
      </c>
    </row>
    <row r="1542" spans="1:4" x14ac:dyDescent="0.25">
      <c r="A1542" s="30">
        <v>3441</v>
      </c>
      <c r="B1542" s="30" t="s">
        <v>6685</v>
      </c>
      <c r="C1542" s="30" t="s">
        <v>4113</v>
      </c>
      <c r="D1542" s="210">
        <v>5.17</v>
      </c>
    </row>
    <row r="1543" spans="1:4" x14ac:dyDescent="0.25">
      <c r="A1543" s="30">
        <v>3444</v>
      </c>
      <c r="B1543" s="30" t="s">
        <v>6686</v>
      </c>
      <c r="C1543" s="30" t="s">
        <v>4113</v>
      </c>
      <c r="D1543" s="210">
        <v>11.28</v>
      </c>
    </row>
    <row r="1544" spans="1:4" x14ac:dyDescent="0.25">
      <c r="A1544" s="30">
        <v>12402</v>
      </c>
      <c r="B1544" s="30" t="s">
        <v>6687</v>
      </c>
      <c r="C1544" s="30" t="s">
        <v>4113</v>
      </c>
      <c r="D1544" s="210">
        <v>63.1</v>
      </c>
    </row>
    <row r="1545" spans="1:4" x14ac:dyDescent="0.25">
      <c r="A1545" s="30">
        <v>3447</v>
      </c>
      <c r="B1545" s="30" t="s">
        <v>6688</v>
      </c>
      <c r="C1545" s="30" t="s">
        <v>4113</v>
      </c>
      <c r="D1545" s="210">
        <v>32.65</v>
      </c>
    </row>
    <row r="1546" spans="1:4" x14ac:dyDescent="0.25">
      <c r="A1546" s="30">
        <v>3442</v>
      </c>
      <c r="B1546" s="30" t="s">
        <v>6689</v>
      </c>
      <c r="C1546" s="30" t="s">
        <v>4113</v>
      </c>
      <c r="D1546" s="210">
        <v>7.73</v>
      </c>
    </row>
    <row r="1547" spans="1:4" x14ac:dyDescent="0.25">
      <c r="A1547" s="30">
        <v>3448</v>
      </c>
      <c r="B1547" s="30" t="s">
        <v>6690</v>
      </c>
      <c r="C1547" s="30" t="s">
        <v>4113</v>
      </c>
      <c r="D1547" s="210">
        <v>92.26</v>
      </c>
    </row>
    <row r="1548" spans="1:4" x14ac:dyDescent="0.25">
      <c r="A1548" s="30">
        <v>3449</v>
      </c>
      <c r="B1548" s="30" t="s">
        <v>6691</v>
      </c>
      <c r="C1548" s="30" t="s">
        <v>4113</v>
      </c>
      <c r="D1548" s="210">
        <v>161.65</v>
      </c>
    </row>
    <row r="1549" spans="1:4" x14ac:dyDescent="0.25">
      <c r="A1549" s="30">
        <v>37438</v>
      </c>
      <c r="B1549" s="30" t="s">
        <v>6692</v>
      </c>
      <c r="C1549" s="30" t="s">
        <v>4113</v>
      </c>
      <c r="D1549" s="210">
        <v>181.32</v>
      </c>
    </row>
    <row r="1550" spans="1:4" x14ac:dyDescent="0.25">
      <c r="A1550" s="30">
        <v>37439</v>
      </c>
      <c r="B1550" s="30" t="s">
        <v>6693</v>
      </c>
      <c r="C1550" s="30" t="s">
        <v>4113</v>
      </c>
      <c r="D1550" s="211">
        <v>1185.46</v>
      </c>
    </row>
    <row r="1551" spans="1:4" x14ac:dyDescent="0.25">
      <c r="A1551" s="30">
        <v>37435</v>
      </c>
      <c r="B1551" s="30" t="s">
        <v>6694</v>
      </c>
      <c r="C1551" s="30" t="s">
        <v>4113</v>
      </c>
      <c r="D1551" s="210">
        <v>21.31</v>
      </c>
    </row>
    <row r="1552" spans="1:4" x14ac:dyDescent="0.25">
      <c r="A1552" s="30">
        <v>37436</v>
      </c>
      <c r="B1552" s="30" t="s">
        <v>6695</v>
      </c>
      <c r="C1552" s="30" t="s">
        <v>4113</v>
      </c>
      <c r="D1552" s="210">
        <v>25.14</v>
      </c>
    </row>
    <row r="1553" spans="1:4" x14ac:dyDescent="0.25">
      <c r="A1553" s="30">
        <v>37437</v>
      </c>
      <c r="B1553" s="30" t="s">
        <v>6696</v>
      </c>
      <c r="C1553" s="30" t="s">
        <v>4113</v>
      </c>
      <c r="D1553" s="210">
        <v>36.369999999999997</v>
      </c>
    </row>
    <row r="1554" spans="1:4" x14ac:dyDescent="0.25">
      <c r="A1554" s="30">
        <v>3473</v>
      </c>
      <c r="B1554" s="30" t="s">
        <v>6697</v>
      </c>
      <c r="C1554" s="30" t="s">
        <v>4113</v>
      </c>
      <c r="D1554" s="210">
        <v>25.38</v>
      </c>
    </row>
    <row r="1555" spans="1:4" x14ac:dyDescent="0.25">
      <c r="A1555" s="30">
        <v>3474</v>
      </c>
      <c r="B1555" s="30" t="s">
        <v>6698</v>
      </c>
      <c r="C1555" s="30" t="s">
        <v>4113</v>
      </c>
      <c r="D1555" s="210">
        <v>20.92</v>
      </c>
    </row>
    <row r="1556" spans="1:4" x14ac:dyDescent="0.25">
      <c r="A1556" s="30">
        <v>3450</v>
      </c>
      <c r="B1556" s="30" t="s">
        <v>6699</v>
      </c>
      <c r="C1556" s="30" t="s">
        <v>4113</v>
      </c>
      <c r="D1556" s="210">
        <v>6.06</v>
      </c>
    </row>
    <row r="1557" spans="1:4" x14ac:dyDescent="0.25">
      <c r="A1557" s="30">
        <v>3443</v>
      </c>
      <c r="B1557" s="30" t="s">
        <v>6700</v>
      </c>
      <c r="C1557" s="30" t="s">
        <v>4113</v>
      </c>
      <c r="D1557" s="210">
        <v>13.01</v>
      </c>
    </row>
    <row r="1558" spans="1:4" x14ac:dyDescent="0.25">
      <c r="A1558" s="30">
        <v>3453</v>
      </c>
      <c r="B1558" s="30" t="s">
        <v>6701</v>
      </c>
      <c r="C1558" s="30" t="s">
        <v>4113</v>
      </c>
      <c r="D1558" s="210">
        <v>74.09</v>
      </c>
    </row>
    <row r="1559" spans="1:4" x14ac:dyDescent="0.25">
      <c r="A1559" s="30">
        <v>3452</v>
      </c>
      <c r="B1559" s="30" t="s">
        <v>6702</v>
      </c>
      <c r="C1559" s="30" t="s">
        <v>4113</v>
      </c>
      <c r="D1559" s="210">
        <v>36.57</v>
      </c>
    </row>
    <row r="1560" spans="1:4" x14ac:dyDescent="0.25">
      <c r="A1560" s="30">
        <v>3451</v>
      </c>
      <c r="B1560" s="30" t="s">
        <v>6703</v>
      </c>
      <c r="C1560" s="30" t="s">
        <v>4113</v>
      </c>
      <c r="D1560" s="210">
        <v>7.25</v>
      </c>
    </row>
    <row r="1561" spans="1:4" x14ac:dyDescent="0.25">
      <c r="A1561" s="30">
        <v>3454</v>
      </c>
      <c r="B1561" s="30" t="s">
        <v>6704</v>
      </c>
      <c r="C1561" s="30" t="s">
        <v>4113</v>
      </c>
      <c r="D1561" s="210">
        <v>112.68</v>
      </c>
    </row>
    <row r="1562" spans="1:4" x14ac:dyDescent="0.25">
      <c r="A1562" s="30">
        <v>3458</v>
      </c>
      <c r="B1562" s="30" t="s">
        <v>6705</v>
      </c>
      <c r="C1562" s="30" t="s">
        <v>4113</v>
      </c>
      <c r="D1562" s="210">
        <v>20.34</v>
      </c>
    </row>
    <row r="1563" spans="1:4" x14ac:dyDescent="0.25">
      <c r="A1563" s="30">
        <v>3457</v>
      </c>
      <c r="B1563" s="30" t="s">
        <v>6706</v>
      </c>
      <c r="C1563" s="30" t="s">
        <v>4113</v>
      </c>
      <c r="D1563" s="210">
        <v>15.27</v>
      </c>
    </row>
    <row r="1564" spans="1:4" x14ac:dyDescent="0.25">
      <c r="A1564" s="30">
        <v>3455</v>
      </c>
      <c r="B1564" s="30" t="s">
        <v>6707</v>
      </c>
      <c r="C1564" s="30" t="s">
        <v>4113</v>
      </c>
      <c r="D1564" s="210">
        <v>4.33</v>
      </c>
    </row>
    <row r="1565" spans="1:4" x14ac:dyDescent="0.25">
      <c r="A1565" s="30">
        <v>3472</v>
      </c>
      <c r="B1565" s="30" t="s">
        <v>6708</v>
      </c>
      <c r="C1565" s="30" t="s">
        <v>4113</v>
      </c>
      <c r="D1565" s="210">
        <v>9.74</v>
      </c>
    </row>
    <row r="1566" spans="1:4" x14ac:dyDescent="0.25">
      <c r="A1566" s="30">
        <v>3470</v>
      </c>
      <c r="B1566" s="30" t="s">
        <v>6709</v>
      </c>
      <c r="C1566" s="30" t="s">
        <v>4113</v>
      </c>
      <c r="D1566" s="210">
        <v>56.81</v>
      </c>
    </row>
    <row r="1567" spans="1:4" x14ac:dyDescent="0.25">
      <c r="A1567" s="30">
        <v>3471</v>
      </c>
      <c r="B1567" s="30" t="s">
        <v>6710</v>
      </c>
      <c r="C1567" s="30" t="s">
        <v>4113</v>
      </c>
      <c r="D1567" s="210">
        <v>31.21</v>
      </c>
    </row>
    <row r="1568" spans="1:4" x14ac:dyDescent="0.25">
      <c r="A1568" s="30">
        <v>3456</v>
      </c>
      <c r="B1568" s="30" t="s">
        <v>6711</v>
      </c>
      <c r="C1568" s="30" t="s">
        <v>4113</v>
      </c>
      <c r="D1568" s="210">
        <v>6.49</v>
      </c>
    </row>
    <row r="1569" spans="1:4" x14ac:dyDescent="0.25">
      <c r="A1569" s="30">
        <v>3459</v>
      </c>
      <c r="B1569" s="30" t="s">
        <v>6712</v>
      </c>
      <c r="C1569" s="30" t="s">
        <v>4113</v>
      </c>
      <c r="D1569" s="210">
        <v>80.13</v>
      </c>
    </row>
    <row r="1570" spans="1:4" x14ac:dyDescent="0.25">
      <c r="A1570" s="30">
        <v>3469</v>
      </c>
      <c r="B1570" s="30" t="s">
        <v>6713</v>
      </c>
      <c r="C1570" s="30" t="s">
        <v>4113</v>
      </c>
      <c r="D1570" s="210">
        <v>152.38999999999999</v>
      </c>
    </row>
    <row r="1571" spans="1:4" x14ac:dyDescent="0.25">
      <c r="A1571" s="30">
        <v>3460</v>
      </c>
      <c r="B1571" s="30" t="s">
        <v>6714</v>
      </c>
      <c r="C1571" s="30" t="s">
        <v>4113</v>
      </c>
      <c r="D1571" s="210">
        <v>222.36</v>
      </c>
    </row>
    <row r="1572" spans="1:4" x14ac:dyDescent="0.25">
      <c r="A1572" s="30">
        <v>3461</v>
      </c>
      <c r="B1572" s="30" t="s">
        <v>6715</v>
      </c>
      <c r="C1572" s="30" t="s">
        <v>4113</v>
      </c>
      <c r="D1572" s="210">
        <v>568.34</v>
      </c>
    </row>
    <row r="1573" spans="1:4" x14ac:dyDescent="0.25">
      <c r="A1573" s="30">
        <v>37433</v>
      </c>
      <c r="B1573" s="30" t="s">
        <v>6716</v>
      </c>
      <c r="C1573" s="30" t="s">
        <v>4113</v>
      </c>
      <c r="D1573" s="210">
        <v>181.32</v>
      </c>
    </row>
    <row r="1574" spans="1:4" x14ac:dyDescent="0.25">
      <c r="A1574" s="30">
        <v>37430</v>
      </c>
      <c r="B1574" s="30" t="s">
        <v>6717</v>
      </c>
      <c r="C1574" s="30" t="s">
        <v>4113</v>
      </c>
      <c r="D1574" s="210">
        <v>22.72</v>
      </c>
    </row>
    <row r="1575" spans="1:4" x14ac:dyDescent="0.25">
      <c r="A1575" s="30">
        <v>37434</v>
      </c>
      <c r="B1575" s="30" t="s">
        <v>6718</v>
      </c>
      <c r="C1575" s="30" t="s">
        <v>4113</v>
      </c>
      <c r="D1575" s="211">
        <v>1690.63</v>
      </c>
    </row>
    <row r="1576" spans="1:4" x14ac:dyDescent="0.25">
      <c r="A1576" s="30">
        <v>37431</v>
      </c>
      <c r="B1576" s="30" t="s">
        <v>6719</v>
      </c>
      <c r="C1576" s="30" t="s">
        <v>4113</v>
      </c>
      <c r="D1576" s="210">
        <v>30.82</v>
      </c>
    </row>
    <row r="1577" spans="1:4" x14ac:dyDescent="0.25">
      <c r="A1577" s="30">
        <v>37432</v>
      </c>
      <c r="B1577" s="30" t="s">
        <v>6720</v>
      </c>
      <c r="C1577" s="30" t="s">
        <v>4113</v>
      </c>
      <c r="D1577" s="210">
        <v>56.85</v>
      </c>
    </row>
    <row r="1578" spans="1:4" x14ac:dyDescent="0.25">
      <c r="A1578" s="30">
        <v>37413</v>
      </c>
      <c r="B1578" s="30" t="s">
        <v>6721</v>
      </c>
      <c r="C1578" s="30" t="s">
        <v>4113</v>
      </c>
      <c r="D1578" s="210">
        <v>4.12</v>
      </c>
    </row>
    <row r="1579" spans="1:4" x14ac:dyDescent="0.25">
      <c r="A1579" s="30">
        <v>37414</v>
      </c>
      <c r="B1579" s="30" t="s">
        <v>6722</v>
      </c>
      <c r="C1579" s="30" t="s">
        <v>4113</v>
      </c>
      <c r="D1579" s="210">
        <v>4.68</v>
      </c>
    </row>
    <row r="1580" spans="1:4" x14ac:dyDescent="0.25">
      <c r="A1580" s="30">
        <v>37415</v>
      </c>
      <c r="B1580" s="30" t="s">
        <v>6723</v>
      </c>
      <c r="C1580" s="30" t="s">
        <v>4113</v>
      </c>
      <c r="D1580" s="210">
        <v>8.5</v>
      </c>
    </row>
    <row r="1581" spans="1:4" x14ac:dyDescent="0.25">
      <c r="A1581" s="30">
        <v>37416</v>
      </c>
      <c r="B1581" s="30" t="s">
        <v>6724</v>
      </c>
      <c r="C1581" s="30" t="s">
        <v>4113</v>
      </c>
      <c r="D1581" s="210">
        <v>3.85</v>
      </c>
    </row>
    <row r="1582" spans="1:4" x14ac:dyDescent="0.25">
      <c r="A1582" s="30">
        <v>37417</v>
      </c>
      <c r="B1582" s="30" t="s">
        <v>6725</v>
      </c>
      <c r="C1582" s="30" t="s">
        <v>4113</v>
      </c>
      <c r="D1582" s="210">
        <v>5.54</v>
      </c>
    </row>
    <row r="1583" spans="1:4" x14ac:dyDescent="0.25">
      <c r="A1583" s="30">
        <v>43590</v>
      </c>
      <c r="B1583" s="30" t="s">
        <v>13342</v>
      </c>
      <c r="C1583" s="30" t="s">
        <v>4113</v>
      </c>
      <c r="D1583" s="210">
        <v>163.46</v>
      </c>
    </row>
    <row r="1584" spans="1:4" x14ac:dyDescent="0.25">
      <c r="A1584" s="30">
        <v>43589</v>
      </c>
      <c r="B1584" s="30" t="s">
        <v>13343</v>
      </c>
      <c r="C1584" s="30" t="s">
        <v>4113</v>
      </c>
      <c r="D1584" s="210">
        <v>29.57</v>
      </c>
    </row>
    <row r="1585" spans="1:4" x14ac:dyDescent="0.25">
      <c r="A1585" s="30">
        <v>34519</v>
      </c>
      <c r="B1585" s="30" t="s">
        <v>6726</v>
      </c>
      <c r="C1585" s="30" t="s">
        <v>4113</v>
      </c>
      <c r="D1585" s="210">
        <v>104.92</v>
      </c>
    </row>
    <row r="1586" spans="1:4" x14ac:dyDescent="0.25">
      <c r="A1586" s="30">
        <v>1649</v>
      </c>
      <c r="B1586" s="30" t="s">
        <v>6727</v>
      </c>
      <c r="C1586" s="30" t="s">
        <v>4113</v>
      </c>
      <c r="D1586" s="210">
        <v>47.98</v>
      </c>
    </row>
    <row r="1587" spans="1:4" x14ac:dyDescent="0.25">
      <c r="A1587" s="30">
        <v>1653</v>
      </c>
      <c r="B1587" s="30" t="s">
        <v>6728</v>
      </c>
      <c r="C1587" s="30" t="s">
        <v>4113</v>
      </c>
      <c r="D1587" s="210">
        <v>37.58</v>
      </c>
    </row>
    <row r="1588" spans="1:4" x14ac:dyDescent="0.25">
      <c r="A1588" s="30">
        <v>1647</v>
      </c>
      <c r="B1588" s="30" t="s">
        <v>6729</v>
      </c>
      <c r="C1588" s="30" t="s">
        <v>4113</v>
      </c>
      <c r="D1588" s="210">
        <v>13.46</v>
      </c>
    </row>
    <row r="1589" spans="1:4" x14ac:dyDescent="0.25">
      <c r="A1589" s="30">
        <v>1648</v>
      </c>
      <c r="B1589" s="30" t="s">
        <v>6730</v>
      </c>
      <c r="C1589" s="30" t="s">
        <v>4113</v>
      </c>
      <c r="D1589" s="210">
        <v>25.84</v>
      </c>
    </row>
    <row r="1590" spans="1:4" x14ac:dyDescent="0.25">
      <c r="A1590" s="30">
        <v>1651</v>
      </c>
      <c r="B1590" s="30" t="s">
        <v>6731</v>
      </c>
      <c r="C1590" s="30" t="s">
        <v>4113</v>
      </c>
      <c r="D1590" s="210">
        <v>119.88</v>
      </c>
    </row>
    <row r="1591" spans="1:4" x14ac:dyDescent="0.25">
      <c r="A1591" s="30">
        <v>1650</v>
      </c>
      <c r="B1591" s="30" t="s">
        <v>6732</v>
      </c>
      <c r="C1591" s="30" t="s">
        <v>4113</v>
      </c>
      <c r="D1591" s="210">
        <v>66.260000000000005</v>
      </c>
    </row>
    <row r="1592" spans="1:4" x14ac:dyDescent="0.25">
      <c r="A1592" s="30">
        <v>1654</v>
      </c>
      <c r="B1592" s="30" t="s">
        <v>6733</v>
      </c>
      <c r="C1592" s="30" t="s">
        <v>4113</v>
      </c>
      <c r="D1592" s="210">
        <v>18.47</v>
      </c>
    </row>
    <row r="1593" spans="1:4" x14ac:dyDescent="0.25">
      <c r="A1593" s="30">
        <v>1652</v>
      </c>
      <c r="B1593" s="30" t="s">
        <v>6734</v>
      </c>
      <c r="C1593" s="30" t="s">
        <v>4113</v>
      </c>
      <c r="D1593" s="210">
        <v>172.05</v>
      </c>
    </row>
    <row r="1594" spans="1:4" x14ac:dyDescent="0.25">
      <c r="A1594" s="30">
        <v>10510</v>
      </c>
      <c r="B1594" s="30" t="s">
        <v>13344</v>
      </c>
      <c r="C1594" s="30" t="s">
        <v>4113</v>
      </c>
      <c r="D1594" s="210">
        <v>97.05</v>
      </c>
    </row>
    <row r="1595" spans="1:4" x14ac:dyDescent="0.25">
      <c r="A1595" s="30">
        <v>1747</v>
      </c>
      <c r="B1595" s="30" t="s">
        <v>6735</v>
      </c>
      <c r="C1595" s="30" t="s">
        <v>4113</v>
      </c>
      <c r="D1595" s="210">
        <v>198.22</v>
      </c>
    </row>
    <row r="1596" spans="1:4" x14ac:dyDescent="0.25">
      <c r="A1596" s="30">
        <v>1744</v>
      </c>
      <c r="B1596" s="30" t="s">
        <v>6736</v>
      </c>
      <c r="C1596" s="30" t="s">
        <v>4113</v>
      </c>
      <c r="D1596" s="210">
        <v>137.30000000000001</v>
      </c>
    </row>
    <row r="1597" spans="1:4" x14ac:dyDescent="0.25">
      <c r="A1597" s="30">
        <v>1743</v>
      </c>
      <c r="B1597" s="30" t="s">
        <v>6737</v>
      </c>
      <c r="C1597" s="30" t="s">
        <v>4113</v>
      </c>
      <c r="D1597" s="210">
        <v>180.3</v>
      </c>
    </row>
    <row r="1598" spans="1:4" x14ac:dyDescent="0.25">
      <c r="A1598" s="30">
        <v>39640</v>
      </c>
      <c r="B1598" s="30" t="s">
        <v>6738</v>
      </c>
      <c r="C1598" s="30" t="s">
        <v>4113</v>
      </c>
      <c r="D1598" s="210">
        <v>8.61</v>
      </c>
    </row>
    <row r="1599" spans="1:4" x14ac:dyDescent="0.25">
      <c r="A1599" s="30">
        <v>11013</v>
      </c>
      <c r="B1599" s="30" t="s">
        <v>6739</v>
      </c>
      <c r="C1599" s="30" t="s">
        <v>4113</v>
      </c>
      <c r="D1599" s="210">
        <v>17.72</v>
      </c>
    </row>
    <row r="1600" spans="1:4" x14ac:dyDescent="0.25">
      <c r="A1600" s="30">
        <v>11017</v>
      </c>
      <c r="B1600" s="30" t="s">
        <v>6740</v>
      </c>
      <c r="C1600" s="30" t="s">
        <v>4113</v>
      </c>
      <c r="D1600" s="210">
        <v>7.56</v>
      </c>
    </row>
    <row r="1601" spans="1:4" x14ac:dyDescent="0.25">
      <c r="A1601" s="30">
        <v>20236</v>
      </c>
      <c r="B1601" s="30" t="s">
        <v>6741</v>
      </c>
      <c r="C1601" s="30" t="s">
        <v>4113</v>
      </c>
      <c r="D1601" s="210">
        <v>33.299999999999997</v>
      </c>
    </row>
    <row r="1602" spans="1:4" x14ac:dyDescent="0.25">
      <c r="A1602" s="30">
        <v>7215</v>
      </c>
      <c r="B1602" s="30" t="s">
        <v>6742</v>
      </c>
      <c r="C1602" s="30" t="s">
        <v>4113</v>
      </c>
      <c r="D1602" s="210">
        <v>28.51</v>
      </c>
    </row>
    <row r="1603" spans="1:4" x14ac:dyDescent="0.25">
      <c r="A1603" s="30">
        <v>7216</v>
      </c>
      <c r="B1603" s="30" t="s">
        <v>6743</v>
      </c>
      <c r="C1603" s="30" t="s">
        <v>4113</v>
      </c>
      <c r="D1603" s="210">
        <v>119.17</v>
      </c>
    </row>
    <row r="1604" spans="1:4" x14ac:dyDescent="0.25">
      <c r="A1604" s="30">
        <v>20235</v>
      </c>
      <c r="B1604" s="30" t="s">
        <v>6744</v>
      </c>
      <c r="C1604" s="30" t="s">
        <v>4113</v>
      </c>
      <c r="D1604" s="210">
        <v>60.25</v>
      </c>
    </row>
    <row r="1605" spans="1:4" x14ac:dyDescent="0.25">
      <c r="A1605" s="30">
        <v>7181</v>
      </c>
      <c r="B1605" s="30" t="s">
        <v>6745</v>
      </c>
      <c r="C1605" s="30" t="s">
        <v>4113</v>
      </c>
      <c r="D1605" s="210">
        <v>3.86</v>
      </c>
    </row>
    <row r="1606" spans="1:4" x14ac:dyDescent="0.25">
      <c r="A1606" s="30">
        <v>40742</v>
      </c>
      <c r="B1606" s="30" t="s">
        <v>13345</v>
      </c>
      <c r="C1606" s="30" t="s">
        <v>4113</v>
      </c>
      <c r="D1606" s="210">
        <v>8.34</v>
      </c>
    </row>
    <row r="1607" spans="1:4" x14ac:dyDescent="0.25">
      <c r="A1607" s="30">
        <v>7214</v>
      </c>
      <c r="B1607" s="30" t="s">
        <v>6746</v>
      </c>
      <c r="C1607" s="30" t="s">
        <v>4113</v>
      </c>
      <c r="D1607" s="210">
        <v>40.83</v>
      </c>
    </row>
    <row r="1608" spans="1:4" x14ac:dyDescent="0.25">
      <c r="A1608" s="30">
        <v>7219</v>
      </c>
      <c r="B1608" s="30" t="s">
        <v>6747</v>
      </c>
      <c r="C1608" s="30" t="s">
        <v>4113</v>
      </c>
      <c r="D1608" s="210">
        <v>42.26</v>
      </c>
    </row>
    <row r="1609" spans="1:4" x14ac:dyDescent="0.25">
      <c r="A1609" s="30">
        <v>37972</v>
      </c>
      <c r="B1609" s="30" t="s">
        <v>6748</v>
      </c>
      <c r="C1609" s="30" t="s">
        <v>4113</v>
      </c>
      <c r="D1609" s="210">
        <v>9.6300000000000008</v>
      </c>
    </row>
    <row r="1610" spans="1:4" x14ac:dyDescent="0.25">
      <c r="A1610" s="30">
        <v>37973</v>
      </c>
      <c r="B1610" s="30" t="s">
        <v>6749</v>
      </c>
      <c r="C1610" s="30" t="s">
        <v>4113</v>
      </c>
      <c r="D1610" s="210">
        <v>15.42</v>
      </c>
    </row>
    <row r="1611" spans="1:4" x14ac:dyDescent="0.25">
      <c r="A1611" s="30">
        <v>37971</v>
      </c>
      <c r="B1611" s="30" t="s">
        <v>6750</v>
      </c>
      <c r="C1611" s="30" t="s">
        <v>4113</v>
      </c>
      <c r="D1611" s="210">
        <v>5.78</v>
      </c>
    </row>
    <row r="1612" spans="1:4" x14ac:dyDescent="0.25">
      <c r="A1612" s="30">
        <v>20094</v>
      </c>
      <c r="B1612" s="30" t="s">
        <v>6751</v>
      </c>
      <c r="C1612" s="30" t="s">
        <v>4113</v>
      </c>
      <c r="D1612" s="210">
        <v>32.18</v>
      </c>
    </row>
    <row r="1613" spans="1:4" x14ac:dyDescent="0.25">
      <c r="A1613" s="30">
        <v>20095</v>
      </c>
      <c r="B1613" s="30" t="s">
        <v>6752</v>
      </c>
      <c r="C1613" s="30" t="s">
        <v>4113</v>
      </c>
      <c r="D1613" s="210">
        <v>40.98</v>
      </c>
    </row>
    <row r="1614" spans="1:4" x14ac:dyDescent="0.25">
      <c r="A1614" s="30">
        <v>1954</v>
      </c>
      <c r="B1614" s="30" t="s">
        <v>6753</v>
      </c>
      <c r="C1614" s="30" t="s">
        <v>4113</v>
      </c>
      <c r="D1614" s="210">
        <v>134.44</v>
      </c>
    </row>
    <row r="1615" spans="1:4" x14ac:dyDescent="0.25">
      <c r="A1615" s="30">
        <v>1926</v>
      </c>
      <c r="B1615" s="30" t="s">
        <v>6754</v>
      </c>
      <c r="C1615" s="30" t="s">
        <v>4113</v>
      </c>
      <c r="D1615" s="210">
        <v>1.77</v>
      </c>
    </row>
    <row r="1616" spans="1:4" x14ac:dyDescent="0.25">
      <c r="A1616" s="30">
        <v>1927</v>
      </c>
      <c r="B1616" s="30" t="s">
        <v>6755</v>
      </c>
      <c r="C1616" s="30" t="s">
        <v>4113</v>
      </c>
      <c r="D1616" s="210">
        <v>2.34</v>
      </c>
    </row>
    <row r="1617" spans="1:4" x14ac:dyDescent="0.25">
      <c r="A1617" s="30">
        <v>1923</v>
      </c>
      <c r="B1617" s="30" t="s">
        <v>6756</v>
      </c>
      <c r="C1617" s="30" t="s">
        <v>4113</v>
      </c>
      <c r="D1617" s="210">
        <v>3.83</v>
      </c>
    </row>
    <row r="1618" spans="1:4" x14ac:dyDescent="0.25">
      <c r="A1618" s="30">
        <v>1929</v>
      </c>
      <c r="B1618" s="30" t="s">
        <v>6757</v>
      </c>
      <c r="C1618" s="30" t="s">
        <v>4113</v>
      </c>
      <c r="D1618" s="210">
        <v>6.28</v>
      </c>
    </row>
    <row r="1619" spans="1:4" x14ac:dyDescent="0.25">
      <c r="A1619" s="30">
        <v>1930</v>
      </c>
      <c r="B1619" s="30" t="s">
        <v>6758</v>
      </c>
      <c r="C1619" s="30" t="s">
        <v>4113</v>
      </c>
      <c r="D1619" s="210">
        <v>12.17</v>
      </c>
    </row>
    <row r="1620" spans="1:4" x14ac:dyDescent="0.25">
      <c r="A1620" s="30">
        <v>1924</v>
      </c>
      <c r="B1620" s="30" t="s">
        <v>6759</v>
      </c>
      <c r="C1620" s="30" t="s">
        <v>4113</v>
      </c>
      <c r="D1620" s="210">
        <v>20.98</v>
      </c>
    </row>
    <row r="1621" spans="1:4" x14ac:dyDescent="0.25">
      <c r="A1621" s="30">
        <v>1922</v>
      </c>
      <c r="B1621" s="30" t="s">
        <v>6760</v>
      </c>
      <c r="C1621" s="30" t="s">
        <v>4113</v>
      </c>
      <c r="D1621" s="210">
        <v>31.17</v>
      </c>
    </row>
    <row r="1622" spans="1:4" x14ac:dyDescent="0.25">
      <c r="A1622" s="30">
        <v>1953</v>
      </c>
      <c r="B1622" s="30" t="s">
        <v>6761</v>
      </c>
      <c r="C1622" s="30" t="s">
        <v>4113</v>
      </c>
      <c r="D1622" s="210">
        <v>54.47</v>
      </c>
    </row>
    <row r="1623" spans="1:4" x14ac:dyDescent="0.25">
      <c r="A1623" s="30">
        <v>1962</v>
      </c>
      <c r="B1623" s="30" t="s">
        <v>6762</v>
      </c>
      <c r="C1623" s="30" t="s">
        <v>4113</v>
      </c>
      <c r="D1623" s="210">
        <v>178.2</v>
      </c>
    </row>
    <row r="1624" spans="1:4" x14ac:dyDescent="0.25">
      <c r="A1624" s="30">
        <v>1955</v>
      </c>
      <c r="B1624" s="30" t="s">
        <v>6763</v>
      </c>
      <c r="C1624" s="30" t="s">
        <v>4113</v>
      </c>
      <c r="D1624" s="210">
        <v>2.35</v>
      </c>
    </row>
    <row r="1625" spans="1:4" x14ac:dyDescent="0.25">
      <c r="A1625" s="30">
        <v>1956</v>
      </c>
      <c r="B1625" s="30" t="s">
        <v>6764</v>
      </c>
      <c r="C1625" s="30" t="s">
        <v>4113</v>
      </c>
      <c r="D1625" s="210">
        <v>3.04</v>
      </c>
    </row>
    <row r="1626" spans="1:4" x14ac:dyDescent="0.25">
      <c r="A1626" s="30">
        <v>1957</v>
      </c>
      <c r="B1626" s="30" t="s">
        <v>6765</v>
      </c>
      <c r="C1626" s="30" t="s">
        <v>4113</v>
      </c>
      <c r="D1626" s="210">
        <v>6.9</v>
      </c>
    </row>
    <row r="1627" spans="1:4" x14ac:dyDescent="0.25">
      <c r="A1627" s="30">
        <v>1958</v>
      </c>
      <c r="B1627" s="30" t="s">
        <v>6766</v>
      </c>
      <c r="C1627" s="30" t="s">
        <v>4113</v>
      </c>
      <c r="D1627" s="210">
        <v>12.26</v>
      </c>
    </row>
    <row r="1628" spans="1:4" x14ac:dyDescent="0.25">
      <c r="A1628" s="30">
        <v>1959</v>
      </c>
      <c r="B1628" s="30" t="s">
        <v>6767</v>
      </c>
      <c r="C1628" s="30" t="s">
        <v>4113</v>
      </c>
      <c r="D1628" s="210">
        <v>14.95</v>
      </c>
    </row>
    <row r="1629" spans="1:4" x14ac:dyDescent="0.25">
      <c r="A1629" s="30">
        <v>1925</v>
      </c>
      <c r="B1629" s="30" t="s">
        <v>6768</v>
      </c>
      <c r="C1629" s="30" t="s">
        <v>4113</v>
      </c>
      <c r="D1629" s="210">
        <v>36.950000000000003</v>
      </c>
    </row>
    <row r="1630" spans="1:4" x14ac:dyDescent="0.25">
      <c r="A1630" s="30">
        <v>1960</v>
      </c>
      <c r="B1630" s="30" t="s">
        <v>6769</v>
      </c>
      <c r="C1630" s="30" t="s">
        <v>4113</v>
      </c>
      <c r="D1630" s="210">
        <v>52.53</v>
      </c>
    </row>
    <row r="1631" spans="1:4" x14ac:dyDescent="0.25">
      <c r="A1631" s="30">
        <v>1961</v>
      </c>
      <c r="B1631" s="30" t="s">
        <v>6770</v>
      </c>
      <c r="C1631" s="30" t="s">
        <v>4113</v>
      </c>
      <c r="D1631" s="210">
        <v>75.489999999999995</v>
      </c>
    </row>
    <row r="1632" spans="1:4" x14ac:dyDescent="0.25">
      <c r="A1632" s="30">
        <v>38426</v>
      </c>
      <c r="B1632" s="30" t="s">
        <v>13346</v>
      </c>
      <c r="C1632" s="30" t="s">
        <v>4113</v>
      </c>
      <c r="D1632" s="210">
        <v>23.05</v>
      </c>
    </row>
    <row r="1633" spans="1:4" x14ac:dyDescent="0.25">
      <c r="A1633" s="30">
        <v>38423</v>
      </c>
      <c r="B1633" s="30" t="s">
        <v>13347</v>
      </c>
      <c r="C1633" s="30" t="s">
        <v>4113</v>
      </c>
      <c r="D1633" s="210">
        <v>52.29</v>
      </c>
    </row>
    <row r="1634" spans="1:4" x14ac:dyDescent="0.25">
      <c r="A1634" s="30">
        <v>38421</v>
      </c>
      <c r="B1634" s="30" t="s">
        <v>13348</v>
      </c>
      <c r="C1634" s="30" t="s">
        <v>4113</v>
      </c>
      <c r="D1634" s="210">
        <v>24.68</v>
      </c>
    </row>
    <row r="1635" spans="1:4" x14ac:dyDescent="0.25">
      <c r="A1635" s="30">
        <v>38422</v>
      </c>
      <c r="B1635" s="30" t="s">
        <v>13349</v>
      </c>
      <c r="C1635" s="30" t="s">
        <v>4113</v>
      </c>
      <c r="D1635" s="210">
        <v>36.08</v>
      </c>
    </row>
    <row r="1636" spans="1:4" x14ac:dyDescent="0.25">
      <c r="A1636" s="30">
        <v>39866</v>
      </c>
      <c r="B1636" s="30" t="s">
        <v>6771</v>
      </c>
      <c r="C1636" s="30" t="s">
        <v>4113</v>
      </c>
      <c r="D1636" s="210">
        <v>17.739999999999998</v>
      </c>
    </row>
    <row r="1637" spans="1:4" x14ac:dyDescent="0.25">
      <c r="A1637" s="30">
        <v>39867</v>
      </c>
      <c r="B1637" s="30" t="s">
        <v>6772</v>
      </c>
      <c r="C1637" s="30" t="s">
        <v>4113</v>
      </c>
      <c r="D1637" s="210">
        <v>39.44</v>
      </c>
    </row>
    <row r="1638" spans="1:4" x14ac:dyDescent="0.25">
      <c r="A1638" s="30">
        <v>39868</v>
      </c>
      <c r="B1638" s="30" t="s">
        <v>6773</v>
      </c>
      <c r="C1638" s="30" t="s">
        <v>4113</v>
      </c>
      <c r="D1638" s="210">
        <v>71.05</v>
      </c>
    </row>
    <row r="1639" spans="1:4" x14ac:dyDescent="0.25">
      <c r="A1639" s="30">
        <v>37999</v>
      </c>
      <c r="B1639" s="30" t="s">
        <v>6774</v>
      </c>
      <c r="C1639" s="30" t="s">
        <v>4113</v>
      </c>
      <c r="D1639" s="210">
        <v>9.23</v>
      </c>
    </row>
    <row r="1640" spans="1:4" x14ac:dyDescent="0.25">
      <c r="A1640" s="30">
        <v>38000</v>
      </c>
      <c r="B1640" s="30" t="s">
        <v>6775</v>
      </c>
      <c r="C1640" s="30" t="s">
        <v>4113</v>
      </c>
      <c r="D1640" s="210">
        <v>12.22</v>
      </c>
    </row>
    <row r="1641" spans="1:4" x14ac:dyDescent="0.25">
      <c r="A1641" s="30">
        <v>38129</v>
      </c>
      <c r="B1641" s="30" t="s">
        <v>6776</v>
      </c>
      <c r="C1641" s="30" t="s">
        <v>4113</v>
      </c>
      <c r="D1641" s="210">
        <v>4.08</v>
      </c>
    </row>
    <row r="1642" spans="1:4" x14ac:dyDescent="0.25">
      <c r="A1642" s="30">
        <v>38025</v>
      </c>
      <c r="B1642" s="30" t="s">
        <v>6777</v>
      </c>
      <c r="C1642" s="30" t="s">
        <v>4113</v>
      </c>
      <c r="D1642" s="210">
        <v>6.82</v>
      </c>
    </row>
    <row r="1643" spans="1:4" x14ac:dyDescent="0.25">
      <c r="A1643" s="30">
        <v>38026</v>
      </c>
      <c r="B1643" s="30" t="s">
        <v>6778</v>
      </c>
      <c r="C1643" s="30" t="s">
        <v>4113</v>
      </c>
      <c r="D1643" s="210">
        <v>18.27</v>
      </c>
    </row>
    <row r="1644" spans="1:4" x14ac:dyDescent="0.25">
      <c r="A1644" s="30">
        <v>1858</v>
      </c>
      <c r="B1644" s="30" t="s">
        <v>6779</v>
      </c>
      <c r="C1644" s="30" t="s">
        <v>4113</v>
      </c>
      <c r="D1644" s="210">
        <v>45.06</v>
      </c>
    </row>
    <row r="1645" spans="1:4" x14ac:dyDescent="0.25">
      <c r="A1645" s="30">
        <v>1844</v>
      </c>
      <c r="B1645" s="30" t="s">
        <v>6780</v>
      </c>
      <c r="C1645" s="30" t="s">
        <v>4113</v>
      </c>
      <c r="D1645" s="210">
        <v>166.12</v>
      </c>
    </row>
    <row r="1646" spans="1:4" x14ac:dyDescent="0.25">
      <c r="A1646" s="30">
        <v>1863</v>
      </c>
      <c r="B1646" s="30" t="s">
        <v>6781</v>
      </c>
      <c r="C1646" s="30" t="s">
        <v>4113</v>
      </c>
      <c r="D1646" s="210">
        <v>65.38</v>
      </c>
    </row>
    <row r="1647" spans="1:4" x14ac:dyDescent="0.25">
      <c r="A1647" s="30">
        <v>1865</v>
      </c>
      <c r="B1647" s="30" t="s">
        <v>6782</v>
      </c>
      <c r="C1647" s="30" t="s">
        <v>4113</v>
      </c>
      <c r="D1647" s="210">
        <v>238.54</v>
      </c>
    </row>
    <row r="1648" spans="1:4" x14ac:dyDescent="0.25">
      <c r="A1648" s="30">
        <v>36355</v>
      </c>
      <c r="B1648" s="30" t="s">
        <v>6783</v>
      </c>
      <c r="C1648" s="30" t="s">
        <v>4113</v>
      </c>
      <c r="D1648" s="210">
        <v>7.36</v>
      </c>
    </row>
    <row r="1649" spans="1:4" x14ac:dyDescent="0.25">
      <c r="A1649" s="30">
        <v>36356</v>
      </c>
      <c r="B1649" s="30" t="s">
        <v>6784</v>
      </c>
      <c r="C1649" s="30" t="s">
        <v>4113</v>
      </c>
      <c r="D1649" s="210">
        <v>12.38</v>
      </c>
    </row>
    <row r="1650" spans="1:4" x14ac:dyDescent="0.25">
      <c r="A1650" s="30">
        <v>1932</v>
      </c>
      <c r="B1650" s="30" t="s">
        <v>6785</v>
      </c>
      <c r="C1650" s="30" t="s">
        <v>4113</v>
      </c>
      <c r="D1650" s="210">
        <v>8.91</v>
      </c>
    </row>
    <row r="1651" spans="1:4" x14ac:dyDescent="0.25">
      <c r="A1651" s="30">
        <v>1933</v>
      </c>
      <c r="B1651" s="30" t="s">
        <v>6786</v>
      </c>
      <c r="C1651" s="30" t="s">
        <v>4113</v>
      </c>
      <c r="D1651" s="210">
        <v>3.92</v>
      </c>
    </row>
    <row r="1652" spans="1:4" x14ac:dyDescent="0.25">
      <c r="A1652" s="30">
        <v>1951</v>
      </c>
      <c r="B1652" s="30" t="s">
        <v>6787</v>
      </c>
      <c r="C1652" s="30" t="s">
        <v>4113</v>
      </c>
      <c r="D1652" s="210">
        <v>17.420000000000002</v>
      </c>
    </row>
    <row r="1653" spans="1:4" x14ac:dyDescent="0.25">
      <c r="A1653" s="30">
        <v>1966</v>
      </c>
      <c r="B1653" s="30" t="s">
        <v>6788</v>
      </c>
      <c r="C1653" s="30" t="s">
        <v>4113</v>
      </c>
      <c r="D1653" s="210">
        <v>20.05</v>
      </c>
    </row>
    <row r="1654" spans="1:4" x14ac:dyDescent="0.25">
      <c r="A1654" s="30">
        <v>1952</v>
      </c>
      <c r="B1654" s="30" t="s">
        <v>6789</v>
      </c>
      <c r="C1654" s="30" t="s">
        <v>4113</v>
      </c>
      <c r="D1654" s="210">
        <v>75.290000000000006</v>
      </c>
    </row>
    <row r="1655" spans="1:4" x14ac:dyDescent="0.25">
      <c r="A1655" s="30">
        <v>20104</v>
      </c>
      <c r="B1655" s="30" t="s">
        <v>6790</v>
      </c>
      <c r="C1655" s="30" t="s">
        <v>4113</v>
      </c>
      <c r="D1655" s="210">
        <v>556.29999999999995</v>
      </c>
    </row>
    <row r="1656" spans="1:4" x14ac:dyDescent="0.25">
      <c r="A1656" s="30">
        <v>20105</v>
      </c>
      <c r="B1656" s="30" t="s">
        <v>6791</v>
      </c>
      <c r="C1656" s="30" t="s">
        <v>4113</v>
      </c>
      <c r="D1656" s="210">
        <v>866.49</v>
      </c>
    </row>
    <row r="1657" spans="1:4" x14ac:dyDescent="0.25">
      <c r="A1657" s="30">
        <v>1965</v>
      </c>
      <c r="B1657" s="30" t="s">
        <v>6792</v>
      </c>
      <c r="C1657" s="30" t="s">
        <v>4113</v>
      </c>
      <c r="D1657" s="210">
        <v>40.64</v>
      </c>
    </row>
    <row r="1658" spans="1:4" x14ac:dyDescent="0.25">
      <c r="A1658" s="30">
        <v>10765</v>
      </c>
      <c r="B1658" s="30" t="s">
        <v>6793</v>
      </c>
      <c r="C1658" s="30" t="s">
        <v>4113</v>
      </c>
      <c r="D1658" s="210">
        <v>10.27</v>
      </c>
    </row>
    <row r="1659" spans="1:4" x14ac:dyDescent="0.25">
      <c r="A1659" s="30">
        <v>10767</v>
      </c>
      <c r="B1659" s="30" t="s">
        <v>6794</v>
      </c>
      <c r="C1659" s="30" t="s">
        <v>4113</v>
      </c>
      <c r="D1659" s="210">
        <v>33.659999999999997</v>
      </c>
    </row>
    <row r="1660" spans="1:4" x14ac:dyDescent="0.25">
      <c r="A1660" s="30">
        <v>1970</v>
      </c>
      <c r="B1660" s="30" t="s">
        <v>6795</v>
      </c>
      <c r="C1660" s="30" t="s">
        <v>4113</v>
      </c>
      <c r="D1660" s="210">
        <v>42.18</v>
      </c>
    </row>
    <row r="1661" spans="1:4" x14ac:dyDescent="0.25">
      <c r="A1661" s="30">
        <v>1967</v>
      </c>
      <c r="B1661" s="30" t="s">
        <v>6796</v>
      </c>
      <c r="C1661" s="30" t="s">
        <v>4113</v>
      </c>
      <c r="D1661" s="210">
        <v>4.6900000000000004</v>
      </c>
    </row>
    <row r="1662" spans="1:4" x14ac:dyDescent="0.25">
      <c r="A1662" s="30">
        <v>1968</v>
      </c>
      <c r="B1662" s="30" t="s">
        <v>6797</v>
      </c>
      <c r="C1662" s="30" t="s">
        <v>4113</v>
      </c>
      <c r="D1662" s="210">
        <v>9.83</v>
      </c>
    </row>
    <row r="1663" spans="1:4" x14ac:dyDescent="0.25">
      <c r="A1663" s="30">
        <v>1969</v>
      </c>
      <c r="B1663" s="30" t="s">
        <v>6798</v>
      </c>
      <c r="C1663" s="30" t="s">
        <v>4113</v>
      </c>
      <c r="D1663" s="210">
        <v>28.93</v>
      </c>
    </row>
    <row r="1664" spans="1:4" x14ac:dyDescent="0.25">
      <c r="A1664" s="30">
        <v>1839</v>
      </c>
      <c r="B1664" s="30" t="s">
        <v>6799</v>
      </c>
      <c r="C1664" s="30" t="s">
        <v>4113</v>
      </c>
      <c r="D1664" s="210">
        <v>158.47</v>
      </c>
    </row>
    <row r="1665" spans="1:4" x14ac:dyDescent="0.25">
      <c r="A1665" s="30">
        <v>1835</v>
      </c>
      <c r="B1665" s="30" t="s">
        <v>6800</v>
      </c>
      <c r="C1665" s="30" t="s">
        <v>4113</v>
      </c>
      <c r="D1665" s="210">
        <v>33.69</v>
      </c>
    </row>
    <row r="1666" spans="1:4" x14ac:dyDescent="0.25">
      <c r="A1666" s="30">
        <v>1823</v>
      </c>
      <c r="B1666" s="30" t="s">
        <v>6801</v>
      </c>
      <c r="C1666" s="30" t="s">
        <v>4113</v>
      </c>
      <c r="D1666" s="210">
        <v>65.14</v>
      </c>
    </row>
    <row r="1667" spans="1:4" x14ac:dyDescent="0.25">
      <c r="A1667" s="30">
        <v>1827</v>
      </c>
      <c r="B1667" s="30" t="s">
        <v>6802</v>
      </c>
      <c r="C1667" s="30" t="s">
        <v>4113</v>
      </c>
      <c r="D1667" s="210">
        <v>156.93</v>
      </c>
    </row>
    <row r="1668" spans="1:4" x14ac:dyDescent="0.25">
      <c r="A1668" s="30">
        <v>1831</v>
      </c>
      <c r="B1668" s="30" t="s">
        <v>6803</v>
      </c>
      <c r="C1668" s="30" t="s">
        <v>4113</v>
      </c>
      <c r="D1668" s="210">
        <v>34.26</v>
      </c>
    </row>
    <row r="1669" spans="1:4" x14ac:dyDescent="0.25">
      <c r="A1669" s="30">
        <v>1825</v>
      </c>
      <c r="B1669" s="30" t="s">
        <v>6804</v>
      </c>
      <c r="C1669" s="30" t="s">
        <v>4113</v>
      </c>
      <c r="D1669" s="210">
        <v>84.54</v>
      </c>
    </row>
    <row r="1670" spans="1:4" x14ac:dyDescent="0.25">
      <c r="A1670" s="30">
        <v>1828</v>
      </c>
      <c r="B1670" s="30" t="s">
        <v>6805</v>
      </c>
      <c r="C1670" s="30" t="s">
        <v>4113</v>
      </c>
      <c r="D1670" s="210">
        <v>191.5</v>
      </c>
    </row>
    <row r="1671" spans="1:4" x14ac:dyDescent="0.25">
      <c r="A1671" s="30">
        <v>1845</v>
      </c>
      <c r="B1671" s="30" t="s">
        <v>6806</v>
      </c>
      <c r="C1671" s="30" t="s">
        <v>4113</v>
      </c>
      <c r="D1671" s="210">
        <v>42.93</v>
      </c>
    </row>
    <row r="1672" spans="1:4" x14ac:dyDescent="0.25">
      <c r="A1672" s="30">
        <v>1824</v>
      </c>
      <c r="B1672" s="30" t="s">
        <v>6807</v>
      </c>
      <c r="C1672" s="30" t="s">
        <v>4113</v>
      </c>
      <c r="D1672" s="210">
        <v>101.35</v>
      </c>
    </row>
    <row r="1673" spans="1:4" x14ac:dyDescent="0.25">
      <c r="A1673" s="30">
        <v>1941</v>
      </c>
      <c r="B1673" s="30" t="s">
        <v>6808</v>
      </c>
      <c r="C1673" s="30" t="s">
        <v>4113</v>
      </c>
      <c r="D1673" s="210">
        <v>26.34</v>
      </c>
    </row>
    <row r="1674" spans="1:4" x14ac:dyDescent="0.25">
      <c r="A1674" s="30">
        <v>1940</v>
      </c>
      <c r="B1674" s="30" t="s">
        <v>6809</v>
      </c>
      <c r="C1674" s="30" t="s">
        <v>4113</v>
      </c>
      <c r="D1674" s="210">
        <v>19.899999999999999</v>
      </c>
    </row>
    <row r="1675" spans="1:4" x14ac:dyDescent="0.25">
      <c r="A1675" s="30">
        <v>1937</v>
      </c>
      <c r="B1675" s="30" t="s">
        <v>6810</v>
      </c>
      <c r="C1675" s="30" t="s">
        <v>4113</v>
      </c>
      <c r="D1675" s="210">
        <v>4.13</v>
      </c>
    </row>
    <row r="1676" spans="1:4" x14ac:dyDescent="0.25">
      <c r="A1676" s="30">
        <v>1939</v>
      </c>
      <c r="B1676" s="30" t="s">
        <v>6811</v>
      </c>
      <c r="C1676" s="30" t="s">
        <v>4113</v>
      </c>
      <c r="D1676" s="210">
        <v>8.18</v>
      </c>
    </row>
    <row r="1677" spans="1:4" x14ac:dyDescent="0.25">
      <c r="A1677" s="30">
        <v>1942</v>
      </c>
      <c r="B1677" s="30" t="s">
        <v>6812</v>
      </c>
      <c r="C1677" s="30" t="s">
        <v>4113</v>
      </c>
      <c r="D1677" s="210">
        <v>37.58</v>
      </c>
    </row>
    <row r="1678" spans="1:4" x14ac:dyDescent="0.25">
      <c r="A1678" s="30">
        <v>1938</v>
      </c>
      <c r="B1678" s="30" t="s">
        <v>6813</v>
      </c>
      <c r="C1678" s="30" t="s">
        <v>4113</v>
      </c>
      <c r="D1678" s="210">
        <v>5.23</v>
      </c>
    </row>
    <row r="1679" spans="1:4" x14ac:dyDescent="0.25">
      <c r="A1679" s="30">
        <v>42692</v>
      </c>
      <c r="B1679" s="30" t="s">
        <v>6814</v>
      </c>
      <c r="C1679" s="30" t="s">
        <v>4113</v>
      </c>
      <c r="D1679" s="210">
        <v>529.24</v>
      </c>
    </row>
    <row r="1680" spans="1:4" x14ac:dyDescent="0.25">
      <c r="A1680" s="30">
        <v>42693</v>
      </c>
      <c r="B1680" s="30" t="s">
        <v>6815</v>
      </c>
      <c r="C1680" s="30" t="s">
        <v>4113</v>
      </c>
      <c r="D1680" s="210">
        <v>870.57</v>
      </c>
    </row>
    <row r="1681" spans="1:4" x14ac:dyDescent="0.25">
      <c r="A1681" s="30">
        <v>42695</v>
      </c>
      <c r="B1681" s="30" t="s">
        <v>6816</v>
      </c>
      <c r="C1681" s="30" t="s">
        <v>4113</v>
      </c>
      <c r="D1681" s="210">
        <v>661.94</v>
      </c>
    </row>
    <row r="1682" spans="1:4" x14ac:dyDescent="0.25">
      <c r="A1682" s="30">
        <v>42694</v>
      </c>
      <c r="B1682" s="30" t="s">
        <v>6817</v>
      </c>
      <c r="C1682" s="30" t="s">
        <v>4113</v>
      </c>
      <c r="D1682" s="210">
        <v>978.59</v>
      </c>
    </row>
    <row r="1683" spans="1:4" x14ac:dyDescent="0.25">
      <c r="A1683" s="30">
        <v>20097</v>
      </c>
      <c r="B1683" s="30" t="s">
        <v>13350</v>
      </c>
      <c r="C1683" s="30" t="s">
        <v>4113</v>
      </c>
      <c r="D1683" s="210">
        <v>39.85</v>
      </c>
    </row>
    <row r="1684" spans="1:4" x14ac:dyDescent="0.25">
      <c r="A1684" s="30">
        <v>20098</v>
      </c>
      <c r="B1684" s="30" t="s">
        <v>13351</v>
      </c>
      <c r="C1684" s="30" t="s">
        <v>4113</v>
      </c>
      <c r="D1684" s="210">
        <v>134.37</v>
      </c>
    </row>
    <row r="1685" spans="1:4" x14ac:dyDescent="0.25">
      <c r="A1685" s="30">
        <v>20096</v>
      </c>
      <c r="B1685" s="30" t="s">
        <v>13352</v>
      </c>
      <c r="C1685" s="30" t="s">
        <v>4113</v>
      </c>
      <c r="D1685" s="210">
        <v>26.07</v>
      </c>
    </row>
    <row r="1686" spans="1:4" x14ac:dyDescent="0.25">
      <c r="A1686" s="30">
        <v>1964</v>
      </c>
      <c r="B1686" s="30" t="s">
        <v>6818</v>
      </c>
      <c r="C1686" s="30" t="s">
        <v>4113</v>
      </c>
      <c r="D1686" s="210">
        <v>24.1</v>
      </c>
    </row>
    <row r="1687" spans="1:4" x14ac:dyDescent="0.25">
      <c r="A1687" s="30">
        <v>1880</v>
      </c>
      <c r="B1687" s="30" t="s">
        <v>6819</v>
      </c>
      <c r="C1687" s="30" t="s">
        <v>4113</v>
      </c>
      <c r="D1687" s="210">
        <v>2.4</v>
      </c>
    </row>
    <row r="1688" spans="1:4" x14ac:dyDescent="0.25">
      <c r="A1688" s="30">
        <v>39274</v>
      </c>
      <c r="B1688" s="30" t="s">
        <v>6820</v>
      </c>
      <c r="C1688" s="30" t="s">
        <v>4113</v>
      </c>
      <c r="D1688" s="210">
        <v>1.86</v>
      </c>
    </row>
    <row r="1689" spans="1:4" x14ac:dyDescent="0.25">
      <c r="A1689" s="30">
        <v>2628</v>
      </c>
      <c r="B1689" s="30" t="s">
        <v>6821</v>
      </c>
      <c r="C1689" s="30" t="s">
        <v>4113</v>
      </c>
      <c r="D1689" s="210">
        <v>215.18</v>
      </c>
    </row>
    <row r="1690" spans="1:4" x14ac:dyDescent="0.25">
      <c r="A1690" s="30">
        <v>2622</v>
      </c>
      <c r="B1690" s="30" t="s">
        <v>6822</v>
      </c>
      <c r="C1690" s="30" t="s">
        <v>4113</v>
      </c>
      <c r="D1690" s="210">
        <v>5.1100000000000003</v>
      </c>
    </row>
    <row r="1691" spans="1:4" x14ac:dyDescent="0.25">
      <c r="A1691" s="30">
        <v>2623</v>
      </c>
      <c r="B1691" s="30" t="s">
        <v>6823</v>
      </c>
      <c r="C1691" s="30" t="s">
        <v>4113</v>
      </c>
      <c r="D1691" s="210">
        <v>6.15</v>
      </c>
    </row>
    <row r="1692" spans="1:4" x14ac:dyDescent="0.25">
      <c r="A1692" s="30">
        <v>2624</v>
      </c>
      <c r="B1692" s="30" t="s">
        <v>6824</v>
      </c>
      <c r="C1692" s="30" t="s">
        <v>4113</v>
      </c>
      <c r="D1692" s="210">
        <v>9.7799999999999994</v>
      </c>
    </row>
    <row r="1693" spans="1:4" x14ac:dyDescent="0.25">
      <c r="A1693" s="30">
        <v>2625</v>
      </c>
      <c r="B1693" s="30" t="s">
        <v>6825</v>
      </c>
      <c r="C1693" s="30" t="s">
        <v>4113</v>
      </c>
      <c r="D1693" s="210">
        <v>20.65</v>
      </c>
    </row>
    <row r="1694" spans="1:4" x14ac:dyDescent="0.25">
      <c r="A1694" s="30">
        <v>2626</v>
      </c>
      <c r="B1694" s="30" t="s">
        <v>6826</v>
      </c>
      <c r="C1694" s="30" t="s">
        <v>4113</v>
      </c>
      <c r="D1694" s="210">
        <v>30.25</v>
      </c>
    </row>
    <row r="1695" spans="1:4" x14ac:dyDescent="0.25">
      <c r="A1695" s="30">
        <v>2630</v>
      </c>
      <c r="B1695" s="30" t="s">
        <v>6827</v>
      </c>
      <c r="C1695" s="30" t="s">
        <v>4113</v>
      </c>
      <c r="D1695" s="210">
        <v>46.01</v>
      </c>
    </row>
    <row r="1696" spans="1:4" x14ac:dyDescent="0.25">
      <c r="A1696" s="30">
        <v>2627</v>
      </c>
      <c r="B1696" s="30" t="s">
        <v>6828</v>
      </c>
      <c r="C1696" s="30" t="s">
        <v>4113</v>
      </c>
      <c r="D1696" s="210">
        <v>81.05</v>
      </c>
    </row>
    <row r="1697" spans="1:4" x14ac:dyDescent="0.25">
      <c r="A1697" s="30">
        <v>2629</v>
      </c>
      <c r="B1697" s="30" t="s">
        <v>6829</v>
      </c>
      <c r="C1697" s="30" t="s">
        <v>4113</v>
      </c>
      <c r="D1697" s="210">
        <v>109.62</v>
      </c>
    </row>
    <row r="1698" spans="1:4" x14ac:dyDescent="0.25">
      <c r="A1698" s="30">
        <v>12033</v>
      </c>
      <c r="B1698" s="30" t="s">
        <v>6830</v>
      </c>
      <c r="C1698" s="30" t="s">
        <v>4113</v>
      </c>
      <c r="D1698" s="210">
        <v>7.67</v>
      </c>
    </row>
    <row r="1699" spans="1:4" x14ac:dyDescent="0.25">
      <c r="A1699" s="30">
        <v>40408</v>
      </c>
      <c r="B1699" s="30" t="s">
        <v>6831</v>
      </c>
      <c r="C1699" s="30" t="s">
        <v>4113</v>
      </c>
      <c r="D1699" s="210">
        <v>5.04</v>
      </c>
    </row>
    <row r="1700" spans="1:4" x14ac:dyDescent="0.25">
      <c r="A1700" s="30">
        <v>40409</v>
      </c>
      <c r="B1700" s="30" t="s">
        <v>6832</v>
      </c>
      <c r="C1700" s="30" t="s">
        <v>4113</v>
      </c>
      <c r="D1700" s="210">
        <v>1.78</v>
      </c>
    </row>
    <row r="1701" spans="1:4" x14ac:dyDescent="0.25">
      <c r="A1701" s="30">
        <v>39276</v>
      </c>
      <c r="B1701" s="30" t="s">
        <v>6833</v>
      </c>
      <c r="C1701" s="30" t="s">
        <v>4113</v>
      </c>
      <c r="D1701" s="210">
        <v>4.54</v>
      </c>
    </row>
    <row r="1702" spans="1:4" x14ac:dyDescent="0.25">
      <c r="A1702" s="30">
        <v>39277</v>
      </c>
      <c r="B1702" s="30" t="s">
        <v>6834</v>
      </c>
      <c r="C1702" s="30" t="s">
        <v>4113</v>
      </c>
      <c r="D1702" s="210">
        <v>12.26</v>
      </c>
    </row>
    <row r="1703" spans="1:4" x14ac:dyDescent="0.25">
      <c r="A1703" s="30">
        <v>12034</v>
      </c>
      <c r="B1703" s="30" t="s">
        <v>6835</v>
      </c>
      <c r="C1703" s="30" t="s">
        <v>4113</v>
      </c>
      <c r="D1703" s="210">
        <v>3.47</v>
      </c>
    </row>
    <row r="1704" spans="1:4" x14ac:dyDescent="0.25">
      <c r="A1704" s="30">
        <v>39879</v>
      </c>
      <c r="B1704" s="30" t="s">
        <v>6836</v>
      </c>
      <c r="C1704" s="30" t="s">
        <v>4113</v>
      </c>
      <c r="D1704" s="210">
        <v>4.9800000000000004</v>
      </c>
    </row>
    <row r="1705" spans="1:4" x14ac:dyDescent="0.25">
      <c r="A1705" s="30">
        <v>39880</v>
      </c>
      <c r="B1705" s="30" t="s">
        <v>6837</v>
      </c>
      <c r="C1705" s="30" t="s">
        <v>4113</v>
      </c>
      <c r="D1705" s="210">
        <v>11.04</v>
      </c>
    </row>
    <row r="1706" spans="1:4" x14ac:dyDescent="0.25">
      <c r="A1706" s="30">
        <v>39881</v>
      </c>
      <c r="B1706" s="30" t="s">
        <v>6838</v>
      </c>
      <c r="C1706" s="30" t="s">
        <v>4113</v>
      </c>
      <c r="D1706" s="210">
        <v>17.72</v>
      </c>
    </row>
    <row r="1707" spans="1:4" x14ac:dyDescent="0.25">
      <c r="A1707" s="30">
        <v>39882</v>
      </c>
      <c r="B1707" s="30" t="s">
        <v>6839</v>
      </c>
      <c r="C1707" s="30" t="s">
        <v>4113</v>
      </c>
      <c r="D1707" s="210">
        <v>46.69</v>
      </c>
    </row>
    <row r="1708" spans="1:4" x14ac:dyDescent="0.25">
      <c r="A1708" s="30">
        <v>39883</v>
      </c>
      <c r="B1708" s="30" t="s">
        <v>6840</v>
      </c>
      <c r="C1708" s="30" t="s">
        <v>4113</v>
      </c>
      <c r="D1708" s="210">
        <v>74.55</v>
      </c>
    </row>
    <row r="1709" spans="1:4" x14ac:dyDescent="0.25">
      <c r="A1709" s="30">
        <v>39884</v>
      </c>
      <c r="B1709" s="30" t="s">
        <v>6841</v>
      </c>
      <c r="C1709" s="30" t="s">
        <v>4113</v>
      </c>
      <c r="D1709" s="210">
        <v>110.73</v>
      </c>
    </row>
    <row r="1710" spans="1:4" x14ac:dyDescent="0.25">
      <c r="A1710" s="30">
        <v>39885</v>
      </c>
      <c r="B1710" s="30" t="s">
        <v>6842</v>
      </c>
      <c r="C1710" s="30" t="s">
        <v>4113</v>
      </c>
      <c r="D1710" s="210">
        <v>263.17</v>
      </c>
    </row>
    <row r="1711" spans="1:4" x14ac:dyDescent="0.25">
      <c r="A1711" s="30">
        <v>1777</v>
      </c>
      <c r="B1711" s="30" t="s">
        <v>6843</v>
      </c>
      <c r="C1711" s="30" t="s">
        <v>4113</v>
      </c>
      <c r="D1711" s="210">
        <v>51.73</v>
      </c>
    </row>
    <row r="1712" spans="1:4" x14ac:dyDescent="0.25">
      <c r="A1712" s="30">
        <v>1819</v>
      </c>
      <c r="B1712" s="30" t="s">
        <v>6844</v>
      </c>
      <c r="C1712" s="30" t="s">
        <v>4113</v>
      </c>
      <c r="D1712" s="210">
        <v>37.64</v>
      </c>
    </row>
    <row r="1713" spans="1:4" x14ac:dyDescent="0.25">
      <c r="A1713" s="30">
        <v>1775</v>
      </c>
      <c r="B1713" s="30" t="s">
        <v>6845</v>
      </c>
      <c r="C1713" s="30" t="s">
        <v>4113</v>
      </c>
      <c r="D1713" s="210">
        <v>11.25</v>
      </c>
    </row>
    <row r="1714" spans="1:4" x14ac:dyDescent="0.25">
      <c r="A1714" s="30">
        <v>1776</v>
      </c>
      <c r="B1714" s="30" t="s">
        <v>6846</v>
      </c>
      <c r="C1714" s="30" t="s">
        <v>4113</v>
      </c>
      <c r="D1714" s="210">
        <v>30.62</v>
      </c>
    </row>
    <row r="1715" spans="1:4" x14ac:dyDescent="0.25">
      <c r="A1715" s="30">
        <v>1778</v>
      </c>
      <c r="B1715" s="30" t="s">
        <v>6847</v>
      </c>
      <c r="C1715" s="30" t="s">
        <v>4113</v>
      </c>
      <c r="D1715" s="210">
        <v>125.22</v>
      </c>
    </row>
    <row r="1716" spans="1:4" x14ac:dyDescent="0.25">
      <c r="A1716" s="30">
        <v>1818</v>
      </c>
      <c r="B1716" s="30" t="s">
        <v>6848</v>
      </c>
      <c r="C1716" s="30" t="s">
        <v>4113</v>
      </c>
      <c r="D1716" s="210">
        <v>83.12</v>
      </c>
    </row>
    <row r="1717" spans="1:4" x14ac:dyDescent="0.25">
      <c r="A1717" s="30">
        <v>1820</v>
      </c>
      <c r="B1717" s="30" t="s">
        <v>6849</v>
      </c>
      <c r="C1717" s="30" t="s">
        <v>4113</v>
      </c>
      <c r="D1717" s="210">
        <v>16.25</v>
      </c>
    </row>
    <row r="1718" spans="1:4" x14ac:dyDescent="0.25">
      <c r="A1718" s="30">
        <v>1779</v>
      </c>
      <c r="B1718" s="30" t="s">
        <v>6850</v>
      </c>
      <c r="C1718" s="30" t="s">
        <v>4113</v>
      </c>
      <c r="D1718" s="210">
        <v>182.11</v>
      </c>
    </row>
    <row r="1719" spans="1:4" x14ac:dyDescent="0.25">
      <c r="A1719" s="30">
        <v>1780</v>
      </c>
      <c r="B1719" s="30" t="s">
        <v>6851</v>
      </c>
      <c r="C1719" s="30" t="s">
        <v>4113</v>
      </c>
      <c r="D1719" s="210">
        <v>375.43</v>
      </c>
    </row>
    <row r="1720" spans="1:4" x14ac:dyDescent="0.25">
      <c r="A1720" s="30">
        <v>1783</v>
      </c>
      <c r="B1720" s="30" t="s">
        <v>6852</v>
      </c>
      <c r="C1720" s="30" t="s">
        <v>4113</v>
      </c>
      <c r="D1720" s="210">
        <v>39.69</v>
      </c>
    </row>
    <row r="1721" spans="1:4" x14ac:dyDescent="0.25">
      <c r="A1721" s="30">
        <v>1782</v>
      </c>
      <c r="B1721" s="30" t="s">
        <v>6853</v>
      </c>
      <c r="C1721" s="30" t="s">
        <v>4113</v>
      </c>
      <c r="D1721" s="210">
        <v>31.38</v>
      </c>
    </row>
    <row r="1722" spans="1:4" x14ac:dyDescent="0.25">
      <c r="A1722" s="30">
        <v>1817</v>
      </c>
      <c r="B1722" s="30" t="s">
        <v>6854</v>
      </c>
      <c r="C1722" s="30" t="s">
        <v>4113</v>
      </c>
      <c r="D1722" s="210">
        <v>9.35</v>
      </c>
    </row>
    <row r="1723" spans="1:4" x14ac:dyDescent="0.25">
      <c r="A1723" s="30">
        <v>1781</v>
      </c>
      <c r="B1723" s="30" t="s">
        <v>6855</v>
      </c>
      <c r="C1723" s="30" t="s">
        <v>4113</v>
      </c>
      <c r="D1723" s="210">
        <v>20.45</v>
      </c>
    </row>
    <row r="1724" spans="1:4" x14ac:dyDescent="0.25">
      <c r="A1724" s="30">
        <v>1784</v>
      </c>
      <c r="B1724" s="30" t="s">
        <v>6856</v>
      </c>
      <c r="C1724" s="30" t="s">
        <v>4113</v>
      </c>
      <c r="D1724" s="210">
        <v>112.09</v>
      </c>
    </row>
    <row r="1725" spans="1:4" x14ac:dyDescent="0.25">
      <c r="A1725" s="30">
        <v>1810</v>
      </c>
      <c r="B1725" s="30" t="s">
        <v>6857</v>
      </c>
      <c r="C1725" s="30" t="s">
        <v>4113</v>
      </c>
      <c r="D1725" s="210">
        <v>62.17</v>
      </c>
    </row>
    <row r="1726" spans="1:4" x14ac:dyDescent="0.25">
      <c r="A1726" s="30">
        <v>1811</v>
      </c>
      <c r="B1726" s="30" t="s">
        <v>6858</v>
      </c>
      <c r="C1726" s="30" t="s">
        <v>4113</v>
      </c>
      <c r="D1726" s="210">
        <v>13.45</v>
      </c>
    </row>
    <row r="1727" spans="1:4" x14ac:dyDescent="0.25">
      <c r="A1727" s="30">
        <v>1812</v>
      </c>
      <c r="B1727" s="30" t="s">
        <v>6859</v>
      </c>
      <c r="C1727" s="30" t="s">
        <v>4113</v>
      </c>
      <c r="D1727" s="210">
        <v>156.94999999999999</v>
      </c>
    </row>
    <row r="1728" spans="1:4" x14ac:dyDescent="0.25">
      <c r="A1728" s="30">
        <v>40386</v>
      </c>
      <c r="B1728" s="30" t="s">
        <v>6860</v>
      </c>
      <c r="C1728" s="30" t="s">
        <v>4113</v>
      </c>
      <c r="D1728" s="210">
        <v>63.77</v>
      </c>
    </row>
    <row r="1729" spans="1:4" x14ac:dyDescent="0.25">
      <c r="A1729" s="30">
        <v>40384</v>
      </c>
      <c r="B1729" s="30" t="s">
        <v>6861</v>
      </c>
      <c r="C1729" s="30" t="s">
        <v>4113</v>
      </c>
      <c r="D1729" s="210">
        <v>43.66</v>
      </c>
    </row>
    <row r="1730" spans="1:4" x14ac:dyDescent="0.25">
      <c r="A1730" s="30">
        <v>40379</v>
      </c>
      <c r="B1730" s="30" t="s">
        <v>6862</v>
      </c>
      <c r="C1730" s="30" t="s">
        <v>4113</v>
      </c>
      <c r="D1730" s="210">
        <v>15.09</v>
      </c>
    </row>
    <row r="1731" spans="1:4" x14ac:dyDescent="0.25">
      <c r="A1731" s="30">
        <v>40423</v>
      </c>
      <c r="B1731" s="30" t="s">
        <v>6863</v>
      </c>
      <c r="C1731" s="30" t="s">
        <v>4113</v>
      </c>
      <c r="D1731" s="210">
        <v>28.56</v>
      </c>
    </row>
    <row r="1732" spans="1:4" x14ac:dyDescent="0.25">
      <c r="A1732" s="30">
        <v>40389</v>
      </c>
      <c r="B1732" s="30" t="s">
        <v>6864</v>
      </c>
      <c r="C1732" s="30" t="s">
        <v>4113</v>
      </c>
      <c r="D1732" s="210">
        <v>181.13</v>
      </c>
    </row>
    <row r="1733" spans="1:4" x14ac:dyDescent="0.25">
      <c r="A1733" s="30">
        <v>40388</v>
      </c>
      <c r="B1733" s="30" t="s">
        <v>6865</v>
      </c>
      <c r="C1733" s="30" t="s">
        <v>4113</v>
      </c>
      <c r="D1733" s="210">
        <v>90.66</v>
      </c>
    </row>
    <row r="1734" spans="1:4" x14ac:dyDescent="0.25">
      <c r="A1734" s="30">
        <v>40381</v>
      </c>
      <c r="B1734" s="30" t="s">
        <v>6866</v>
      </c>
      <c r="C1734" s="30" t="s">
        <v>4113</v>
      </c>
      <c r="D1734" s="210">
        <v>20.12</v>
      </c>
    </row>
    <row r="1735" spans="1:4" x14ac:dyDescent="0.25">
      <c r="A1735" s="30">
        <v>40391</v>
      </c>
      <c r="B1735" s="30" t="s">
        <v>6867</v>
      </c>
      <c r="C1735" s="30" t="s">
        <v>4113</v>
      </c>
      <c r="D1735" s="210">
        <v>470.14</v>
      </c>
    </row>
    <row r="1736" spans="1:4" x14ac:dyDescent="0.25">
      <c r="A1736" s="30">
        <v>40414</v>
      </c>
      <c r="B1736" s="30" t="s">
        <v>6868</v>
      </c>
      <c r="C1736" s="30" t="s">
        <v>4113</v>
      </c>
      <c r="D1736" s="210">
        <v>20.73</v>
      </c>
    </row>
    <row r="1737" spans="1:4" x14ac:dyDescent="0.25">
      <c r="A1737" s="30">
        <v>40416</v>
      </c>
      <c r="B1737" s="30" t="s">
        <v>6869</v>
      </c>
      <c r="C1737" s="30" t="s">
        <v>4113</v>
      </c>
      <c r="D1737" s="210">
        <v>28.66</v>
      </c>
    </row>
    <row r="1738" spans="1:4" x14ac:dyDescent="0.25">
      <c r="A1738" s="30">
        <v>40418</v>
      </c>
      <c r="B1738" s="30" t="s">
        <v>6870</v>
      </c>
      <c r="C1738" s="30" t="s">
        <v>4113</v>
      </c>
      <c r="D1738" s="210">
        <v>34.18</v>
      </c>
    </row>
    <row r="1739" spans="1:4" x14ac:dyDescent="0.25">
      <c r="A1739" s="30">
        <v>2609</v>
      </c>
      <c r="B1739" s="30" t="s">
        <v>6871</v>
      </c>
      <c r="C1739" s="30" t="s">
        <v>4113</v>
      </c>
      <c r="D1739" s="210">
        <v>4.8</v>
      </c>
    </row>
    <row r="1740" spans="1:4" x14ac:dyDescent="0.25">
      <c r="A1740" s="30">
        <v>2634</v>
      </c>
      <c r="B1740" s="30" t="s">
        <v>6872</v>
      </c>
      <c r="C1740" s="30" t="s">
        <v>4113</v>
      </c>
      <c r="D1740" s="210">
        <v>6.3</v>
      </c>
    </row>
    <row r="1741" spans="1:4" x14ac:dyDescent="0.25">
      <c r="A1741" s="30">
        <v>2611</v>
      </c>
      <c r="B1741" s="30" t="s">
        <v>6873</v>
      </c>
      <c r="C1741" s="30" t="s">
        <v>4113</v>
      </c>
      <c r="D1741" s="210">
        <v>17.77</v>
      </c>
    </row>
    <row r="1742" spans="1:4" x14ac:dyDescent="0.25">
      <c r="A1742" s="30">
        <v>34359</v>
      </c>
      <c r="B1742" s="30" t="s">
        <v>6874</v>
      </c>
      <c r="C1742" s="30" t="s">
        <v>4113</v>
      </c>
      <c r="D1742" s="210">
        <v>10.26</v>
      </c>
    </row>
    <row r="1743" spans="1:4" x14ac:dyDescent="0.25">
      <c r="A1743" s="30">
        <v>1789</v>
      </c>
      <c r="B1743" s="30" t="s">
        <v>6875</v>
      </c>
      <c r="C1743" s="30" t="s">
        <v>4113</v>
      </c>
      <c r="D1743" s="210">
        <v>49.65</v>
      </c>
    </row>
    <row r="1744" spans="1:4" x14ac:dyDescent="0.25">
      <c r="A1744" s="30">
        <v>1788</v>
      </c>
      <c r="B1744" s="30" t="s">
        <v>6876</v>
      </c>
      <c r="C1744" s="30" t="s">
        <v>4113</v>
      </c>
      <c r="D1744" s="210">
        <v>39.799999999999997</v>
      </c>
    </row>
    <row r="1745" spans="1:4" x14ac:dyDescent="0.25">
      <c r="A1745" s="30">
        <v>1786</v>
      </c>
      <c r="B1745" s="30" t="s">
        <v>6877</v>
      </c>
      <c r="C1745" s="30" t="s">
        <v>4113</v>
      </c>
      <c r="D1745" s="210">
        <v>9.8800000000000008</v>
      </c>
    </row>
    <row r="1746" spans="1:4" x14ac:dyDescent="0.25">
      <c r="A1746" s="30">
        <v>1787</v>
      </c>
      <c r="B1746" s="30" t="s">
        <v>6878</v>
      </c>
      <c r="C1746" s="30" t="s">
        <v>4113</v>
      </c>
      <c r="D1746" s="210">
        <v>23.66</v>
      </c>
    </row>
    <row r="1747" spans="1:4" x14ac:dyDescent="0.25">
      <c r="A1747" s="30">
        <v>1791</v>
      </c>
      <c r="B1747" s="30" t="s">
        <v>6879</v>
      </c>
      <c r="C1747" s="30" t="s">
        <v>4113</v>
      </c>
      <c r="D1747" s="210">
        <v>143.49</v>
      </c>
    </row>
    <row r="1748" spans="1:4" x14ac:dyDescent="0.25">
      <c r="A1748" s="30">
        <v>1790</v>
      </c>
      <c r="B1748" s="30" t="s">
        <v>6880</v>
      </c>
      <c r="C1748" s="30" t="s">
        <v>4113</v>
      </c>
      <c r="D1748" s="210">
        <v>82.68</v>
      </c>
    </row>
    <row r="1749" spans="1:4" x14ac:dyDescent="0.25">
      <c r="A1749" s="30">
        <v>1813</v>
      </c>
      <c r="B1749" s="30" t="s">
        <v>6881</v>
      </c>
      <c r="C1749" s="30" t="s">
        <v>4113</v>
      </c>
      <c r="D1749" s="210">
        <v>15.68</v>
      </c>
    </row>
    <row r="1750" spans="1:4" x14ac:dyDescent="0.25">
      <c r="A1750" s="30">
        <v>1792</v>
      </c>
      <c r="B1750" s="30" t="s">
        <v>6882</v>
      </c>
      <c r="C1750" s="30" t="s">
        <v>4113</v>
      </c>
      <c r="D1750" s="210">
        <v>193.69</v>
      </c>
    </row>
    <row r="1751" spans="1:4" x14ac:dyDescent="0.25">
      <c r="A1751" s="30">
        <v>1793</v>
      </c>
      <c r="B1751" s="30" t="s">
        <v>6883</v>
      </c>
      <c r="C1751" s="30" t="s">
        <v>4113</v>
      </c>
      <c r="D1751" s="210">
        <v>391.39</v>
      </c>
    </row>
    <row r="1752" spans="1:4" x14ac:dyDescent="0.25">
      <c r="A1752" s="30">
        <v>1809</v>
      </c>
      <c r="B1752" s="30" t="s">
        <v>6884</v>
      </c>
      <c r="C1752" s="30" t="s">
        <v>4113</v>
      </c>
      <c r="D1752" s="210">
        <v>46.55</v>
      </c>
    </row>
    <row r="1753" spans="1:4" x14ac:dyDescent="0.25">
      <c r="A1753" s="30">
        <v>1814</v>
      </c>
      <c r="B1753" s="30" t="s">
        <v>6885</v>
      </c>
      <c r="C1753" s="30" t="s">
        <v>4113</v>
      </c>
      <c r="D1753" s="210">
        <v>38.24</v>
      </c>
    </row>
    <row r="1754" spans="1:4" x14ac:dyDescent="0.25">
      <c r="A1754" s="30">
        <v>1803</v>
      </c>
      <c r="B1754" s="30" t="s">
        <v>6886</v>
      </c>
      <c r="C1754" s="30" t="s">
        <v>4113</v>
      </c>
      <c r="D1754" s="210">
        <v>9.66</v>
      </c>
    </row>
    <row r="1755" spans="1:4" x14ac:dyDescent="0.25">
      <c r="A1755" s="30">
        <v>1805</v>
      </c>
      <c r="B1755" s="30" t="s">
        <v>6887</v>
      </c>
      <c r="C1755" s="30" t="s">
        <v>4113</v>
      </c>
      <c r="D1755" s="210">
        <v>22.19</v>
      </c>
    </row>
    <row r="1756" spans="1:4" x14ac:dyDescent="0.25">
      <c r="A1756" s="30">
        <v>1821</v>
      </c>
      <c r="B1756" s="30" t="s">
        <v>6888</v>
      </c>
      <c r="C1756" s="30" t="s">
        <v>4113</v>
      </c>
      <c r="D1756" s="210">
        <v>131.1</v>
      </c>
    </row>
    <row r="1757" spans="1:4" x14ac:dyDescent="0.25">
      <c r="A1757" s="30">
        <v>1806</v>
      </c>
      <c r="B1757" s="30" t="s">
        <v>6889</v>
      </c>
      <c r="C1757" s="30" t="s">
        <v>4113</v>
      </c>
      <c r="D1757" s="210">
        <v>78.03</v>
      </c>
    </row>
    <row r="1758" spans="1:4" x14ac:dyDescent="0.25">
      <c r="A1758" s="30">
        <v>1804</v>
      </c>
      <c r="B1758" s="30" t="s">
        <v>6890</v>
      </c>
      <c r="C1758" s="30" t="s">
        <v>4113</v>
      </c>
      <c r="D1758" s="210">
        <v>13.75</v>
      </c>
    </row>
    <row r="1759" spans="1:4" x14ac:dyDescent="0.25">
      <c r="A1759" s="30">
        <v>1807</v>
      </c>
      <c r="B1759" s="30" t="s">
        <v>6891</v>
      </c>
      <c r="C1759" s="30" t="s">
        <v>4113</v>
      </c>
      <c r="D1759" s="210">
        <v>187.5</v>
      </c>
    </row>
    <row r="1760" spans="1:4" x14ac:dyDescent="0.25">
      <c r="A1760" s="30">
        <v>1808</v>
      </c>
      <c r="B1760" s="30" t="s">
        <v>6892</v>
      </c>
      <c r="C1760" s="30" t="s">
        <v>4113</v>
      </c>
      <c r="D1760" s="210">
        <v>375.9</v>
      </c>
    </row>
    <row r="1761" spans="1:4" x14ac:dyDescent="0.25">
      <c r="A1761" s="30">
        <v>1797</v>
      </c>
      <c r="B1761" s="30" t="s">
        <v>6893</v>
      </c>
      <c r="C1761" s="30" t="s">
        <v>4113</v>
      </c>
      <c r="D1761" s="210">
        <v>56.38</v>
      </c>
    </row>
    <row r="1762" spans="1:4" x14ac:dyDescent="0.25">
      <c r="A1762" s="30">
        <v>1796</v>
      </c>
      <c r="B1762" s="30" t="s">
        <v>6894</v>
      </c>
      <c r="C1762" s="30" t="s">
        <v>4113</v>
      </c>
      <c r="D1762" s="210">
        <v>43.24</v>
      </c>
    </row>
    <row r="1763" spans="1:4" x14ac:dyDescent="0.25">
      <c r="A1763" s="30">
        <v>1794</v>
      </c>
      <c r="B1763" s="30" t="s">
        <v>6895</v>
      </c>
      <c r="C1763" s="30" t="s">
        <v>4113</v>
      </c>
      <c r="D1763" s="210">
        <v>10.32</v>
      </c>
    </row>
    <row r="1764" spans="1:4" x14ac:dyDescent="0.25">
      <c r="A1764" s="30">
        <v>1816</v>
      </c>
      <c r="B1764" s="30" t="s">
        <v>6896</v>
      </c>
      <c r="C1764" s="30" t="s">
        <v>4113</v>
      </c>
      <c r="D1764" s="210">
        <v>23.28</v>
      </c>
    </row>
    <row r="1765" spans="1:4" x14ac:dyDescent="0.25">
      <c r="A1765" s="30">
        <v>1815</v>
      </c>
      <c r="B1765" s="30" t="s">
        <v>6897</v>
      </c>
      <c r="C1765" s="30" t="s">
        <v>4113</v>
      </c>
      <c r="D1765" s="210">
        <v>178.75</v>
      </c>
    </row>
    <row r="1766" spans="1:4" x14ac:dyDescent="0.25">
      <c r="A1766" s="30">
        <v>1798</v>
      </c>
      <c r="B1766" s="30" t="s">
        <v>6898</v>
      </c>
      <c r="C1766" s="30" t="s">
        <v>4113</v>
      </c>
      <c r="D1766" s="210">
        <v>79.98</v>
      </c>
    </row>
    <row r="1767" spans="1:4" x14ac:dyDescent="0.25">
      <c r="A1767" s="30">
        <v>1795</v>
      </c>
      <c r="B1767" s="30" t="s">
        <v>6899</v>
      </c>
      <c r="C1767" s="30" t="s">
        <v>4113</v>
      </c>
      <c r="D1767" s="210">
        <v>14.3</v>
      </c>
    </row>
    <row r="1768" spans="1:4" x14ac:dyDescent="0.25">
      <c r="A1768" s="30">
        <v>1799</v>
      </c>
      <c r="B1768" s="30" t="s">
        <v>6900</v>
      </c>
      <c r="C1768" s="30" t="s">
        <v>4113</v>
      </c>
      <c r="D1768" s="210">
        <v>232.81</v>
      </c>
    </row>
    <row r="1769" spans="1:4" x14ac:dyDescent="0.25">
      <c r="A1769" s="30">
        <v>1800</v>
      </c>
      <c r="B1769" s="30" t="s">
        <v>6901</v>
      </c>
      <c r="C1769" s="30" t="s">
        <v>4113</v>
      </c>
      <c r="D1769" s="210">
        <v>444.48</v>
      </c>
    </row>
    <row r="1770" spans="1:4" x14ac:dyDescent="0.25">
      <c r="A1770" s="30">
        <v>1802</v>
      </c>
      <c r="B1770" s="30" t="s">
        <v>6902</v>
      </c>
      <c r="C1770" s="30" t="s">
        <v>4113</v>
      </c>
      <c r="D1770" s="211">
        <v>1111.82</v>
      </c>
    </row>
    <row r="1771" spans="1:4" x14ac:dyDescent="0.25">
      <c r="A1771" s="30">
        <v>40385</v>
      </c>
      <c r="B1771" s="30" t="s">
        <v>6903</v>
      </c>
      <c r="C1771" s="30" t="s">
        <v>4113</v>
      </c>
      <c r="D1771" s="210">
        <v>63.77</v>
      </c>
    </row>
    <row r="1772" spans="1:4" x14ac:dyDescent="0.25">
      <c r="A1772" s="30">
        <v>40383</v>
      </c>
      <c r="B1772" s="30" t="s">
        <v>6904</v>
      </c>
      <c r="C1772" s="30" t="s">
        <v>4113</v>
      </c>
      <c r="D1772" s="210">
        <v>43.66</v>
      </c>
    </row>
    <row r="1773" spans="1:4" x14ac:dyDescent="0.25">
      <c r="A1773" s="30">
        <v>40378</v>
      </c>
      <c r="B1773" s="30" t="s">
        <v>6905</v>
      </c>
      <c r="C1773" s="30" t="s">
        <v>4113</v>
      </c>
      <c r="D1773" s="210">
        <v>15.09</v>
      </c>
    </row>
    <row r="1774" spans="1:4" x14ac:dyDescent="0.25">
      <c r="A1774" s="30">
        <v>40382</v>
      </c>
      <c r="B1774" s="30" t="s">
        <v>6906</v>
      </c>
      <c r="C1774" s="30" t="s">
        <v>4113</v>
      </c>
      <c r="D1774" s="210">
        <v>28.56</v>
      </c>
    </row>
    <row r="1775" spans="1:4" x14ac:dyDescent="0.25">
      <c r="A1775" s="30">
        <v>40422</v>
      </c>
      <c r="B1775" s="30" t="s">
        <v>6907</v>
      </c>
      <c r="C1775" s="30" t="s">
        <v>4113</v>
      </c>
      <c r="D1775" s="210">
        <v>194.58</v>
      </c>
    </row>
    <row r="1776" spans="1:4" x14ac:dyDescent="0.25">
      <c r="A1776" s="30">
        <v>40387</v>
      </c>
      <c r="B1776" s="30" t="s">
        <v>6908</v>
      </c>
      <c r="C1776" s="30" t="s">
        <v>4113</v>
      </c>
      <c r="D1776" s="210">
        <v>99.07</v>
      </c>
    </row>
    <row r="1777" spans="1:4" x14ac:dyDescent="0.25">
      <c r="A1777" s="30">
        <v>40380</v>
      </c>
      <c r="B1777" s="30" t="s">
        <v>6909</v>
      </c>
      <c r="C1777" s="30" t="s">
        <v>4113</v>
      </c>
      <c r="D1777" s="210">
        <v>20.12</v>
      </c>
    </row>
    <row r="1778" spans="1:4" x14ac:dyDescent="0.25">
      <c r="A1778" s="30">
        <v>40390</v>
      </c>
      <c r="B1778" s="30" t="s">
        <v>6910</v>
      </c>
      <c r="C1778" s="30" t="s">
        <v>4113</v>
      </c>
      <c r="D1778" s="210">
        <v>409.81</v>
      </c>
    </row>
    <row r="1779" spans="1:4" x14ac:dyDescent="0.25">
      <c r="A1779" s="30">
        <v>40413</v>
      </c>
      <c r="B1779" s="30" t="s">
        <v>6911</v>
      </c>
      <c r="C1779" s="30" t="s">
        <v>4113</v>
      </c>
      <c r="D1779" s="210">
        <v>22.52</v>
      </c>
    </row>
    <row r="1780" spans="1:4" x14ac:dyDescent="0.25">
      <c r="A1780" s="30">
        <v>40415</v>
      </c>
      <c r="B1780" s="30" t="s">
        <v>6912</v>
      </c>
      <c r="C1780" s="30" t="s">
        <v>4113</v>
      </c>
      <c r="D1780" s="210">
        <v>32.090000000000003</v>
      </c>
    </row>
    <row r="1781" spans="1:4" x14ac:dyDescent="0.25">
      <c r="A1781" s="30">
        <v>40417</v>
      </c>
      <c r="B1781" s="30" t="s">
        <v>6913</v>
      </c>
      <c r="C1781" s="30" t="s">
        <v>4113</v>
      </c>
      <c r="D1781" s="210">
        <v>37.86</v>
      </c>
    </row>
    <row r="1782" spans="1:4" x14ac:dyDescent="0.25">
      <c r="A1782" s="30">
        <v>39271</v>
      </c>
      <c r="B1782" s="30" t="s">
        <v>6914</v>
      </c>
      <c r="C1782" s="30" t="s">
        <v>4113</v>
      </c>
      <c r="D1782" s="210">
        <v>1.54</v>
      </c>
    </row>
    <row r="1783" spans="1:4" x14ac:dyDescent="0.25">
      <c r="A1783" s="30">
        <v>39273</v>
      </c>
      <c r="B1783" s="30" t="s">
        <v>6915</v>
      </c>
      <c r="C1783" s="30" t="s">
        <v>4113</v>
      </c>
      <c r="D1783" s="210">
        <v>2.62</v>
      </c>
    </row>
    <row r="1784" spans="1:4" x14ac:dyDescent="0.25">
      <c r="A1784" s="30">
        <v>39272</v>
      </c>
      <c r="B1784" s="30" t="s">
        <v>6916</v>
      </c>
      <c r="C1784" s="30" t="s">
        <v>4113</v>
      </c>
      <c r="D1784" s="210">
        <v>1.9</v>
      </c>
    </row>
    <row r="1785" spans="1:4" x14ac:dyDescent="0.25">
      <c r="A1785" s="30">
        <v>1875</v>
      </c>
      <c r="B1785" s="30" t="s">
        <v>6917</v>
      </c>
      <c r="C1785" s="30" t="s">
        <v>4113</v>
      </c>
      <c r="D1785" s="210">
        <v>4.1900000000000004</v>
      </c>
    </row>
    <row r="1786" spans="1:4" x14ac:dyDescent="0.25">
      <c r="A1786" s="30">
        <v>1874</v>
      </c>
      <c r="B1786" s="30" t="s">
        <v>6918</v>
      </c>
      <c r="C1786" s="30" t="s">
        <v>4113</v>
      </c>
      <c r="D1786" s="210">
        <v>3.46</v>
      </c>
    </row>
    <row r="1787" spans="1:4" x14ac:dyDescent="0.25">
      <c r="A1787" s="30">
        <v>1870</v>
      </c>
      <c r="B1787" s="30" t="s">
        <v>6919</v>
      </c>
      <c r="C1787" s="30" t="s">
        <v>4113</v>
      </c>
      <c r="D1787" s="210">
        <v>2</v>
      </c>
    </row>
    <row r="1788" spans="1:4" x14ac:dyDescent="0.25">
      <c r="A1788" s="30">
        <v>1884</v>
      </c>
      <c r="B1788" s="30" t="s">
        <v>6920</v>
      </c>
      <c r="C1788" s="30" t="s">
        <v>4113</v>
      </c>
      <c r="D1788" s="210">
        <v>3.07</v>
      </c>
    </row>
    <row r="1789" spans="1:4" x14ac:dyDescent="0.25">
      <c r="A1789" s="30">
        <v>1887</v>
      </c>
      <c r="B1789" s="30" t="s">
        <v>6921</v>
      </c>
      <c r="C1789" s="30" t="s">
        <v>4113</v>
      </c>
      <c r="D1789" s="210">
        <v>17.39</v>
      </c>
    </row>
    <row r="1790" spans="1:4" x14ac:dyDescent="0.25">
      <c r="A1790" s="30">
        <v>1876</v>
      </c>
      <c r="B1790" s="30" t="s">
        <v>6922</v>
      </c>
      <c r="C1790" s="30" t="s">
        <v>4113</v>
      </c>
      <c r="D1790" s="210">
        <v>6.81</v>
      </c>
    </row>
    <row r="1791" spans="1:4" x14ac:dyDescent="0.25">
      <c r="A1791" s="30">
        <v>1879</v>
      </c>
      <c r="B1791" s="30" t="s">
        <v>6923</v>
      </c>
      <c r="C1791" s="30" t="s">
        <v>4113</v>
      </c>
      <c r="D1791" s="210">
        <v>2.02</v>
      </c>
    </row>
    <row r="1792" spans="1:4" x14ac:dyDescent="0.25">
      <c r="A1792" s="30">
        <v>1877</v>
      </c>
      <c r="B1792" s="30" t="s">
        <v>6924</v>
      </c>
      <c r="C1792" s="30" t="s">
        <v>4113</v>
      </c>
      <c r="D1792" s="210">
        <v>17.41</v>
      </c>
    </row>
    <row r="1793" spans="1:4" x14ac:dyDescent="0.25">
      <c r="A1793" s="30">
        <v>1878</v>
      </c>
      <c r="B1793" s="30" t="s">
        <v>6925</v>
      </c>
      <c r="C1793" s="30" t="s">
        <v>4113</v>
      </c>
      <c r="D1793" s="210">
        <v>34.979999999999997</v>
      </c>
    </row>
    <row r="1794" spans="1:4" x14ac:dyDescent="0.25">
      <c r="A1794" s="30">
        <v>2621</v>
      </c>
      <c r="B1794" s="30" t="s">
        <v>6926</v>
      </c>
      <c r="C1794" s="30" t="s">
        <v>4113</v>
      </c>
      <c r="D1794" s="210">
        <v>152.03</v>
      </c>
    </row>
    <row r="1795" spans="1:4" x14ac:dyDescent="0.25">
      <c r="A1795" s="30">
        <v>2616</v>
      </c>
      <c r="B1795" s="30" t="s">
        <v>6927</v>
      </c>
      <c r="C1795" s="30" t="s">
        <v>4113</v>
      </c>
      <c r="D1795" s="210">
        <v>4.3</v>
      </c>
    </row>
    <row r="1796" spans="1:4" x14ac:dyDescent="0.25">
      <c r="A1796" s="30">
        <v>2633</v>
      </c>
      <c r="B1796" s="30" t="s">
        <v>6928</v>
      </c>
      <c r="C1796" s="30" t="s">
        <v>4113</v>
      </c>
      <c r="D1796" s="210">
        <v>4.8600000000000003</v>
      </c>
    </row>
    <row r="1797" spans="1:4" x14ac:dyDescent="0.25">
      <c r="A1797" s="30">
        <v>2617</v>
      </c>
      <c r="B1797" s="30" t="s">
        <v>6929</v>
      </c>
      <c r="C1797" s="30" t="s">
        <v>4113</v>
      </c>
      <c r="D1797" s="210">
        <v>6.61</v>
      </c>
    </row>
    <row r="1798" spans="1:4" x14ac:dyDescent="0.25">
      <c r="A1798" s="30">
        <v>2618</v>
      </c>
      <c r="B1798" s="30" t="s">
        <v>6930</v>
      </c>
      <c r="C1798" s="30" t="s">
        <v>4113</v>
      </c>
      <c r="D1798" s="210">
        <v>15.06</v>
      </c>
    </row>
    <row r="1799" spans="1:4" x14ac:dyDescent="0.25">
      <c r="A1799" s="30">
        <v>2632</v>
      </c>
      <c r="B1799" s="30" t="s">
        <v>6931</v>
      </c>
      <c r="C1799" s="30" t="s">
        <v>4113</v>
      </c>
      <c r="D1799" s="210">
        <v>18.37</v>
      </c>
    </row>
    <row r="1800" spans="1:4" x14ac:dyDescent="0.25">
      <c r="A1800" s="30">
        <v>2631</v>
      </c>
      <c r="B1800" s="30" t="s">
        <v>6932</v>
      </c>
      <c r="C1800" s="30" t="s">
        <v>4113</v>
      </c>
      <c r="D1800" s="210">
        <v>26.96</v>
      </c>
    </row>
    <row r="1801" spans="1:4" x14ac:dyDescent="0.25">
      <c r="A1801" s="30">
        <v>2619</v>
      </c>
      <c r="B1801" s="30" t="s">
        <v>6933</v>
      </c>
      <c r="C1801" s="30" t="s">
        <v>4113</v>
      </c>
      <c r="D1801" s="210">
        <v>68.28</v>
      </c>
    </row>
    <row r="1802" spans="1:4" x14ac:dyDescent="0.25">
      <c r="A1802" s="30">
        <v>2620</v>
      </c>
      <c r="B1802" s="30" t="s">
        <v>6934</v>
      </c>
      <c r="C1802" s="30" t="s">
        <v>4113</v>
      </c>
      <c r="D1802" s="210">
        <v>89.64</v>
      </c>
    </row>
    <row r="1803" spans="1:4" x14ac:dyDescent="0.25">
      <c r="A1803" s="30">
        <v>25968</v>
      </c>
      <c r="B1803" s="30" t="s">
        <v>6935</v>
      </c>
      <c r="C1803" s="30" t="s">
        <v>4113</v>
      </c>
      <c r="D1803" s="210">
        <v>56.81</v>
      </c>
    </row>
    <row r="1804" spans="1:4" x14ac:dyDescent="0.25">
      <c r="A1804" s="30">
        <v>38369</v>
      </c>
      <c r="B1804" s="30" t="s">
        <v>6936</v>
      </c>
      <c r="C1804" s="30" t="s">
        <v>4113</v>
      </c>
      <c r="D1804" s="210">
        <v>15.5</v>
      </c>
    </row>
    <row r="1805" spans="1:4" x14ac:dyDescent="0.25">
      <c r="A1805" s="30">
        <v>38370</v>
      </c>
      <c r="B1805" s="30" t="s">
        <v>6937</v>
      </c>
      <c r="C1805" s="30" t="s">
        <v>4113</v>
      </c>
      <c r="D1805" s="210">
        <v>15.5</v>
      </c>
    </row>
    <row r="1806" spans="1:4" x14ac:dyDescent="0.25">
      <c r="A1806" s="30">
        <v>38372</v>
      </c>
      <c r="B1806" s="30" t="s">
        <v>6938</v>
      </c>
      <c r="C1806" s="30" t="s">
        <v>4113</v>
      </c>
      <c r="D1806" s="210">
        <v>20.29</v>
      </c>
    </row>
    <row r="1807" spans="1:4" x14ac:dyDescent="0.25">
      <c r="A1807" s="30">
        <v>2357</v>
      </c>
      <c r="B1807" s="30" t="s">
        <v>6939</v>
      </c>
      <c r="C1807" s="30" t="s">
        <v>4115</v>
      </c>
      <c r="D1807" s="210">
        <v>16.03</v>
      </c>
    </row>
    <row r="1808" spans="1:4" x14ac:dyDescent="0.25">
      <c r="A1808" s="30">
        <v>40806</v>
      </c>
      <c r="B1808" s="30" t="s">
        <v>6940</v>
      </c>
      <c r="C1808" s="30" t="s">
        <v>4120</v>
      </c>
      <c r="D1808" s="211">
        <v>2841.35</v>
      </c>
    </row>
    <row r="1809" spans="1:4" x14ac:dyDescent="0.25">
      <c r="A1809" s="30">
        <v>2355</v>
      </c>
      <c r="B1809" s="30" t="s">
        <v>6941</v>
      </c>
      <c r="C1809" s="30" t="s">
        <v>4115</v>
      </c>
      <c r="D1809" s="210">
        <v>21.26</v>
      </c>
    </row>
    <row r="1810" spans="1:4" x14ac:dyDescent="0.25">
      <c r="A1810" s="30">
        <v>40805</v>
      </c>
      <c r="B1810" s="30" t="s">
        <v>6942</v>
      </c>
      <c r="C1810" s="30" t="s">
        <v>4120</v>
      </c>
      <c r="D1810" s="211">
        <v>3766.89</v>
      </c>
    </row>
    <row r="1811" spans="1:4" x14ac:dyDescent="0.25">
      <c r="A1811" s="30">
        <v>2358</v>
      </c>
      <c r="B1811" s="30" t="s">
        <v>6943</v>
      </c>
      <c r="C1811" s="30" t="s">
        <v>4115</v>
      </c>
      <c r="D1811" s="210">
        <v>16.989999999999998</v>
      </c>
    </row>
    <row r="1812" spans="1:4" x14ac:dyDescent="0.25">
      <c r="A1812" s="30">
        <v>40807</v>
      </c>
      <c r="B1812" s="30" t="s">
        <v>6944</v>
      </c>
      <c r="C1812" s="30" t="s">
        <v>4120</v>
      </c>
      <c r="D1812" s="211">
        <v>3010.99</v>
      </c>
    </row>
    <row r="1813" spans="1:4" x14ac:dyDescent="0.25">
      <c r="A1813" s="30">
        <v>2359</v>
      </c>
      <c r="B1813" s="30" t="s">
        <v>6945</v>
      </c>
      <c r="C1813" s="30" t="s">
        <v>4115</v>
      </c>
      <c r="D1813" s="210">
        <v>16.97</v>
      </c>
    </row>
    <row r="1814" spans="1:4" x14ac:dyDescent="0.25">
      <c r="A1814" s="30">
        <v>40808</v>
      </c>
      <c r="B1814" s="30" t="s">
        <v>6946</v>
      </c>
      <c r="C1814" s="30" t="s">
        <v>4120</v>
      </c>
      <c r="D1814" s="211">
        <v>3010.14</v>
      </c>
    </row>
    <row r="1815" spans="1:4" x14ac:dyDescent="0.25">
      <c r="A1815" s="30">
        <v>43144</v>
      </c>
      <c r="B1815" s="30" t="s">
        <v>13353</v>
      </c>
      <c r="C1815" s="30" t="s">
        <v>4117</v>
      </c>
      <c r="D1815" s="210">
        <v>28.37</v>
      </c>
    </row>
    <row r="1816" spans="1:4" x14ac:dyDescent="0.25">
      <c r="A1816" s="30">
        <v>39397</v>
      </c>
      <c r="B1816" s="30" t="s">
        <v>6947</v>
      </c>
      <c r="C1816" s="30" t="s">
        <v>4118</v>
      </c>
      <c r="D1816" s="210">
        <v>12.93</v>
      </c>
    </row>
    <row r="1817" spans="1:4" x14ac:dyDescent="0.25">
      <c r="A1817" s="30">
        <v>2692</v>
      </c>
      <c r="B1817" s="30" t="s">
        <v>6948</v>
      </c>
      <c r="C1817" s="30" t="s">
        <v>4118</v>
      </c>
      <c r="D1817" s="210">
        <v>5.22</v>
      </c>
    </row>
    <row r="1818" spans="1:4" x14ac:dyDescent="0.25">
      <c r="A1818" s="30">
        <v>5330</v>
      </c>
      <c r="B1818" s="30" t="s">
        <v>6949</v>
      </c>
      <c r="C1818" s="30" t="s">
        <v>4118</v>
      </c>
      <c r="D1818" s="210">
        <v>37.56</v>
      </c>
    </row>
    <row r="1819" spans="1:4" x14ac:dyDescent="0.25">
      <c r="A1819" s="30">
        <v>26017</v>
      </c>
      <c r="B1819" s="30" t="s">
        <v>6950</v>
      </c>
      <c r="C1819" s="30" t="s">
        <v>4113</v>
      </c>
      <c r="D1819" s="210">
        <v>36.39</v>
      </c>
    </row>
    <row r="1820" spans="1:4" x14ac:dyDescent="0.25">
      <c r="A1820" s="30">
        <v>25931</v>
      </c>
      <c r="B1820" s="30" t="s">
        <v>6951</v>
      </c>
      <c r="C1820" s="30" t="s">
        <v>4113</v>
      </c>
      <c r="D1820" s="210">
        <v>115.67</v>
      </c>
    </row>
    <row r="1821" spans="1:4" x14ac:dyDescent="0.25">
      <c r="A1821" s="30">
        <v>38140</v>
      </c>
      <c r="B1821" s="30" t="s">
        <v>6952</v>
      </c>
      <c r="C1821" s="30" t="s">
        <v>4113</v>
      </c>
      <c r="D1821" s="210">
        <v>28.05</v>
      </c>
    </row>
    <row r="1822" spans="1:4" x14ac:dyDescent="0.25">
      <c r="A1822" s="30">
        <v>13887</v>
      </c>
      <c r="B1822" s="30" t="s">
        <v>6953</v>
      </c>
      <c r="C1822" s="30" t="s">
        <v>4113</v>
      </c>
      <c r="D1822" s="210">
        <v>664.1</v>
      </c>
    </row>
    <row r="1823" spans="1:4" x14ac:dyDescent="0.25">
      <c r="A1823" s="30">
        <v>26018</v>
      </c>
      <c r="B1823" s="30" t="s">
        <v>6954</v>
      </c>
      <c r="C1823" s="30" t="s">
        <v>4113</v>
      </c>
      <c r="D1823" s="210">
        <v>29.56</v>
      </c>
    </row>
    <row r="1824" spans="1:4" x14ac:dyDescent="0.25">
      <c r="A1824" s="30">
        <v>26019</v>
      </c>
      <c r="B1824" s="30" t="s">
        <v>6955</v>
      </c>
      <c r="C1824" s="30" t="s">
        <v>4113</v>
      </c>
      <c r="D1824" s="210">
        <v>27.92</v>
      </c>
    </row>
    <row r="1825" spans="1:4" x14ac:dyDescent="0.25">
      <c r="A1825" s="30">
        <v>26020</v>
      </c>
      <c r="B1825" s="30" t="s">
        <v>6956</v>
      </c>
      <c r="C1825" s="30" t="s">
        <v>4113</v>
      </c>
      <c r="D1825" s="210">
        <v>7.27</v>
      </c>
    </row>
    <row r="1826" spans="1:4" x14ac:dyDescent="0.25">
      <c r="A1826" s="30">
        <v>34544</v>
      </c>
      <c r="B1826" s="30" t="s">
        <v>6957</v>
      </c>
      <c r="C1826" s="30" t="s">
        <v>4113</v>
      </c>
      <c r="D1826" s="211">
        <v>1355.93</v>
      </c>
    </row>
    <row r="1827" spans="1:4" x14ac:dyDescent="0.25">
      <c r="A1827" s="30">
        <v>34729</v>
      </c>
      <c r="B1827" s="30" t="s">
        <v>6958</v>
      </c>
      <c r="C1827" s="30" t="s">
        <v>4113</v>
      </c>
      <c r="D1827" s="211">
        <v>1066.6500000000001</v>
      </c>
    </row>
    <row r="1828" spans="1:4" x14ac:dyDescent="0.25">
      <c r="A1828" s="30">
        <v>34734</v>
      </c>
      <c r="B1828" s="30" t="s">
        <v>6959</v>
      </c>
      <c r="C1828" s="30" t="s">
        <v>4113</v>
      </c>
      <c r="D1828" s="211">
        <v>1651.51</v>
      </c>
    </row>
    <row r="1829" spans="1:4" x14ac:dyDescent="0.25">
      <c r="A1829" s="30">
        <v>34738</v>
      </c>
      <c r="B1829" s="30" t="s">
        <v>6960</v>
      </c>
      <c r="C1829" s="30" t="s">
        <v>4113</v>
      </c>
      <c r="D1829" s="211">
        <v>3858.45</v>
      </c>
    </row>
    <row r="1830" spans="1:4" x14ac:dyDescent="0.25">
      <c r="A1830" s="30">
        <v>2391</v>
      </c>
      <c r="B1830" s="30" t="s">
        <v>6961</v>
      </c>
      <c r="C1830" s="30" t="s">
        <v>4113</v>
      </c>
      <c r="D1830" s="210">
        <v>313.82</v>
      </c>
    </row>
    <row r="1831" spans="1:4" x14ac:dyDescent="0.25">
      <c r="A1831" s="30">
        <v>2374</v>
      </c>
      <c r="B1831" s="30" t="s">
        <v>6962</v>
      </c>
      <c r="C1831" s="30" t="s">
        <v>4113</v>
      </c>
      <c r="D1831" s="210">
        <v>356.02</v>
      </c>
    </row>
    <row r="1832" spans="1:4" x14ac:dyDescent="0.25">
      <c r="A1832" s="30">
        <v>2377</v>
      </c>
      <c r="B1832" s="30" t="s">
        <v>6963</v>
      </c>
      <c r="C1832" s="30" t="s">
        <v>4113</v>
      </c>
      <c r="D1832" s="210">
        <v>499.63</v>
      </c>
    </row>
    <row r="1833" spans="1:4" x14ac:dyDescent="0.25">
      <c r="A1833" s="30">
        <v>2393</v>
      </c>
      <c r="B1833" s="30" t="s">
        <v>6964</v>
      </c>
      <c r="C1833" s="30" t="s">
        <v>4113</v>
      </c>
      <c r="D1833" s="210">
        <v>836.7</v>
      </c>
    </row>
    <row r="1834" spans="1:4" x14ac:dyDescent="0.25">
      <c r="A1834" s="30">
        <v>34705</v>
      </c>
      <c r="B1834" s="30" t="s">
        <v>6965</v>
      </c>
      <c r="C1834" s="30" t="s">
        <v>4113</v>
      </c>
      <c r="D1834" s="210">
        <v>731.82</v>
      </c>
    </row>
    <row r="1835" spans="1:4" x14ac:dyDescent="0.25">
      <c r="A1835" s="30">
        <v>34707</v>
      </c>
      <c r="B1835" s="30" t="s">
        <v>6966</v>
      </c>
      <c r="C1835" s="30" t="s">
        <v>4113</v>
      </c>
      <c r="D1835" s="211">
        <v>1356.07</v>
      </c>
    </row>
    <row r="1836" spans="1:4" x14ac:dyDescent="0.25">
      <c r="A1836" s="30">
        <v>2378</v>
      </c>
      <c r="B1836" s="30" t="s">
        <v>6967</v>
      </c>
      <c r="C1836" s="30" t="s">
        <v>4113</v>
      </c>
      <c r="D1836" s="211">
        <v>1149.32</v>
      </c>
    </row>
    <row r="1837" spans="1:4" x14ac:dyDescent="0.25">
      <c r="A1837" s="30">
        <v>2379</v>
      </c>
      <c r="B1837" s="30" t="s">
        <v>6968</v>
      </c>
      <c r="C1837" s="30" t="s">
        <v>4113</v>
      </c>
      <c r="D1837" s="211">
        <v>1149.32</v>
      </c>
    </row>
    <row r="1838" spans="1:4" x14ac:dyDescent="0.25">
      <c r="A1838" s="30">
        <v>2376</v>
      </c>
      <c r="B1838" s="30" t="s">
        <v>6969</v>
      </c>
      <c r="C1838" s="30" t="s">
        <v>4113</v>
      </c>
      <c r="D1838" s="211">
        <v>1892.93</v>
      </c>
    </row>
    <row r="1839" spans="1:4" x14ac:dyDescent="0.25">
      <c r="A1839" s="30">
        <v>2394</v>
      </c>
      <c r="B1839" s="30" t="s">
        <v>6970</v>
      </c>
      <c r="C1839" s="30" t="s">
        <v>4113</v>
      </c>
      <c r="D1839" s="211">
        <v>4046.74</v>
      </c>
    </row>
    <row r="1840" spans="1:4" x14ac:dyDescent="0.25">
      <c r="A1840" s="30">
        <v>34686</v>
      </c>
      <c r="B1840" s="30" t="s">
        <v>6971</v>
      </c>
      <c r="C1840" s="30" t="s">
        <v>4113</v>
      </c>
      <c r="D1840" s="210">
        <v>12.14</v>
      </c>
    </row>
    <row r="1841" spans="1:4" x14ac:dyDescent="0.25">
      <c r="A1841" s="30">
        <v>34616</v>
      </c>
      <c r="B1841" s="30" t="s">
        <v>6972</v>
      </c>
      <c r="C1841" s="30" t="s">
        <v>4113</v>
      </c>
      <c r="D1841" s="210">
        <v>46.96</v>
      </c>
    </row>
    <row r="1842" spans="1:4" x14ac:dyDescent="0.25">
      <c r="A1842" s="30">
        <v>34623</v>
      </c>
      <c r="B1842" s="30" t="s">
        <v>6973</v>
      </c>
      <c r="C1842" s="30" t="s">
        <v>4113</v>
      </c>
      <c r="D1842" s="210">
        <v>46.24</v>
      </c>
    </row>
    <row r="1843" spans="1:4" x14ac:dyDescent="0.25">
      <c r="A1843" s="30">
        <v>34628</v>
      </c>
      <c r="B1843" s="30" t="s">
        <v>6974</v>
      </c>
      <c r="C1843" s="30" t="s">
        <v>4113</v>
      </c>
      <c r="D1843" s="210">
        <v>66.23</v>
      </c>
    </row>
    <row r="1844" spans="1:4" x14ac:dyDescent="0.25">
      <c r="A1844" s="30">
        <v>34653</v>
      </c>
      <c r="B1844" s="30" t="s">
        <v>6975</v>
      </c>
      <c r="C1844" s="30" t="s">
        <v>4113</v>
      </c>
      <c r="D1844" s="210">
        <v>8.19</v>
      </c>
    </row>
    <row r="1845" spans="1:4" x14ac:dyDescent="0.25">
      <c r="A1845" s="30">
        <v>34688</v>
      </c>
      <c r="B1845" s="30" t="s">
        <v>6976</v>
      </c>
      <c r="C1845" s="30" t="s">
        <v>4113</v>
      </c>
      <c r="D1845" s="210">
        <v>14.84</v>
      </c>
    </row>
    <row r="1846" spans="1:4" x14ac:dyDescent="0.25">
      <c r="A1846" s="30">
        <v>34709</v>
      </c>
      <c r="B1846" s="30" t="s">
        <v>6977</v>
      </c>
      <c r="C1846" s="30" t="s">
        <v>4113</v>
      </c>
      <c r="D1846" s="210">
        <v>57.53</v>
      </c>
    </row>
    <row r="1847" spans="1:4" x14ac:dyDescent="0.25">
      <c r="A1847" s="30">
        <v>34714</v>
      </c>
      <c r="B1847" s="30" t="s">
        <v>6978</v>
      </c>
      <c r="C1847" s="30" t="s">
        <v>4113</v>
      </c>
      <c r="D1847" s="210">
        <v>68.709999999999994</v>
      </c>
    </row>
    <row r="1848" spans="1:4" x14ac:dyDescent="0.25">
      <c r="A1848" s="30">
        <v>2388</v>
      </c>
      <c r="B1848" s="30" t="s">
        <v>6979</v>
      </c>
      <c r="C1848" s="30" t="s">
        <v>4113</v>
      </c>
      <c r="D1848" s="210">
        <v>57.1</v>
      </c>
    </row>
    <row r="1849" spans="1:4" x14ac:dyDescent="0.25">
      <c r="A1849" s="30">
        <v>34606</v>
      </c>
      <c r="B1849" s="30" t="s">
        <v>6980</v>
      </c>
      <c r="C1849" s="30" t="s">
        <v>4113</v>
      </c>
      <c r="D1849" s="210">
        <v>87.59</v>
      </c>
    </row>
    <row r="1850" spans="1:4" x14ac:dyDescent="0.25">
      <c r="A1850" s="30">
        <v>34689</v>
      </c>
      <c r="B1850" s="30" t="s">
        <v>6981</v>
      </c>
      <c r="C1850" s="30" t="s">
        <v>4113</v>
      </c>
      <c r="D1850" s="210">
        <v>27.88</v>
      </c>
    </row>
    <row r="1851" spans="1:4" x14ac:dyDescent="0.25">
      <c r="A1851" s="30">
        <v>2370</v>
      </c>
      <c r="B1851" s="30" t="s">
        <v>6982</v>
      </c>
      <c r="C1851" s="30" t="s">
        <v>4113</v>
      </c>
      <c r="D1851" s="210">
        <v>10.61</v>
      </c>
    </row>
    <row r="1852" spans="1:4" x14ac:dyDescent="0.25">
      <c r="A1852" s="30">
        <v>2386</v>
      </c>
      <c r="B1852" s="30" t="s">
        <v>6983</v>
      </c>
      <c r="C1852" s="30" t="s">
        <v>4113</v>
      </c>
      <c r="D1852" s="210">
        <v>17.8</v>
      </c>
    </row>
    <row r="1853" spans="1:4" x14ac:dyDescent="0.25">
      <c r="A1853" s="30">
        <v>2392</v>
      </c>
      <c r="B1853" s="30" t="s">
        <v>6984</v>
      </c>
      <c r="C1853" s="30" t="s">
        <v>4113</v>
      </c>
      <c r="D1853" s="210">
        <v>71.22</v>
      </c>
    </row>
    <row r="1854" spans="1:4" x14ac:dyDescent="0.25">
      <c r="A1854" s="30">
        <v>2373</v>
      </c>
      <c r="B1854" s="30" t="s">
        <v>6985</v>
      </c>
      <c r="C1854" s="30" t="s">
        <v>4113</v>
      </c>
      <c r="D1854" s="210">
        <v>100.34</v>
      </c>
    </row>
    <row r="1855" spans="1:4" x14ac:dyDescent="0.25">
      <c r="A1855" s="30">
        <v>39465</v>
      </c>
      <c r="B1855" s="30" t="s">
        <v>6986</v>
      </c>
      <c r="C1855" s="30" t="s">
        <v>4113</v>
      </c>
      <c r="D1855" s="210">
        <v>61.3</v>
      </c>
    </row>
    <row r="1856" spans="1:4" x14ac:dyDescent="0.25">
      <c r="A1856" s="30">
        <v>39466</v>
      </c>
      <c r="B1856" s="30" t="s">
        <v>6987</v>
      </c>
      <c r="C1856" s="30" t="s">
        <v>4113</v>
      </c>
      <c r="D1856" s="210">
        <v>68.959999999999994</v>
      </c>
    </row>
    <row r="1857" spans="1:4" x14ac:dyDescent="0.25">
      <c r="A1857" s="30">
        <v>39467</v>
      </c>
      <c r="B1857" s="30" t="s">
        <v>6988</v>
      </c>
      <c r="C1857" s="30" t="s">
        <v>4113</v>
      </c>
      <c r="D1857" s="210">
        <v>88.21</v>
      </c>
    </row>
    <row r="1858" spans="1:4" x14ac:dyDescent="0.25">
      <c r="A1858" s="30">
        <v>39468</v>
      </c>
      <c r="B1858" s="30" t="s">
        <v>6989</v>
      </c>
      <c r="C1858" s="30" t="s">
        <v>4113</v>
      </c>
      <c r="D1858" s="210">
        <v>156.79</v>
      </c>
    </row>
    <row r="1859" spans="1:4" x14ac:dyDescent="0.25">
      <c r="A1859" s="30">
        <v>39469</v>
      </c>
      <c r="B1859" s="30" t="s">
        <v>6990</v>
      </c>
      <c r="C1859" s="30" t="s">
        <v>4113</v>
      </c>
      <c r="D1859" s="210">
        <v>63.87</v>
      </c>
    </row>
    <row r="1860" spans="1:4" x14ac:dyDescent="0.25">
      <c r="A1860" s="30">
        <v>39470</v>
      </c>
      <c r="B1860" s="30" t="s">
        <v>6991</v>
      </c>
      <c r="C1860" s="30" t="s">
        <v>4113</v>
      </c>
      <c r="D1860" s="210">
        <v>78.47</v>
      </c>
    </row>
    <row r="1861" spans="1:4" x14ac:dyDescent="0.25">
      <c r="A1861" s="30">
        <v>39471</v>
      </c>
      <c r="B1861" s="30" t="s">
        <v>6992</v>
      </c>
      <c r="C1861" s="30" t="s">
        <v>4113</v>
      </c>
      <c r="D1861" s="210">
        <v>94.31</v>
      </c>
    </row>
    <row r="1862" spans="1:4" x14ac:dyDescent="0.25">
      <c r="A1862" s="30">
        <v>39472</v>
      </c>
      <c r="B1862" s="30" t="s">
        <v>6993</v>
      </c>
      <c r="C1862" s="30" t="s">
        <v>4113</v>
      </c>
      <c r="D1862" s="210">
        <v>163.86</v>
      </c>
    </row>
    <row r="1863" spans="1:4" x14ac:dyDescent="0.25">
      <c r="A1863" s="30">
        <v>39473</v>
      </c>
      <c r="B1863" s="30" t="s">
        <v>6994</v>
      </c>
      <c r="C1863" s="30" t="s">
        <v>4113</v>
      </c>
      <c r="D1863" s="210">
        <v>105.85</v>
      </c>
    </row>
    <row r="1864" spans="1:4" x14ac:dyDescent="0.25">
      <c r="A1864" s="30">
        <v>39474</v>
      </c>
      <c r="B1864" s="30" t="s">
        <v>6995</v>
      </c>
      <c r="C1864" s="30" t="s">
        <v>4113</v>
      </c>
      <c r="D1864" s="210">
        <v>112.84</v>
      </c>
    </row>
    <row r="1865" spans="1:4" x14ac:dyDescent="0.25">
      <c r="A1865" s="30">
        <v>39475</v>
      </c>
      <c r="B1865" s="30" t="s">
        <v>6996</v>
      </c>
      <c r="C1865" s="30" t="s">
        <v>4113</v>
      </c>
      <c r="D1865" s="210">
        <v>128.03</v>
      </c>
    </row>
    <row r="1866" spans="1:4" x14ac:dyDescent="0.25">
      <c r="A1866" s="30">
        <v>39476</v>
      </c>
      <c r="B1866" s="30" t="s">
        <v>6997</v>
      </c>
      <c r="C1866" s="30" t="s">
        <v>4113</v>
      </c>
      <c r="D1866" s="210">
        <v>241.02</v>
      </c>
    </row>
    <row r="1867" spans="1:4" x14ac:dyDescent="0.25">
      <c r="A1867" s="30">
        <v>39477</v>
      </c>
      <c r="B1867" s="30" t="s">
        <v>6998</v>
      </c>
      <c r="C1867" s="30" t="s">
        <v>4113</v>
      </c>
      <c r="D1867" s="210">
        <v>118.09</v>
      </c>
    </row>
    <row r="1868" spans="1:4" x14ac:dyDescent="0.25">
      <c r="A1868" s="30">
        <v>39478</v>
      </c>
      <c r="B1868" s="30" t="s">
        <v>6999</v>
      </c>
      <c r="C1868" s="30" t="s">
        <v>4113</v>
      </c>
      <c r="D1868" s="210">
        <v>121.74</v>
      </c>
    </row>
    <row r="1869" spans="1:4" x14ac:dyDescent="0.25">
      <c r="A1869" s="30">
        <v>39479</v>
      </c>
      <c r="B1869" s="30" t="s">
        <v>7000</v>
      </c>
      <c r="C1869" s="30" t="s">
        <v>4113</v>
      </c>
      <c r="D1869" s="210">
        <v>143.44</v>
      </c>
    </row>
    <row r="1870" spans="1:4" x14ac:dyDescent="0.25">
      <c r="A1870" s="30">
        <v>39480</v>
      </c>
      <c r="B1870" s="30" t="s">
        <v>7001</v>
      </c>
      <c r="C1870" s="30" t="s">
        <v>4113</v>
      </c>
      <c r="D1870" s="210">
        <v>295.99</v>
      </c>
    </row>
    <row r="1871" spans="1:4" x14ac:dyDescent="0.25">
      <c r="A1871" s="30">
        <v>39459</v>
      </c>
      <c r="B1871" s="30" t="s">
        <v>7002</v>
      </c>
      <c r="C1871" s="30" t="s">
        <v>4113</v>
      </c>
      <c r="D1871" s="210">
        <v>251.22</v>
      </c>
    </row>
    <row r="1872" spans="1:4" x14ac:dyDescent="0.25">
      <c r="A1872" s="30">
        <v>39445</v>
      </c>
      <c r="B1872" s="30" t="s">
        <v>7003</v>
      </c>
      <c r="C1872" s="30" t="s">
        <v>4113</v>
      </c>
      <c r="D1872" s="210">
        <v>126.14</v>
      </c>
    </row>
    <row r="1873" spans="1:4" x14ac:dyDescent="0.25">
      <c r="A1873" s="30">
        <v>39446</v>
      </c>
      <c r="B1873" s="30" t="s">
        <v>7004</v>
      </c>
      <c r="C1873" s="30" t="s">
        <v>4113</v>
      </c>
      <c r="D1873" s="210">
        <v>128.38</v>
      </c>
    </row>
    <row r="1874" spans="1:4" x14ac:dyDescent="0.25">
      <c r="A1874" s="30">
        <v>39447</v>
      </c>
      <c r="B1874" s="30" t="s">
        <v>7005</v>
      </c>
      <c r="C1874" s="30" t="s">
        <v>4113</v>
      </c>
      <c r="D1874" s="210">
        <v>137.29</v>
      </c>
    </row>
    <row r="1875" spans="1:4" x14ac:dyDescent="0.25">
      <c r="A1875" s="30">
        <v>39448</v>
      </c>
      <c r="B1875" s="30" t="s">
        <v>7006</v>
      </c>
      <c r="C1875" s="30" t="s">
        <v>4113</v>
      </c>
      <c r="D1875" s="210">
        <v>234.1</v>
      </c>
    </row>
    <row r="1876" spans="1:4" x14ac:dyDescent="0.25">
      <c r="A1876" s="30">
        <v>39450</v>
      </c>
      <c r="B1876" s="30" t="s">
        <v>7007</v>
      </c>
      <c r="C1876" s="30" t="s">
        <v>4113</v>
      </c>
      <c r="D1876" s="210">
        <v>142.83000000000001</v>
      </c>
    </row>
    <row r="1877" spans="1:4" x14ac:dyDescent="0.25">
      <c r="A1877" s="30">
        <v>39451</v>
      </c>
      <c r="B1877" s="30" t="s">
        <v>7008</v>
      </c>
      <c r="C1877" s="30" t="s">
        <v>4113</v>
      </c>
      <c r="D1877" s="210">
        <v>155.79</v>
      </c>
    </row>
    <row r="1878" spans="1:4" x14ac:dyDescent="0.25">
      <c r="A1878" s="30">
        <v>39452</v>
      </c>
      <c r="B1878" s="30" t="s">
        <v>7009</v>
      </c>
      <c r="C1878" s="30" t="s">
        <v>4113</v>
      </c>
      <c r="D1878" s="210">
        <v>156.72</v>
      </c>
    </row>
    <row r="1879" spans="1:4" x14ac:dyDescent="0.25">
      <c r="A1879" s="30">
        <v>39523</v>
      </c>
      <c r="B1879" s="30" t="s">
        <v>7010</v>
      </c>
      <c r="C1879" s="30" t="s">
        <v>4113</v>
      </c>
      <c r="D1879" s="210">
        <v>262.26</v>
      </c>
    </row>
    <row r="1880" spans="1:4" x14ac:dyDescent="0.25">
      <c r="A1880" s="30">
        <v>39449</v>
      </c>
      <c r="B1880" s="30" t="s">
        <v>7011</v>
      </c>
      <c r="C1880" s="30" t="s">
        <v>4113</v>
      </c>
      <c r="D1880" s="210">
        <v>290.44</v>
      </c>
    </row>
    <row r="1881" spans="1:4" x14ac:dyDescent="0.25">
      <c r="A1881" s="30">
        <v>39455</v>
      </c>
      <c r="B1881" s="30" t="s">
        <v>7012</v>
      </c>
      <c r="C1881" s="30" t="s">
        <v>4113</v>
      </c>
      <c r="D1881" s="210">
        <v>143.71</v>
      </c>
    </row>
    <row r="1882" spans="1:4" x14ac:dyDescent="0.25">
      <c r="A1882" s="30">
        <v>39456</v>
      </c>
      <c r="B1882" s="30" t="s">
        <v>7013</v>
      </c>
      <c r="C1882" s="30" t="s">
        <v>4113</v>
      </c>
      <c r="D1882" s="210">
        <v>143.82</v>
      </c>
    </row>
    <row r="1883" spans="1:4" x14ac:dyDescent="0.25">
      <c r="A1883" s="30">
        <v>39457</v>
      </c>
      <c r="B1883" s="30" t="s">
        <v>7014</v>
      </c>
      <c r="C1883" s="30" t="s">
        <v>4113</v>
      </c>
      <c r="D1883" s="210">
        <v>156.79</v>
      </c>
    </row>
    <row r="1884" spans="1:4" x14ac:dyDescent="0.25">
      <c r="A1884" s="30">
        <v>39458</v>
      </c>
      <c r="B1884" s="30" t="s">
        <v>7015</v>
      </c>
      <c r="C1884" s="30" t="s">
        <v>4113</v>
      </c>
      <c r="D1884" s="210">
        <v>292.58</v>
      </c>
    </row>
    <row r="1885" spans="1:4" x14ac:dyDescent="0.25">
      <c r="A1885" s="30">
        <v>39464</v>
      </c>
      <c r="B1885" s="30" t="s">
        <v>7016</v>
      </c>
      <c r="C1885" s="30" t="s">
        <v>4113</v>
      </c>
      <c r="D1885" s="210">
        <v>470.49</v>
      </c>
    </row>
    <row r="1886" spans="1:4" x14ac:dyDescent="0.25">
      <c r="A1886" s="30">
        <v>39460</v>
      </c>
      <c r="B1886" s="30" t="s">
        <v>7017</v>
      </c>
      <c r="C1886" s="30" t="s">
        <v>4113</v>
      </c>
      <c r="D1886" s="210">
        <v>178.44</v>
      </c>
    </row>
    <row r="1887" spans="1:4" x14ac:dyDescent="0.25">
      <c r="A1887" s="30">
        <v>39461</v>
      </c>
      <c r="B1887" s="30" t="s">
        <v>7018</v>
      </c>
      <c r="C1887" s="30" t="s">
        <v>4113</v>
      </c>
      <c r="D1887" s="210">
        <v>209.09</v>
      </c>
    </row>
    <row r="1888" spans="1:4" x14ac:dyDescent="0.25">
      <c r="A1888" s="30">
        <v>39462</v>
      </c>
      <c r="B1888" s="30" t="s">
        <v>7019</v>
      </c>
      <c r="C1888" s="30" t="s">
        <v>4113</v>
      </c>
      <c r="D1888" s="210">
        <v>201.51</v>
      </c>
    </row>
    <row r="1889" spans="1:4" x14ac:dyDescent="0.25">
      <c r="A1889" s="30">
        <v>39463</v>
      </c>
      <c r="B1889" s="30" t="s">
        <v>7020</v>
      </c>
      <c r="C1889" s="30" t="s">
        <v>4113</v>
      </c>
      <c r="D1889" s="210">
        <v>466.84</v>
      </c>
    </row>
    <row r="1890" spans="1:4" x14ac:dyDescent="0.25">
      <c r="A1890" s="30">
        <v>26039</v>
      </c>
      <c r="B1890" s="30" t="s">
        <v>7021</v>
      </c>
      <c r="C1890" s="30" t="s">
        <v>4113</v>
      </c>
      <c r="D1890" s="211">
        <v>284665.83</v>
      </c>
    </row>
    <row r="1891" spans="1:4" x14ac:dyDescent="0.25">
      <c r="A1891" s="30">
        <v>2401</v>
      </c>
      <c r="B1891" s="30" t="s">
        <v>7022</v>
      </c>
      <c r="C1891" s="30" t="s">
        <v>4113</v>
      </c>
      <c r="D1891" s="211">
        <v>65476.29</v>
      </c>
    </row>
    <row r="1892" spans="1:4" x14ac:dyDescent="0.25">
      <c r="A1892" s="30">
        <v>38870</v>
      </c>
      <c r="B1892" s="30" t="s">
        <v>7023</v>
      </c>
      <c r="C1892" s="30" t="s">
        <v>4113</v>
      </c>
      <c r="D1892" s="210">
        <v>52.04</v>
      </c>
    </row>
    <row r="1893" spans="1:4" x14ac:dyDescent="0.25">
      <c r="A1893" s="30">
        <v>38869</v>
      </c>
      <c r="B1893" s="30" t="s">
        <v>7024</v>
      </c>
      <c r="C1893" s="30" t="s">
        <v>4113</v>
      </c>
      <c r="D1893" s="210">
        <v>45.9</v>
      </c>
    </row>
    <row r="1894" spans="1:4" x14ac:dyDescent="0.25">
      <c r="A1894" s="30">
        <v>38872</v>
      </c>
      <c r="B1894" s="30" t="s">
        <v>7025</v>
      </c>
      <c r="C1894" s="30" t="s">
        <v>4113</v>
      </c>
      <c r="D1894" s="210">
        <v>71.08</v>
      </c>
    </row>
    <row r="1895" spans="1:4" x14ac:dyDescent="0.25">
      <c r="A1895" s="30">
        <v>38871</v>
      </c>
      <c r="B1895" s="30" t="s">
        <v>7026</v>
      </c>
      <c r="C1895" s="30" t="s">
        <v>4113</v>
      </c>
      <c r="D1895" s="210">
        <v>57.18</v>
      </c>
    </row>
    <row r="1896" spans="1:4" x14ac:dyDescent="0.25">
      <c r="A1896" s="30">
        <v>39283</v>
      </c>
      <c r="B1896" s="30" t="s">
        <v>7027</v>
      </c>
      <c r="C1896" s="30" t="s">
        <v>4113</v>
      </c>
      <c r="D1896" s="210">
        <v>178.09</v>
      </c>
    </row>
    <row r="1897" spans="1:4" x14ac:dyDescent="0.25">
      <c r="A1897" s="30">
        <v>39284</v>
      </c>
      <c r="B1897" s="30" t="s">
        <v>7028</v>
      </c>
      <c r="C1897" s="30" t="s">
        <v>4113</v>
      </c>
      <c r="D1897" s="210">
        <v>192.99</v>
      </c>
    </row>
    <row r="1898" spans="1:4" x14ac:dyDescent="0.25">
      <c r="A1898" s="30">
        <v>39285</v>
      </c>
      <c r="B1898" s="30" t="s">
        <v>7029</v>
      </c>
      <c r="C1898" s="30" t="s">
        <v>4113</v>
      </c>
      <c r="D1898" s="210">
        <v>195.77</v>
      </c>
    </row>
    <row r="1899" spans="1:4" x14ac:dyDescent="0.25">
      <c r="A1899" s="30">
        <v>39286</v>
      </c>
      <c r="B1899" s="30" t="s">
        <v>7030</v>
      </c>
      <c r="C1899" s="30" t="s">
        <v>4113</v>
      </c>
      <c r="D1899" s="210">
        <v>191.51</v>
      </c>
    </row>
    <row r="1900" spans="1:4" x14ac:dyDescent="0.25">
      <c r="A1900" s="30">
        <v>39287</v>
      </c>
      <c r="B1900" s="30" t="s">
        <v>7031</v>
      </c>
      <c r="C1900" s="30" t="s">
        <v>4113</v>
      </c>
      <c r="D1900" s="210">
        <v>224.87</v>
      </c>
    </row>
    <row r="1901" spans="1:4" x14ac:dyDescent="0.25">
      <c r="A1901" s="30">
        <v>39288</v>
      </c>
      <c r="B1901" s="30" t="s">
        <v>7032</v>
      </c>
      <c r="C1901" s="30" t="s">
        <v>4113</v>
      </c>
      <c r="D1901" s="210">
        <v>239.98</v>
      </c>
    </row>
    <row r="1902" spans="1:4" x14ac:dyDescent="0.25">
      <c r="A1902" s="30">
        <v>25976</v>
      </c>
      <c r="B1902" s="30" t="s">
        <v>7033</v>
      </c>
      <c r="C1902" s="30" t="s">
        <v>4114</v>
      </c>
      <c r="D1902" s="210">
        <v>468.42</v>
      </c>
    </row>
    <row r="1903" spans="1:4" x14ac:dyDescent="0.25">
      <c r="A1903" s="30">
        <v>10629</v>
      </c>
      <c r="B1903" s="30" t="s">
        <v>7034</v>
      </c>
      <c r="C1903" s="30" t="s">
        <v>4114</v>
      </c>
      <c r="D1903" s="210">
        <v>548.74</v>
      </c>
    </row>
    <row r="1904" spans="1:4" x14ac:dyDescent="0.25">
      <c r="A1904" s="30">
        <v>10698</v>
      </c>
      <c r="B1904" s="30" t="s">
        <v>7035</v>
      </c>
      <c r="C1904" s="30" t="s">
        <v>4114</v>
      </c>
      <c r="D1904" s="210">
        <v>166.43</v>
      </c>
    </row>
    <row r="1905" spans="1:4" x14ac:dyDescent="0.25">
      <c r="A1905" s="30">
        <v>40521</v>
      </c>
      <c r="B1905" s="30" t="s">
        <v>7036</v>
      </c>
      <c r="C1905" s="30" t="s">
        <v>4113</v>
      </c>
      <c r="D1905" s="211">
        <v>109775.96</v>
      </c>
    </row>
    <row r="1906" spans="1:4" x14ac:dyDescent="0.25">
      <c r="A1906" s="30">
        <v>2432</v>
      </c>
      <c r="B1906" s="30" t="s">
        <v>7037</v>
      </c>
      <c r="C1906" s="30" t="s">
        <v>4113</v>
      </c>
      <c r="D1906" s="210">
        <v>17.95</v>
      </c>
    </row>
    <row r="1907" spans="1:4" x14ac:dyDescent="0.25">
      <c r="A1907" s="30">
        <v>2433</v>
      </c>
      <c r="B1907" s="30" t="s">
        <v>7038</v>
      </c>
      <c r="C1907" s="30" t="s">
        <v>4113</v>
      </c>
      <c r="D1907" s="210">
        <v>6.08</v>
      </c>
    </row>
    <row r="1908" spans="1:4" x14ac:dyDescent="0.25">
      <c r="A1908" s="30">
        <v>2420</v>
      </c>
      <c r="B1908" s="30" t="s">
        <v>7039</v>
      </c>
      <c r="C1908" s="30" t="s">
        <v>4113</v>
      </c>
      <c r="D1908" s="210">
        <v>10.44</v>
      </c>
    </row>
    <row r="1909" spans="1:4" x14ac:dyDescent="0.25">
      <c r="A1909" s="30">
        <v>11447</v>
      </c>
      <c r="B1909" s="30" t="s">
        <v>7040</v>
      </c>
      <c r="C1909" s="30" t="s">
        <v>4113</v>
      </c>
      <c r="D1909" s="210">
        <v>20.64</v>
      </c>
    </row>
    <row r="1910" spans="1:4" x14ac:dyDescent="0.25">
      <c r="A1910" s="30">
        <v>11451</v>
      </c>
      <c r="B1910" s="30" t="s">
        <v>7041</v>
      </c>
      <c r="C1910" s="30" t="s">
        <v>4113</v>
      </c>
      <c r="D1910" s="210">
        <v>55.35</v>
      </c>
    </row>
    <row r="1911" spans="1:4" x14ac:dyDescent="0.25">
      <c r="A1911" s="30">
        <v>11116</v>
      </c>
      <c r="B1911" s="30" t="s">
        <v>7042</v>
      </c>
      <c r="C1911" s="30" t="s">
        <v>4113</v>
      </c>
      <c r="D1911" s="210">
        <v>551.63</v>
      </c>
    </row>
    <row r="1912" spans="1:4" x14ac:dyDescent="0.25">
      <c r="A1912" s="30">
        <v>38411</v>
      </c>
      <c r="B1912" s="30" t="s">
        <v>7043</v>
      </c>
      <c r="C1912" s="30" t="s">
        <v>4113</v>
      </c>
      <c r="D1912" s="211">
        <v>1380.89</v>
      </c>
    </row>
    <row r="1913" spans="1:4" x14ac:dyDescent="0.25">
      <c r="A1913" s="30">
        <v>1370</v>
      </c>
      <c r="B1913" s="30" t="s">
        <v>7044</v>
      </c>
      <c r="C1913" s="30" t="s">
        <v>4113</v>
      </c>
      <c r="D1913" s="210">
        <v>93.62</v>
      </c>
    </row>
    <row r="1914" spans="1:4" x14ac:dyDescent="0.25">
      <c r="A1914" s="30">
        <v>38189</v>
      </c>
      <c r="B1914" s="30" t="s">
        <v>7045</v>
      </c>
      <c r="C1914" s="30" t="s">
        <v>4113</v>
      </c>
      <c r="D1914" s="210">
        <v>201.81</v>
      </c>
    </row>
    <row r="1915" spans="1:4" x14ac:dyDescent="0.25">
      <c r="A1915" s="30">
        <v>38190</v>
      </c>
      <c r="B1915" s="30" t="s">
        <v>7046</v>
      </c>
      <c r="C1915" s="30" t="s">
        <v>4113</v>
      </c>
      <c r="D1915" s="210">
        <v>453.82</v>
      </c>
    </row>
    <row r="1916" spans="1:4" x14ac:dyDescent="0.25">
      <c r="A1916" s="30">
        <v>36516</v>
      </c>
      <c r="B1916" s="30" t="s">
        <v>7047</v>
      </c>
      <c r="C1916" s="30" t="s">
        <v>4113</v>
      </c>
      <c r="D1916" s="211">
        <v>99268.37</v>
      </c>
    </row>
    <row r="1917" spans="1:4" x14ac:dyDescent="0.25">
      <c r="A1917" s="30">
        <v>34777</v>
      </c>
      <c r="B1917" s="30" t="s">
        <v>13354</v>
      </c>
      <c r="C1917" s="30" t="s">
        <v>4113</v>
      </c>
      <c r="D1917" s="210">
        <v>3.23</v>
      </c>
    </row>
    <row r="1918" spans="1:4" x14ac:dyDescent="0.25">
      <c r="A1918" s="30">
        <v>7272</v>
      </c>
      <c r="B1918" s="30" t="s">
        <v>13355</v>
      </c>
      <c r="C1918" s="30" t="s">
        <v>4113</v>
      </c>
      <c r="D1918" s="210">
        <v>2.73</v>
      </c>
    </row>
    <row r="1919" spans="1:4" x14ac:dyDescent="0.25">
      <c r="A1919" s="30">
        <v>10605</v>
      </c>
      <c r="B1919" s="30" t="s">
        <v>7048</v>
      </c>
      <c r="C1919" s="30" t="s">
        <v>4113</v>
      </c>
      <c r="D1919" s="210">
        <v>3.9</v>
      </c>
    </row>
    <row r="1920" spans="1:4" x14ac:dyDescent="0.25">
      <c r="A1920" s="30">
        <v>10604</v>
      </c>
      <c r="B1920" s="30" t="s">
        <v>7049</v>
      </c>
      <c r="C1920" s="30" t="s">
        <v>4113</v>
      </c>
      <c r="D1920" s="210">
        <v>9.1</v>
      </c>
    </row>
    <row r="1921" spans="1:4" x14ac:dyDescent="0.25">
      <c r="A1921" s="30">
        <v>672</v>
      </c>
      <c r="B1921" s="30" t="s">
        <v>7050</v>
      </c>
      <c r="C1921" s="30" t="s">
        <v>4113</v>
      </c>
      <c r="D1921" s="210">
        <v>12.51</v>
      </c>
    </row>
    <row r="1922" spans="1:4" x14ac:dyDescent="0.25">
      <c r="A1922" s="30">
        <v>668</v>
      </c>
      <c r="B1922" s="30" t="s">
        <v>7051</v>
      </c>
      <c r="C1922" s="30" t="s">
        <v>4113</v>
      </c>
      <c r="D1922" s="210">
        <v>15.1</v>
      </c>
    </row>
    <row r="1923" spans="1:4" x14ac:dyDescent="0.25">
      <c r="A1923" s="30">
        <v>10578</v>
      </c>
      <c r="B1923" s="30" t="s">
        <v>7052</v>
      </c>
      <c r="C1923" s="30" t="s">
        <v>4113</v>
      </c>
      <c r="D1923" s="210">
        <v>17.59</v>
      </c>
    </row>
    <row r="1924" spans="1:4" x14ac:dyDescent="0.25">
      <c r="A1924" s="30">
        <v>666</v>
      </c>
      <c r="B1924" s="30" t="s">
        <v>7053</v>
      </c>
      <c r="C1924" s="30" t="s">
        <v>4113</v>
      </c>
      <c r="D1924" s="210">
        <v>19.559999999999999</v>
      </c>
    </row>
    <row r="1925" spans="1:4" x14ac:dyDescent="0.25">
      <c r="A1925" s="30">
        <v>665</v>
      </c>
      <c r="B1925" s="30" t="s">
        <v>7054</v>
      </c>
      <c r="C1925" s="30" t="s">
        <v>4113</v>
      </c>
      <c r="D1925" s="210">
        <v>26.16</v>
      </c>
    </row>
    <row r="1926" spans="1:4" x14ac:dyDescent="0.25">
      <c r="A1926" s="30">
        <v>10577</v>
      </c>
      <c r="B1926" s="30" t="s">
        <v>7055</v>
      </c>
      <c r="C1926" s="30" t="s">
        <v>4113</v>
      </c>
      <c r="D1926" s="210">
        <v>23.21</v>
      </c>
    </row>
    <row r="1927" spans="1:4" x14ac:dyDescent="0.25">
      <c r="A1927" s="30">
        <v>10583</v>
      </c>
      <c r="B1927" s="30" t="s">
        <v>7056</v>
      </c>
      <c r="C1927" s="30" t="s">
        <v>4113</v>
      </c>
      <c r="D1927" s="210">
        <v>12.06</v>
      </c>
    </row>
    <row r="1928" spans="1:4" x14ac:dyDescent="0.25">
      <c r="A1928" s="30">
        <v>10579</v>
      </c>
      <c r="B1928" s="30" t="s">
        <v>7057</v>
      </c>
      <c r="C1928" s="30" t="s">
        <v>4113</v>
      </c>
      <c r="D1928" s="210">
        <v>21.01</v>
      </c>
    </row>
    <row r="1929" spans="1:4" x14ac:dyDescent="0.25">
      <c r="A1929" s="30">
        <v>10582</v>
      </c>
      <c r="B1929" s="30" t="s">
        <v>7058</v>
      </c>
      <c r="C1929" s="30" t="s">
        <v>4113</v>
      </c>
      <c r="D1929" s="210">
        <v>10.61</v>
      </c>
    </row>
    <row r="1930" spans="1:4" x14ac:dyDescent="0.25">
      <c r="A1930" s="30">
        <v>2436</v>
      </c>
      <c r="B1930" s="30" t="s">
        <v>7059</v>
      </c>
      <c r="C1930" s="30" t="s">
        <v>4115</v>
      </c>
      <c r="D1930" s="210">
        <v>14.12</v>
      </c>
    </row>
    <row r="1931" spans="1:4" x14ac:dyDescent="0.25">
      <c r="A1931" s="30">
        <v>40918</v>
      </c>
      <c r="B1931" s="30" t="s">
        <v>7060</v>
      </c>
      <c r="C1931" s="30" t="s">
        <v>4120</v>
      </c>
      <c r="D1931" s="211">
        <v>2502.29</v>
      </c>
    </row>
    <row r="1932" spans="1:4" x14ac:dyDescent="0.25">
      <c r="A1932" s="30">
        <v>2439</v>
      </c>
      <c r="B1932" s="30" t="s">
        <v>7061</v>
      </c>
      <c r="C1932" s="30" t="s">
        <v>4115</v>
      </c>
      <c r="D1932" s="210">
        <v>14.12</v>
      </c>
    </row>
    <row r="1933" spans="1:4" x14ac:dyDescent="0.25">
      <c r="A1933" s="30">
        <v>40923</v>
      </c>
      <c r="B1933" s="30" t="s">
        <v>7062</v>
      </c>
      <c r="C1933" s="30" t="s">
        <v>4120</v>
      </c>
      <c r="D1933" s="211">
        <v>2502.29</v>
      </c>
    </row>
    <row r="1934" spans="1:4" x14ac:dyDescent="0.25">
      <c r="A1934" s="30">
        <v>10998</v>
      </c>
      <c r="B1934" s="30" t="s">
        <v>7063</v>
      </c>
      <c r="C1934" s="30" t="s">
        <v>4117</v>
      </c>
      <c r="D1934" s="210">
        <v>19.39</v>
      </c>
    </row>
    <row r="1935" spans="1:4" x14ac:dyDescent="0.25">
      <c r="A1935" s="30">
        <v>11002</v>
      </c>
      <c r="B1935" s="30" t="s">
        <v>7064</v>
      </c>
      <c r="C1935" s="30" t="s">
        <v>4117</v>
      </c>
      <c r="D1935" s="210">
        <v>17.760000000000002</v>
      </c>
    </row>
    <row r="1936" spans="1:4" x14ac:dyDescent="0.25">
      <c r="A1936" s="30">
        <v>10999</v>
      </c>
      <c r="B1936" s="30" t="s">
        <v>7065</v>
      </c>
      <c r="C1936" s="30" t="s">
        <v>4117</v>
      </c>
      <c r="D1936" s="210">
        <v>17.07</v>
      </c>
    </row>
    <row r="1937" spans="1:4" x14ac:dyDescent="0.25">
      <c r="A1937" s="30">
        <v>10997</v>
      </c>
      <c r="B1937" s="30" t="s">
        <v>7066</v>
      </c>
      <c r="C1937" s="30" t="s">
        <v>4117</v>
      </c>
      <c r="D1937" s="210">
        <v>18.5</v>
      </c>
    </row>
    <row r="1938" spans="1:4" x14ac:dyDescent="0.25">
      <c r="A1938" s="30">
        <v>2685</v>
      </c>
      <c r="B1938" s="30" t="s">
        <v>7067</v>
      </c>
      <c r="C1938" s="30" t="s">
        <v>4116</v>
      </c>
      <c r="D1938" s="210">
        <v>4.76</v>
      </c>
    </row>
    <row r="1939" spans="1:4" x14ac:dyDescent="0.25">
      <c r="A1939" s="30">
        <v>2680</v>
      </c>
      <c r="B1939" s="30" t="s">
        <v>7068</v>
      </c>
      <c r="C1939" s="30" t="s">
        <v>4116</v>
      </c>
      <c r="D1939" s="210">
        <v>6.97</v>
      </c>
    </row>
    <row r="1940" spans="1:4" x14ac:dyDescent="0.25">
      <c r="A1940" s="30">
        <v>2684</v>
      </c>
      <c r="B1940" s="30" t="s">
        <v>7069</v>
      </c>
      <c r="C1940" s="30" t="s">
        <v>4116</v>
      </c>
      <c r="D1940" s="210">
        <v>6.34</v>
      </c>
    </row>
    <row r="1941" spans="1:4" x14ac:dyDescent="0.25">
      <c r="A1941" s="30">
        <v>2673</v>
      </c>
      <c r="B1941" s="30" t="s">
        <v>7070</v>
      </c>
      <c r="C1941" s="30" t="s">
        <v>4116</v>
      </c>
      <c r="D1941" s="210">
        <v>2.4500000000000002</v>
      </c>
    </row>
    <row r="1942" spans="1:4" x14ac:dyDescent="0.25">
      <c r="A1942" s="30">
        <v>2681</v>
      </c>
      <c r="B1942" s="30" t="s">
        <v>7071</v>
      </c>
      <c r="C1942" s="30" t="s">
        <v>4116</v>
      </c>
      <c r="D1942" s="210">
        <v>11.4</v>
      </c>
    </row>
    <row r="1943" spans="1:4" x14ac:dyDescent="0.25">
      <c r="A1943" s="30">
        <v>2682</v>
      </c>
      <c r="B1943" s="30" t="s">
        <v>7072</v>
      </c>
      <c r="C1943" s="30" t="s">
        <v>4116</v>
      </c>
      <c r="D1943" s="210">
        <v>16.63</v>
      </c>
    </row>
    <row r="1944" spans="1:4" x14ac:dyDescent="0.25">
      <c r="A1944" s="30">
        <v>2686</v>
      </c>
      <c r="B1944" s="30" t="s">
        <v>7073</v>
      </c>
      <c r="C1944" s="30" t="s">
        <v>4116</v>
      </c>
      <c r="D1944" s="210">
        <v>20.86</v>
      </c>
    </row>
    <row r="1945" spans="1:4" x14ac:dyDescent="0.25">
      <c r="A1945" s="30">
        <v>2674</v>
      </c>
      <c r="B1945" s="30" t="s">
        <v>7074</v>
      </c>
      <c r="C1945" s="30" t="s">
        <v>4116</v>
      </c>
      <c r="D1945" s="210">
        <v>3.05</v>
      </c>
    </row>
    <row r="1946" spans="1:4" x14ac:dyDescent="0.25">
      <c r="A1946" s="30">
        <v>2683</v>
      </c>
      <c r="B1946" s="30" t="s">
        <v>7075</v>
      </c>
      <c r="C1946" s="30" t="s">
        <v>4116</v>
      </c>
      <c r="D1946" s="210">
        <v>32.86</v>
      </c>
    </row>
    <row r="1947" spans="1:4" x14ac:dyDescent="0.25">
      <c r="A1947" s="30">
        <v>2676</v>
      </c>
      <c r="B1947" s="30" t="s">
        <v>7076</v>
      </c>
      <c r="C1947" s="30" t="s">
        <v>4116</v>
      </c>
      <c r="D1947" s="210">
        <v>1.42</v>
      </c>
    </row>
    <row r="1948" spans="1:4" x14ac:dyDescent="0.25">
      <c r="A1948" s="30">
        <v>2678</v>
      </c>
      <c r="B1948" s="30" t="s">
        <v>7077</v>
      </c>
      <c r="C1948" s="30" t="s">
        <v>4116</v>
      </c>
      <c r="D1948" s="210">
        <v>1.78</v>
      </c>
    </row>
    <row r="1949" spans="1:4" x14ac:dyDescent="0.25">
      <c r="A1949" s="30">
        <v>2679</v>
      </c>
      <c r="B1949" s="30" t="s">
        <v>7078</v>
      </c>
      <c r="C1949" s="30" t="s">
        <v>4116</v>
      </c>
      <c r="D1949" s="210">
        <v>2.75</v>
      </c>
    </row>
    <row r="1950" spans="1:4" x14ac:dyDescent="0.25">
      <c r="A1950" s="30">
        <v>12070</v>
      </c>
      <c r="B1950" s="30" t="s">
        <v>7079</v>
      </c>
      <c r="C1950" s="30" t="s">
        <v>4116</v>
      </c>
      <c r="D1950" s="210">
        <v>3.83</v>
      </c>
    </row>
    <row r="1951" spans="1:4" x14ac:dyDescent="0.25">
      <c r="A1951" s="30">
        <v>2675</v>
      </c>
      <c r="B1951" s="30" t="s">
        <v>7080</v>
      </c>
      <c r="C1951" s="30" t="s">
        <v>4116</v>
      </c>
      <c r="D1951" s="210">
        <v>4.97</v>
      </c>
    </row>
    <row r="1952" spans="1:4" x14ac:dyDescent="0.25">
      <c r="A1952" s="30">
        <v>12067</v>
      </c>
      <c r="B1952" s="30" t="s">
        <v>7081</v>
      </c>
      <c r="C1952" s="30" t="s">
        <v>4116</v>
      </c>
      <c r="D1952" s="210">
        <v>6.75</v>
      </c>
    </row>
    <row r="1953" spans="1:4" x14ac:dyDescent="0.25">
      <c r="A1953" s="30">
        <v>40401</v>
      </c>
      <c r="B1953" s="30" t="s">
        <v>7082</v>
      </c>
      <c r="C1953" s="30" t="s">
        <v>4116</v>
      </c>
      <c r="D1953" s="210">
        <v>2.2000000000000002</v>
      </c>
    </row>
    <row r="1954" spans="1:4" x14ac:dyDescent="0.25">
      <c r="A1954" s="30">
        <v>40402</v>
      </c>
      <c r="B1954" s="30" t="s">
        <v>7083</v>
      </c>
      <c r="C1954" s="30" t="s">
        <v>4116</v>
      </c>
      <c r="D1954" s="210">
        <v>2.83</v>
      </c>
    </row>
    <row r="1955" spans="1:4" x14ac:dyDescent="0.25">
      <c r="A1955" s="30">
        <v>40400</v>
      </c>
      <c r="B1955" s="30" t="s">
        <v>7084</v>
      </c>
      <c r="C1955" s="30" t="s">
        <v>4116</v>
      </c>
      <c r="D1955" s="210">
        <v>1.49</v>
      </c>
    </row>
    <row r="1956" spans="1:4" x14ac:dyDescent="0.25">
      <c r="A1956" s="30">
        <v>2504</v>
      </c>
      <c r="B1956" s="30" t="s">
        <v>7085</v>
      </c>
      <c r="C1956" s="30" t="s">
        <v>4116</v>
      </c>
      <c r="D1956" s="210">
        <v>11.05</v>
      </c>
    </row>
    <row r="1957" spans="1:4" x14ac:dyDescent="0.25">
      <c r="A1957" s="30">
        <v>2501</v>
      </c>
      <c r="B1957" s="30" t="s">
        <v>7086</v>
      </c>
      <c r="C1957" s="30" t="s">
        <v>4116</v>
      </c>
      <c r="D1957" s="210">
        <v>14.49</v>
      </c>
    </row>
    <row r="1958" spans="1:4" x14ac:dyDescent="0.25">
      <c r="A1958" s="30">
        <v>2502</v>
      </c>
      <c r="B1958" s="30" t="s">
        <v>7087</v>
      </c>
      <c r="C1958" s="30" t="s">
        <v>4116</v>
      </c>
      <c r="D1958" s="210">
        <v>21.87</v>
      </c>
    </row>
    <row r="1959" spans="1:4" x14ac:dyDescent="0.25">
      <c r="A1959" s="30">
        <v>2503</v>
      </c>
      <c r="B1959" s="30" t="s">
        <v>7088</v>
      </c>
      <c r="C1959" s="30" t="s">
        <v>4116</v>
      </c>
      <c r="D1959" s="210">
        <v>28.14</v>
      </c>
    </row>
    <row r="1960" spans="1:4" x14ac:dyDescent="0.25">
      <c r="A1960" s="30">
        <v>2500</v>
      </c>
      <c r="B1960" s="30" t="s">
        <v>7089</v>
      </c>
      <c r="C1960" s="30" t="s">
        <v>4116</v>
      </c>
      <c r="D1960" s="210">
        <v>37.49</v>
      </c>
    </row>
    <row r="1961" spans="1:4" x14ac:dyDescent="0.25">
      <c r="A1961" s="30">
        <v>2505</v>
      </c>
      <c r="B1961" s="30" t="s">
        <v>7090</v>
      </c>
      <c r="C1961" s="30" t="s">
        <v>4116</v>
      </c>
      <c r="D1961" s="210">
        <v>58.42</v>
      </c>
    </row>
    <row r="1962" spans="1:4" x14ac:dyDescent="0.25">
      <c r="A1962" s="30">
        <v>12056</v>
      </c>
      <c r="B1962" s="30" t="s">
        <v>7091</v>
      </c>
      <c r="C1962" s="30" t="s">
        <v>4116</v>
      </c>
      <c r="D1962" s="210">
        <v>23.6</v>
      </c>
    </row>
    <row r="1963" spans="1:4" x14ac:dyDescent="0.25">
      <c r="A1963" s="30">
        <v>12057</v>
      </c>
      <c r="B1963" s="30" t="s">
        <v>7092</v>
      </c>
      <c r="C1963" s="30" t="s">
        <v>4116</v>
      </c>
      <c r="D1963" s="210">
        <v>20.05</v>
      </c>
    </row>
    <row r="1964" spans="1:4" x14ac:dyDescent="0.25">
      <c r="A1964" s="30">
        <v>12059</v>
      </c>
      <c r="B1964" s="30" t="s">
        <v>7093</v>
      </c>
      <c r="C1964" s="30" t="s">
        <v>4116</v>
      </c>
      <c r="D1964" s="210">
        <v>7.03</v>
      </c>
    </row>
    <row r="1965" spans="1:4" x14ac:dyDescent="0.25">
      <c r="A1965" s="30">
        <v>12058</v>
      </c>
      <c r="B1965" s="30" t="s">
        <v>7094</v>
      </c>
      <c r="C1965" s="30" t="s">
        <v>4116</v>
      </c>
      <c r="D1965" s="210">
        <v>12.5</v>
      </c>
    </row>
    <row r="1966" spans="1:4" x14ac:dyDescent="0.25">
      <c r="A1966" s="30">
        <v>12060</v>
      </c>
      <c r="B1966" s="30" t="s">
        <v>7095</v>
      </c>
      <c r="C1966" s="30" t="s">
        <v>4116</v>
      </c>
      <c r="D1966" s="210">
        <v>52.09</v>
      </c>
    </row>
    <row r="1967" spans="1:4" x14ac:dyDescent="0.25">
      <c r="A1967" s="30">
        <v>12061</v>
      </c>
      <c r="B1967" s="30" t="s">
        <v>7096</v>
      </c>
      <c r="C1967" s="30" t="s">
        <v>4116</v>
      </c>
      <c r="D1967" s="210">
        <v>31.81</v>
      </c>
    </row>
    <row r="1968" spans="1:4" x14ac:dyDescent="0.25">
      <c r="A1968" s="30">
        <v>12062</v>
      </c>
      <c r="B1968" s="30" t="s">
        <v>7097</v>
      </c>
      <c r="C1968" s="30" t="s">
        <v>4116</v>
      </c>
      <c r="D1968" s="210">
        <v>58.66</v>
      </c>
    </row>
    <row r="1969" spans="1:4" x14ac:dyDescent="0.25">
      <c r="A1969" s="30">
        <v>21137</v>
      </c>
      <c r="B1969" s="30" t="s">
        <v>7098</v>
      </c>
      <c r="C1969" s="30" t="s">
        <v>4116</v>
      </c>
      <c r="D1969" s="210">
        <v>10.19</v>
      </c>
    </row>
    <row r="1970" spans="1:4" x14ac:dyDescent="0.25">
      <c r="A1970" s="30">
        <v>2687</v>
      </c>
      <c r="B1970" s="30" t="s">
        <v>7099</v>
      </c>
      <c r="C1970" s="30" t="s">
        <v>4116</v>
      </c>
      <c r="D1970" s="210">
        <v>1.24</v>
      </c>
    </row>
    <row r="1971" spans="1:4" x14ac:dyDescent="0.25">
      <c r="A1971" s="30">
        <v>2689</v>
      </c>
      <c r="B1971" s="30" t="s">
        <v>7100</v>
      </c>
      <c r="C1971" s="30" t="s">
        <v>4116</v>
      </c>
      <c r="D1971" s="210">
        <v>1.48</v>
      </c>
    </row>
    <row r="1972" spans="1:4" x14ac:dyDescent="0.25">
      <c r="A1972" s="30">
        <v>2688</v>
      </c>
      <c r="B1972" s="30" t="s">
        <v>7101</v>
      </c>
      <c r="C1972" s="30" t="s">
        <v>4116</v>
      </c>
      <c r="D1972" s="210">
        <v>1.6</v>
      </c>
    </row>
    <row r="1973" spans="1:4" x14ac:dyDescent="0.25">
      <c r="A1973" s="30">
        <v>2690</v>
      </c>
      <c r="B1973" s="30" t="s">
        <v>7102</v>
      </c>
      <c r="C1973" s="30" t="s">
        <v>4116</v>
      </c>
      <c r="D1973" s="210">
        <v>2.74</v>
      </c>
    </row>
    <row r="1974" spans="1:4" x14ac:dyDescent="0.25">
      <c r="A1974" s="30">
        <v>39243</v>
      </c>
      <c r="B1974" s="30" t="s">
        <v>7103</v>
      </c>
      <c r="C1974" s="30" t="s">
        <v>4116</v>
      </c>
      <c r="D1974" s="210">
        <v>1.81</v>
      </c>
    </row>
    <row r="1975" spans="1:4" x14ac:dyDescent="0.25">
      <c r="A1975" s="30">
        <v>39244</v>
      </c>
      <c r="B1975" s="30" t="s">
        <v>7104</v>
      </c>
      <c r="C1975" s="30" t="s">
        <v>4116</v>
      </c>
      <c r="D1975" s="210">
        <v>2.44</v>
      </c>
    </row>
    <row r="1976" spans="1:4" x14ac:dyDescent="0.25">
      <c r="A1976" s="30">
        <v>39245</v>
      </c>
      <c r="B1976" s="30" t="s">
        <v>7105</v>
      </c>
      <c r="C1976" s="30" t="s">
        <v>4116</v>
      </c>
      <c r="D1976" s="210">
        <v>4.7</v>
      </c>
    </row>
    <row r="1977" spans="1:4" x14ac:dyDescent="0.25">
      <c r="A1977" s="30">
        <v>39254</v>
      </c>
      <c r="B1977" s="30" t="s">
        <v>7106</v>
      </c>
      <c r="C1977" s="30" t="s">
        <v>4116</v>
      </c>
      <c r="D1977" s="210">
        <v>7.03</v>
      </c>
    </row>
    <row r="1978" spans="1:4" x14ac:dyDescent="0.25">
      <c r="A1978" s="30">
        <v>39255</v>
      </c>
      <c r="B1978" s="30" t="s">
        <v>7107</v>
      </c>
      <c r="C1978" s="30" t="s">
        <v>4116</v>
      </c>
      <c r="D1978" s="210">
        <v>13.02</v>
      </c>
    </row>
    <row r="1979" spans="1:4" x14ac:dyDescent="0.25">
      <c r="A1979" s="30">
        <v>39253</v>
      </c>
      <c r="B1979" s="30" t="s">
        <v>7108</v>
      </c>
      <c r="C1979" s="30" t="s">
        <v>4116</v>
      </c>
      <c r="D1979" s="210">
        <v>8.9600000000000009</v>
      </c>
    </row>
    <row r="1980" spans="1:4" x14ac:dyDescent="0.25">
      <c r="A1980" s="30">
        <v>2446</v>
      </c>
      <c r="B1980" s="30" t="s">
        <v>7109</v>
      </c>
      <c r="C1980" s="30" t="s">
        <v>4116</v>
      </c>
      <c r="D1980" s="210">
        <v>5.5</v>
      </c>
    </row>
    <row r="1981" spans="1:4" x14ac:dyDescent="0.25">
      <c r="A1981" s="30">
        <v>2442</v>
      </c>
      <c r="B1981" s="30" t="s">
        <v>7110</v>
      </c>
      <c r="C1981" s="30" t="s">
        <v>4116</v>
      </c>
      <c r="D1981" s="210">
        <v>7.7</v>
      </c>
    </row>
    <row r="1982" spans="1:4" x14ac:dyDescent="0.25">
      <c r="A1982" s="30">
        <v>39246</v>
      </c>
      <c r="B1982" s="30" t="s">
        <v>7111</v>
      </c>
      <c r="C1982" s="30" t="s">
        <v>4116</v>
      </c>
      <c r="D1982" s="210">
        <v>3.83</v>
      </c>
    </row>
    <row r="1983" spans="1:4" x14ac:dyDescent="0.25">
      <c r="A1983" s="30">
        <v>39247</v>
      </c>
      <c r="B1983" s="30" t="s">
        <v>7112</v>
      </c>
      <c r="C1983" s="30" t="s">
        <v>4116</v>
      </c>
      <c r="D1983" s="210">
        <v>3.34</v>
      </c>
    </row>
    <row r="1984" spans="1:4" x14ac:dyDescent="0.25">
      <c r="A1984" s="30">
        <v>39248</v>
      </c>
      <c r="B1984" s="30" t="s">
        <v>7113</v>
      </c>
      <c r="C1984" s="30" t="s">
        <v>4116</v>
      </c>
      <c r="D1984" s="210">
        <v>10.74</v>
      </c>
    </row>
    <row r="1985" spans="1:4" x14ac:dyDescent="0.25">
      <c r="A1985" s="30">
        <v>2438</v>
      </c>
      <c r="B1985" s="30" t="s">
        <v>7114</v>
      </c>
      <c r="C1985" s="30" t="s">
        <v>4115</v>
      </c>
      <c r="D1985" s="210">
        <v>14.27</v>
      </c>
    </row>
    <row r="1986" spans="1:4" x14ac:dyDescent="0.25">
      <c r="A1986" s="30">
        <v>40922</v>
      </c>
      <c r="B1986" s="30" t="s">
        <v>7115</v>
      </c>
      <c r="C1986" s="30" t="s">
        <v>4120</v>
      </c>
      <c r="D1986" s="211">
        <v>2530.11</v>
      </c>
    </row>
    <row r="1987" spans="1:4" x14ac:dyDescent="0.25">
      <c r="A1987" s="30">
        <v>36486</v>
      </c>
      <c r="B1987" s="30" t="s">
        <v>7116</v>
      </c>
      <c r="C1987" s="30" t="s">
        <v>4113</v>
      </c>
      <c r="D1987" s="211">
        <v>45679.99</v>
      </c>
    </row>
    <row r="1988" spans="1:4" x14ac:dyDescent="0.25">
      <c r="A1988" s="30">
        <v>37777</v>
      </c>
      <c r="B1988" s="30" t="s">
        <v>7117</v>
      </c>
      <c r="C1988" s="30" t="s">
        <v>4113</v>
      </c>
      <c r="D1988" s="211">
        <v>215060.51</v>
      </c>
    </row>
    <row r="1989" spans="1:4" x14ac:dyDescent="0.25">
      <c r="A1989" s="30">
        <v>12624</v>
      </c>
      <c r="B1989" s="30" t="s">
        <v>7118</v>
      </c>
      <c r="C1989" s="30" t="s">
        <v>4113</v>
      </c>
      <c r="D1989" s="210">
        <v>10.84</v>
      </c>
    </row>
    <row r="1990" spans="1:4" x14ac:dyDescent="0.25">
      <c r="A1990" s="30">
        <v>517</v>
      </c>
      <c r="B1990" s="30" t="s">
        <v>7119</v>
      </c>
      <c r="C1990" s="30" t="s">
        <v>4118</v>
      </c>
      <c r="D1990" s="210">
        <v>8.36</v>
      </c>
    </row>
    <row r="1991" spans="1:4" x14ac:dyDescent="0.25">
      <c r="A1991" s="30">
        <v>41904</v>
      </c>
      <c r="B1991" s="30" t="s">
        <v>7120</v>
      </c>
      <c r="C1991" s="30" t="s">
        <v>4139</v>
      </c>
      <c r="D1991" s="211">
        <v>2922.31</v>
      </c>
    </row>
    <row r="1992" spans="1:4" x14ac:dyDescent="0.25">
      <c r="A1992" s="30">
        <v>41903</v>
      </c>
      <c r="B1992" s="30" t="s">
        <v>7121</v>
      </c>
      <c r="C1992" s="30" t="s">
        <v>4117</v>
      </c>
      <c r="D1992" s="210">
        <v>2.83</v>
      </c>
    </row>
    <row r="1993" spans="1:4" x14ac:dyDescent="0.25">
      <c r="A1993" s="30">
        <v>37534</v>
      </c>
      <c r="B1993" s="30" t="s">
        <v>7122</v>
      </c>
      <c r="C1993" s="30" t="s">
        <v>4117</v>
      </c>
      <c r="D1993" s="210">
        <v>20.16</v>
      </c>
    </row>
    <row r="1994" spans="1:4" x14ac:dyDescent="0.25">
      <c r="A1994" s="30">
        <v>37535</v>
      </c>
      <c r="B1994" s="30" t="s">
        <v>7123</v>
      </c>
      <c r="C1994" s="30" t="s">
        <v>4117</v>
      </c>
      <c r="D1994" s="210">
        <v>20.16</v>
      </c>
    </row>
    <row r="1995" spans="1:4" x14ac:dyDescent="0.25">
      <c r="A1995" s="30">
        <v>37533</v>
      </c>
      <c r="B1995" s="30" t="s">
        <v>7124</v>
      </c>
      <c r="C1995" s="30" t="s">
        <v>4117</v>
      </c>
      <c r="D1995" s="210">
        <v>20.16</v>
      </c>
    </row>
    <row r="1996" spans="1:4" x14ac:dyDescent="0.25">
      <c r="A1996" s="30">
        <v>37537</v>
      </c>
      <c r="B1996" s="30" t="s">
        <v>7125</v>
      </c>
      <c r="C1996" s="30" t="s">
        <v>4117</v>
      </c>
      <c r="D1996" s="210">
        <v>15.26</v>
      </c>
    </row>
    <row r="1997" spans="1:4" x14ac:dyDescent="0.25">
      <c r="A1997" s="30">
        <v>37536</v>
      </c>
      <c r="B1997" s="30" t="s">
        <v>7126</v>
      </c>
      <c r="C1997" s="30" t="s">
        <v>4117</v>
      </c>
      <c r="D1997" s="210">
        <v>15.26</v>
      </c>
    </row>
    <row r="1998" spans="1:4" x14ac:dyDescent="0.25">
      <c r="A1998" s="30">
        <v>37532</v>
      </c>
      <c r="B1998" s="30" t="s">
        <v>7127</v>
      </c>
      <c r="C1998" s="30" t="s">
        <v>4117</v>
      </c>
      <c r="D1998" s="210">
        <v>15.26</v>
      </c>
    </row>
    <row r="1999" spans="1:4" x14ac:dyDescent="0.25">
      <c r="A1999" s="30">
        <v>2696</v>
      </c>
      <c r="B1999" s="30" t="s">
        <v>7128</v>
      </c>
      <c r="C1999" s="30" t="s">
        <v>4115</v>
      </c>
      <c r="D1999" s="210">
        <v>14.12</v>
      </c>
    </row>
    <row r="2000" spans="1:4" x14ac:dyDescent="0.25">
      <c r="A2000" s="30">
        <v>40928</v>
      </c>
      <c r="B2000" s="30" t="s">
        <v>7129</v>
      </c>
      <c r="C2000" s="30" t="s">
        <v>4120</v>
      </c>
      <c r="D2000" s="211">
        <v>2502.29</v>
      </c>
    </row>
    <row r="2001" spans="1:4" x14ac:dyDescent="0.25">
      <c r="A2001" s="30">
        <v>4083</v>
      </c>
      <c r="B2001" s="30" t="s">
        <v>7130</v>
      </c>
      <c r="C2001" s="30" t="s">
        <v>4115</v>
      </c>
      <c r="D2001" s="210">
        <v>18.28</v>
      </c>
    </row>
    <row r="2002" spans="1:4" x14ac:dyDescent="0.25">
      <c r="A2002" s="30">
        <v>40818</v>
      </c>
      <c r="B2002" s="30" t="s">
        <v>7131</v>
      </c>
      <c r="C2002" s="30" t="s">
        <v>4120</v>
      </c>
      <c r="D2002" s="211">
        <v>3238.65</v>
      </c>
    </row>
    <row r="2003" spans="1:4" x14ac:dyDescent="0.25">
      <c r="A2003" s="30">
        <v>43146</v>
      </c>
      <c r="B2003" s="30" t="s">
        <v>13356</v>
      </c>
      <c r="C2003" s="30" t="s">
        <v>4117</v>
      </c>
      <c r="D2003" s="210">
        <v>6.68</v>
      </c>
    </row>
    <row r="2004" spans="1:4" x14ac:dyDescent="0.25">
      <c r="A2004" s="30">
        <v>2705</v>
      </c>
      <c r="B2004" s="30" t="s">
        <v>7132</v>
      </c>
      <c r="C2004" s="30" t="s">
        <v>4143</v>
      </c>
      <c r="D2004" s="210">
        <v>0.82</v>
      </c>
    </row>
    <row r="2005" spans="1:4" x14ac:dyDescent="0.25">
      <c r="A2005" s="30">
        <v>14250</v>
      </c>
      <c r="B2005" s="30" t="s">
        <v>7133</v>
      </c>
      <c r="C2005" s="30" t="s">
        <v>4143</v>
      </c>
      <c r="D2005" s="210">
        <v>0.84</v>
      </c>
    </row>
    <row r="2006" spans="1:4" x14ac:dyDescent="0.25">
      <c r="A2006" s="30">
        <v>11683</v>
      </c>
      <c r="B2006" s="30" t="s">
        <v>7134</v>
      </c>
      <c r="C2006" s="30" t="s">
        <v>4113</v>
      </c>
      <c r="D2006" s="210">
        <v>34.39</v>
      </c>
    </row>
    <row r="2007" spans="1:4" x14ac:dyDescent="0.25">
      <c r="A2007" s="30">
        <v>11684</v>
      </c>
      <c r="B2007" s="30" t="s">
        <v>7135</v>
      </c>
      <c r="C2007" s="30" t="s">
        <v>4113</v>
      </c>
      <c r="D2007" s="210">
        <v>37.65</v>
      </c>
    </row>
    <row r="2008" spans="1:4" x14ac:dyDescent="0.25">
      <c r="A2008" s="30">
        <v>6141</v>
      </c>
      <c r="B2008" s="30" t="s">
        <v>7136</v>
      </c>
      <c r="C2008" s="30" t="s">
        <v>4113</v>
      </c>
      <c r="D2008" s="210">
        <v>4</v>
      </c>
    </row>
    <row r="2009" spans="1:4" x14ac:dyDescent="0.25">
      <c r="A2009" s="30">
        <v>11681</v>
      </c>
      <c r="B2009" s="30" t="s">
        <v>7137</v>
      </c>
      <c r="C2009" s="30" t="s">
        <v>4113</v>
      </c>
      <c r="D2009" s="210">
        <v>6.7</v>
      </c>
    </row>
    <row r="2010" spans="1:4" x14ac:dyDescent="0.25">
      <c r="A2010" s="30">
        <v>2706</v>
      </c>
      <c r="B2010" s="30" t="s">
        <v>7138</v>
      </c>
      <c r="C2010" s="30" t="s">
        <v>4115</v>
      </c>
      <c r="D2010" s="210">
        <v>78.16</v>
      </c>
    </row>
    <row r="2011" spans="1:4" x14ac:dyDescent="0.25">
      <c r="A2011" s="30">
        <v>40811</v>
      </c>
      <c r="B2011" s="30" t="s">
        <v>7139</v>
      </c>
      <c r="C2011" s="30" t="s">
        <v>4120</v>
      </c>
      <c r="D2011" s="211">
        <v>13847.35</v>
      </c>
    </row>
    <row r="2012" spans="1:4" x14ac:dyDescent="0.25">
      <c r="A2012" s="30">
        <v>2707</v>
      </c>
      <c r="B2012" s="30" t="s">
        <v>7140</v>
      </c>
      <c r="C2012" s="30" t="s">
        <v>4115</v>
      </c>
      <c r="D2012" s="210">
        <v>88.96</v>
      </c>
    </row>
    <row r="2013" spans="1:4" x14ac:dyDescent="0.25">
      <c r="A2013" s="30">
        <v>40813</v>
      </c>
      <c r="B2013" s="30" t="s">
        <v>7141</v>
      </c>
      <c r="C2013" s="30" t="s">
        <v>4120</v>
      </c>
      <c r="D2013" s="211">
        <v>15761.12</v>
      </c>
    </row>
    <row r="2014" spans="1:4" x14ac:dyDescent="0.25">
      <c r="A2014" s="30">
        <v>2708</v>
      </c>
      <c r="B2014" s="30" t="s">
        <v>7142</v>
      </c>
      <c r="C2014" s="30" t="s">
        <v>4115</v>
      </c>
      <c r="D2014" s="210">
        <v>121.6</v>
      </c>
    </row>
    <row r="2015" spans="1:4" x14ac:dyDescent="0.25">
      <c r="A2015" s="30">
        <v>40814</v>
      </c>
      <c r="B2015" s="30" t="s">
        <v>7143</v>
      </c>
      <c r="C2015" s="30" t="s">
        <v>4120</v>
      </c>
      <c r="D2015" s="211">
        <v>21545.040000000001</v>
      </c>
    </row>
    <row r="2016" spans="1:4" x14ac:dyDescent="0.25">
      <c r="A2016" s="30">
        <v>34779</v>
      </c>
      <c r="B2016" s="30" t="s">
        <v>7144</v>
      </c>
      <c r="C2016" s="30" t="s">
        <v>4115</v>
      </c>
      <c r="D2016" s="210">
        <v>79.3</v>
      </c>
    </row>
    <row r="2017" spans="1:4" x14ac:dyDescent="0.25">
      <c r="A2017" s="30">
        <v>40936</v>
      </c>
      <c r="B2017" s="30" t="s">
        <v>7145</v>
      </c>
      <c r="C2017" s="30" t="s">
        <v>4120</v>
      </c>
      <c r="D2017" s="211">
        <v>14049.35</v>
      </c>
    </row>
    <row r="2018" spans="1:4" x14ac:dyDescent="0.25">
      <c r="A2018" s="30">
        <v>34780</v>
      </c>
      <c r="B2018" s="30" t="s">
        <v>7146</v>
      </c>
      <c r="C2018" s="30" t="s">
        <v>4115</v>
      </c>
      <c r="D2018" s="210">
        <v>89.45</v>
      </c>
    </row>
    <row r="2019" spans="1:4" x14ac:dyDescent="0.25">
      <c r="A2019" s="30">
        <v>40937</v>
      </c>
      <c r="B2019" s="30" t="s">
        <v>7147</v>
      </c>
      <c r="C2019" s="30" t="s">
        <v>4120</v>
      </c>
      <c r="D2019" s="211">
        <v>15850.44</v>
      </c>
    </row>
    <row r="2020" spans="1:4" x14ac:dyDescent="0.25">
      <c r="A2020" s="30">
        <v>34782</v>
      </c>
      <c r="B2020" s="30" t="s">
        <v>7148</v>
      </c>
      <c r="C2020" s="30" t="s">
        <v>4115</v>
      </c>
      <c r="D2020" s="210">
        <v>122.6</v>
      </c>
    </row>
    <row r="2021" spans="1:4" x14ac:dyDescent="0.25">
      <c r="A2021" s="30">
        <v>40938</v>
      </c>
      <c r="B2021" s="30" t="s">
        <v>7149</v>
      </c>
      <c r="C2021" s="30" t="s">
        <v>4120</v>
      </c>
      <c r="D2021" s="211">
        <v>21721.53</v>
      </c>
    </row>
    <row r="2022" spans="1:4" x14ac:dyDescent="0.25">
      <c r="A2022" s="30">
        <v>34783</v>
      </c>
      <c r="B2022" s="30" t="s">
        <v>7150</v>
      </c>
      <c r="C2022" s="30" t="s">
        <v>4115</v>
      </c>
      <c r="D2022" s="210">
        <v>74.540000000000006</v>
      </c>
    </row>
    <row r="2023" spans="1:4" x14ac:dyDescent="0.25">
      <c r="A2023" s="30">
        <v>40939</v>
      </c>
      <c r="B2023" s="30" t="s">
        <v>7151</v>
      </c>
      <c r="C2023" s="30" t="s">
        <v>4120</v>
      </c>
      <c r="D2023" s="211">
        <v>13208.12</v>
      </c>
    </row>
    <row r="2024" spans="1:4" x14ac:dyDescent="0.25">
      <c r="A2024" s="30">
        <v>34785</v>
      </c>
      <c r="B2024" s="30" t="s">
        <v>7152</v>
      </c>
      <c r="C2024" s="30" t="s">
        <v>4115</v>
      </c>
      <c r="D2024" s="210">
        <v>73.8</v>
      </c>
    </row>
    <row r="2025" spans="1:4" x14ac:dyDescent="0.25">
      <c r="A2025" s="30">
        <v>40940</v>
      </c>
      <c r="B2025" s="30" t="s">
        <v>7153</v>
      </c>
      <c r="C2025" s="30" t="s">
        <v>4120</v>
      </c>
      <c r="D2025" s="211">
        <v>13078.04</v>
      </c>
    </row>
    <row r="2026" spans="1:4" x14ac:dyDescent="0.25">
      <c r="A2026" s="30">
        <v>38403</v>
      </c>
      <c r="B2026" s="30" t="s">
        <v>7154</v>
      </c>
      <c r="C2026" s="30" t="s">
        <v>4113</v>
      </c>
      <c r="D2026" s="210">
        <v>38.369999999999997</v>
      </c>
    </row>
    <row r="2027" spans="1:4" x14ac:dyDescent="0.25">
      <c r="A2027" s="30">
        <v>43482</v>
      </c>
      <c r="B2027" s="30" t="s">
        <v>7155</v>
      </c>
      <c r="C2027" s="30" t="s">
        <v>4115</v>
      </c>
      <c r="D2027" s="210">
        <v>0.57999999999999996</v>
      </c>
    </row>
    <row r="2028" spans="1:4" x14ac:dyDescent="0.25">
      <c r="A2028" s="30">
        <v>43494</v>
      </c>
      <c r="B2028" s="30" t="s">
        <v>13357</v>
      </c>
      <c r="C2028" s="30" t="s">
        <v>4120</v>
      </c>
      <c r="D2028" s="210">
        <v>108.8</v>
      </c>
    </row>
    <row r="2029" spans="1:4" x14ac:dyDescent="0.25">
      <c r="A2029" s="30">
        <v>43483</v>
      </c>
      <c r="B2029" s="30" t="s">
        <v>7156</v>
      </c>
      <c r="C2029" s="30" t="s">
        <v>4115</v>
      </c>
      <c r="D2029" s="210">
        <v>1.05</v>
      </c>
    </row>
    <row r="2030" spans="1:4" x14ac:dyDescent="0.25">
      <c r="A2030" s="30">
        <v>43495</v>
      </c>
      <c r="B2030" s="30" t="s">
        <v>7157</v>
      </c>
      <c r="C2030" s="30" t="s">
        <v>4120</v>
      </c>
      <c r="D2030" s="210">
        <v>197.14</v>
      </c>
    </row>
    <row r="2031" spans="1:4" x14ac:dyDescent="0.25">
      <c r="A2031" s="30">
        <v>43484</v>
      </c>
      <c r="B2031" s="30" t="s">
        <v>7158</v>
      </c>
      <c r="C2031" s="30" t="s">
        <v>4115</v>
      </c>
      <c r="D2031" s="210">
        <v>0.91</v>
      </c>
    </row>
    <row r="2032" spans="1:4" x14ac:dyDescent="0.25">
      <c r="A2032" s="30">
        <v>43496</v>
      </c>
      <c r="B2032" s="30" t="s">
        <v>7159</v>
      </c>
      <c r="C2032" s="30" t="s">
        <v>4120</v>
      </c>
      <c r="D2032" s="210">
        <v>171.87</v>
      </c>
    </row>
    <row r="2033" spans="1:4" x14ac:dyDescent="0.25">
      <c r="A2033" s="30">
        <v>43485</v>
      </c>
      <c r="B2033" s="30" t="s">
        <v>7160</v>
      </c>
      <c r="C2033" s="30" t="s">
        <v>4115</v>
      </c>
      <c r="D2033" s="210">
        <v>0.8</v>
      </c>
    </row>
    <row r="2034" spans="1:4" x14ac:dyDescent="0.25">
      <c r="A2034" s="30">
        <v>43497</v>
      </c>
      <c r="B2034" s="30" t="s">
        <v>7161</v>
      </c>
      <c r="C2034" s="30" t="s">
        <v>4120</v>
      </c>
      <c r="D2034" s="210">
        <v>151.31</v>
      </c>
    </row>
    <row r="2035" spans="1:4" x14ac:dyDescent="0.25">
      <c r="A2035" s="30">
        <v>43487</v>
      </c>
      <c r="B2035" s="30" t="s">
        <v>7162</v>
      </c>
      <c r="C2035" s="30" t="s">
        <v>4115</v>
      </c>
      <c r="D2035" s="210">
        <v>0.94</v>
      </c>
    </row>
    <row r="2036" spans="1:4" x14ac:dyDescent="0.25">
      <c r="A2036" s="30">
        <v>43499</v>
      </c>
      <c r="B2036" s="30" t="s">
        <v>13358</v>
      </c>
      <c r="C2036" s="30" t="s">
        <v>4120</v>
      </c>
      <c r="D2036" s="210">
        <v>177.24</v>
      </c>
    </row>
    <row r="2037" spans="1:4" x14ac:dyDescent="0.25">
      <c r="A2037" s="30">
        <v>43486</v>
      </c>
      <c r="B2037" s="30" t="s">
        <v>7163</v>
      </c>
      <c r="C2037" s="30" t="s">
        <v>4115</v>
      </c>
      <c r="D2037" s="210">
        <v>0.55000000000000004</v>
      </c>
    </row>
    <row r="2038" spans="1:4" x14ac:dyDescent="0.25">
      <c r="A2038" s="30">
        <v>43498</v>
      </c>
      <c r="B2038" s="30" t="s">
        <v>7164</v>
      </c>
      <c r="C2038" s="30" t="s">
        <v>4120</v>
      </c>
      <c r="D2038" s="210">
        <v>103.22</v>
      </c>
    </row>
    <row r="2039" spans="1:4" x14ac:dyDescent="0.25">
      <c r="A2039" s="30">
        <v>43488</v>
      </c>
      <c r="B2039" s="30" t="s">
        <v>7165</v>
      </c>
      <c r="C2039" s="30" t="s">
        <v>4115</v>
      </c>
      <c r="D2039" s="210">
        <v>0.63</v>
      </c>
    </row>
    <row r="2040" spans="1:4" x14ac:dyDescent="0.25">
      <c r="A2040" s="30">
        <v>43500</v>
      </c>
      <c r="B2040" s="30" t="s">
        <v>7166</v>
      </c>
      <c r="C2040" s="30" t="s">
        <v>4120</v>
      </c>
      <c r="D2040" s="210">
        <v>119.49</v>
      </c>
    </row>
    <row r="2041" spans="1:4" x14ac:dyDescent="0.25">
      <c r="A2041" s="30">
        <v>43489</v>
      </c>
      <c r="B2041" s="30" t="s">
        <v>7167</v>
      </c>
      <c r="C2041" s="30" t="s">
        <v>4115</v>
      </c>
      <c r="D2041" s="210">
        <v>0.95</v>
      </c>
    </row>
    <row r="2042" spans="1:4" x14ac:dyDescent="0.25">
      <c r="A2042" s="30">
        <v>43501</v>
      </c>
      <c r="B2042" s="30" t="s">
        <v>7168</v>
      </c>
      <c r="C2042" s="30" t="s">
        <v>4120</v>
      </c>
      <c r="D2042" s="210">
        <v>178.44</v>
      </c>
    </row>
    <row r="2043" spans="1:4" x14ac:dyDescent="0.25">
      <c r="A2043" s="30">
        <v>43490</v>
      </c>
      <c r="B2043" s="30" t="s">
        <v>7169</v>
      </c>
      <c r="C2043" s="30" t="s">
        <v>4115</v>
      </c>
      <c r="D2043" s="210">
        <v>1.33</v>
      </c>
    </row>
    <row r="2044" spans="1:4" x14ac:dyDescent="0.25">
      <c r="A2044" s="30">
        <v>43502</v>
      </c>
      <c r="B2044" s="30" t="s">
        <v>7170</v>
      </c>
      <c r="C2044" s="30" t="s">
        <v>4120</v>
      </c>
      <c r="D2044" s="210">
        <v>250.26</v>
      </c>
    </row>
    <row r="2045" spans="1:4" x14ac:dyDescent="0.25">
      <c r="A2045" s="30">
        <v>43491</v>
      </c>
      <c r="B2045" s="30" t="s">
        <v>7171</v>
      </c>
      <c r="C2045" s="30" t="s">
        <v>4115</v>
      </c>
      <c r="D2045" s="210">
        <v>1.01</v>
      </c>
    </row>
    <row r="2046" spans="1:4" x14ac:dyDescent="0.25">
      <c r="A2046" s="30">
        <v>43503</v>
      </c>
      <c r="B2046" s="30" t="s">
        <v>7172</v>
      </c>
      <c r="C2046" s="30" t="s">
        <v>4120</v>
      </c>
      <c r="D2046" s="210">
        <v>191.25</v>
      </c>
    </row>
    <row r="2047" spans="1:4" x14ac:dyDescent="0.25">
      <c r="A2047" s="30">
        <v>43492</v>
      </c>
      <c r="B2047" s="30" t="s">
        <v>7173</v>
      </c>
      <c r="C2047" s="30" t="s">
        <v>4115</v>
      </c>
      <c r="D2047" s="210">
        <v>1.3</v>
      </c>
    </row>
    <row r="2048" spans="1:4" x14ac:dyDescent="0.25">
      <c r="A2048" s="30">
        <v>43504</v>
      </c>
      <c r="B2048" s="30" t="s">
        <v>7174</v>
      </c>
      <c r="C2048" s="30" t="s">
        <v>4120</v>
      </c>
      <c r="D2048" s="210">
        <v>244.54</v>
      </c>
    </row>
    <row r="2049" spans="1:4" x14ac:dyDescent="0.25">
      <c r="A2049" s="30">
        <v>43493</v>
      </c>
      <c r="B2049" s="30" t="s">
        <v>7175</v>
      </c>
      <c r="C2049" s="30" t="s">
        <v>4115</v>
      </c>
      <c r="D2049" s="210">
        <v>0.52</v>
      </c>
    </row>
    <row r="2050" spans="1:4" x14ac:dyDescent="0.25">
      <c r="A2050" s="30">
        <v>43505</v>
      </c>
      <c r="B2050" s="30" t="s">
        <v>7176</v>
      </c>
      <c r="C2050" s="30" t="s">
        <v>4120</v>
      </c>
      <c r="D2050" s="210">
        <v>98.01</v>
      </c>
    </row>
    <row r="2051" spans="1:4" x14ac:dyDescent="0.25">
      <c r="A2051" s="30">
        <v>37774</v>
      </c>
      <c r="B2051" s="30" t="s">
        <v>7177</v>
      </c>
      <c r="C2051" s="30" t="s">
        <v>4113</v>
      </c>
      <c r="D2051" s="211">
        <v>229881.24</v>
      </c>
    </row>
    <row r="2052" spans="1:4" x14ac:dyDescent="0.25">
      <c r="A2052" s="30">
        <v>38630</v>
      </c>
      <c r="B2052" s="30" t="s">
        <v>7178</v>
      </c>
      <c r="C2052" s="30" t="s">
        <v>4113</v>
      </c>
      <c r="D2052" s="211">
        <v>1602958.98</v>
      </c>
    </row>
    <row r="2053" spans="1:4" x14ac:dyDescent="0.25">
      <c r="A2053" s="30">
        <v>38629</v>
      </c>
      <c r="B2053" s="30" t="s">
        <v>7179</v>
      </c>
      <c r="C2053" s="30" t="s">
        <v>4113</v>
      </c>
      <c r="D2053" s="211">
        <v>2386083.98</v>
      </c>
    </row>
    <row r="2054" spans="1:4" x14ac:dyDescent="0.25">
      <c r="A2054" s="30">
        <v>38476</v>
      </c>
      <c r="B2054" s="30" t="s">
        <v>7180</v>
      </c>
      <c r="C2054" s="30" t="s">
        <v>4113</v>
      </c>
      <c r="D2054" s="210">
        <v>288.39999999999998</v>
      </c>
    </row>
    <row r="2055" spans="1:4" x14ac:dyDescent="0.25">
      <c r="A2055" s="30">
        <v>38477</v>
      </c>
      <c r="B2055" s="30" t="s">
        <v>7181</v>
      </c>
      <c r="C2055" s="30" t="s">
        <v>4113</v>
      </c>
      <c r="D2055" s="210">
        <v>816.75</v>
      </c>
    </row>
    <row r="2056" spans="1:4" x14ac:dyDescent="0.25">
      <c r="A2056" s="30">
        <v>40635</v>
      </c>
      <c r="B2056" s="30" t="s">
        <v>7182</v>
      </c>
      <c r="C2056" s="30" t="s">
        <v>4113</v>
      </c>
      <c r="D2056" s="211">
        <v>645234.25</v>
      </c>
    </row>
    <row r="2057" spans="1:4" x14ac:dyDescent="0.25">
      <c r="A2057" s="30">
        <v>36483</v>
      </c>
      <c r="B2057" s="30" t="s">
        <v>7183</v>
      </c>
      <c r="C2057" s="30" t="s">
        <v>4113</v>
      </c>
      <c r="D2057" s="211">
        <v>584685.59</v>
      </c>
    </row>
    <row r="2058" spans="1:4" x14ac:dyDescent="0.25">
      <c r="A2058" s="30">
        <v>14525</v>
      </c>
      <c r="B2058" s="30" t="s">
        <v>7184</v>
      </c>
      <c r="C2058" s="30" t="s">
        <v>4113</v>
      </c>
      <c r="D2058" s="211">
        <v>612200.19999999995</v>
      </c>
    </row>
    <row r="2059" spans="1:4" x14ac:dyDescent="0.25">
      <c r="A2059" s="30">
        <v>36482</v>
      </c>
      <c r="B2059" s="30" t="s">
        <v>7185</v>
      </c>
      <c r="C2059" s="30" t="s">
        <v>4113</v>
      </c>
      <c r="D2059" s="211">
        <v>525046.93999999994</v>
      </c>
    </row>
    <row r="2060" spans="1:4" x14ac:dyDescent="0.25">
      <c r="A2060" s="30">
        <v>36408</v>
      </c>
      <c r="B2060" s="30" t="s">
        <v>7186</v>
      </c>
      <c r="C2060" s="30" t="s">
        <v>4113</v>
      </c>
      <c r="D2060" s="211">
        <v>627333.24</v>
      </c>
    </row>
    <row r="2061" spans="1:4" x14ac:dyDescent="0.25">
      <c r="A2061" s="30">
        <v>2723</v>
      </c>
      <c r="B2061" s="30" t="s">
        <v>7187</v>
      </c>
      <c r="C2061" s="30" t="s">
        <v>4113</v>
      </c>
      <c r="D2061" s="211">
        <v>481505.78</v>
      </c>
    </row>
    <row r="2062" spans="1:4" x14ac:dyDescent="0.25">
      <c r="A2062" s="30">
        <v>36481</v>
      </c>
      <c r="B2062" s="30" t="s">
        <v>7188</v>
      </c>
      <c r="C2062" s="30" t="s">
        <v>4113</v>
      </c>
      <c r="D2062" s="211">
        <v>574367.6</v>
      </c>
    </row>
    <row r="2063" spans="1:4" x14ac:dyDescent="0.25">
      <c r="A2063" s="30">
        <v>10685</v>
      </c>
      <c r="B2063" s="30" t="s">
        <v>7189</v>
      </c>
      <c r="C2063" s="30" t="s">
        <v>4113</v>
      </c>
      <c r="D2063" s="211">
        <v>550292.31999999995</v>
      </c>
    </row>
    <row r="2064" spans="1:4" x14ac:dyDescent="0.25">
      <c r="A2064" s="30">
        <v>40636</v>
      </c>
      <c r="B2064" s="30" t="s">
        <v>7190</v>
      </c>
      <c r="C2064" s="30" t="s">
        <v>4113</v>
      </c>
      <c r="D2064" s="211">
        <v>621158.96</v>
      </c>
    </row>
    <row r="2065" spans="1:4" x14ac:dyDescent="0.25">
      <c r="A2065" s="30">
        <v>4111</v>
      </c>
      <c r="B2065" s="30" t="s">
        <v>7191</v>
      </c>
      <c r="C2065" s="30" t="s">
        <v>4113</v>
      </c>
      <c r="D2065" s="210">
        <v>37.81</v>
      </c>
    </row>
    <row r="2066" spans="1:4" x14ac:dyDescent="0.25">
      <c r="A2066" s="30">
        <v>26021</v>
      </c>
      <c r="B2066" s="30" t="s">
        <v>7192</v>
      </c>
      <c r="C2066" s="30" t="s">
        <v>4113</v>
      </c>
      <c r="D2066" s="210">
        <v>67.2</v>
      </c>
    </row>
    <row r="2067" spans="1:4" x14ac:dyDescent="0.25">
      <c r="A2067" s="30">
        <v>12</v>
      </c>
      <c r="B2067" s="30" t="s">
        <v>7193</v>
      </c>
      <c r="C2067" s="30" t="s">
        <v>4113</v>
      </c>
      <c r="D2067" s="210">
        <v>13.49</v>
      </c>
    </row>
    <row r="2068" spans="1:4" x14ac:dyDescent="0.25">
      <c r="A2068" s="30">
        <v>37554</v>
      </c>
      <c r="B2068" s="30" t="s">
        <v>7194</v>
      </c>
      <c r="C2068" s="30" t="s">
        <v>4113</v>
      </c>
      <c r="D2068" s="210">
        <v>179.39</v>
      </c>
    </row>
    <row r="2069" spans="1:4" x14ac:dyDescent="0.25">
      <c r="A2069" s="30">
        <v>37555</v>
      </c>
      <c r="B2069" s="30" t="s">
        <v>7195</v>
      </c>
      <c r="C2069" s="30" t="s">
        <v>4113</v>
      </c>
      <c r="D2069" s="210">
        <v>218.22</v>
      </c>
    </row>
    <row r="2070" spans="1:4" x14ac:dyDescent="0.25">
      <c r="A2070" s="30">
        <v>10902</v>
      </c>
      <c r="B2070" s="30" t="s">
        <v>7196</v>
      </c>
      <c r="C2070" s="30" t="s">
        <v>4113</v>
      </c>
      <c r="D2070" s="210">
        <v>54.76</v>
      </c>
    </row>
    <row r="2071" spans="1:4" x14ac:dyDescent="0.25">
      <c r="A2071" s="30">
        <v>20965</v>
      </c>
      <c r="B2071" s="30" t="s">
        <v>4488</v>
      </c>
      <c r="C2071" s="30" t="s">
        <v>4113</v>
      </c>
      <c r="D2071" s="210">
        <v>55.27</v>
      </c>
    </row>
    <row r="2072" spans="1:4" x14ac:dyDescent="0.25">
      <c r="A2072" s="30">
        <v>20966</v>
      </c>
      <c r="B2072" s="30" t="s">
        <v>7197</v>
      </c>
      <c r="C2072" s="30" t="s">
        <v>4113</v>
      </c>
      <c r="D2072" s="210">
        <v>59.51</v>
      </c>
    </row>
    <row r="2073" spans="1:4" x14ac:dyDescent="0.25">
      <c r="A2073" s="30">
        <v>10903</v>
      </c>
      <c r="B2073" s="30" t="s">
        <v>7198</v>
      </c>
      <c r="C2073" s="30" t="s">
        <v>4113</v>
      </c>
      <c r="D2073" s="210">
        <v>90.2</v>
      </c>
    </row>
    <row r="2074" spans="1:4" x14ac:dyDescent="0.25">
      <c r="A2074" s="30">
        <v>20967</v>
      </c>
      <c r="B2074" s="30" t="s">
        <v>7199</v>
      </c>
      <c r="C2074" s="30" t="s">
        <v>4113</v>
      </c>
      <c r="D2074" s="210">
        <v>90.2</v>
      </c>
    </row>
    <row r="2075" spans="1:4" x14ac:dyDescent="0.25">
      <c r="A2075" s="30">
        <v>20968</v>
      </c>
      <c r="B2075" s="30" t="s">
        <v>7200</v>
      </c>
      <c r="C2075" s="30" t="s">
        <v>4113</v>
      </c>
      <c r="D2075" s="210">
        <v>98.93</v>
      </c>
    </row>
    <row r="2076" spans="1:4" x14ac:dyDescent="0.25">
      <c r="A2076" s="30">
        <v>11359</v>
      </c>
      <c r="B2076" s="30" t="s">
        <v>7201</v>
      </c>
      <c r="C2076" s="30" t="s">
        <v>4113</v>
      </c>
      <c r="D2076" s="210">
        <v>909.45</v>
      </c>
    </row>
    <row r="2077" spans="1:4" x14ac:dyDescent="0.25">
      <c r="A2077" s="30">
        <v>39017</v>
      </c>
      <c r="B2077" s="30" t="s">
        <v>7202</v>
      </c>
      <c r="C2077" s="30" t="s">
        <v>4113</v>
      </c>
      <c r="D2077" s="210">
        <v>0.21</v>
      </c>
    </row>
    <row r="2078" spans="1:4" x14ac:dyDescent="0.25">
      <c r="A2078" s="30">
        <v>39315</v>
      </c>
      <c r="B2078" s="30" t="s">
        <v>7203</v>
      </c>
      <c r="C2078" s="30" t="s">
        <v>4113</v>
      </c>
      <c r="D2078" s="210">
        <v>0.35</v>
      </c>
    </row>
    <row r="2079" spans="1:4" x14ac:dyDescent="0.25">
      <c r="A2079" s="30">
        <v>39016</v>
      </c>
      <c r="B2079" s="30" t="s">
        <v>7204</v>
      </c>
      <c r="C2079" s="30" t="s">
        <v>4113</v>
      </c>
      <c r="D2079" s="210">
        <v>0.35</v>
      </c>
    </row>
    <row r="2080" spans="1:4" x14ac:dyDescent="0.25">
      <c r="A2080" s="30">
        <v>40432</v>
      </c>
      <c r="B2080" s="30" t="s">
        <v>7205</v>
      </c>
      <c r="C2080" s="30" t="s">
        <v>4113</v>
      </c>
      <c r="D2080" s="210">
        <v>2.71</v>
      </c>
    </row>
    <row r="2081" spans="1:4" x14ac:dyDescent="0.25">
      <c r="A2081" s="30">
        <v>39481</v>
      </c>
      <c r="B2081" s="30" t="s">
        <v>7206</v>
      </c>
      <c r="C2081" s="30" t="s">
        <v>4113</v>
      </c>
      <c r="D2081" s="210">
        <v>1.7</v>
      </c>
    </row>
    <row r="2082" spans="1:4" x14ac:dyDescent="0.25">
      <c r="A2082" s="30">
        <v>40433</v>
      </c>
      <c r="B2082" s="30" t="s">
        <v>7207</v>
      </c>
      <c r="C2082" s="30" t="s">
        <v>4113</v>
      </c>
      <c r="D2082" s="210">
        <v>1.5</v>
      </c>
    </row>
    <row r="2083" spans="1:4" x14ac:dyDescent="0.25">
      <c r="A2083" s="30">
        <v>20219</v>
      </c>
      <c r="B2083" s="30" t="s">
        <v>7208</v>
      </c>
      <c r="C2083" s="30" t="s">
        <v>4113</v>
      </c>
      <c r="D2083" s="211">
        <v>84400</v>
      </c>
    </row>
    <row r="2084" spans="1:4" x14ac:dyDescent="0.25">
      <c r="A2084" s="30">
        <v>36484</v>
      </c>
      <c r="B2084" s="30" t="s">
        <v>7209</v>
      </c>
      <c r="C2084" s="30" t="s">
        <v>4113</v>
      </c>
      <c r="D2084" s="211">
        <v>179165.83</v>
      </c>
    </row>
    <row r="2085" spans="1:4" x14ac:dyDescent="0.25">
      <c r="A2085" s="30">
        <v>38367</v>
      </c>
      <c r="B2085" s="30" t="s">
        <v>7210</v>
      </c>
      <c r="C2085" s="30" t="s">
        <v>4113</v>
      </c>
      <c r="D2085" s="210">
        <v>15.49</v>
      </c>
    </row>
    <row r="2086" spans="1:4" x14ac:dyDescent="0.25">
      <c r="A2086" s="30">
        <v>38368</v>
      </c>
      <c r="B2086" s="30" t="s">
        <v>7211</v>
      </c>
      <c r="C2086" s="30" t="s">
        <v>4113</v>
      </c>
      <c r="D2086" s="210">
        <v>7.89</v>
      </c>
    </row>
    <row r="2087" spans="1:4" x14ac:dyDescent="0.25">
      <c r="A2087" s="30">
        <v>38091</v>
      </c>
      <c r="B2087" s="30" t="s">
        <v>7212</v>
      </c>
      <c r="C2087" s="30" t="s">
        <v>4113</v>
      </c>
      <c r="D2087" s="210">
        <v>1.87</v>
      </c>
    </row>
    <row r="2088" spans="1:4" x14ac:dyDescent="0.25">
      <c r="A2088" s="30">
        <v>38095</v>
      </c>
      <c r="B2088" s="30" t="s">
        <v>7213</v>
      </c>
      <c r="C2088" s="30" t="s">
        <v>4113</v>
      </c>
      <c r="D2088" s="210">
        <v>3.97</v>
      </c>
    </row>
    <row r="2089" spans="1:4" x14ac:dyDescent="0.25">
      <c r="A2089" s="30">
        <v>38092</v>
      </c>
      <c r="B2089" s="30" t="s">
        <v>7214</v>
      </c>
      <c r="C2089" s="30" t="s">
        <v>4113</v>
      </c>
      <c r="D2089" s="210">
        <v>1.78</v>
      </c>
    </row>
    <row r="2090" spans="1:4" x14ac:dyDescent="0.25">
      <c r="A2090" s="30">
        <v>38093</v>
      </c>
      <c r="B2090" s="30" t="s">
        <v>7215</v>
      </c>
      <c r="C2090" s="30" t="s">
        <v>4113</v>
      </c>
      <c r="D2090" s="210">
        <v>1.84</v>
      </c>
    </row>
    <row r="2091" spans="1:4" x14ac:dyDescent="0.25">
      <c r="A2091" s="30">
        <v>38096</v>
      </c>
      <c r="B2091" s="30" t="s">
        <v>7216</v>
      </c>
      <c r="C2091" s="30" t="s">
        <v>4113</v>
      </c>
      <c r="D2091" s="210">
        <v>4.2699999999999996</v>
      </c>
    </row>
    <row r="2092" spans="1:4" x14ac:dyDescent="0.25">
      <c r="A2092" s="30">
        <v>38094</v>
      </c>
      <c r="B2092" s="30" t="s">
        <v>7217</v>
      </c>
      <c r="C2092" s="30" t="s">
        <v>4113</v>
      </c>
      <c r="D2092" s="210">
        <v>2.25</v>
      </c>
    </row>
    <row r="2093" spans="1:4" x14ac:dyDescent="0.25">
      <c r="A2093" s="30">
        <v>38097</v>
      </c>
      <c r="B2093" s="30" t="s">
        <v>7218</v>
      </c>
      <c r="C2093" s="30" t="s">
        <v>4113</v>
      </c>
      <c r="D2093" s="210">
        <v>4.57</v>
      </c>
    </row>
    <row r="2094" spans="1:4" x14ac:dyDescent="0.25">
      <c r="A2094" s="30">
        <v>38098</v>
      </c>
      <c r="B2094" s="30" t="s">
        <v>7219</v>
      </c>
      <c r="C2094" s="30" t="s">
        <v>4113</v>
      </c>
      <c r="D2094" s="210">
        <v>4.57</v>
      </c>
    </row>
    <row r="2095" spans="1:4" x14ac:dyDescent="0.25">
      <c r="A2095" s="30">
        <v>11186</v>
      </c>
      <c r="B2095" s="30" t="s">
        <v>7220</v>
      </c>
      <c r="C2095" s="30" t="s">
        <v>4114</v>
      </c>
      <c r="D2095" s="210">
        <v>405.34</v>
      </c>
    </row>
    <row r="2096" spans="1:4" x14ac:dyDescent="0.25">
      <c r="A2096" s="30">
        <v>11558</v>
      </c>
      <c r="B2096" s="30" t="s">
        <v>7221</v>
      </c>
      <c r="C2096" s="30" t="s">
        <v>4124</v>
      </c>
      <c r="D2096" s="210">
        <v>15.4</v>
      </c>
    </row>
    <row r="2097" spans="1:4" x14ac:dyDescent="0.25">
      <c r="A2097" s="30">
        <v>11557</v>
      </c>
      <c r="B2097" s="30" t="s">
        <v>7222</v>
      </c>
      <c r="C2097" s="30" t="s">
        <v>4124</v>
      </c>
      <c r="D2097" s="210">
        <v>39</v>
      </c>
    </row>
    <row r="2098" spans="1:4" x14ac:dyDescent="0.25">
      <c r="A2098" s="30">
        <v>2759</v>
      </c>
      <c r="B2098" s="30" t="s">
        <v>7223</v>
      </c>
      <c r="C2098" s="30" t="s">
        <v>4113</v>
      </c>
      <c r="D2098" s="210">
        <v>6.09</v>
      </c>
    </row>
    <row r="2099" spans="1:4" x14ac:dyDescent="0.25">
      <c r="A2099" s="30">
        <v>38124</v>
      </c>
      <c r="B2099" s="30" t="s">
        <v>7224</v>
      </c>
      <c r="C2099" s="30" t="s">
        <v>4113</v>
      </c>
      <c r="D2099" s="210">
        <v>29</v>
      </c>
    </row>
    <row r="2100" spans="1:4" x14ac:dyDescent="0.25">
      <c r="A2100" s="30">
        <v>38380</v>
      </c>
      <c r="B2100" s="30" t="s">
        <v>7225</v>
      </c>
      <c r="C2100" s="30" t="s">
        <v>4113</v>
      </c>
      <c r="D2100" s="210">
        <v>24.62</v>
      </c>
    </row>
    <row r="2101" spans="1:4" x14ac:dyDescent="0.25">
      <c r="A2101" s="30">
        <v>20059</v>
      </c>
      <c r="B2101" s="30" t="s">
        <v>7226</v>
      </c>
      <c r="C2101" s="30" t="s">
        <v>4113</v>
      </c>
      <c r="D2101" s="210">
        <v>15.38</v>
      </c>
    </row>
    <row r="2102" spans="1:4" x14ac:dyDescent="0.25">
      <c r="A2102" s="30">
        <v>42429</v>
      </c>
      <c r="B2102" s="30" t="s">
        <v>7227</v>
      </c>
      <c r="C2102" s="30" t="s">
        <v>4113</v>
      </c>
      <c r="D2102" s="211">
        <v>5157.55</v>
      </c>
    </row>
    <row r="2103" spans="1:4" x14ac:dyDescent="0.25">
      <c r="A2103" s="30">
        <v>39616</v>
      </c>
      <c r="B2103" s="30" t="s">
        <v>13359</v>
      </c>
      <c r="C2103" s="30" t="s">
        <v>4113</v>
      </c>
      <c r="D2103" s="210">
        <v>480.9</v>
      </c>
    </row>
    <row r="2104" spans="1:4" x14ac:dyDescent="0.25">
      <c r="A2104" s="30">
        <v>39618</v>
      </c>
      <c r="B2104" s="30" t="s">
        <v>13360</v>
      </c>
      <c r="C2104" s="30" t="s">
        <v>4113</v>
      </c>
      <c r="D2104" s="210">
        <v>872.27</v>
      </c>
    </row>
    <row r="2105" spans="1:4" x14ac:dyDescent="0.25">
      <c r="A2105" s="30">
        <v>39619</v>
      </c>
      <c r="B2105" s="30" t="s">
        <v>13361</v>
      </c>
      <c r="C2105" s="30" t="s">
        <v>4113</v>
      </c>
      <c r="D2105" s="211">
        <v>1194.6600000000001</v>
      </c>
    </row>
    <row r="2106" spans="1:4" x14ac:dyDescent="0.25">
      <c r="A2106" s="30">
        <v>39613</v>
      </c>
      <c r="B2106" s="30" t="s">
        <v>13362</v>
      </c>
      <c r="C2106" s="30" t="s">
        <v>4113</v>
      </c>
      <c r="D2106" s="210">
        <v>191.02</v>
      </c>
    </row>
    <row r="2107" spans="1:4" x14ac:dyDescent="0.25">
      <c r="A2107" s="30">
        <v>39614</v>
      </c>
      <c r="B2107" s="30" t="s">
        <v>13363</v>
      </c>
      <c r="C2107" s="30" t="s">
        <v>4113</v>
      </c>
      <c r="D2107" s="210">
        <v>278.69</v>
      </c>
    </row>
    <row r="2108" spans="1:4" x14ac:dyDescent="0.25">
      <c r="A2108" s="30">
        <v>38538</v>
      </c>
      <c r="B2108" s="30" t="s">
        <v>7228</v>
      </c>
      <c r="C2108" s="30" t="s">
        <v>4116</v>
      </c>
      <c r="D2108" s="210">
        <v>56.5</v>
      </c>
    </row>
    <row r="2109" spans="1:4" x14ac:dyDescent="0.25">
      <c r="A2109" s="30">
        <v>38539</v>
      </c>
      <c r="B2109" s="30" t="s">
        <v>7229</v>
      </c>
      <c r="C2109" s="30" t="s">
        <v>4116</v>
      </c>
      <c r="D2109" s="210">
        <v>76.83</v>
      </c>
    </row>
    <row r="2110" spans="1:4" x14ac:dyDescent="0.25">
      <c r="A2110" s="30">
        <v>38540</v>
      </c>
      <c r="B2110" s="30" t="s">
        <v>7230</v>
      </c>
      <c r="C2110" s="30" t="s">
        <v>4116</v>
      </c>
      <c r="D2110" s="210">
        <v>196.9</v>
      </c>
    </row>
    <row r="2111" spans="1:4" x14ac:dyDescent="0.25">
      <c r="A2111" s="30">
        <v>38384</v>
      </c>
      <c r="B2111" s="30" t="s">
        <v>7231</v>
      </c>
      <c r="C2111" s="30" t="s">
        <v>4113</v>
      </c>
      <c r="D2111" s="210">
        <v>20.440000000000001</v>
      </c>
    </row>
    <row r="2112" spans="1:4" x14ac:dyDescent="0.25">
      <c r="A2112" s="30">
        <v>13</v>
      </c>
      <c r="B2112" s="30" t="s">
        <v>7232</v>
      </c>
      <c r="C2112" s="30" t="s">
        <v>4117</v>
      </c>
      <c r="D2112" s="210">
        <v>20.77</v>
      </c>
    </row>
    <row r="2113" spans="1:4" x14ac:dyDescent="0.25">
      <c r="A2113" s="30">
        <v>2762</v>
      </c>
      <c r="B2113" s="30" t="s">
        <v>7233</v>
      </c>
      <c r="C2113" s="30" t="s">
        <v>4116</v>
      </c>
      <c r="D2113" s="210">
        <v>7.61</v>
      </c>
    </row>
    <row r="2114" spans="1:4" x14ac:dyDescent="0.25">
      <c r="A2114" s="30">
        <v>21142</v>
      </c>
      <c r="B2114" s="30" t="s">
        <v>7234</v>
      </c>
      <c r="C2114" s="30" t="s">
        <v>4113</v>
      </c>
      <c r="D2114" s="210">
        <v>28.05</v>
      </c>
    </row>
    <row r="2115" spans="1:4" x14ac:dyDescent="0.25">
      <c r="A2115" s="30">
        <v>4223</v>
      </c>
      <c r="B2115" s="30" t="s">
        <v>7235</v>
      </c>
      <c r="C2115" s="30" t="s">
        <v>4118</v>
      </c>
      <c r="D2115" s="210">
        <v>3.96</v>
      </c>
    </row>
    <row r="2116" spans="1:4" x14ac:dyDescent="0.25">
      <c r="A2116" s="30">
        <v>37372</v>
      </c>
      <c r="B2116" s="30" t="s">
        <v>7236</v>
      </c>
      <c r="C2116" s="30" t="s">
        <v>4115</v>
      </c>
      <c r="D2116" s="210">
        <v>0.55000000000000004</v>
      </c>
    </row>
    <row r="2117" spans="1:4" x14ac:dyDescent="0.25">
      <c r="A2117" s="30">
        <v>40863</v>
      </c>
      <c r="B2117" s="30" t="s">
        <v>7237</v>
      </c>
      <c r="C2117" s="30" t="s">
        <v>4120</v>
      </c>
      <c r="D2117" s="210">
        <v>103.7</v>
      </c>
    </row>
    <row r="2118" spans="1:4" x14ac:dyDescent="0.25">
      <c r="A2118" s="30">
        <v>38475</v>
      </c>
      <c r="B2118" s="30" t="s">
        <v>7238</v>
      </c>
      <c r="C2118" s="30" t="s">
        <v>4113</v>
      </c>
      <c r="D2118" s="210">
        <v>28.31</v>
      </c>
    </row>
    <row r="2119" spans="1:4" x14ac:dyDescent="0.25">
      <c r="A2119" s="30">
        <v>38474</v>
      </c>
      <c r="B2119" s="30" t="s">
        <v>7239</v>
      </c>
      <c r="C2119" s="30" t="s">
        <v>4113</v>
      </c>
      <c r="D2119" s="210">
        <v>34.99</v>
      </c>
    </row>
    <row r="2120" spans="1:4" x14ac:dyDescent="0.25">
      <c r="A2120" s="30">
        <v>10886</v>
      </c>
      <c r="B2120" s="30" t="s">
        <v>7240</v>
      </c>
      <c r="C2120" s="30" t="s">
        <v>4113</v>
      </c>
      <c r="D2120" s="210">
        <v>144.97999999999999</v>
      </c>
    </row>
    <row r="2121" spans="1:4" x14ac:dyDescent="0.25">
      <c r="A2121" s="30">
        <v>10888</v>
      </c>
      <c r="B2121" s="30" t="s">
        <v>7241</v>
      </c>
      <c r="C2121" s="30" t="s">
        <v>4113</v>
      </c>
      <c r="D2121" s="210">
        <v>458.86</v>
      </c>
    </row>
    <row r="2122" spans="1:4" x14ac:dyDescent="0.25">
      <c r="A2122" s="30">
        <v>10889</v>
      </c>
      <c r="B2122" s="30" t="s">
        <v>7242</v>
      </c>
      <c r="C2122" s="30" t="s">
        <v>4113</v>
      </c>
      <c r="D2122" s="210">
        <v>497.1</v>
      </c>
    </row>
    <row r="2123" spans="1:4" x14ac:dyDescent="0.25">
      <c r="A2123" s="30">
        <v>10890</v>
      </c>
      <c r="B2123" s="30" t="s">
        <v>7243</v>
      </c>
      <c r="C2123" s="30" t="s">
        <v>4113</v>
      </c>
      <c r="D2123" s="210">
        <v>229.43</v>
      </c>
    </row>
    <row r="2124" spans="1:4" x14ac:dyDescent="0.25">
      <c r="A2124" s="30">
        <v>10891</v>
      </c>
      <c r="B2124" s="30" t="s">
        <v>7244</v>
      </c>
      <c r="C2124" s="30" t="s">
        <v>4113</v>
      </c>
      <c r="D2124" s="210">
        <v>140.19999999999999</v>
      </c>
    </row>
    <row r="2125" spans="1:4" x14ac:dyDescent="0.25">
      <c r="A2125" s="30">
        <v>10892</v>
      </c>
      <c r="B2125" s="30" t="s">
        <v>7245</v>
      </c>
      <c r="C2125" s="30" t="s">
        <v>4113</v>
      </c>
      <c r="D2125" s="210">
        <v>165.7</v>
      </c>
    </row>
    <row r="2126" spans="1:4" x14ac:dyDescent="0.25">
      <c r="A2126" s="30">
        <v>20977</v>
      </c>
      <c r="B2126" s="30" t="s">
        <v>7246</v>
      </c>
      <c r="C2126" s="30" t="s">
        <v>4113</v>
      </c>
      <c r="D2126" s="210">
        <v>197.56</v>
      </c>
    </row>
    <row r="2127" spans="1:4" x14ac:dyDescent="0.25">
      <c r="A2127" s="30">
        <v>3073</v>
      </c>
      <c r="B2127" s="30" t="s">
        <v>7247</v>
      </c>
      <c r="C2127" s="30" t="s">
        <v>4113</v>
      </c>
      <c r="D2127" s="210">
        <v>230.81</v>
      </c>
    </row>
    <row r="2128" spans="1:4" x14ac:dyDescent="0.25">
      <c r="A2128" s="30">
        <v>3068</v>
      </c>
      <c r="B2128" s="30" t="s">
        <v>7248</v>
      </c>
      <c r="C2128" s="30" t="s">
        <v>4113</v>
      </c>
      <c r="D2128" s="210">
        <v>46.14</v>
      </c>
    </row>
    <row r="2129" spans="1:4" x14ac:dyDescent="0.25">
      <c r="A2129" s="30">
        <v>3074</v>
      </c>
      <c r="B2129" s="30" t="s">
        <v>7249</v>
      </c>
      <c r="C2129" s="30" t="s">
        <v>4113</v>
      </c>
      <c r="D2129" s="210">
        <v>145.71</v>
      </c>
    </row>
    <row r="2130" spans="1:4" x14ac:dyDescent="0.25">
      <c r="A2130" s="30">
        <v>3076</v>
      </c>
      <c r="B2130" s="30" t="s">
        <v>7250</v>
      </c>
      <c r="C2130" s="30" t="s">
        <v>4113</v>
      </c>
      <c r="D2130" s="210">
        <v>189.75</v>
      </c>
    </row>
    <row r="2131" spans="1:4" x14ac:dyDescent="0.25">
      <c r="A2131" s="30">
        <v>3072</v>
      </c>
      <c r="B2131" s="30" t="s">
        <v>7251</v>
      </c>
      <c r="C2131" s="30" t="s">
        <v>4113</v>
      </c>
      <c r="D2131" s="210">
        <v>47.8</v>
      </c>
    </row>
    <row r="2132" spans="1:4" x14ac:dyDescent="0.25">
      <c r="A2132" s="30">
        <v>3075</v>
      </c>
      <c r="B2132" s="30" t="s">
        <v>7252</v>
      </c>
      <c r="C2132" s="30" t="s">
        <v>4113</v>
      </c>
      <c r="D2132" s="210">
        <v>119.91</v>
      </c>
    </row>
    <row r="2133" spans="1:4" x14ac:dyDescent="0.25">
      <c r="A2133" s="30">
        <v>10780</v>
      </c>
      <c r="B2133" s="30" t="s">
        <v>7253</v>
      </c>
      <c r="C2133" s="30" t="s">
        <v>4113</v>
      </c>
      <c r="D2133" s="210">
        <v>10.130000000000001</v>
      </c>
    </row>
    <row r="2134" spans="1:4" x14ac:dyDescent="0.25">
      <c r="A2134" s="30">
        <v>10781</v>
      </c>
      <c r="B2134" s="30" t="s">
        <v>7254</v>
      </c>
      <c r="C2134" s="30" t="s">
        <v>4113</v>
      </c>
      <c r="D2134" s="210">
        <v>16.260000000000002</v>
      </c>
    </row>
    <row r="2135" spans="1:4" x14ac:dyDescent="0.25">
      <c r="A2135" s="30">
        <v>20106</v>
      </c>
      <c r="B2135" s="30" t="s">
        <v>7255</v>
      </c>
      <c r="C2135" s="30" t="s">
        <v>4113</v>
      </c>
      <c r="D2135" s="210">
        <v>5.36</v>
      </c>
    </row>
    <row r="2136" spans="1:4" x14ac:dyDescent="0.25">
      <c r="A2136" s="30">
        <v>20107</v>
      </c>
      <c r="B2136" s="30" t="s">
        <v>7256</v>
      </c>
      <c r="C2136" s="30" t="s">
        <v>4113</v>
      </c>
      <c r="D2136" s="210">
        <v>6.14</v>
      </c>
    </row>
    <row r="2137" spans="1:4" x14ac:dyDescent="0.25">
      <c r="A2137" s="30">
        <v>20108</v>
      </c>
      <c r="B2137" s="30" t="s">
        <v>7257</v>
      </c>
      <c r="C2137" s="30" t="s">
        <v>4113</v>
      </c>
      <c r="D2137" s="210">
        <v>8.1</v>
      </c>
    </row>
    <row r="2138" spans="1:4" x14ac:dyDescent="0.25">
      <c r="A2138" s="30">
        <v>20109</v>
      </c>
      <c r="B2138" s="30" t="s">
        <v>7258</v>
      </c>
      <c r="C2138" s="30" t="s">
        <v>4113</v>
      </c>
      <c r="D2138" s="210">
        <v>10.130000000000001</v>
      </c>
    </row>
    <row r="2139" spans="1:4" x14ac:dyDescent="0.25">
      <c r="A2139" s="30">
        <v>43612</v>
      </c>
      <c r="B2139" s="30" t="s">
        <v>13364</v>
      </c>
      <c r="C2139" s="30" t="s">
        <v>4140</v>
      </c>
      <c r="D2139" s="210">
        <v>72.790000000000006</v>
      </c>
    </row>
    <row r="2140" spans="1:4" x14ac:dyDescent="0.25">
      <c r="A2140" s="30">
        <v>43613</v>
      </c>
      <c r="B2140" s="30" t="s">
        <v>13365</v>
      </c>
      <c r="C2140" s="30" t="s">
        <v>4140</v>
      </c>
      <c r="D2140" s="210">
        <v>60.26</v>
      </c>
    </row>
    <row r="2141" spans="1:4" x14ac:dyDescent="0.25">
      <c r="A2141" s="30">
        <v>11480</v>
      </c>
      <c r="B2141" s="30" t="s">
        <v>13366</v>
      </c>
      <c r="C2141" s="30" t="s">
        <v>4140</v>
      </c>
      <c r="D2141" s="210">
        <v>92.48</v>
      </c>
    </row>
    <row r="2142" spans="1:4" x14ac:dyDescent="0.25">
      <c r="A2142" s="30">
        <v>11469</v>
      </c>
      <c r="B2142" s="30" t="s">
        <v>13367</v>
      </c>
      <c r="C2142" s="30" t="s">
        <v>4113</v>
      </c>
      <c r="D2142" s="210">
        <v>9.8699999999999992</v>
      </c>
    </row>
    <row r="2143" spans="1:4" x14ac:dyDescent="0.25">
      <c r="A2143" s="30">
        <v>11468</v>
      </c>
      <c r="B2143" s="30" t="s">
        <v>13368</v>
      </c>
      <c r="C2143" s="30" t="s">
        <v>4113</v>
      </c>
      <c r="D2143" s="210">
        <v>9.8800000000000008</v>
      </c>
    </row>
    <row r="2144" spans="1:4" x14ac:dyDescent="0.25">
      <c r="A2144" s="30">
        <v>11484</v>
      </c>
      <c r="B2144" s="30" t="s">
        <v>13369</v>
      </c>
      <c r="C2144" s="30" t="s">
        <v>4113</v>
      </c>
      <c r="D2144" s="210">
        <v>43.38</v>
      </c>
    </row>
    <row r="2145" spans="1:4" x14ac:dyDescent="0.25">
      <c r="A2145" s="30">
        <v>38155</v>
      </c>
      <c r="B2145" s="30" t="s">
        <v>13370</v>
      </c>
      <c r="C2145" s="30" t="s">
        <v>4113</v>
      </c>
      <c r="D2145" s="210">
        <v>67.36</v>
      </c>
    </row>
    <row r="2146" spans="1:4" x14ac:dyDescent="0.25">
      <c r="A2146" s="30">
        <v>11467</v>
      </c>
      <c r="B2146" s="30" t="s">
        <v>13371</v>
      </c>
      <c r="C2146" s="30" t="s">
        <v>4113</v>
      </c>
      <c r="D2146" s="210">
        <v>15.39</v>
      </c>
    </row>
    <row r="2147" spans="1:4" x14ac:dyDescent="0.25">
      <c r="A2147" s="30">
        <v>38153</v>
      </c>
      <c r="B2147" s="30" t="s">
        <v>13372</v>
      </c>
      <c r="C2147" s="30" t="s">
        <v>4140</v>
      </c>
      <c r="D2147" s="210">
        <v>39.31</v>
      </c>
    </row>
    <row r="2148" spans="1:4" x14ac:dyDescent="0.25">
      <c r="A2148" s="30">
        <v>43607</v>
      </c>
      <c r="B2148" s="30" t="s">
        <v>13373</v>
      </c>
      <c r="C2148" s="30" t="s">
        <v>4113</v>
      </c>
      <c r="D2148" s="210">
        <v>74.36</v>
      </c>
    </row>
    <row r="2149" spans="1:4" x14ac:dyDescent="0.25">
      <c r="A2149" s="30">
        <v>3080</v>
      </c>
      <c r="B2149" s="30" t="s">
        <v>13374</v>
      </c>
      <c r="C2149" s="30" t="s">
        <v>4140</v>
      </c>
      <c r="D2149" s="210">
        <v>50</v>
      </c>
    </row>
    <row r="2150" spans="1:4" x14ac:dyDescent="0.25">
      <c r="A2150" s="30">
        <v>3081</v>
      </c>
      <c r="B2150" s="30" t="s">
        <v>13375</v>
      </c>
      <c r="C2150" s="30" t="s">
        <v>4140</v>
      </c>
      <c r="D2150" s="210">
        <v>98.92</v>
      </c>
    </row>
    <row r="2151" spans="1:4" x14ac:dyDescent="0.25">
      <c r="A2151" s="30">
        <v>3090</v>
      </c>
      <c r="B2151" s="30" t="s">
        <v>13376</v>
      </c>
      <c r="C2151" s="30" t="s">
        <v>4140</v>
      </c>
      <c r="D2151" s="210">
        <v>44.63</v>
      </c>
    </row>
    <row r="2152" spans="1:4" x14ac:dyDescent="0.25">
      <c r="A2152" s="30">
        <v>43611</v>
      </c>
      <c r="B2152" s="30" t="s">
        <v>13377</v>
      </c>
      <c r="C2152" s="30" t="s">
        <v>4140</v>
      </c>
      <c r="D2152" s="210">
        <v>74.05</v>
      </c>
    </row>
    <row r="2153" spans="1:4" x14ac:dyDescent="0.25">
      <c r="A2153" s="30">
        <v>3103</v>
      </c>
      <c r="B2153" s="30" t="s">
        <v>13378</v>
      </c>
      <c r="C2153" s="30" t="s">
        <v>4113</v>
      </c>
      <c r="D2153" s="210">
        <v>37</v>
      </c>
    </row>
    <row r="2154" spans="1:4" x14ac:dyDescent="0.25">
      <c r="A2154" s="30">
        <v>3097</v>
      </c>
      <c r="B2154" s="30" t="s">
        <v>13379</v>
      </c>
      <c r="C2154" s="30" t="s">
        <v>4140</v>
      </c>
      <c r="D2154" s="210">
        <v>55.98</v>
      </c>
    </row>
    <row r="2155" spans="1:4" x14ac:dyDescent="0.25">
      <c r="A2155" s="30">
        <v>3099</v>
      </c>
      <c r="B2155" s="30" t="s">
        <v>13380</v>
      </c>
      <c r="C2155" s="30" t="s">
        <v>4140</v>
      </c>
      <c r="D2155" s="210">
        <v>89.64</v>
      </c>
    </row>
    <row r="2156" spans="1:4" x14ac:dyDescent="0.25">
      <c r="A2156" s="30">
        <v>38151</v>
      </c>
      <c r="B2156" s="30" t="s">
        <v>13381</v>
      </c>
      <c r="C2156" s="30" t="s">
        <v>4140</v>
      </c>
      <c r="D2156" s="210">
        <v>64.98</v>
      </c>
    </row>
    <row r="2157" spans="1:4" x14ac:dyDescent="0.25">
      <c r="A2157" s="30">
        <v>38152</v>
      </c>
      <c r="B2157" s="30" t="s">
        <v>13382</v>
      </c>
      <c r="C2157" s="30" t="s">
        <v>4140</v>
      </c>
      <c r="D2157" s="210">
        <v>104.83</v>
      </c>
    </row>
    <row r="2158" spans="1:4" x14ac:dyDescent="0.25">
      <c r="A2158" s="30">
        <v>43610</v>
      </c>
      <c r="B2158" s="30" t="s">
        <v>13383</v>
      </c>
      <c r="C2158" s="30" t="s">
        <v>4113</v>
      </c>
      <c r="D2158" s="210">
        <v>55.54</v>
      </c>
    </row>
    <row r="2159" spans="1:4" x14ac:dyDescent="0.25">
      <c r="A2159" s="30">
        <v>3093</v>
      </c>
      <c r="B2159" s="30" t="s">
        <v>13384</v>
      </c>
      <c r="C2159" s="30" t="s">
        <v>4140</v>
      </c>
      <c r="D2159" s="210">
        <v>89.64</v>
      </c>
    </row>
    <row r="2160" spans="1:4" x14ac:dyDescent="0.25">
      <c r="A2160" s="30">
        <v>38165</v>
      </c>
      <c r="B2160" s="30" t="s">
        <v>7259</v>
      </c>
      <c r="C2160" s="30" t="s">
        <v>4140</v>
      </c>
      <c r="D2160" s="210">
        <v>74.11</v>
      </c>
    </row>
    <row r="2161" spans="1:4" x14ac:dyDescent="0.25">
      <c r="A2161" s="30">
        <v>38177</v>
      </c>
      <c r="B2161" s="30" t="s">
        <v>13385</v>
      </c>
      <c r="C2161" s="30" t="s">
        <v>4113</v>
      </c>
      <c r="D2161" s="210">
        <v>22.02</v>
      </c>
    </row>
    <row r="2162" spans="1:4" x14ac:dyDescent="0.25">
      <c r="A2162" s="30">
        <v>11458</v>
      </c>
      <c r="B2162" s="30" t="s">
        <v>7260</v>
      </c>
      <c r="C2162" s="30" t="s">
        <v>4113</v>
      </c>
      <c r="D2162" s="210">
        <v>26.29</v>
      </c>
    </row>
    <row r="2163" spans="1:4" x14ac:dyDescent="0.25">
      <c r="A2163" s="30">
        <v>3108</v>
      </c>
      <c r="B2163" s="30" t="s">
        <v>13386</v>
      </c>
      <c r="C2163" s="30" t="s">
        <v>4113</v>
      </c>
      <c r="D2163" s="210">
        <v>111.76</v>
      </c>
    </row>
    <row r="2164" spans="1:4" x14ac:dyDescent="0.25">
      <c r="A2164" s="30">
        <v>3105</v>
      </c>
      <c r="B2164" s="30" t="s">
        <v>13387</v>
      </c>
      <c r="C2164" s="30" t="s">
        <v>4113</v>
      </c>
      <c r="D2164" s="210">
        <v>146.18</v>
      </c>
    </row>
    <row r="2165" spans="1:4" x14ac:dyDescent="0.25">
      <c r="A2165" s="30">
        <v>38178</v>
      </c>
      <c r="B2165" s="30" t="s">
        <v>13388</v>
      </c>
      <c r="C2165" s="30" t="s">
        <v>4113</v>
      </c>
      <c r="D2165" s="210">
        <v>24.23</v>
      </c>
    </row>
    <row r="2166" spans="1:4" x14ac:dyDescent="0.25">
      <c r="A2166" s="30">
        <v>43575</v>
      </c>
      <c r="B2166" s="30" t="s">
        <v>13389</v>
      </c>
      <c r="C2166" s="30" t="s">
        <v>4113</v>
      </c>
      <c r="D2166" s="210">
        <v>52.5</v>
      </c>
    </row>
    <row r="2167" spans="1:4" x14ac:dyDescent="0.25">
      <c r="A2167" s="30">
        <v>43577</v>
      </c>
      <c r="B2167" s="30" t="s">
        <v>13390</v>
      </c>
      <c r="C2167" s="30" t="s">
        <v>4113</v>
      </c>
      <c r="D2167" s="210">
        <v>91.27</v>
      </c>
    </row>
    <row r="2168" spans="1:4" x14ac:dyDescent="0.25">
      <c r="A2168" s="30">
        <v>42481</v>
      </c>
      <c r="B2168" s="30" t="s">
        <v>7261</v>
      </c>
      <c r="C2168" s="30" t="s">
        <v>4114</v>
      </c>
      <c r="D2168" s="210">
        <v>29.26</v>
      </c>
    </row>
    <row r="2169" spans="1:4" x14ac:dyDescent="0.25">
      <c r="A2169" s="30">
        <v>43458</v>
      </c>
      <c r="B2169" s="30" t="s">
        <v>7262</v>
      </c>
      <c r="C2169" s="30" t="s">
        <v>4115</v>
      </c>
      <c r="D2169" s="210">
        <v>0.04</v>
      </c>
    </row>
    <row r="2170" spans="1:4" x14ac:dyDescent="0.25">
      <c r="A2170" s="30">
        <v>43470</v>
      </c>
      <c r="B2170" s="30" t="s">
        <v>7263</v>
      </c>
      <c r="C2170" s="30" t="s">
        <v>4120</v>
      </c>
      <c r="D2170" s="210">
        <v>7.9</v>
      </c>
    </row>
    <row r="2171" spans="1:4" x14ac:dyDescent="0.25">
      <c r="A2171" s="30">
        <v>43459</v>
      </c>
      <c r="B2171" s="30" t="s">
        <v>7264</v>
      </c>
      <c r="C2171" s="30" t="s">
        <v>4115</v>
      </c>
      <c r="D2171" s="210">
        <v>0.38</v>
      </c>
    </row>
    <row r="2172" spans="1:4" x14ac:dyDescent="0.25">
      <c r="A2172" s="30">
        <v>43471</v>
      </c>
      <c r="B2172" s="30" t="s">
        <v>7265</v>
      </c>
      <c r="C2172" s="30" t="s">
        <v>4120</v>
      </c>
      <c r="D2172" s="210">
        <v>71.44</v>
      </c>
    </row>
    <row r="2173" spans="1:4" x14ac:dyDescent="0.25">
      <c r="A2173" s="30">
        <v>43460</v>
      </c>
      <c r="B2173" s="30" t="s">
        <v>7266</v>
      </c>
      <c r="C2173" s="30" t="s">
        <v>4115</v>
      </c>
      <c r="D2173" s="210">
        <v>0.62</v>
      </c>
    </row>
    <row r="2174" spans="1:4" x14ac:dyDescent="0.25">
      <c r="A2174" s="30">
        <v>43472</v>
      </c>
      <c r="B2174" s="30" t="s">
        <v>7267</v>
      </c>
      <c r="C2174" s="30" t="s">
        <v>4120</v>
      </c>
      <c r="D2174" s="210">
        <v>117.38</v>
      </c>
    </row>
    <row r="2175" spans="1:4" x14ac:dyDescent="0.25">
      <c r="A2175" s="30">
        <v>43461</v>
      </c>
      <c r="B2175" s="30" t="s">
        <v>7268</v>
      </c>
      <c r="C2175" s="30" t="s">
        <v>4115</v>
      </c>
      <c r="D2175" s="210">
        <v>0.28000000000000003</v>
      </c>
    </row>
    <row r="2176" spans="1:4" x14ac:dyDescent="0.25">
      <c r="A2176" s="30">
        <v>43473</v>
      </c>
      <c r="B2176" s="30" t="s">
        <v>7269</v>
      </c>
      <c r="C2176" s="30" t="s">
        <v>4120</v>
      </c>
      <c r="D2176" s="210">
        <v>53.34</v>
      </c>
    </row>
    <row r="2177" spans="1:4" x14ac:dyDescent="0.25">
      <c r="A2177" s="30">
        <v>43463</v>
      </c>
      <c r="B2177" s="30" t="s">
        <v>7270</v>
      </c>
      <c r="C2177" s="30" t="s">
        <v>4115</v>
      </c>
      <c r="D2177" s="210">
        <v>0.08</v>
      </c>
    </row>
    <row r="2178" spans="1:4" x14ac:dyDescent="0.25">
      <c r="A2178" s="30">
        <v>43475</v>
      </c>
      <c r="B2178" s="30" t="s">
        <v>13391</v>
      </c>
      <c r="C2178" s="30" t="s">
        <v>4120</v>
      </c>
      <c r="D2178" s="210">
        <v>14.97</v>
      </c>
    </row>
    <row r="2179" spans="1:4" x14ac:dyDescent="0.25">
      <c r="A2179" s="30">
        <v>43462</v>
      </c>
      <c r="B2179" s="30" t="s">
        <v>7271</v>
      </c>
      <c r="C2179" s="30" t="s">
        <v>4115</v>
      </c>
      <c r="D2179" s="210">
        <v>0.01</v>
      </c>
    </row>
    <row r="2180" spans="1:4" x14ac:dyDescent="0.25">
      <c r="A2180" s="30">
        <v>43474</v>
      </c>
      <c r="B2180" s="30" t="s">
        <v>7272</v>
      </c>
      <c r="C2180" s="30" t="s">
        <v>4120</v>
      </c>
      <c r="D2180" s="210">
        <v>1.6</v>
      </c>
    </row>
    <row r="2181" spans="1:4" x14ac:dyDescent="0.25">
      <c r="A2181" s="30">
        <v>43464</v>
      </c>
      <c r="B2181" s="30" t="s">
        <v>7273</v>
      </c>
      <c r="C2181" s="30" t="s">
        <v>4115</v>
      </c>
      <c r="D2181" s="210">
        <v>0.01</v>
      </c>
    </row>
    <row r="2182" spans="1:4" x14ac:dyDescent="0.25">
      <c r="A2182" s="30">
        <v>43476</v>
      </c>
      <c r="B2182" s="30" t="s">
        <v>7274</v>
      </c>
      <c r="C2182" s="30" t="s">
        <v>4120</v>
      </c>
      <c r="D2182" s="210">
        <v>0.01</v>
      </c>
    </row>
    <row r="2183" spans="1:4" x14ac:dyDescent="0.25">
      <c r="A2183" s="30">
        <v>43465</v>
      </c>
      <c r="B2183" s="30" t="s">
        <v>7275</v>
      </c>
      <c r="C2183" s="30" t="s">
        <v>4115</v>
      </c>
      <c r="D2183" s="210">
        <v>0.57999999999999996</v>
      </c>
    </row>
    <row r="2184" spans="1:4" x14ac:dyDescent="0.25">
      <c r="A2184" s="30">
        <v>43477</v>
      </c>
      <c r="B2184" s="30" t="s">
        <v>7276</v>
      </c>
      <c r="C2184" s="30" t="s">
        <v>4120</v>
      </c>
      <c r="D2184" s="210">
        <v>110.22</v>
      </c>
    </row>
    <row r="2185" spans="1:4" x14ac:dyDescent="0.25">
      <c r="A2185" s="30">
        <v>43466</v>
      </c>
      <c r="B2185" s="30" t="s">
        <v>7277</v>
      </c>
      <c r="C2185" s="30" t="s">
        <v>4115</v>
      </c>
      <c r="D2185" s="210">
        <v>1.27</v>
      </c>
    </row>
    <row r="2186" spans="1:4" x14ac:dyDescent="0.25">
      <c r="A2186" s="30">
        <v>43478</v>
      </c>
      <c r="B2186" s="30" t="s">
        <v>7278</v>
      </c>
      <c r="C2186" s="30" t="s">
        <v>4120</v>
      </c>
      <c r="D2186" s="210">
        <v>240.1</v>
      </c>
    </row>
    <row r="2187" spans="1:4" x14ac:dyDescent="0.25">
      <c r="A2187" s="30">
        <v>43467</v>
      </c>
      <c r="B2187" s="30" t="s">
        <v>7279</v>
      </c>
      <c r="C2187" s="30" t="s">
        <v>4115</v>
      </c>
      <c r="D2187" s="210">
        <v>0.41</v>
      </c>
    </row>
    <row r="2188" spans="1:4" x14ac:dyDescent="0.25">
      <c r="A2188" s="30">
        <v>43479</v>
      </c>
      <c r="B2188" s="30" t="s">
        <v>7280</v>
      </c>
      <c r="C2188" s="30" t="s">
        <v>4120</v>
      </c>
      <c r="D2188" s="210">
        <v>76.97</v>
      </c>
    </row>
    <row r="2189" spans="1:4" x14ac:dyDescent="0.25">
      <c r="A2189" s="30">
        <v>43468</v>
      </c>
      <c r="B2189" s="30" t="s">
        <v>7281</v>
      </c>
      <c r="C2189" s="30" t="s">
        <v>4115</v>
      </c>
      <c r="D2189" s="210">
        <v>0.89</v>
      </c>
    </row>
    <row r="2190" spans="1:4" x14ac:dyDescent="0.25">
      <c r="A2190" s="30">
        <v>43480</v>
      </c>
      <c r="B2190" s="30" t="s">
        <v>7282</v>
      </c>
      <c r="C2190" s="30" t="s">
        <v>4120</v>
      </c>
      <c r="D2190" s="210">
        <v>167.28</v>
      </c>
    </row>
    <row r="2191" spans="1:4" x14ac:dyDescent="0.25">
      <c r="A2191" s="30">
        <v>43469</v>
      </c>
      <c r="B2191" s="30" t="s">
        <v>7283</v>
      </c>
      <c r="C2191" s="30" t="s">
        <v>4115</v>
      </c>
      <c r="D2191" s="210">
        <v>0.06</v>
      </c>
    </row>
    <row r="2192" spans="1:4" x14ac:dyDescent="0.25">
      <c r="A2192" s="30">
        <v>43481</v>
      </c>
      <c r="B2192" s="30" t="s">
        <v>7284</v>
      </c>
      <c r="C2192" s="30" t="s">
        <v>4120</v>
      </c>
      <c r="D2192" s="210">
        <v>10.78</v>
      </c>
    </row>
    <row r="2193" spans="1:4" x14ac:dyDescent="0.25">
      <c r="A2193" s="30">
        <v>3119</v>
      </c>
      <c r="B2193" s="30" t="s">
        <v>13392</v>
      </c>
      <c r="C2193" s="30" t="s">
        <v>4113</v>
      </c>
      <c r="D2193" s="210">
        <v>2.84</v>
      </c>
    </row>
    <row r="2194" spans="1:4" x14ac:dyDescent="0.25">
      <c r="A2194" s="30">
        <v>3122</v>
      </c>
      <c r="B2194" s="30" t="s">
        <v>13393</v>
      </c>
      <c r="C2194" s="30" t="s">
        <v>4113</v>
      </c>
      <c r="D2194" s="210">
        <v>5.79</v>
      </c>
    </row>
    <row r="2195" spans="1:4" x14ac:dyDescent="0.25">
      <c r="A2195" s="30">
        <v>3121</v>
      </c>
      <c r="B2195" s="30" t="s">
        <v>13394</v>
      </c>
      <c r="C2195" s="30" t="s">
        <v>4113</v>
      </c>
      <c r="D2195" s="210">
        <v>6.56</v>
      </c>
    </row>
    <row r="2196" spans="1:4" x14ac:dyDescent="0.25">
      <c r="A2196" s="30">
        <v>3120</v>
      </c>
      <c r="B2196" s="30" t="s">
        <v>13395</v>
      </c>
      <c r="C2196" s="30" t="s">
        <v>4113</v>
      </c>
      <c r="D2196" s="210">
        <v>12.44</v>
      </c>
    </row>
    <row r="2197" spans="1:4" x14ac:dyDescent="0.25">
      <c r="A2197" s="30">
        <v>11455</v>
      </c>
      <c r="B2197" s="30" t="s">
        <v>13396</v>
      </c>
      <c r="C2197" s="30" t="s">
        <v>4113</v>
      </c>
      <c r="D2197" s="210">
        <v>18</v>
      </c>
    </row>
    <row r="2198" spans="1:4" x14ac:dyDescent="0.25">
      <c r="A2198" s="30">
        <v>11456</v>
      </c>
      <c r="B2198" s="30" t="s">
        <v>13397</v>
      </c>
      <c r="C2198" s="30" t="s">
        <v>4113</v>
      </c>
      <c r="D2198" s="210">
        <v>21.51</v>
      </c>
    </row>
    <row r="2199" spans="1:4" x14ac:dyDescent="0.25">
      <c r="A2199" s="30">
        <v>3107</v>
      </c>
      <c r="B2199" s="30" t="s">
        <v>13398</v>
      </c>
      <c r="C2199" s="30" t="s">
        <v>4113</v>
      </c>
      <c r="D2199" s="210">
        <v>9.07</v>
      </c>
    </row>
    <row r="2200" spans="1:4" x14ac:dyDescent="0.25">
      <c r="A2200" s="30">
        <v>43583</v>
      </c>
      <c r="B2200" s="30" t="s">
        <v>13399</v>
      </c>
      <c r="C2200" s="30" t="s">
        <v>4113</v>
      </c>
      <c r="D2200" s="210">
        <v>10.23</v>
      </c>
    </row>
    <row r="2201" spans="1:4" x14ac:dyDescent="0.25">
      <c r="A2201" s="30">
        <v>43586</v>
      </c>
      <c r="B2201" s="30" t="s">
        <v>13400</v>
      </c>
      <c r="C2201" s="30" t="s">
        <v>4113</v>
      </c>
      <c r="D2201" s="210">
        <v>10.49</v>
      </c>
    </row>
    <row r="2202" spans="1:4" x14ac:dyDescent="0.25">
      <c r="A2202" s="30">
        <v>11461</v>
      </c>
      <c r="B2202" s="30" t="s">
        <v>13401</v>
      </c>
      <c r="C2202" s="30" t="s">
        <v>4113</v>
      </c>
      <c r="D2202" s="210">
        <v>11.43</v>
      </c>
    </row>
    <row r="2203" spans="1:4" x14ac:dyDescent="0.25">
      <c r="A2203" s="30">
        <v>43587</v>
      </c>
      <c r="B2203" s="30" t="s">
        <v>13402</v>
      </c>
      <c r="C2203" s="30" t="s">
        <v>4113</v>
      </c>
      <c r="D2203" s="210">
        <v>13.19</v>
      </c>
    </row>
    <row r="2204" spans="1:4" x14ac:dyDescent="0.25">
      <c r="A2204" s="30">
        <v>3106</v>
      </c>
      <c r="B2204" s="30" t="s">
        <v>13403</v>
      </c>
      <c r="C2204" s="30" t="s">
        <v>4113</v>
      </c>
      <c r="D2204" s="210">
        <v>16.73</v>
      </c>
    </row>
    <row r="2205" spans="1:4" x14ac:dyDescent="0.25">
      <c r="A2205" s="30">
        <v>25951</v>
      </c>
      <c r="B2205" s="30" t="s">
        <v>7285</v>
      </c>
      <c r="C2205" s="30" t="s">
        <v>4117</v>
      </c>
      <c r="D2205" s="210">
        <v>2.99</v>
      </c>
    </row>
    <row r="2206" spans="1:4" x14ac:dyDescent="0.25">
      <c r="A2206" s="30">
        <v>3123</v>
      </c>
      <c r="B2206" s="30" t="s">
        <v>7286</v>
      </c>
      <c r="C2206" s="30" t="s">
        <v>4117</v>
      </c>
      <c r="D2206" s="210">
        <v>2.79</v>
      </c>
    </row>
    <row r="2207" spans="1:4" x14ac:dyDescent="0.25">
      <c r="A2207" s="30">
        <v>38125</v>
      </c>
      <c r="B2207" s="30" t="s">
        <v>7287</v>
      </c>
      <c r="C2207" s="30" t="s">
        <v>4117</v>
      </c>
      <c r="D2207" s="210">
        <v>0.85</v>
      </c>
    </row>
    <row r="2208" spans="1:4" x14ac:dyDescent="0.25">
      <c r="A2208" s="30">
        <v>39014</v>
      </c>
      <c r="B2208" s="30" t="s">
        <v>7288</v>
      </c>
      <c r="C2208" s="30" t="s">
        <v>4117</v>
      </c>
      <c r="D2208" s="210">
        <v>8.64</v>
      </c>
    </row>
    <row r="2209" spans="1:4" x14ac:dyDescent="0.25">
      <c r="A2209" s="30">
        <v>39365</v>
      </c>
      <c r="B2209" s="30" t="s">
        <v>7289</v>
      </c>
      <c r="C2209" s="30" t="s">
        <v>4113</v>
      </c>
      <c r="D2209" s="211">
        <v>1075.08</v>
      </c>
    </row>
    <row r="2210" spans="1:4" x14ac:dyDescent="0.25">
      <c r="A2210" s="30">
        <v>39366</v>
      </c>
      <c r="B2210" s="30" t="s">
        <v>7290</v>
      </c>
      <c r="C2210" s="30" t="s">
        <v>4113</v>
      </c>
      <c r="D2210" s="211">
        <v>2752.66</v>
      </c>
    </row>
    <row r="2211" spans="1:4" x14ac:dyDescent="0.25">
      <c r="A2211" s="30">
        <v>39367</v>
      </c>
      <c r="B2211" s="30" t="s">
        <v>7291</v>
      </c>
      <c r="C2211" s="30" t="s">
        <v>4113</v>
      </c>
      <c r="D2211" s="211">
        <v>3762.39</v>
      </c>
    </row>
    <row r="2212" spans="1:4" x14ac:dyDescent="0.25">
      <c r="A2212" s="30">
        <v>37394</v>
      </c>
      <c r="B2212" s="30" t="s">
        <v>7292</v>
      </c>
      <c r="C2212" s="30" t="s">
        <v>4144</v>
      </c>
      <c r="D2212" s="210">
        <v>40.42</v>
      </c>
    </row>
    <row r="2213" spans="1:4" x14ac:dyDescent="0.25">
      <c r="A2213" s="30">
        <v>14146</v>
      </c>
      <c r="B2213" s="30" t="s">
        <v>7293</v>
      </c>
      <c r="C2213" s="30" t="s">
        <v>4144</v>
      </c>
      <c r="D2213" s="210">
        <v>65</v>
      </c>
    </row>
    <row r="2214" spans="1:4" x14ac:dyDescent="0.25">
      <c r="A2214" s="30">
        <v>38134</v>
      </c>
      <c r="B2214" s="30" t="s">
        <v>7294</v>
      </c>
      <c r="C2214" s="30" t="s">
        <v>4117</v>
      </c>
      <c r="D2214" s="210">
        <v>77.33</v>
      </c>
    </row>
    <row r="2215" spans="1:4" x14ac:dyDescent="0.25">
      <c r="A2215" s="30">
        <v>38132</v>
      </c>
      <c r="B2215" s="30" t="s">
        <v>7295</v>
      </c>
      <c r="C2215" s="30" t="s">
        <v>4117</v>
      </c>
      <c r="D2215" s="210">
        <v>78.88</v>
      </c>
    </row>
    <row r="2216" spans="1:4" x14ac:dyDescent="0.25">
      <c r="A2216" s="30">
        <v>38133</v>
      </c>
      <c r="B2216" s="30" t="s">
        <v>7296</v>
      </c>
      <c r="C2216" s="30" t="s">
        <v>4117</v>
      </c>
      <c r="D2216" s="210">
        <v>76.290000000000006</v>
      </c>
    </row>
    <row r="2217" spans="1:4" x14ac:dyDescent="0.25">
      <c r="A2217" s="30">
        <v>938</v>
      </c>
      <c r="B2217" s="30" t="s">
        <v>7297</v>
      </c>
      <c r="C2217" s="30" t="s">
        <v>4116</v>
      </c>
      <c r="D2217" s="210">
        <v>1.55</v>
      </c>
    </row>
    <row r="2218" spans="1:4" x14ac:dyDescent="0.25">
      <c r="A2218" s="30">
        <v>937</v>
      </c>
      <c r="B2218" s="30" t="s">
        <v>7298</v>
      </c>
      <c r="C2218" s="30" t="s">
        <v>4116</v>
      </c>
      <c r="D2218" s="210">
        <v>9.6199999999999992</v>
      </c>
    </row>
    <row r="2219" spans="1:4" x14ac:dyDescent="0.25">
      <c r="A2219" s="30">
        <v>939</v>
      </c>
      <c r="B2219" s="30" t="s">
        <v>7299</v>
      </c>
      <c r="C2219" s="30" t="s">
        <v>4116</v>
      </c>
      <c r="D2219" s="210">
        <v>2.4900000000000002</v>
      </c>
    </row>
    <row r="2220" spans="1:4" x14ac:dyDescent="0.25">
      <c r="A2220" s="30">
        <v>944</v>
      </c>
      <c r="B2220" s="30" t="s">
        <v>7300</v>
      </c>
      <c r="C2220" s="30" t="s">
        <v>4116</v>
      </c>
      <c r="D2220" s="210">
        <v>4.26</v>
      </c>
    </row>
    <row r="2221" spans="1:4" x14ac:dyDescent="0.25">
      <c r="A2221" s="30">
        <v>940</v>
      </c>
      <c r="B2221" s="30" t="s">
        <v>7301</v>
      </c>
      <c r="C2221" s="30" t="s">
        <v>4116</v>
      </c>
      <c r="D2221" s="210">
        <v>5.88</v>
      </c>
    </row>
    <row r="2222" spans="1:4" x14ac:dyDescent="0.25">
      <c r="A2222" s="30">
        <v>936</v>
      </c>
      <c r="B2222" s="30" t="s">
        <v>7302</v>
      </c>
      <c r="C2222" s="30" t="s">
        <v>4116</v>
      </c>
      <c r="D2222" s="210">
        <v>1.88</v>
      </c>
    </row>
    <row r="2223" spans="1:4" x14ac:dyDescent="0.25">
      <c r="A2223" s="30">
        <v>935</v>
      </c>
      <c r="B2223" s="30" t="s">
        <v>7303</v>
      </c>
      <c r="C2223" s="30" t="s">
        <v>4116</v>
      </c>
      <c r="D2223" s="210">
        <v>1.43</v>
      </c>
    </row>
    <row r="2224" spans="1:4" x14ac:dyDescent="0.25">
      <c r="A2224" s="30">
        <v>406</v>
      </c>
      <c r="B2224" s="30" t="s">
        <v>7304</v>
      </c>
      <c r="C2224" s="30" t="s">
        <v>4113</v>
      </c>
      <c r="D2224" s="210">
        <v>85.65</v>
      </c>
    </row>
    <row r="2225" spans="1:4" x14ac:dyDescent="0.25">
      <c r="A2225" s="30">
        <v>42529</v>
      </c>
      <c r="B2225" s="30" t="s">
        <v>7305</v>
      </c>
      <c r="C2225" s="30" t="s">
        <v>4116</v>
      </c>
      <c r="D2225" s="210">
        <v>1.32</v>
      </c>
    </row>
    <row r="2226" spans="1:4" x14ac:dyDescent="0.25">
      <c r="A2226" s="30">
        <v>39634</v>
      </c>
      <c r="B2226" s="30" t="s">
        <v>7306</v>
      </c>
      <c r="C2226" s="30" t="s">
        <v>4116</v>
      </c>
      <c r="D2226" s="210">
        <v>9.68</v>
      </c>
    </row>
    <row r="2227" spans="1:4" x14ac:dyDescent="0.25">
      <c r="A2227" s="30">
        <v>39701</v>
      </c>
      <c r="B2227" s="30" t="s">
        <v>7307</v>
      </c>
      <c r="C2227" s="30" t="s">
        <v>4113</v>
      </c>
      <c r="D2227" s="210">
        <v>91.45</v>
      </c>
    </row>
    <row r="2228" spans="1:4" x14ac:dyDescent="0.25">
      <c r="A2228" s="30">
        <v>12815</v>
      </c>
      <c r="B2228" s="30" t="s">
        <v>7308</v>
      </c>
      <c r="C2228" s="30" t="s">
        <v>4113</v>
      </c>
      <c r="D2228" s="210">
        <v>9</v>
      </c>
    </row>
    <row r="2229" spans="1:4" x14ac:dyDescent="0.25">
      <c r="A2229" s="30">
        <v>407</v>
      </c>
      <c r="B2229" s="30" t="s">
        <v>7309</v>
      </c>
      <c r="C2229" s="30" t="s">
        <v>4117</v>
      </c>
      <c r="D2229" s="210">
        <v>55.36</v>
      </c>
    </row>
    <row r="2230" spans="1:4" x14ac:dyDescent="0.25">
      <c r="A2230" s="30">
        <v>39431</v>
      </c>
      <c r="B2230" s="30" t="s">
        <v>7310</v>
      </c>
      <c r="C2230" s="30" t="s">
        <v>4116</v>
      </c>
      <c r="D2230" s="210">
        <v>0.21</v>
      </c>
    </row>
    <row r="2231" spans="1:4" x14ac:dyDescent="0.25">
      <c r="A2231" s="30">
        <v>39432</v>
      </c>
      <c r="B2231" s="30" t="s">
        <v>7311</v>
      </c>
      <c r="C2231" s="30" t="s">
        <v>4116</v>
      </c>
      <c r="D2231" s="210">
        <v>2.82</v>
      </c>
    </row>
    <row r="2232" spans="1:4" x14ac:dyDescent="0.25">
      <c r="A2232" s="30">
        <v>20111</v>
      </c>
      <c r="B2232" s="30" t="s">
        <v>7312</v>
      </c>
      <c r="C2232" s="30" t="s">
        <v>4113</v>
      </c>
      <c r="D2232" s="210">
        <v>10.96</v>
      </c>
    </row>
    <row r="2233" spans="1:4" x14ac:dyDescent="0.25">
      <c r="A2233" s="30">
        <v>21127</v>
      </c>
      <c r="B2233" s="30" t="s">
        <v>7313</v>
      </c>
      <c r="C2233" s="30" t="s">
        <v>4113</v>
      </c>
      <c r="D2233" s="210">
        <v>4.1399999999999997</v>
      </c>
    </row>
    <row r="2234" spans="1:4" x14ac:dyDescent="0.25">
      <c r="A2234" s="30">
        <v>404</v>
      </c>
      <c r="B2234" s="30" t="s">
        <v>7314</v>
      </c>
      <c r="C2234" s="30" t="s">
        <v>4116</v>
      </c>
      <c r="D2234" s="210">
        <v>1.49</v>
      </c>
    </row>
    <row r="2235" spans="1:4" x14ac:dyDescent="0.25">
      <c r="A2235" s="30">
        <v>14151</v>
      </c>
      <c r="B2235" s="30" t="s">
        <v>7315</v>
      </c>
      <c r="C2235" s="30" t="s">
        <v>4113</v>
      </c>
      <c r="D2235" s="210">
        <v>46.71</v>
      </c>
    </row>
    <row r="2236" spans="1:4" x14ac:dyDescent="0.25">
      <c r="A2236" s="30">
        <v>14153</v>
      </c>
      <c r="B2236" s="30" t="s">
        <v>7316</v>
      </c>
      <c r="C2236" s="30" t="s">
        <v>4113</v>
      </c>
      <c r="D2236" s="210">
        <v>52.81</v>
      </c>
    </row>
    <row r="2237" spans="1:4" x14ac:dyDescent="0.25">
      <c r="A2237" s="30">
        <v>14152</v>
      </c>
      <c r="B2237" s="30" t="s">
        <v>7317</v>
      </c>
      <c r="C2237" s="30" t="s">
        <v>4113</v>
      </c>
      <c r="D2237" s="210">
        <v>40.54</v>
      </c>
    </row>
    <row r="2238" spans="1:4" x14ac:dyDescent="0.25">
      <c r="A2238" s="30">
        <v>14154</v>
      </c>
      <c r="B2238" s="30" t="s">
        <v>7318</v>
      </c>
      <c r="C2238" s="30" t="s">
        <v>4113</v>
      </c>
      <c r="D2238" s="210">
        <v>141.9</v>
      </c>
    </row>
    <row r="2239" spans="1:4" x14ac:dyDescent="0.25">
      <c r="A2239" s="30">
        <v>42015</v>
      </c>
      <c r="B2239" s="30" t="s">
        <v>7319</v>
      </c>
      <c r="C2239" s="30" t="s">
        <v>4116</v>
      </c>
      <c r="D2239" s="210">
        <v>1.75</v>
      </c>
    </row>
    <row r="2240" spans="1:4" x14ac:dyDescent="0.25">
      <c r="A2240" s="30">
        <v>3146</v>
      </c>
      <c r="B2240" s="30" t="s">
        <v>7320</v>
      </c>
      <c r="C2240" s="30" t="s">
        <v>4113</v>
      </c>
      <c r="D2240" s="210">
        <v>4.97</v>
      </c>
    </row>
    <row r="2241" spans="1:4" x14ac:dyDescent="0.25">
      <c r="A2241" s="30">
        <v>3143</v>
      </c>
      <c r="B2241" s="30" t="s">
        <v>7321</v>
      </c>
      <c r="C2241" s="30" t="s">
        <v>4113</v>
      </c>
      <c r="D2241" s="210">
        <v>11.3</v>
      </c>
    </row>
    <row r="2242" spans="1:4" x14ac:dyDescent="0.25">
      <c r="A2242" s="30">
        <v>3148</v>
      </c>
      <c r="B2242" s="30" t="s">
        <v>7322</v>
      </c>
      <c r="C2242" s="30" t="s">
        <v>4113</v>
      </c>
      <c r="D2242" s="210">
        <v>18.329999999999998</v>
      </c>
    </row>
    <row r="2243" spans="1:4" x14ac:dyDescent="0.25">
      <c r="A2243" s="30">
        <v>4310</v>
      </c>
      <c r="B2243" s="30" t="s">
        <v>7323</v>
      </c>
      <c r="C2243" s="30" t="s">
        <v>4113</v>
      </c>
      <c r="D2243" s="210">
        <v>2.68</v>
      </c>
    </row>
    <row r="2244" spans="1:4" x14ac:dyDescent="0.25">
      <c r="A2244" s="30">
        <v>4311</v>
      </c>
      <c r="B2244" s="30" t="s">
        <v>7324</v>
      </c>
      <c r="C2244" s="30" t="s">
        <v>4113</v>
      </c>
      <c r="D2244" s="210">
        <v>1.88</v>
      </c>
    </row>
    <row r="2245" spans="1:4" x14ac:dyDescent="0.25">
      <c r="A2245" s="30">
        <v>4312</v>
      </c>
      <c r="B2245" s="30" t="s">
        <v>7325</v>
      </c>
      <c r="C2245" s="30" t="s">
        <v>4113</v>
      </c>
      <c r="D2245" s="210">
        <v>2.64</v>
      </c>
    </row>
    <row r="2246" spans="1:4" x14ac:dyDescent="0.25">
      <c r="A2246" s="30">
        <v>13261</v>
      </c>
      <c r="B2246" s="30" t="s">
        <v>7326</v>
      </c>
      <c r="C2246" s="30" t="s">
        <v>4113</v>
      </c>
      <c r="D2246" s="210">
        <v>3.19</v>
      </c>
    </row>
    <row r="2247" spans="1:4" x14ac:dyDescent="0.25">
      <c r="A2247" s="30">
        <v>3255</v>
      </c>
      <c r="B2247" s="30" t="s">
        <v>7327</v>
      </c>
      <c r="C2247" s="30" t="s">
        <v>4113</v>
      </c>
      <c r="D2247" s="210">
        <v>7.51</v>
      </c>
    </row>
    <row r="2248" spans="1:4" x14ac:dyDescent="0.25">
      <c r="A2248" s="30">
        <v>3254</v>
      </c>
      <c r="B2248" s="30" t="s">
        <v>7328</v>
      </c>
      <c r="C2248" s="30" t="s">
        <v>4113</v>
      </c>
      <c r="D2248" s="210">
        <v>122.03</v>
      </c>
    </row>
    <row r="2249" spans="1:4" x14ac:dyDescent="0.25">
      <c r="A2249" s="30">
        <v>3259</v>
      </c>
      <c r="B2249" s="30" t="s">
        <v>7329</v>
      </c>
      <c r="C2249" s="30" t="s">
        <v>4113</v>
      </c>
      <c r="D2249" s="210">
        <v>14.66</v>
      </c>
    </row>
    <row r="2250" spans="1:4" x14ac:dyDescent="0.25">
      <c r="A2250" s="30">
        <v>3258</v>
      </c>
      <c r="B2250" s="30" t="s">
        <v>7330</v>
      </c>
      <c r="C2250" s="30" t="s">
        <v>4113</v>
      </c>
      <c r="D2250" s="210">
        <v>8.86</v>
      </c>
    </row>
    <row r="2251" spans="1:4" x14ac:dyDescent="0.25">
      <c r="A2251" s="30">
        <v>3251</v>
      </c>
      <c r="B2251" s="30" t="s">
        <v>7331</v>
      </c>
      <c r="C2251" s="30" t="s">
        <v>4113</v>
      </c>
      <c r="D2251" s="210">
        <v>5.22</v>
      </c>
    </row>
    <row r="2252" spans="1:4" x14ac:dyDescent="0.25">
      <c r="A2252" s="30">
        <v>3256</v>
      </c>
      <c r="B2252" s="30" t="s">
        <v>7332</v>
      </c>
      <c r="C2252" s="30" t="s">
        <v>4113</v>
      </c>
      <c r="D2252" s="210">
        <v>9.89</v>
      </c>
    </row>
    <row r="2253" spans="1:4" x14ac:dyDescent="0.25">
      <c r="A2253" s="30">
        <v>3261</v>
      </c>
      <c r="B2253" s="30" t="s">
        <v>7333</v>
      </c>
      <c r="C2253" s="30" t="s">
        <v>4113</v>
      </c>
      <c r="D2253" s="210">
        <v>107.92</v>
      </c>
    </row>
    <row r="2254" spans="1:4" x14ac:dyDescent="0.25">
      <c r="A2254" s="30">
        <v>3260</v>
      </c>
      <c r="B2254" s="30" t="s">
        <v>7334</v>
      </c>
      <c r="C2254" s="30" t="s">
        <v>4113</v>
      </c>
      <c r="D2254" s="210">
        <v>18.54</v>
      </c>
    </row>
    <row r="2255" spans="1:4" x14ac:dyDescent="0.25">
      <c r="A2255" s="30">
        <v>3272</v>
      </c>
      <c r="B2255" s="30" t="s">
        <v>7335</v>
      </c>
      <c r="C2255" s="30" t="s">
        <v>4113</v>
      </c>
      <c r="D2255" s="210">
        <v>33.08</v>
      </c>
    </row>
    <row r="2256" spans="1:4" x14ac:dyDescent="0.25">
      <c r="A2256" s="30">
        <v>3265</v>
      </c>
      <c r="B2256" s="30" t="s">
        <v>7336</v>
      </c>
      <c r="C2256" s="30" t="s">
        <v>4113</v>
      </c>
      <c r="D2256" s="210">
        <v>26.28</v>
      </c>
    </row>
    <row r="2257" spans="1:4" x14ac:dyDescent="0.25">
      <c r="A2257" s="30">
        <v>3262</v>
      </c>
      <c r="B2257" s="30" t="s">
        <v>7337</v>
      </c>
      <c r="C2257" s="30" t="s">
        <v>4113</v>
      </c>
      <c r="D2257" s="210">
        <v>11.5</v>
      </c>
    </row>
    <row r="2258" spans="1:4" x14ac:dyDescent="0.25">
      <c r="A2258" s="30">
        <v>3264</v>
      </c>
      <c r="B2258" s="30" t="s">
        <v>7338</v>
      </c>
      <c r="C2258" s="30" t="s">
        <v>4113</v>
      </c>
      <c r="D2258" s="210">
        <v>18.899999999999999</v>
      </c>
    </row>
    <row r="2259" spans="1:4" x14ac:dyDescent="0.25">
      <c r="A2259" s="30">
        <v>3267</v>
      </c>
      <c r="B2259" s="30" t="s">
        <v>7339</v>
      </c>
      <c r="C2259" s="30" t="s">
        <v>4113</v>
      </c>
      <c r="D2259" s="210">
        <v>61.72</v>
      </c>
    </row>
    <row r="2260" spans="1:4" x14ac:dyDescent="0.25">
      <c r="A2260" s="30">
        <v>3266</v>
      </c>
      <c r="B2260" s="30" t="s">
        <v>7340</v>
      </c>
      <c r="C2260" s="30" t="s">
        <v>4113</v>
      </c>
      <c r="D2260" s="210">
        <v>39.270000000000003</v>
      </c>
    </row>
    <row r="2261" spans="1:4" x14ac:dyDescent="0.25">
      <c r="A2261" s="30">
        <v>3263</v>
      </c>
      <c r="B2261" s="30" t="s">
        <v>7341</v>
      </c>
      <c r="C2261" s="30" t="s">
        <v>4113</v>
      </c>
      <c r="D2261" s="210">
        <v>15.71</v>
      </c>
    </row>
    <row r="2262" spans="1:4" x14ac:dyDescent="0.25">
      <c r="A2262" s="30">
        <v>3268</v>
      </c>
      <c r="B2262" s="30" t="s">
        <v>7342</v>
      </c>
      <c r="C2262" s="30" t="s">
        <v>4113</v>
      </c>
      <c r="D2262" s="210">
        <v>83.45</v>
      </c>
    </row>
    <row r="2263" spans="1:4" x14ac:dyDescent="0.25">
      <c r="A2263" s="30">
        <v>3271</v>
      </c>
      <c r="B2263" s="30" t="s">
        <v>7343</v>
      </c>
      <c r="C2263" s="30" t="s">
        <v>4113</v>
      </c>
      <c r="D2263" s="210">
        <v>123.37</v>
      </c>
    </row>
    <row r="2264" spans="1:4" x14ac:dyDescent="0.25">
      <c r="A2264" s="30">
        <v>3270</v>
      </c>
      <c r="B2264" s="30" t="s">
        <v>7344</v>
      </c>
      <c r="C2264" s="30" t="s">
        <v>4113</v>
      </c>
      <c r="D2264" s="210">
        <v>207.27</v>
      </c>
    </row>
    <row r="2265" spans="1:4" x14ac:dyDescent="0.25">
      <c r="A2265" s="30">
        <v>3275</v>
      </c>
      <c r="B2265" s="30" t="s">
        <v>7345</v>
      </c>
      <c r="C2265" s="30" t="s">
        <v>4114</v>
      </c>
      <c r="D2265" s="210">
        <v>129.78</v>
      </c>
    </row>
    <row r="2266" spans="1:4" x14ac:dyDescent="0.25">
      <c r="A2266" s="30">
        <v>39512</v>
      </c>
      <c r="B2266" s="30" t="s">
        <v>7346</v>
      </c>
      <c r="C2266" s="30" t="s">
        <v>4114</v>
      </c>
      <c r="D2266" s="210">
        <v>110.22</v>
      </c>
    </row>
    <row r="2267" spans="1:4" x14ac:dyDescent="0.25">
      <c r="A2267" s="30">
        <v>39511</v>
      </c>
      <c r="B2267" s="30" t="s">
        <v>7347</v>
      </c>
      <c r="C2267" s="30" t="s">
        <v>4114</v>
      </c>
      <c r="D2267" s="210">
        <v>120.22</v>
      </c>
    </row>
    <row r="2268" spans="1:4" x14ac:dyDescent="0.25">
      <c r="A2268" s="30">
        <v>39513</v>
      </c>
      <c r="B2268" s="30" t="s">
        <v>5263</v>
      </c>
      <c r="C2268" s="30" t="s">
        <v>4114</v>
      </c>
      <c r="D2268" s="210">
        <v>128.94999999999999</v>
      </c>
    </row>
    <row r="2269" spans="1:4" x14ac:dyDescent="0.25">
      <c r="A2269" s="30">
        <v>3286</v>
      </c>
      <c r="B2269" s="30" t="s">
        <v>7348</v>
      </c>
      <c r="C2269" s="30" t="s">
        <v>4114</v>
      </c>
      <c r="D2269" s="210">
        <v>62.86</v>
      </c>
    </row>
    <row r="2270" spans="1:4" x14ac:dyDescent="0.25">
      <c r="A2270" s="30">
        <v>3287</v>
      </c>
      <c r="B2270" s="30" t="s">
        <v>7349</v>
      </c>
      <c r="C2270" s="30" t="s">
        <v>4114</v>
      </c>
      <c r="D2270" s="210">
        <v>95</v>
      </c>
    </row>
    <row r="2271" spans="1:4" x14ac:dyDescent="0.25">
      <c r="A2271" s="30">
        <v>3283</v>
      </c>
      <c r="B2271" s="30" t="s">
        <v>7350</v>
      </c>
      <c r="C2271" s="30" t="s">
        <v>4114</v>
      </c>
      <c r="D2271" s="210">
        <v>19.95</v>
      </c>
    </row>
    <row r="2272" spans="1:4" x14ac:dyDescent="0.25">
      <c r="A2272" s="30">
        <v>11587</v>
      </c>
      <c r="B2272" s="30" t="s">
        <v>7351</v>
      </c>
      <c r="C2272" s="30" t="s">
        <v>4114</v>
      </c>
      <c r="D2272" s="210">
        <v>88.99</v>
      </c>
    </row>
    <row r="2273" spans="1:4" x14ac:dyDescent="0.25">
      <c r="A2273" s="30">
        <v>36225</v>
      </c>
      <c r="B2273" s="30" t="s">
        <v>7352</v>
      </c>
      <c r="C2273" s="30" t="s">
        <v>4114</v>
      </c>
      <c r="D2273" s="210">
        <v>36.15</v>
      </c>
    </row>
    <row r="2274" spans="1:4" x14ac:dyDescent="0.25">
      <c r="A2274" s="30">
        <v>36230</v>
      </c>
      <c r="B2274" s="30" t="s">
        <v>7353</v>
      </c>
      <c r="C2274" s="30" t="s">
        <v>4114</v>
      </c>
      <c r="D2274" s="210">
        <v>26.56</v>
      </c>
    </row>
    <row r="2275" spans="1:4" x14ac:dyDescent="0.25">
      <c r="A2275" s="30">
        <v>36238</v>
      </c>
      <c r="B2275" s="30" t="s">
        <v>7354</v>
      </c>
      <c r="C2275" s="30" t="s">
        <v>4114</v>
      </c>
      <c r="D2275" s="210">
        <v>25.95</v>
      </c>
    </row>
    <row r="2276" spans="1:4" x14ac:dyDescent="0.25">
      <c r="A2276" s="30">
        <v>39363</v>
      </c>
      <c r="B2276" s="30" t="s">
        <v>7355</v>
      </c>
      <c r="C2276" s="30" t="s">
        <v>4113</v>
      </c>
      <c r="D2276" s="211">
        <v>4379.24</v>
      </c>
    </row>
    <row r="2277" spans="1:4" x14ac:dyDescent="0.25">
      <c r="A2277" s="30">
        <v>39361</v>
      </c>
      <c r="B2277" s="30" t="s">
        <v>7356</v>
      </c>
      <c r="C2277" s="30" t="s">
        <v>4113</v>
      </c>
      <c r="D2277" s="211">
        <v>1126.0899999999999</v>
      </c>
    </row>
    <row r="2278" spans="1:4" x14ac:dyDescent="0.25">
      <c r="A2278" s="30">
        <v>39362</v>
      </c>
      <c r="B2278" s="30" t="s">
        <v>7357</v>
      </c>
      <c r="C2278" s="30" t="s">
        <v>4113</v>
      </c>
      <c r="D2278" s="211">
        <v>3465.27</v>
      </c>
    </row>
    <row r="2279" spans="1:4" x14ac:dyDescent="0.25">
      <c r="A2279" s="30">
        <v>39364</v>
      </c>
      <c r="B2279" s="30" t="s">
        <v>7358</v>
      </c>
      <c r="C2279" s="30" t="s">
        <v>4113</v>
      </c>
      <c r="D2279" s="211">
        <v>10009.69</v>
      </c>
    </row>
    <row r="2280" spans="1:4" x14ac:dyDescent="0.25">
      <c r="A2280" s="30">
        <v>14576</v>
      </c>
      <c r="B2280" s="30" t="s">
        <v>7359</v>
      </c>
      <c r="C2280" s="30" t="s">
        <v>4113</v>
      </c>
      <c r="D2280" s="211">
        <v>6218708.4900000002</v>
      </c>
    </row>
    <row r="2281" spans="1:4" x14ac:dyDescent="0.25">
      <c r="A2281" s="30">
        <v>13877</v>
      </c>
      <c r="B2281" s="30" t="s">
        <v>7360</v>
      </c>
      <c r="C2281" s="30" t="s">
        <v>4113</v>
      </c>
      <c r="D2281" s="211">
        <v>2662136.35</v>
      </c>
    </row>
    <row r="2282" spans="1:4" x14ac:dyDescent="0.25">
      <c r="A2282" s="30">
        <v>7307</v>
      </c>
      <c r="B2282" s="30" t="s">
        <v>7361</v>
      </c>
      <c r="C2282" s="30" t="s">
        <v>4118</v>
      </c>
      <c r="D2282" s="210">
        <v>27.57</v>
      </c>
    </row>
    <row r="2283" spans="1:4" x14ac:dyDescent="0.25">
      <c r="A2283" s="30">
        <v>38122</v>
      </c>
      <c r="B2283" s="30" t="s">
        <v>7362</v>
      </c>
      <c r="C2283" s="30" t="s">
        <v>4118</v>
      </c>
      <c r="D2283" s="210">
        <v>7</v>
      </c>
    </row>
    <row r="2284" spans="1:4" x14ac:dyDescent="0.25">
      <c r="A2284" s="30">
        <v>38633</v>
      </c>
      <c r="B2284" s="30" t="s">
        <v>7363</v>
      </c>
      <c r="C2284" s="30" t="s">
        <v>4113</v>
      </c>
      <c r="D2284" s="210">
        <v>19.190000000000001</v>
      </c>
    </row>
    <row r="2285" spans="1:4" x14ac:dyDescent="0.25">
      <c r="A2285" s="30">
        <v>12344</v>
      </c>
      <c r="B2285" s="30" t="s">
        <v>7364</v>
      </c>
      <c r="C2285" s="30" t="s">
        <v>4113</v>
      </c>
      <c r="D2285" s="210">
        <v>3.29</v>
      </c>
    </row>
    <row r="2286" spans="1:4" x14ac:dyDescent="0.25">
      <c r="A2286" s="30">
        <v>12343</v>
      </c>
      <c r="B2286" s="30" t="s">
        <v>7365</v>
      </c>
      <c r="C2286" s="30" t="s">
        <v>4113</v>
      </c>
      <c r="D2286" s="210">
        <v>5.1100000000000003</v>
      </c>
    </row>
    <row r="2287" spans="1:4" x14ac:dyDescent="0.25">
      <c r="A2287" s="30">
        <v>3295</v>
      </c>
      <c r="B2287" s="30" t="s">
        <v>7366</v>
      </c>
      <c r="C2287" s="30" t="s">
        <v>4113</v>
      </c>
      <c r="D2287" s="210">
        <v>17.850000000000001</v>
      </c>
    </row>
    <row r="2288" spans="1:4" x14ac:dyDescent="0.25">
      <c r="A2288" s="30">
        <v>3302</v>
      </c>
      <c r="B2288" s="30" t="s">
        <v>7367</v>
      </c>
      <c r="C2288" s="30" t="s">
        <v>4113</v>
      </c>
      <c r="D2288" s="210">
        <v>18.66</v>
      </c>
    </row>
    <row r="2289" spans="1:4" x14ac:dyDescent="0.25">
      <c r="A2289" s="30">
        <v>3297</v>
      </c>
      <c r="B2289" s="30" t="s">
        <v>7368</v>
      </c>
      <c r="C2289" s="30" t="s">
        <v>4113</v>
      </c>
      <c r="D2289" s="210">
        <v>19.920000000000002</v>
      </c>
    </row>
    <row r="2290" spans="1:4" x14ac:dyDescent="0.25">
      <c r="A2290" s="30">
        <v>3294</v>
      </c>
      <c r="B2290" s="30" t="s">
        <v>7369</v>
      </c>
      <c r="C2290" s="30" t="s">
        <v>4113</v>
      </c>
      <c r="D2290" s="210">
        <v>20.22</v>
      </c>
    </row>
    <row r="2291" spans="1:4" x14ac:dyDescent="0.25">
      <c r="A2291" s="30">
        <v>3292</v>
      </c>
      <c r="B2291" s="30" t="s">
        <v>7370</v>
      </c>
      <c r="C2291" s="30" t="s">
        <v>4113</v>
      </c>
      <c r="D2291" s="210">
        <v>19</v>
      </c>
    </row>
    <row r="2292" spans="1:4" x14ac:dyDescent="0.25">
      <c r="A2292" s="30">
        <v>3298</v>
      </c>
      <c r="B2292" s="30" t="s">
        <v>7371</v>
      </c>
      <c r="C2292" s="30" t="s">
        <v>4113</v>
      </c>
      <c r="D2292" s="210">
        <v>44.53</v>
      </c>
    </row>
    <row r="2293" spans="1:4" x14ac:dyDescent="0.25">
      <c r="A2293" s="30">
        <v>11596</v>
      </c>
      <c r="B2293" s="30" t="s">
        <v>7372</v>
      </c>
      <c r="C2293" s="30" t="s">
        <v>4113</v>
      </c>
      <c r="D2293" s="210">
        <v>427.42</v>
      </c>
    </row>
    <row r="2294" spans="1:4" x14ac:dyDescent="0.25">
      <c r="A2294" s="30">
        <v>34802</v>
      </c>
      <c r="B2294" s="30" t="s">
        <v>7373</v>
      </c>
      <c r="C2294" s="30" t="s">
        <v>4113</v>
      </c>
      <c r="D2294" s="211">
        <v>1173.83</v>
      </c>
    </row>
    <row r="2295" spans="1:4" x14ac:dyDescent="0.25">
      <c r="A2295" s="30">
        <v>11588</v>
      </c>
      <c r="B2295" s="30" t="s">
        <v>7374</v>
      </c>
      <c r="C2295" s="30" t="s">
        <v>4113</v>
      </c>
      <c r="D2295" s="211">
        <v>1266.3699999999999</v>
      </c>
    </row>
    <row r="2296" spans="1:4" x14ac:dyDescent="0.25">
      <c r="A2296" s="30">
        <v>34383</v>
      </c>
      <c r="B2296" s="30" t="s">
        <v>7375</v>
      </c>
      <c r="C2296" s="30" t="s">
        <v>4113</v>
      </c>
      <c r="D2296" s="211">
        <v>1393.1</v>
      </c>
    </row>
    <row r="2297" spans="1:4" x14ac:dyDescent="0.25">
      <c r="A2297" s="30">
        <v>40451</v>
      </c>
      <c r="B2297" s="30" t="s">
        <v>7376</v>
      </c>
      <c r="C2297" s="30" t="s">
        <v>4114</v>
      </c>
      <c r="D2297" s="210">
        <v>112.61</v>
      </c>
    </row>
    <row r="2298" spans="1:4" x14ac:dyDescent="0.25">
      <c r="A2298" s="30">
        <v>40453</v>
      </c>
      <c r="B2298" s="30" t="s">
        <v>7377</v>
      </c>
      <c r="C2298" s="30" t="s">
        <v>4114</v>
      </c>
      <c r="D2298" s="210">
        <v>121.84</v>
      </c>
    </row>
    <row r="2299" spans="1:4" x14ac:dyDescent="0.25">
      <c r="A2299" s="30">
        <v>40452</v>
      </c>
      <c r="B2299" s="30" t="s">
        <v>7378</v>
      </c>
      <c r="C2299" s="30" t="s">
        <v>4114</v>
      </c>
      <c r="D2299" s="210">
        <v>133.63999999999999</v>
      </c>
    </row>
    <row r="2300" spans="1:4" x14ac:dyDescent="0.25">
      <c r="A2300" s="30">
        <v>11594</v>
      </c>
      <c r="B2300" s="30" t="s">
        <v>7379</v>
      </c>
      <c r="C2300" s="30" t="s">
        <v>4113</v>
      </c>
      <c r="D2300" s="210">
        <v>403.63</v>
      </c>
    </row>
    <row r="2301" spans="1:4" x14ac:dyDescent="0.25">
      <c r="A2301" s="30">
        <v>3311</v>
      </c>
      <c r="B2301" s="30" t="s">
        <v>7380</v>
      </c>
      <c r="C2301" s="30" t="s">
        <v>4119</v>
      </c>
      <c r="D2301" s="210">
        <v>403.63</v>
      </c>
    </row>
    <row r="2302" spans="1:4" x14ac:dyDescent="0.25">
      <c r="A2302" s="30">
        <v>11599</v>
      </c>
      <c r="B2302" s="30" t="s">
        <v>7381</v>
      </c>
      <c r="C2302" s="30" t="s">
        <v>4113</v>
      </c>
      <c r="D2302" s="210">
        <v>536.78</v>
      </c>
    </row>
    <row r="2303" spans="1:4" x14ac:dyDescent="0.25">
      <c r="A2303" s="30">
        <v>11593</v>
      </c>
      <c r="B2303" s="30" t="s">
        <v>7382</v>
      </c>
      <c r="C2303" s="30" t="s">
        <v>4113</v>
      </c>
      <c r="D2303" s="210">
        <v>752.53</v>
      </c>
    </row>
    <row r="2304" spans="1:4" x14ac:dyDescent="0.25">
      <c r="A2304" s="30">
        <v>3314</v>
      </c>
      <c r="B2304" s="30" t="s">
        <v>7383</v>
      </c>
      <c r="C2304" s="30" t="s">
        <v>4119</v>
      </c>
      <c r="D2304" s="210">
        <v>538.21</v>
      </c>
    </row>
    <row r="2305" spans="1:4" x14ac:dyDescent="0.25">
      <c r="A2305" s="30">
        <v>11597</v>
      </c>
      <c r="B2305" s="30" t="s">
        <v>7384</v>
      </c>
      <c r="C2305" s="30" t="s">
        <v>4113</v>
      </c>
      <c r="D2305" s="210">
        <v>625.88</v>
      </c>
    </row>
    <row r="2306" spans="1:4" x14ac:dyDescent="0.25">
      <c r="A2306" s="30">
        <v>3309</v>
      </c>
      <c r="B2306" s="30" t="s">
        <v>7385</v>
      </c>
      <c r="C2306" s="30" t="s">
        <v>4119</v>
      </c>
      <c r="D2306" s="210">
        <v>427.42</v>
      </c>
    </row>
    <row r="2307" spans="1:4" x14ac:dyDescent="0.25">
      <c r="A2307" s="30">
        <v>34612</v>
      </c>
      <c r="B2307" s="30" t="s">
        <v>7386</v>
      </c>
      <c r="C2307" s="30" t="s">
        <v>4113</v>
      </c>
      <c r="D2307" s="210">
        <v>774.1</v>
      </c>
    </row>
    <row r="2308" spans="1:4" x14ac:dyDescent="0.25">
      <c r="A2308" s="30">
        <v>34635</v>
      </c>
      <c r="B2308" s="30" t="s">
        <v>7387</v>
      </c>
      <c r="C2308" s="30" t="s">
        <v>4113</v>
      </c>
      <c r="D2308" s="210">
        <v>995.46</v>
      </c>
    </row>
    <row r="2309" spans="1:4" x14ac:dyDescent="0.25">
      <c r="A2309" s="30">
        <v>34633</v>
      </c>
      <c r="B2309" s="30" t="s">
        <v>7388</v>
      </c>
      <c r="C2309" s="30" t="s">
        <v>4113</v>
      </c>
      <c r="D2309" s="211">
        <v>1097.25</v>
      </c>
    </row>
    <row r="2310" spans="1:4" x14ac:dyDescent="0.25">
      <c r="A2310" s="30">
        <v>40440</v>
      </c>
      <c r="B2310" s="30" t="s">
        <v>7389</v>
      </c>
      <c r="C2310" s="30" t="s">
        <v>4119</v>
      </c>
      <c r="D2310" s="210">
        <v>560.6</v>
      </c>
    </row>
    <row r="2311" spans="1:4" x14ac:dyDescent="0.25">
      <c r="A2311" s="30">
        <v>40441</v>
      </c>
      <c r="B2311" s="30" t="s">
        <v>7390</v>
      </c>
      <c r="C2311" s="30" t="s">
        <v>4119</v>
      </c>
      <c r="D2311" s="210">
        <v>357.91</v>
      </c>
    </row>
    <row r="2312" spans="1:4" x14ac:dyDescent="0.25">
      <c r="A2312" s="30">
        <v>40449</v>
      </c>
      <c r="B2312" s="30" t="s">
        <v>7391</v>
      </c>
      <c r="C2312" s="30" t="s">
        <v>4119</v>
      </c>
      <c r="D2312" s="210">
        <v>300.89</v>
      </c>
    </row>
    <row r="2313" spans="1:4" x14ac:dyDescent="0.25">
      <c r="A2313" s="30">
        <v>34800</v>
      </c>
      <c r="B2313" s="30" t="s">
        <v>7392</v>
      </c>
      <c r="C2313" s="30" t="s">
        <v>4119</v>
      </c>
      <c r="D2313" s="210">
        <v>376.26</v>
      </c>
    </row>
    <row r="2314" spans="1:4" x14ac:dyDescent="0.25">
      <c r="A2314" s="30">
        <v>11592</v>
      </c>
      <c r="B2314" s="30" t="s">
        <v>7393</v>
      </c>
      <c r="C2314" s="30" t="s">
        <v>4113</v>
      </c>
      <c r="D2314" s="210">
        <v>538.21</v>
      </c>
    </row>
    <row r="2315" spans="1:4" x14ac:dyDescent="0.25">
      <c r="A2315" s="30">
        <v>40438</v>
      </c>
      <c r="B2315" s="30" t="s">
        <v>7394</v>
      </c>
      <c r="C2315" s="30" t="s">
        <v>4119</v>
      </c>
      <c r="D2315" s="210">
        <v>250.67</v>
      </c>
    </row>
    <row r="2316" spans="1:4" x14ac:dyDescent="0.25">
      <c r="A2316" s="30">
        <v>40436</v>
      </c>
      <c r="B2316" s="30" t="s">
        <v>7395</v>
      </c>
      <c r="C2316" s="30" t="s">
        <v>4119</v>
      </c>
      <c r="D2316" s="210">
        <v>312.57</v>
      </c>
    </row>
    <row r="2317" spans="1:4" x14ac:dyDescent="0.25">
      <c r="A2317" s="30">
        <v>4315</v>
      </c>
      <c r="B2317" s="30" t="s">
        <v>7396</v>
      </c>
      <c r="C2317" s="30" t="s">
        <v>4113</v>
      </c>
      <c r="D2317" s="210">
        <v>1.94</v>
      </c>
    </row>
    <row r="2318" spans="1:4" x14ac:dyDescent="0.25">
      <c r="A2318" s="30">
        <v>402</v>
      </c>
      <c r="B2318" s="30" t="s">
        <v>7397</v>
      </c>
      <c r="C2318" s="30" t="s">
        <v>4113</v>
      </c>
      <c r="D2318" s="210">
        <v>12.27</v>
      </c>
    </row>
    <row r="2319" spans="1:4" x14ac:dyDescent="0.25">
      <c r="A2319" s="30">
        <v>4226</v>
      </c>
      <c r="B2319" s="30" t="s">
        <v>7398</v>
      </c>
      <c r="C2319" s="30" t="s">
        <v>4117</v>
      </c>
      <c r="D2319" s="210">
        <v>8.0399999999999991</v>
      </c>
    </row>
    <row r="2320" spans="1:4" x14ac:dyDescent="0.25">
      <c r="A2320" s="30">
        <v>4222</v>
      </c>
      <c r="B2320" s="30" t="s">
        <v>7399</v>
      </c>
      <c r="C2320" s="30" t="s">
        <v>4118</v>
      </c>
      <c r="D2320" s="210">
        <v>5.6</v>
      </c>
    </row>
    <row r="2321" spans="1:4" x14ac:dyDescent="0.25">
      <c r="A2321" s="30">
        <v>34804</v>
      </c>
      <c r="B2321" s="30" t="s">
        <v>7400</v>
      </c>
      <c r="C2321" s="30" t="s">
        <v>4114</v>
      </c>
      <c r="D2321" s="210">
        <v>45.43</v>
      </c>
    </row>
    <row r="2322" spans="1:4" x14ac:dyDescent="0.25">
      <c r="A2322" s="30">
        <v>4013</v>
      </c>
      <c r="B2322" s="30" t="s">
        <v>7401</v>
      </c>
      <c r="C2322" s="30" t="s">
        <v>4114</v>
      </c>
      <c r="D2322" s="210">
        <v>6.45</v>
      </c>
    </row>
    <row r="2323" spans="1:4" x14ac:dyDescent="0.25">
      <c r="A2323" s="30">
        <v>4011</v>
      </c>
      <c r="B2323" s="30" t="s">
        <v>7402</v>
      </c>
      <c r="C2323" s="30" t="s">
        <v>4114</v>
      </c>
      <c r="D2323" s="210">
        <v>7.2</v>
      </c>
    </row>
    <row r="2324" spans="1:4" x14ac:dyDescent="0.25">
      <c r="A2324" s="30">
        <v>4021</v>
      </c>
      <c r="B2324" s="30" t="s">
        <v>7403</v>
      </c>
      <c r="C2324" s="30" t="s">
        <v>4114</v>
      </c>
      <c r="D2324" s="210">
        <v>8.98</v>
      </c>
    </row>
    <row r="2325" spans="1:4" x14ac:dyDescent="0.25">
      <c r="A2325" s="30">
        <v>4019</v>
      </c>
      <c r="B2325" s="30" t="s">
        <v>7404</v>
      </c>
      <c r="C2325" s="30" t="s">
        <v>4114</v>
      </c>
      <c r="D2325" s="210">
        <v>10.78</v>
      </c>
    </row>
    <row r="2326" spans="1:4" x14ac:dyDescent="0.25">
      <c r="A2326" s="30">
        <v>4012</v>
      </c>
      <c r="B2326" s="30" t="s">
        <v>7405</v>
      </c>
      <c r="C2326" s="30" t="s">
        <v>4114</v>
      </c>
      <c r="D2326" s="210">
        <v>14.45</v>
      </c>
    </row>
    <row r="2327" spans="1:4" x14ac:dyDescent="0.25">
      <c r="A2327" s="30">
        <v>4020</v>
      </c>
      <c r="B2327" s="30" t="s">
        <v>7406</v>
      </c>
      <c r="C2327" s="30" t="s">
        <v>4114</v>
      </c>
      <c r="D2327" s="210">
        <v>18.100000000000001</v>
      </c>
    </row>
    <row r="2328" spans="1:4" x14ac:dyDescent="0.25">
      <c r="A2328" s="30">
        <v>4018</v>
      </c>
      <c r="B2328" s="30" t="s">
        <v>7407</v>
      </c>
      <c r="C2328" s="30" t="s">
        <v>4114</v>
      </c>
      <c r="D2328" s="210">
        <v>21.68</v>
      </c>
    </row>
    <row r="2329" spans="1:4" x14ac:dyDescent="0.25">
      <c r="A2329" s="30">
        <v>36498</v>
      </c>
      <c r="B2329" s="30" t="s">
        <v>7408</v>
      </c>
      <c r="C2329" s="30" t="s">
        <v>4113</v>
      </c>
      <c r="D2329" s="211">
        <v>4930.84</v>
      </c>
    </row>
    <row r="2330" spans="1:4" x14ac:dyDescent="0.25">
      <c r="A2330" s="30">
        <v>12872</v>
      </c>
      <c r="B2330" s="30" t="s">
        <v>7409</v>
      </c>
      <c r="C2330" s="30" t="s">
        <v>4115</v>
      </c>
      <c r="D2330" s="210">
        <v>13.66</v>
      </c>
    </row>
    <row r="2331" spans="1:4" x14ac:dyDescent="0.25">
      <c r="A2331" s="30">
        <v>41075</v>
      </c>
      <c r="B2331" s="30" t="s">
        <v>7410</v>
      </c>
      <c r="C2331" s="30" t="s">
        <v>4120</v>
      </c>
      <c r="D2331" s="211">
        <v>2420.84</v>
      </c>
    </row>
    <row r="2332" spans="1:4" x14ac:dyDescent="0.25">
      <c r="A2332" s="30">
        <v>3315</v>
      </c>
      <c r="B2332" s="30" t="s">
        <v>13404</v>
      </c>
      <c r="C2332" s="30" t="s">
        <v>4117</v>
      </c>
      <c r="D2332" s="210">
        <v>0.54</v>
      </c>
    </row>
    <row r="2333" spans="1:4" x14ac:dyDescent="0.25">
      <c r="A2333" s="30">
        <v>36870</v>
      </c>
      <c r="B2333" s="30" t="s">
        <v>7411</v>
      </c>
      <c r="C2333" s="30" t="s">
        <v>4117</v>
      </c>
      <c r="D2333" s="210">
        <v>0.81</v>
      </c>
    </row>
    <row r="2334" spans="1:4" x14ac:dyDescent="0.25">
      <c r="A2334" s="30">
        <v>5092</v>
      </c>
      <c r="B2334" s="30" t="s">
        <v>7412</v>
      </c>
      <c r="C2334" s="30" t="s">
        <v>4124</v>
      </c>
      <c r="D2334" s="210">
        <v>18.850000000000001</v>
      </c>
    </row>
    <row r="2335" spans="1:4" x14ac:dyDescent="0.25">
      <c r="A2335" s="30">
        <v>11462</v>
      </c>
      <c r="B2335" s="30" t="s">
        <v>7413</v>
      </c>
      <c r="C2335" s="30" t="s">
        <v>4124</v>
      </c>
      <c r="D2335" s="210">
        <v>19.28</v>
      </c>
    </row>
    <row r="2336" spans="1:4" x14ac:dyDescent="0.25">
      <c r="A2336" s="30">
        <v>36529</v>
      </c>
      <c r="B2336" s="30" t="s">
        <v>7414</v>
      </c>
      <c r="C2336" s="30" t="s">
        <v>4113</v>
      </c>
      <c r="D2336" s="211">
        <v>55727.040000000001</v>
      </c>
    </row>
    <row r="2337" spans="1:4" x14ac:dyDescent="0.25">
      <c r="A2337" s="30">
        <v>3318</v>
      </c>
      <c r="B2337" s="30" t="s">
        <v>7415</v>
      </c>
      <c r="C2337" s="30" t="s">
        <v>4113</v>
      </c>
      <c r="D2337" s="211">
        <v>43690</v>
      </c>
    </row>
    <row r="2338" spans="1:4" x14ac:dyDescent="0.25">
      <c r="A2338" s="30">
        <v>3324</v>
      </c>
      <c r="B2338" s="30" t="s">
        <v>7416</v>
      </c>
      <c r="C2338" s="30" t="s">
        <v>4114</v>
      </c>
      <c r="D2338" s="210">
        <v>6.42</v>
      </c>
    </row>
    <row r="2339" spans="1:4" x14ac:dyDescent="0.25">
      <c r="A2339" s="30">
        <v>3322</v>
      </c>
      <c r="B2339" s="30" t="s">
        <v>7417</v>
      </c>
      <c r="C2339" s="30" t="s">
        <v>4114</v>
      </c>
      <c r="D2339" s="210">
        <v>9</v>
      </c>
    </row>
    <row r="2340" spans="1:4" x14ac:dyDescent="0.25">
      <c r="A2340" s="30">
        <v>5076</v>
      </c>
      <c r="B2340" s="30" t="s">
        <v>7418</v>
      </c>
      <c r="C2340" s="30" t="s">
        <v>4117</v>
      </c>
      <c r="D2340" s="210">
        <v>16.18</v>
      </c>
    </row>
    <row r="2341" spans="1:4" x14ac:dyDescent="0.25">
      <c r="A2341" s="30">
        <v>5077</v>
      </c>
      <c r="B2341" s="30" t="s">
        <v>7419</v>
      </c>
      <c r="C2341" s="30" t="s">
        <v>4117</v>
      </c>
      <c r="D2341" s="210">
        <v>17.88</v>
      </c>
    </row>
    <row r="2342" spans="1:4" x14ac:dyDescent="0.25">
      <c r="A2342" s="30">
        <v>11837</v>
      </c>
      <c r="B2342" s="30" t="s">
        <v>7420</v>
      </c>
      <c r="C2342" s="30" t="s">
        <v>4113</v>
      </c>
      <c r="D2342" s="210">
        <v>42.51</v>
      </c>
    </row>
    <row r="2343" spans="1:4" x14ac:dyDescent="0.25">
      <c r="A2343" s="30">
        <v>38055</v>
      </c>
      <c r="B2343" s="30" t="s">
        <v>7421</v>
      </c>
      <c r="C2343" s="30" t="s">
        <v>4113</v>
      </c>
      <c r="D2343" s="210">
        <v>3.85</v>
      </c>
    </row>
    <row r="2344" spans="1:4" x14ac:dyDescent="0.25">
      <c r="A2344" s="30">
        <v>415</v>
      </c>
      <c r="B2344" s="30" t="s">
        <v>7422</v>
      </c>
      <c r="C2344" s="30" t="s">
        <v>4113</v>
      </c>
      <c r="D2344" s="210">
        <v>17.43</v>
      </c>
    </row>
    <row r="2345" spans="1:4" x14ac:dyDescent="0.25">
      <c r="A2345" s="30">
        <v>416</v>
      </c>
      <c r="B2345" s="30" t="s">
        <v>7423</v>
      </c>
      <c r="C2345" s="30" t="s">
        <v>4113</v>
      </c>
      <c r="D2345" s="210">
        <v>6.38</v>
      </c>
    </row>
    <row r="2346" spans="1:4" x14ac:dyDescent="0.25">
      <c r="A2346" s="30">
        <v>425</v>
      </c>
      <c r="B2346" s="30" t="s">
        <v>7424</v>
      </c>
      <c r="C2346" s="30" t="s">
        <v>4113</v>
      </c>
      <c r="D2346" s="210">
        <v>3.95</v>
      </c>
    </row>
    <row r="2347" spans="1:4" x14ac:dyDescent="0.25">
      <c r="A2347" s="30">
        <v>426</v>
      </c>
      <c r="B2347" s="30" t="s">
        <v>7425</v>
      </c>
      <c r="C2347" s="30" t="s">
        <v>4113</v>
      </c>
      <c r="D2347" s="210">
        <v>21.79</v>
      </c>
    </row>
    <row r="2348" spans="1:4" x14ac:dyDescent="0.25">
      <c r="A2348" s="30">
        <v>38056</v>
      </c>
      <c r="B2348" s="30" t="s">
        <v>7426</v>
      </c>
      <c r="C2348" s="30" t="s">
        <v>4113</v>
      </c>
      <c r="D2348" s="210">
        <v>21.28</v>
      </c>
    </row>
    <row r="2349" spans="1:4" x14ac:dyDescent="0.25">
      <c r="A2349" s="30">
        <v>1564</v>
      </c>
      <c r="B2349" s="30" t="s">
        <v>7427</v>
      </c>
      <c r="C2349" s="30" t="s">
        <v>4113</v>
      </c>
      <c r="D2349" s="210">
        <v>8.1199999999999992</v>
      </c>
    </row>
    <row r="2350" spans="1:4" x14ac:dyDescent="0.25">
      <c r="A2350" s="30">
        <v>11032</v>
      </c>
      <c r="B2350" s="30" t="s">
        <v>7428</v>
      </c>
      <c r="C2350" s="30" t="s">
        <v>4113</v>
      </c>
      <c r="D2350" s="210">
        <v>10.95</v>
      </c>
    </row>
    <row r="2351" spans="1:4" x14ac:dyDescent="0.25">
      <c r="A2351" s="30">
        <v>36786</v>
      </c>
      <c r="B2351" s="30" t="s">
        <v>7429</v>
      </c>
      <c r="C2351" s="30" t="s">
        <v>4146</v>
      </c>
      <c r="D2351" s="210">
        <v>145.47999999999999</v>
      </c>
    </row>
    <row r="2352" spans="1:4" x14ac:dyDescent="0.25">
      <c r="A2352" s="30">
        <v>36785</v>
      </c>
      <c r="B2352" s="30" t="s">
        <v>7430</v>
      </c>
      <c r="C2352" s="30" t="s">
        <v>4146</v>
      </c>
      <c r="D2352" s="210">
        <v>126.42</v>
      </c>
    </row>
    <row r="2353" spans="1:4" x14ac:dyDescent="0.25">
      <c r="A2353" s="30">
        <v>36782</v>
      </c>
      <c r="B2353" s="30" t="s">
        <v>7431</v>
      </c>
      <c r="C2353" s="30" t="s">
        <v>4146</v>
      </c>
      <c r="D2353" s="210">
        <v>150.9</v>
      </c>
    </row>
    <row r="2354" spans="1:4" x14ac:dyDescent="0.25">
      <c r="A2354" s="30">
        <v>25930</v>
      </c>
      <c r="B2354" s="30" t="s">
        <v>7432</v>
      </c>
      <c r="C2354" s="30" t="s">
        <v>4146</v>
      </c>
      <c r="D2354" s="210">
        <v>169.97</v>
      </c>
    </row>
    <row r="2355" spans="1:4" x14ac:dyDescent="0.25">
      <c r="A2355" s="30">
        <v>4824</v>
      </c>
      <c r="B2355" s="30" t="s">
        <v>7433</v>
      </c>
      <c r="C2355" s="30" t="s">
        <v>4117</v>
      </c>
      <c r="D2355" s="210">
        <v>0.51</v>
      </c>
    </row>
    <row r="2356" spans="1:4" x14ac:dyDescent="0.25">
      <c r="A2356" s="30">
        <v>11795</v>
      </c>
      <c r="B2356" s="30" t="s">
        <v>7434</v>
      </c>
      <c r="C2356" s="30" t="s">
        <v>4114</v>
      </c>
      <c r="D2356" s="210">
        <v>422.64</v>
      </c>
    </row>
    <row r="2357" spans="1:4" x14ac:dyDescent="0.25">
      <c r="A2357" s="30">
        <v>134</v>
      </c>
      <c r="B2357" s="30" t="s">
        <v>7435</v>
      </c>
      <c r="C2357" s="30" t="s">
        <v>4117</v>
      </c>
      <c r="D2357" s="210">
        <v>1.28</v>
      </c>
    </row>
    <row r="2358" spans="1:4" x14ac:dyDescent="0.25">
      <c r="A2358" s="30">
        <v>4229</v>
      </c>
      <c r="B2358" s="30" t="s">
        <v>7436</v>
      </c>
      <c r="C2358" s="30" t="s">
        <v>4117</v>
      </c>
      <c r="D2358" s="210">
        <v>25.81</v>
      </c>
    </row>
    <row r="2359" spans="1:4" x14ac:dyDescent="0.25">
      <c r="A2359" s="30">
        <v>11244</v>
      </c>
      <c r="B2359" s="30" t="s">
        <v>7437</v>
      </c>
      <c r="C2359" s="30" t="s">
        <v>4113</v>
      </c>
      <c r="D2359" s="210">
        <v>292.55</v>
      </c>
    </row>
    <row r="2360" spans="1:4" x14ac:dyDescent="0.25">
      <c r="A2360" s="30">
        <v>11245</v>
      </c>
      <c r="B2360" s="30" t="s">
        <v>7438</v>
      </c>
      <c r="C2360" s="30" t="s">
        <v>4113</v>
      </c>
      <c r="D2360" s="210">
        <v>404.65</v>
      </c>
    </row>
    <row r="2361" spans="1:4" x14ac:dyDescent="0.25">
      <c r="A2361" s="30">
        <v>11235</v>
      </c>
      <c r="B2361" s="30" t="s">
        <v>7439</v>
      </c>
      <c r="C2361" s="30" t="s">
        <v>4113</v>
      </c>
      <c r="D2361" s="210">
        <v>223.25</v>
      </c>
    </row>
    <row r="2362" spans="1:4" x14ac:dyDescent="0.25">
      <c r="A2362" s="30">
        <v>11236</v>
      </c>
      <c r="B2362" s="30" t="s">
        <v>7440</v>
      </c>
      <c r="C2362" s="30" t="s">
        <v>4113</v>
      </c>
      <c r="D2362" s="210">
        <v>283.72000000000003</v>
      </c>
    </row>
    <row r="2363" spans="1:4" x14ac:dyDescent="0.25">
      <c r="A2363" s="30">
        <v>11731</v>
      </c>
      <c r="B2363" s="30" t="s">
        <v>7441</v>
      </c>
      <c r="C2363" s="30" t="s">
        <v>4113</v>
      </c>
      <c r="D2363" s="210">
        <v>5.62</v>
      </c>
    </row>
    <row r="2364" spans="1:4" x14ac:dyDescent="0.25">
      <c r="A2364" s="30">
        <v>11732</v>
      </c>
      <c r="B2364" s="30" t="s">
        <v>7442</v>
      </c>
      <c r="C2364" s="30" t="s">
        <v>4113</v>
      </c>
      <c r="D2364" s="210">
        <v>28.57</v>
      </c>
    </row>
    <row r="2365" spans="1:4" x14ac:dyDescent="0.25">
      <c r="A2365" s="30">
        <v>36494</v>
      </c>
      <c r="B2365" s="30" t="s">
        <v>7443</v>
      </c>
      <c r="C2365" s="30" t="s">
        <v>4113</v>
      </c>
      <c r="D2365" s="211">
        <v>468676.71</v>
      </c>
    </row>
    <row r="2366" spans="1:4" x14ac:dyDescent="0.25">
      <c r="A2366" s="30">
        <v>36493</v>
      </c>
      <c r="B2366" s="30" t="s">
        <v>7444</v>
      </c>
      <c r="C2366" s="30" t="s">
        <v>4113</v>
      </c>
      <c r="D2366" s="211">
        <v>530991.68000000005</v>
      </c>
    </row>
    <row r="2367" spans="1:4" x14ac:dyDescent="0.25">
      <c r="A2367" s="30">
        <v>36492</v>
      </c>
      <c r="B2367" s="30" t="s">
        <v>7445</v>
      </c>
      <c r="C2367" s="30" t="s">
        <v>4113</v>
      </c>
      <c r="D2367" s="211">
        <v>986381.17</v>
      </c>
    </row>
    <row r="2368" spans="1:4" x14ac:dyDescent="0.25">
      <c r="A2368" s="30">
        <v>13333</v>
      </c>
      <c r="B2368" s="30" t="s">
        <v>7446</v>
      </c>
      <c r="C2368" s="30" t="s">
        <v>4113</v>
      </c>
      <c r="D2368" s="211">
        <v>136546.26</v>
      </c>
    </row>
    <row r="2369" spans="1:4" x14ac:dyDescent="0.25">
      <c r="A2369" s="30">
        <v>13533</v>
      </c>
      <c r="B2369" s="30" t="s">
        <v>7447</v>
      </c>
      <c r="C2369" s="30" t="s">
        <v>4113</v>
      </c>
      <c r="D2369" s="211">
        <v>122057.18</v>
      </c>
    </row>
    <row r="2370" spans="1:4" x14ac:dyDescent="0.25">
      <c r="A2370" s="30">
        <v>36499</v>
      </c>
      <c r="B2370" s="30" t="s">
        <v>7448</v>
      </c>
      <c r="C2370" s="30" t="s">
        <v>4113</v>
      </c>
      <c r="D2370" s="211">
        <v>2662.65</v>
      </c>
    </row>
    <row r="2371" spans="1:4" x14ac:dyDescent="0.25">
      <c r="A2371" s="30">
        <v>39585</v>
      </c>
      <c r="B2371" s="30" t="s">
        <v>7449</v>
      </c>
      <c r="C2371" s="30" t="s">
        <v>4113</v>
      </c>
      <c r="D2371" s="211">
        <v>88167.91</v>
      </c>
    </row>
    <row r="2372" spans="1:4" x14ac:dyDescent="0.25">
      <c r="A2372" s="30">
        <v>39586</v>
      </c>
      <c r="B2372" s="30" t="s">
        <v>7450</v>
      </c>
      <c r="C2372" s="30" t="s">
        <v>4113</v>
      </c>
      <c r="D2372" s="211">
        <v>103414.99</v>
      </c>
    </row>
    <row r="2373" spans="1:4" x14ac:dyDescent="0.25">
      <c r="A2373" s="30">
        <v>39587</v>
      </c>
      <c r="B2373" s="30" t="s">
        <v>7451</v>
      </c>
      <c r="C2373" s="30" t="s">
        <v>4113</v>
      </c>
      <c r="D2373" s="211">
        <v>125954.16</v>
      </c>
    </row>
    <row r="2374" spans="1:4" x14ac:dyDescent="0.25">
      <c r="A2374" s="30">
        <v>39588</v>
      </c>
      <c r="B2374" s="30" t="s">
        <v>7452</v>
      </c>
      <c r="C2374" s="30" t="s">
        <v>4113</v>
      </c>
      <c r="D2374" s="211">
        <v>145841.66</v>
      </c>
    </row>
    <row r="2375" spans="1:4" x14ac:dyDescent="0.25">
      <c r="A2375" s="30">
        <v>39584</v>
      </c>
      <c r="B2375" s="30" t="s">
        <v>7453</v>
      </c>
      <c r="C2375" s="30" t="s">
        <v>4113</v>
      </c>
      <c r="D2375" s="211">
        <v>78515.850000000006</v>
      </c>
    </row>
    <row r="2376" spans="1:4" x14ac:dyDescent="0.25">
      <c r="A2376" s="30">
        <v>39590</v>
      </c>
      <c r="B2376" s="30" t="s">
        <v>7454</v>
      </c>
      <c r="C2376" s="30" t="s">
        <v>4113</v>
      </c>
      <c r="D2376" s="211">
        <v>76633.16</v>
      </c>
    </row>
    <row r="2377" spans="1:4" x14ac:dyDescent="0.25">
      <c r="A2377" s="30">
        <v>39592</v>
      </c>
      <c r="B2377" s="30" t="s">
        <v>7455</v>
      </c>
      <c r="C2377" s="30" t="s">
        <v>4113</v>
      </c>
      <c r="D2377" s="211">
        <v>110123.71</v>
      </c>
    </row>
    <row r="2378" spans="1:4" x14ac:dyDescent="0.25">
      <c r="A2378" s="30">
        <v>39593</v>
      </c>
      <c r="B2378" s="30" t="s">
        <v>7456</v>
      </c>
      <c r="C2378" s="30" t="s">
        <v>4113</v>
      </c>
      <c r="D2378" s="211">
        <v>125954.16</v>
      </c>
    </row>
    <row r="2379" spans="1:4" x14ac:dyDescent="0.25">
      <c r="A2379" s="30">
        <v>14254</v>
      </c>
      <c r="B2379" s="30" t="s">
        <v>7457</v>
      </c>
      <c r="C2379" s="30" t="s">
        <v>4113</v>
      </c>
      <c r="D2379" s="211">
        <v>71595</v>
      </c>
    </row>
    <row r="2380" spans="1:4" x14ac:dyDescent="0.25">
      <c r="A2380" s="30">
        <v>25987</v>
      </c>
      <c r="B2380" s="30" t="s">
        <v>7458</v>
      </c>
      <c r="C2380" s="30" t="s">
        <v>4113</v>
      </c>
      <c r="D2380" s="211">
        <v>59787.53</v>
      </c>
    </row>
    <row r="2381" spans="1:4" x14ac:dyDescent="0.25">
      <c r="A2381" s="30">
        <v>25019</v>
      </c>
      <c r="B2381" s="30" t="s">
        <v>7459</v>
      </c>
      <c r="C2381" s="30" t="s">
        <v>4113</v>
      </c>
      <c r="D2381" s="211">
        <v>102482.52</v>
      </c>
    </row>
    <row r="2382" spans="1:4" x14ac:dyDescent="0.25">
      <c r="A2382" s="30">
        <v>36501</v>
      </c>
      <c r="B2382" s="30" t="s">
        <v>7460</v>
      </c>
      <c r="C2382" s="30" t="s">
        <v>4113</v>
      </c>
      <c r="D2382" s="211">
        <v>91244.76</v>
      </c>
    </row>
    <row r="2383" spans="1:4" x14ac:dyDescent="0.25">
      <c r="A2383" s="30">
        <v>25986</v>
      </c>
      <c r="B2383" s="30" t="s">
        <v>7461</v>
      </c>
      <c r="C2383" s="30" t="s">
        <v>4113</v>
      </c>
      <c r="D2383" s="211">
        <v>109693.68</v>
      </c>
    </row>
    <row r="2384" spans="1:4" x14ac:dyDescent="0.25">
      <c r="A2384" s="30">
        <v>36500</v>
      </c>
      <c r="B2384" s="30" t="s">
        <v>7462</v>
      </c>
      <c r="C2384" s="30" t="s">
        <v>4113</v>
      </c>
      <c r="D2384" s="211">
        <v>64480.18</v>
      </c>
    </row>
    <row r="2385" spans="1:4" x14ac:dyDescent="0.25">
      <c r="A2385" s="30">
        <v>20017</v>
      </c>
      <c r="B2385" s="30" t="s">
        <v>7463</v>
      </c>
      <c r="C2385" s="30" t="s">
        <v>4116</v>
      </c>
      <c r="D2385" s="210">
        <v>3.39</v>
      </c>
    </row>
    <row r="2386" spans="1:4" x14ac:dyDescent="0.25">
      <c r="A2386" s="30">
        <v>20007</v>
      </c>
      <c r="B2386" s="30" t="s">
        <v>7464</v>
      </c>
      <c r="C2386" s="30" t="s">
        <v>4116</v>
      </c>
      <c r="D2386" s="210">
        <v>2.6</v>
      </c>
    </row>
    <row r="2387" spans="1:4" x14ac:dyDescent="0.25">
      <c r="A2387" s="30">
        <v>39836</v>
      </c>
      <c r="B2387" s="30" t="s">
        <v>7465</v>
      </c>
      <c r="C2387" s="30" t="s">
        <v>4125</v>
      </c>
      <c r="D2387" s="210">
        <v>178.4</v>
      </c>
    </row>
    <row r="2388" spans="1:4" x14ac:dyDescent="0.25">
      <c r="A2388" s="30">
        <v>39830</v>
      </c>
      <c r="B2388" s="30" t="s">
        <v>7466</v>
      </c>
      <c r="C2388" s="30" t="s">
        <v>4125</v>
      </c>
      <c r="D2388" s="210">
        <v>203.46</v>
      </c>
    </row>
    <row r="2389" spans="1:4" x14ac:dyDescent="0.25">
      <c r="A2389" s="30">
        <v>39831</v>
      </c>
      <c r="B2389" s="30" t="s">
        <v>7467</v>
      </c>
      <c r="C2389" s="30" t="s">
        <v>4125</v>
      </c>
      <c r="D2389" s="210">
        <v>203.03</v>
      </c>
    </row>
    <row r="2390" spans="1:4" x14ac:dyDescent="0.25">
      <c r="A2390" s="30">
        <v>36888</v>
      </c>
      <c r="B2390" s="30" t="s">
        <v>7468</v>
      </c>
      <c r="C2390" s="30" t="s">
        <v>4116</v>
      </c>
      <c r="D2390" s="210">
        <v>15.35</v>
      </c>
    </row>
    <row r="2391" spans="1:4" x14ac:dyDescent="0.25">
      <c r="A2391" s="30">
        <v>40527</v>
      </c>
      <c r="B2391" s="30" t="s">
        <v>7469</v>
      </c>
      <c r="C2391" s="30" t="s">
        <v>4113</v>
      </c>
      <c r="D2391" s="211">
        <v>2640.46</v>
      </c>
    </row>
    <row r="2392" spans="1:4" x14ac:dyDescent="0.25">
      <c r="A2392" s="30">
        <v>36497</v>
      </c>
      <c r="B2392" s="30" t="s">
        <v>7470</v>
      </c>
      <c r="C2392" s="30" t="s">
        <v>4113</v>
      </c>
      <c r="D2392" s="211">
        <v>3014.37</v>
      </c>
    </row>
    <row r="2393" spans="1:4" x14ac:dyDescent="0.25">
      <c r="A2393" s="30">
        <v>36487</v>
      </c>
      <c r="B2393" s="30" t="s">
        <v>7471</v>
      </c>
      <c r="C2393" s="30" t="s">
        <v>4113</v>
      </c>
      <c r="D2393" s="211">
        <v>5248.48</v>
      </c>
    </row>
    <row r="2394" spans="1:4" x14ac:dyDescent="0.25">
      <c r="A2394" s="30">
        <v>25952</v>
      </c>
      <c r="B2394" s="30" t="s">
        <v>7472</v>
      </c>
      <c r="C2394" s="30" t="s">
        <v>4113</v>
      </c>
      <c r="D2394" s="211">
        <v>819553.29</v>
      </c>
    </row>
    <row r="2395" spans="1:4" x14ac:dyDescent="0.25">
      <c r="A2395" s="30">
        <v>25954</v>
      </c>
      <c r="B2395" s="30" t="s">
        <v>7473</v>
      </c>
      <c r="C2395" s="30" t="s">
        <v>4113</v>
      </c>
      <c r="D2395" s="211">
        <v>1576064.02</v>
      </c>
    </row>
    <row r="2396" spans="1:4" x14ac:dyDescent="0.25">
      <c r="A2396" s="30">
        <v>25953</v>
      </c>
      <c r="B2396" s="30" t="s">
        <v>7474</v>
      </c>
      <c r="C2396" s="30" t="s">
        <v>4113</v>
      </c>
      <c r="D2396" s="211">
        <v>2679308.83</v>
      </c>
    </row>
    <row r="2397" spans="1:4" x14ac:dyDescent="0.25">
      <c r="A2397" s="30">
        <v>37776</v>
      </c>
      <c r="B2397" s="30" t="s">
        <v>7475</v>
      </c>
      <c r="C2397" s="30" t="s">
        <v>4113</v>
      </c>
      <c r="D2397" s="211">
        <v>164207.38</v>
      </c>
    </row>
    <row r="2398" spans="1:4" x14ac:dyDescent="0.25">
      <c r="A2398" s="30">
        <v>37775</v>
      </c>
      <c r="B2398" s="30" t="s">
        <v>7476</v>
      </c>
      <c r="C2398" s="30" t="s">
        <v>4113</v>
      </c>
      <c r="D2398" s="211">
        <v>258639.06</v>
      </c>
    </row>
    <row r="2399" spans="1:4" x14ac:dyDescent="0.25">
      <c r="A2399" s="30">
        <v>36491</v>
      </c>
      <c r="B2399" s="30" t="s">
        <v>7477</v>
      </c>
      <c r="C2399" s="30" t="s">
        <v>4113</v>
      </c>
      <c r="D2399" s="211">
        <v>957817.18</v>
      </c>
    </row>
    <row r="2400" spans="1:4" x14ac:dyDescent="0.25">
      <c r="A2400" s="30">
        <v>10712</v>
      </c>
      <c r="B2400" s="30" t="s">
        <v>7478</v>
      </c>
      <c r="C2400" s="30" t="s">
        <v>4113</v>
      </c>
      <c r="D2400" s="211">
        <v>64659.76</v>
      </c>
    </row>
    <row r="2401" spans="1:4" x14ac:dyDescent="0.25">
      <c r="A2401" s="30">
        <v>3363</v>
      </c>
      <c r="B2401" s="30" t="s">
        <v>7479</v>
      </c>
      <c r="C2401" s="30" t="s">
        <v>4113</v>
      </c>
      <c r="D2401" s="211">
        <v>90950</v>
      </c>
    </row>
    <row r="2402" spans="1:4" x14ac:dyDescent="0.25">
      <c r="A2402" s="30">
        <v>3365</v>
      </c>
      <c r="B2402" s="30" t="s">
        <v>7480</v>
      </c>
      <c r="C2402" s="30" t="s">
        <v>4113</v>
      </c>
      <c r="D2402" s="211">
        <v>212595.62</v>
      </c>
    </row>
    <row r="2403" spans="1:4" x14ac:dyDescent="0.25">
      <c r="A2403" s="30">
        <v>7569</v>
      </c>
      <c r="B2403" s="30" t="s">
        <v>7481</v>
      </c>
      <c r="C2403" s="30" t="s">
        <v>4113</v>
      </c>
      <c r="D2403" s="210">
        <v>57.34</v>
      </c>
    </row>
    <row r="2404" spans="1:4" x14ac:dyDescent="0.25">
      <c r="A2404" s="30">
        <v>34349</v>
      </c>
      <c r="B2404" s="30" t="s">
        <v>7482</v>
      </c>
      <c r="C2404" s="30" t="s">
        <v>4113</v>
      </c>
      <c r="D2404" s="210">
        <v>25.63</v>
      </c>
    </row>
    <row r="2405" spans="1:4" x14ac:dyDescent="0.25">
      <c r="A2405" s="30">
        <v>11991</v>
      </c>
      <c r="B2405" s="30" t="s">
        <v>7483</v>
      </c>
      <c r="C2405" s="30" t="s">
        <v>4113</v>
      </c>
      <c r="D2405" s="210">
        <v>48.42</v>
      </c>
    </row>
    <row r="2406" spans="1:4" x14ac:dyDescent="0.25">
      <c r="A2406" s="30">
        <v>20062</v>
      </c>
      <c r="B2406" s="30" t="s">
        <v>7484</v>
      </c>
      <c r="C2406" s="30" t="s">
        <v>4113</v>
      </c>
      <c r="D2406" s="210">
        <v>13.46</v>
      </c>
    </row>
    <row r="2407" spans="1:4" x14ac:dyDescent="0.25">
      <c r="A2407" s="30">
        <v>11029</v>
      </c>
      <c r="B2407" s="30" t="s">
        <v>7485</v>
      </c>
      <c r="C2407" s="30" t="s">
        <v>4140</v>
      </c>
      <c r="D2407" s="210">
        <v>1.68</v>
      </c>
    </row>
    <row r="2408" spans="1:4" x14ac:dyDescent="0.25">
      <c r="A2408" s="30">
        <v>4316</v>
      </c>
      <c r="B2408" s="30" t="s">
        <v>7486</v>
      </c>
      <c r="C2408" s="30" t="s">
        <v>4113</v>
      </c>
      <c r="D2408" s="210">
        <v>1.69</v>
      </c>
    </row>
    <row r="2409" spans="1:4" x14ac:dyDescent="0.25">
      <c r="A2409" s="30">
        <v>4313</v>
      </c>
      <c r="B2409" s="30" t="s">
        <v>7487</v>
      </c>
      <c r="C2409" s="30" t="s">
        <v>4140</v>
      </c>
      <c r="D2409" s="210">
        <v>2.4300000000000002</v>
      </c>
    </row>
    <row r="2410" spans="1:4" x14ac:dyDescent="0.25">
      <c r="A2410" s="30">
        <v>4317</v>
      </c>
      <c r="B2410" s="30" t="s">
        <v>7488</v>
      </c>
      <c r="C2410" s="30" t="s">
        <v>4113</v>
      </c>
      <c r="D2410" s="210">
        <v>2.77</v>
      </c>
    </row>
    <row r="2411" spans="1:4" x14ac:dyDescent="0.25">
      <c r="A2411" s="30">
        <v>4314</v>
      </c>
      <c r="B2411" s="30" t="s">
        <v>7489</v>
      </c>
      <c r="C2411" s="30" t="s">
        <v>4140</v>
      </c>
      <c r="D2411" s="210">
        <v>3.24</v>
      </c>
    </row>
    <row r="2412" spans="1:4" x14ac:dyDescent="0.25">
      <c r="A2412" s="30">
        <v>10921</v>
      </c>
      <c r="B2412" s="30" t="s">
        <v>7490</v>
      </c>
      <c r="C2412" s="30" t="s">
        <v>4113</v>
      </c>
      <c r="D2412" s="211">
        <v>4065</v>
      </c>
    </row>
    <row r="2413" spans="1:4" x14ac:dyDescent="0.25">
      <c r="A2413" s="30">
        <v>10922</v>
      </c>
      <c r="B2413" s="30" t="s">
        <v>7491</v>
      </c>
      <c r="C2413" s="30" t="s">
        <v>4113</v>
      </c>
      <c r="D2413" s="211">
        <v>3681.97</v>
      </c>
    </row>
    <row r="2414" spans="1:4" x14ac:dyDescent="0.25">
      <c r="A2414" s="30">
        <v>10923</v>
      </c>
      <c r="B2414" s="30" t="s">
        <v>7492</v>
      </c>
      <c r="C2414" s="30" t="s">
        <v>4113</v>
      </c>
      <c r="D2414" s="211">
        <v>2176.1999999999998</v>
      </c>
    </row>
    <row r="2415" spans="1:4" x14ac:dyDescent="0.25">
      <c r="A2415" s="30">
        <v>10924</v>
      </c>
      <c r="B2415" s="30" t="s">
        <v>7493</v>
      </c>
      <c r="C2415" s="30" t="s">
        <v>4113</v>
      </c>
      <c r="D2415" s="211">
        <v>2291.96</v>
      </c>
    </row>
    <row r="2416" spans="1:4" x14ac:dyDescent="0.25">
      <c r="A2416" s="30">
        <v>37772</v>
      </c>
      <c r="B2416" s="30" t="s">
        <v>7494</v>
      </c>
      <c r="C2416" s="30" t="s">
        <v>4113</v>
      </c>
      <c r="D2416" s="211">
        <v>139524.93</v>
      </c>
    </row>
    <row r="2417" spans="1:4" x14ac:dyDescent="0.25">
      <c r="A2417" s="30">
        <v>37771</v>
      </c>
      <c r="B2417" s="30" t="s">
        <v>7495</v>
      </c>
      <c r="C2417" s="30" t="s">
        <v>4113</v>
      </c>
      <c r="D2417" s="211">
        <v>148432.29999999999</v>
      </c>
    </row>
    <row r="2418" spans="1:4" x14ac:dyDescent="0.25">
      <c r="A2418" s="30">
        <v>12772</v>
      </c>
      <c r="B2418" s="30" t="s">
        <v>13877</v>
      </c>
      <c r="C2418" s="30" t="s">
        <v>4113</v>
      </c>
      <c r="D2418" s="210">
        <v>744.52</v>
      </c>
    </row>
    <row r="2419" spans="1:4" x14ac:dyDescent="0.25">
      <c r="A2419" s="30">
        <v>12770</v>
      </c>
      <c r="B2419" s="30" t="s">
        <v>13878</v>
      </c>
      <c r="C2419" s="30" t="s">
        <v>4113</v>
      </c>
      <c r="D2419" s="210">
        <v>447.97</v>
      </c>
    </row>
    <row r="2420" spans="1:4" x14ac:dyDescent="0.25">
      <c r="A2420" s="30">
        <v>12775</v>
      </c>
      <c r="B2420" s="30" t="s">
        <v>13879</v>
      </c>
      <c r="C2420" s="30" t="s">
        <v>4113</v>
      </c>
      <c r="D2420" s="210">
        <v>328.09</v>
      </c>
    </row>
    <row r="2421" spans="1:4" x14ac:dyDescent="0.25">
      <c r="A2421" s="30">
        <v>12768</v>
      </c>
      <c r="B2421" s="30" t="s">
        <v>13880</v>
      </c>
      <c r="C2421" s="30" t="s">
        <v>4113</v>
      </c>
      <c r="D2421" s="211">
        <v>1047.3800000000001</v>
      </c>
    </row>
    <row r="2422" spans="1:4" x14ac:dyDescent="0.25">
      <c r="A2422" s="30">
        <v>12769</v>
      </c>
      <c r="B2422" s="30" t="s">
        <v>13881</v>
      </c>
      <c r="C2422" s="30" t="s">
        <v>4113</v>
      </c>
      <c r="D2422" s="210">
        <v>85.81</v>
      </c>
    </row>
    <row r="2423" spans="1:4" x14ac:dyDescent="0.25">
      <c r="A2423" s="30">
        <v>12773</v>
      </c>
      <c r="B2423" s="30" t="s">
        <v>13882</v>
      </c>
      <c r="C2423" s="30" t="s">
        <v>4113</v>
      </c>
      <c r="D2423" s="210">
        <v>92.11</v>
      </c>
    </row>
    <row r="2424" spans="1:4" x14ac:dyDescent="0.25">
      <c r="A2424" s="30">
        <v>12774</v>
      </c>
      <c r="B2424" s="30" t="s">
        <v>13883</v>
      </c>
      <c r="C2424" s="30" t="s">
        <v>4113</v>
      </c>
      <c r="D2424" s="210">
        <v>113.57</v>
      </c>
    </row>
    <row r="2425" spans="1:4" x14ac:dyDescent="0.25">
      <c r="A2425" s="30">
        <v>12776</v>
      </c>
      <c r="B2425" s="30" t="s">
        <v>13884</v>
      </c>
      <c r="C2425" s="30" t="s">
        <v>4113</v>
      </c>
      <c r="D2425" s="211">
        <v>1690.96</v>
      </c>
    </row>
    <row r="2426" spans="1:4" x14ac:dyDescent="0.25">
      <c r="A2426" s="30">
        <v>12777</v>
      </c>
      <c r="B2426" s="30" t="s">
        <v>13885</v>
      </c>
      <c r="C2426" s="30" t="s">
        <v>4113</v>
      </c>
      <c r="D2426" s="211">
        <v>2208.34</v>
      </c>
    </row>
    <row r="2427" spans="1:4" x14ac:dyDescent="0.25">
      <c r="A2427" s="30">
        <v>3391</v>
      </c>
      <c r="B2427" s="30" t="s">
        <v>7496</v>
      </c>
      <c r="C2427" s="30" t="s">
        <v>4113</v>
      </c>
      <c r="D2427" s="210">
        <v>28.35</v>
      </c>
    </row>
    <row r="2428" spans="1:4" x14ac:dyDescent="0.25">
      <c r="A2428" s="30">
        <v>3389</v>
      </c>
      <c r="B2428" s="30" t="s">
        <v>7497</v>
      </c>
      <c r="C2428" s="30" t="s">
        <v>4113</v>
      </c>
      <c r="D2428" s="210">
        <v>14.71</v>
      </c>
    </row>
    <row r="2429" spans="1:4" x14ac:dyDescent="0.25">
      <c r="A2429" s="30">
        <v>3390</v>
      </c>
      <c r="B2429" s="30" t="s">
        <v>7498</v>
      </c>
      <c r="C2429" s="30" t="s">
        <v>4113</v>
      </c>
      <c r="D2429" s="210">
        <v>16.55</v>
      </c>
    </row>
    <row r="2430" spans="1:4" x14ac:dyDescent="0.25">
      <c r="A2430" s="30">
        <v>12873</v>
      </c>
      <c r="B2430" s="30" t="s">
        <v>7499</v>
      </c>
      <c r="C2430" s="30" t="s">
        <v>4115</v>
      </c>
      <c r="D2430" s="210">
        <v>14.47</v>
      </c>
    </row>
    <row r="2431" spans="1:4" x14ac:dyDescent="0.25">
      <c r="A2431" s="30">
        <v>41076</v>
      </c>
      <c r="B2431" s="30" t="s">
        <v>7500</v>
      </c>
      <c r="C2431" s="30" t="s">
        <v>4120</v>
      </c>
      <c r="D2431" s="211">
        <v>2565.5300000000002</v>
      </c>
    </row>
    <row r="2432" spans="1:4" x14ac:dyDescent="0.25">
      <c r="A2432" s="30">
        <v>140</v>
      </c>
      <c r="B2432" s="30" t="s">
        <v>7501</v>
      </c>
      <c r="C2432" s="30" t="s">
        <v>4117</v>
      </c>
      <c r="D2432" s="210">
        <v>14.27</v>
      </c>
    </row>
    <row r="2433" spans="1:4" x14ac:dyDescent="0.25">
      <c r="A2433" s="30">
        <v>151</v>
      </c>
      <c r="B2433" s="30" t="s">
        <v>7502</v>
      </c>
      <c r="C2433" s="30" t="s">
        <v>4118</v>
      </c>
      <c r="D2433" s="210">
        <v>21.07</v>
      </c>
    </row>
    <row r="2434" spans="1:4" x14ac:dyDescent="0.25">
      <c r="A2434" s="30">
        <v>7340</v>
      </c>
      <c r="B2434" s="30" t="s">
        <v>7503</v>
      </c>
      <c r="C2434" s="30" t="s">
        <v>4118</v>
      </c>
      <c r="D2434" s="210">
        <v>25.53</v>
      </c>
    </row>
    <row r="2435" spans="1:4" x14ac:dyDescent="0.25">
      <c r="A2435" s="30">
        <v>2701</v>
      </c>
      <c r="B2435" s="30" t="s">
        <v>7504</v>
      </c>
      <c r="C2435" s="30" t="s">
        <v>4115</v>
      </c>
      <c r="D2435" s="210">
        <v>10.48</v>
      </c>
    </row>
    <row r="2436" spans="1:4" x14ac:dyDescent="0.25">
      <c r="A2436" s="30">
        <v>40929</v>
      </c>
      <c r="B2436" s="30" t="s">
        <v>7505</v>
      </c>
      <c r="C2436" s="30" t="s">
        <v>4120</v>
      </c>
      <c r="D2436" s="211">
        <v>1859.92</v>
      </c>
    </row>
    <row r="2437" spans="1:4" x14ac:dyDescent="0.25">
      <c r="A2437" s="30">
        <v>38114</v>
      </c>
      <c r="B2437" s="30" t="s">
        <v>7506</v>
      </c>
      <c r="C2437" s="30" t="s">
        <v>4113</v>
      </c>
      <c r="D2437" s="210">
        <v>13.77</v>
      </c>
    </row>
    <row r="2438" spans="1:4" x14ac:dyDescent="0.25">
      <c r="A2438" s="30">
        <v>38064</v>
      </c>
      <c r="B2438" s="30" t="s">
        <v>7507</v>
      </c>
      <c r="C2438" s="30" t="s">
        <v>4113</v>
      </c>
      <c r="D2438" s="210">
        <v>15.4</v>
      </c>
    </row>
    <row r="2439" spans="1:4" x14ac:dyDescent="0.25">
      <c r="A2439" s="30">
        <v>38115</v>
      </c>
      <c r="B2439" s="30" t="s">
        <v>7508</v>
      </c>
      <c r="C2439" s="30" t="s">
        <v>4113</v>
      </c>
      <c r="D2439" s="210">
        <v>14.71</v>
      </c>
    </row>
    <row r="2440" spans="1:4" x14ac:dyDescent="0.25">
      <c r="A2440" s="30">
        <v>38065</v>
      </c>
      <c r="B2440" s="30" t="s">
        <v>7509</v>
      </c>
      <c r="C2440" s="30" t="s">
        <v>4113</v>
      </c>
      <c r="D2440" s="210">
        <v>21.85</v>
      </c>
    </row>
    <row r="2441" spans="1:4" x14ac:dyDescent="0.25">
      <c r="A2441" s="30">
        <v>38078</v>
      </c>
      <c r="B2441" s="30" t="s">
        <v>7510</v>
      </c>
      <c r="C2441" s="30" t="s">
        <v>4113</v>
      </c>
      <c r="D2441" s="210">
        <v>12.75</v>
      </c>
    </row>
    <row r="2442" spans="1:4" x14ac:dyDescent="0.25">
      <c r="A2442" s="30">
        <v>38113</v>
      </c>
      <c r="B2442" s="30" t="s">
        <v>7511</v>
      </c>
      <c r="C2442" s="30" t="s">
        <v>4113</v>
      </c>
      <c r="D2442" s="210">
        <v>6.92</v>
      </c>
    </row>
    <row r="2443" spans="1:4" x14ac:dyDescent="0.25">
      <c r="A2443" s="30">
        <v>38063</v>
      </c>
      <c r="B2443" s="30" t="s">
        <v>7512</v>
      </c>
      <c r="C2443" s="30" t="s">
        <v>4113</v>
      </c>
      <c r="D2443" s="210">
        <v>7.43</v>
      </c>
    </row>
    <row r="2444" spans="1:4" x14ac:dyDescent="0.25">
      <c r="A2444" s="30">
        <v>38080</v>
      </c>
      <c r="B2444" s="30" t="s">
        <v>7513</v>
      </c>
      <c r="C2444" s="30" t="s">
        <v>4113</v>
      </c>
      <c r="D2444" s="210">
        <v>22.14</v>
      </c>
    </row>
    <row r="2445" spans="1:4" x14ac:dyDescent="0.25">
      <c r="A2445" s="30">
        <v>38069</v>
      </c>
      <c r="B2445" s="30" t="s">
        <v>7514</v>
      </c>
      <c r="C2445" s="30" t="s">
        <v>4113</v>
      </c>
      <c r="D2445" s="210">
        <v>12.11</v>
      </c>
    </row>
    <row r="2446" spans="1:4" x14ac:dyDescent="0.25">
      <c r="A2446" s="30">
        <v>38077</v>
      </c>
      <c r="B2446" s="30" t="s">
        <v>7515</v>
      </c>
      <c r="C2446" s="30" t="s">
        <v>4113</v>
      </c>
      <c r="D2446" s="210">
        <v>11.83</v>
      </c>
    </row>
    <row r="2447" spans="1:4" x14ac:dyDescent="0.25">
      <c r="A2447" s="30">
        <v>38073</v>
      </c>
      <c r="B2447" s="30" t="s">
        <v>7516</v>
      </c>
      <c r="C2447" s="30" t="s">
        <v>4113</v>
      </c>
      <c r="D2447" s="210">
        <v>18.03</v>
      </c>
    </row>
    <row r="2448" spans="1:4" x14ac:dyDescent="0.25">
      <c r="A2448" s="30">
        <v>38112</v>
      </c>
      <c r="B2448" s="30" t="s">
        <v>7517</v>
      </c>
      <c r="C2448" s="30" t="s">
        <v>4113</v>
      </c>
      <c r="D2448" s="210">
        <v>5.31</v>
      </c>
    </row>
    <row r="2449" spans="1:4" x14ac:dyDescent="0.25">
      <c r="A2449" s="30">
        <v>38062</v>
      </c>
      <c r="B2449" s="30" t="s">
        <v>7518</v>
      </c>
      <c r="C2449" s="30" t="s">
        <v>4113</v>
      </c>
      <c r="D2449" s="210">
        <v>5.46</v>
      </c>
    </row>
    <row r="2450" spans="1:4" x14ac:dyDescent="0.25">
      <c r="A2450" s="30">
        <v>12128</v>
      </c>
      <c r="B2450" s="30" t="s">
        <v>7519</v>
      </c>
      <c r="C2450" s="30" t="s">
        <v>4113</v>
      </c>
      <c r="D2450" s="210">
        <v>7.29</v>
      </c>
    </row>
    <row r="2451" spans="1:4" x14ac:dyDescent="0.25">
      <c r="A2451" s="30">
        <v>12129</v>
      </c>
      <c r="B2451" s="30" t="s">
        <v>7520</v>
      </c>
      <c r="C2451" s="30" t="s">
        <v>4113</v>
      </c>
      <c r="D2451" s="210">
        <v>9.64</v>
      </c>
    </row>
    <row r="2452" spans="1:4" x14ac:dyDescent="0.25">
      <c r="A2452" s="30">
        <v>38081</v>
      </c>
      <c r="B2452" s="30" t="s">
        <v>7521</v>
      </c>
      <c r="C2452" s="30" t="s">
        <v>4113</v>
      </c>
      <c r="D2452" s="210">
        <v>18.78</v>
      </c>
    </row>
    <row r="2453" spans="1:4" x14ac:dyDescent="0.25">
      <c r="A2453" s="30">
        <v>38070</v>
      </c>
      <c r="B2453" s="30" t="s">
        <v>7522</v>
      </c>
      <c r="C2453" s="30" t="s">
        <v>4113</v>
      </c>
      <c r="D2453" s="210">
        <v>12.94</v>
      </c>
    </row>
    <row r="2454" spans="1:4" x14ac:dyDescent="0.25">
      <c r="A2454" s="30">
        <v>38074</v>
      </c>
      <c r="B2454" s="30" t="s">
        <v>7523</v>
      </c>
      <c r="C2454" s="30" t="s">
        <v>4113</v>
      </c>
      <c r="D2454" s="210">
        <v>19.68</v>
      </c>
    </row>
    <row r="2455" spans="1:4" x14ac:dyDescent="0.25">
      <c r="A2455" s="30">
        <v>38079</v>
      </c>
      <c r="B2455" s="30" t="s">
        <v>7524</v>
      </c>
      <c r="C2455" s="30" t="s">
        <v>4113</v>
      </c>
      <c r="D2455" s="210">
        <v>16.89</v>
      </c>
    </row>
    <row r="2456" spans="1:4" x14ac:dyDescent="0.25">
      <c r="A2456" s="30">
        <v>38072</v>
      </c>
      <c r="B2456" s="30" t="s">
        <v>7525</v>
      </c>
      <c r="C2456" s="30" t="s">
        <v>4113</v>
      </c>
      <c r="D2456" s="210">
        <v>16.23</v>
      </c>
    </row>
    <row r="2457" spans="1:4" x14ac:dyDescent="0.25">
      <c r="A2457" s="30">
        <v>38068</v>
      </c>
      <c r="B2457" s="30" t="s">
        <v>7526</v>
      </c>
      <c r="C2457" s="30" t="s">
        <v>4113</v>
      </c>
      <c r="D2457" s="210">
        <v>11.2</v>
      </c>
    </row>
    <row r="2458" spans="1:4" x14ac:dyDescent="0.25">
      <c r="A2458" s="30">
        <v>38071</v>
      </c>
      <c r="B2458" s="30" t="s">
        <v>7527</v>
      </c>
      <c r="C2458" s="30" t="s">
        <v>4113</v>
      </c>
      <c r="D2458" s="210">
        <v>13.39</v>
      </c>
    </row>
    <row r="2459" spans="1:4" x14ac:dyDescent="0.25">
      <c r="A2459" s="30">
        <v>38412</v>
      </c>
      <c r="B2459" s="30" t="s">
        <v>7528</v>
      </c>
      <c r="C2459" s="30" t="s">
        <v>4113</v>
      </c>
      <c r="D2459" s="211">
        <v>2150</v>
      </c>
    </row>
    <row r="2460" spans="1:4" x14ac:dyDescent="0.25">
      <c r="A2460" s="30">
        <v>3405</v>
      </c>
      <c r="B2460" s="30" t="s">
        <v>7529</v>
      </c>
      <c r="C2460" s="30" t="s">
        <v>4113</v>
      </c>
      <c r="D2460" s="210">
        <v>73.83</v>
      </c>
    </row>
    <row r="2461" spans="1:4" x14ac:dyDescent="0.25">
      <c r="A2461" s="30">
        <v>3394</v>
      </c>
      <c r="B2461" s="30" t="s">
        <v>7530</v>
      </c>
      <c r="C2461" s="30" t="s">
        <v>4113</v>
      </c>
      <c r="D2461" s="210">
        <v>389.74</v>
      </c>
    </row>
    <row r="2462" spans="1:4" x14ac:dyDescent="0.25">
      <c r="A2462" s="30">
        <v>3393</v>
      </c>
      <c r="B2462" s="30" t="s">
        <v>7531</v>
      </c>
      <c r="C2462" s="30" t="s">
        <v>4113</v>
      </c>
      <c r="D2462" s="210">
        <v>663.58</v>
      </c>
    </row>
    <row r="2463" spans="1:4" x14ac:dyDescent="0.25">
      <c r="A2463" s="30">
        <v>3406</v>
      </c>
      <c r="B2463" s="30" t="s">
        <v>7532</v>
      </c>
      <c r="C2463" s="30" t="s">
        <v>4113</v>
      </c>
      <c r="D2463" s="210">
        <v>22.6</v>
      </c>
    </row>
    <row r="2464" spans="1:4" x14ac:dyDescent="0.25">
      <c r="A2464" s="30">
        <v>3395</v>
      </c>
      <c r="B2464" s="30" t="s">
        <v>7533</v>
      </c>
      <c r="C2464" s="30" t="s">
        <v>4113</v>
      </c>
      <c r="D2464" s="210">
        <v>95.33</v>
      </c>
    </row>
    <row r="2465" spans="1:4" x14ac:dyDescent="0.25">
      <c r="A2465" s="30">
        <v>3398</v>
      </c>
      <c r="B2465" s="30" t="s">
        <v>7534</v>
      </c>
      <c r="C2465" s="30" t="s">
        <v>4113</v>
      </c>
      <c r="D2465" s="210">
        <v>4.53</v>
      </c>
    </row>
    <row r="2466" spans="1:4" x14ac:dyDescent="0.25">
      <c r="A2466" s="30">
        <v>34377</v>
      </c>
      <c r="B2466" s="30" t="s">
        <v>7535</v>
      </c>
      <c r="C2466" s="30" t="s">
        <v>4113</v>
      </c>
      <c r="D2466" s="210">
        <v>347.62</v>
      </c>
    </row>
    <row r="2467" spans="1:4" x14ac:dyDescent="0.25">
      <c r="A2467" s="30">
        <v>40662</v>
      </c>
      <c r="B2467" s="30" t="s">
        <v>7536</v>
      </c>
      <c r="C2467" s="30" t="s">
        <v>4113</v>
      </c>
      <c r="D2467" s="210">
        <v>214.54</v>
      </c>
    </row>
    <row r="2468" spans="1:4" x14ac:dyDescent="0.25">
      <c r="A2468" s="30">
        <v>3437</v>
      </c>
      <c r="B2468" s="30" t="s">
        <v>7537</v>
      </c>
      <c r="C2468" s="30" t="s">
        <v>4114</v>
      </c>
      <c r="D2468" s="210">
        <v>595.95000000000005</v>
      </c>
    </row>
    <row r="2469" spans="1:4" x14ac:dyDescent="0.25">
      <c r="A2469" s="30">
        <v>11190</v>
      </c>
      <c r="B2469" s="30" t="s">
        <v>7538</v>
      </c>
      <c r="C2469" s="30" t="s">
        <v>4113</v>
      </c>
      <c r="D2469" s="210">
        <v>179.95</v>
      </c>
    </row>
    <row r="2470" spans="1:4" x14ac:dyDescent="0.25">
      <c r="A2470" s="30">
        <v>3428</v>
      </c>
      <c r="B2470" s="30" t="s">
        <v>7539</v>
      </c>
      <c r="C2470" s="30" t="s">
        <v>4114</v>
      </c>
      <c r="D2470" s="210">
        <v>884</v>
      </c>
    </row>
    <row r="2471" spans="1:4" x14ac:dyDescent="0.25">
      <c r="A2471" s="30">
        <v>3429</v>
      </c>
      <c r="B2471" s="30" t="s">
        <v>7540</v>
      </c>
      <c r="C2471" s="30" t="s">
        <v>4114</v>
      </c>
      <c r="D2471" s="210">
        <v>505.07</v>
      </c>
    </row>
    <row r="2472" spans="1:4" x14ac:dyDescent="0.25">
      <c r="A2472" s="30">
        <v>34370</v>
      </c>
      <c r="B2472" s="30" t="s">
        <v>7541</v>
      </c>
      <c r="C2472" s="30" t="s">
        <v>4113</v>
      </c>
      <c r="D2472" s="211">
        <v>1055.19</v>
      </c>
    </row>
    <row r="2473" spans="1:4" x14ac:dyDescent="0.25">
      <c r="A2473" s="30">
        <v>34372</v>
      </c>
      <c r="B2473" s="30" t="s">
        <v>7542</v>
      </c>
      <c r="C2473" s="30" t="s">
        <v>4113</v>
      </c>
      <c r="D2473" s="211">
        <v>1467.92</v>
      </c>
    </row>
    <row r="2474" spans="1:4" x14ac:dyDescent="0.25">
      <c r="A2474" s="30">
        <v>36896</v>
      </c>
      <c r="B2474" s="30" t="s">
        <v>7543</v>
      </c>
      <c r="C2474" s="30" t="s">
        <v>4113</v>
      </c>
      <c r="D2474" s="210">
        <v>605.45000000000005</v>
      </c>
    </row>
    <row r="2475" spans="1:4" x14ac:dyDescent="0.25">
      <c r="A2475" s="30">
        <v>34367</v>
      </c>
      <c r="B2475" s="30" t="s">
        <v>7544</v>
      </c>
      <c r="C2475" s="30" t="s">
        <v>4113</v>
      </c>
      <c r="D2475" s="210">
        <v>711.18</v>
      </c>
    </row>
    <row r="2476" spans="1:4" x14ac:dyDescent="0.25">
      <c r="A2476" s="30">
        <v>36897</v>
      </c>
      <c r="B2476" s="30" t="s">
        <v>7545</v>
      </c>
      <c r="C2476" s="30" t="s">
        <v>4113</v>
      </c>
      <c r="D2476" s="210">
        <v>838.64</v>
      </c>
    </row>
    <row r="2477" spans="1:4" x14ac:dyDescent="0.25">
      <c r="A2477" s="30">
        <v>34369</v>
      </c>
      <c r="B2477" s="30" t="s">
        <v>7546</v>
      </c>
      <c r="C2477" s="30" t="s">
        <v>4113</v>
      </c>
      <c r="D2477" s="210">
        <v>993.63</v>
      </c>
    </row>
    <row r="2478" spans="1:4" x14ac:dyDescent="0.25">
      <c r="A2478" s="30">
        <v>34364</v>
      </c>
      <c r="B2478" s="30" t="s">
        <v>7547</v>
      </c>
      <c r="C2478" s="30" t="s">
        <v>4113</v>
      </c>
      <c r="D2478" s="210">
        <v>971.9</v>
      </c>
    </row>
    <row r="2479" spans="1:4" x14ac:dyDescent="0.25">
      <c r="A2479" s="30">
        <v>40659</v>
      </c>
      <c r="B2479" s="30" t="s">
        <v>7548</v>
      </c>
      <c r="C2479" s="30" t="s">
        <v>4114</v>
      </c>
      <c r="D2479" s="210">
        <v>843.19</v>
      </c>
    </row>
    <row r="2480" spans="1:4" x14ac:dyDescent="0.25">
      <c r="A2480" s="30">
        <v>40660</v>
      </c>
      <c r="B2480" s="30" t="s">
        <v>7549</v>
      </c>
      <c r="C2480" s="30" t="s">
        <v>4114</v>
      </c>
      <c r="D2480" s="211">
        <v>1068.6400000000001</v>
      </c>
    </row>
    <row r="2481" spans="1:4" x14ac:dyDescent="0.25">
      <c r="A2481" s="30">
        <v>40661</v>
      </c>
      <c r="B2481" s="30" t="s">
        <v>7550</v>
      </c>
      <c r="C2481" s="30" t="s">
        <v>4114</v>
      </c>
      <c r="D2481" s="210">
        <v>657.03</v>
      </c>
    </row>
    <row r="2482" spans="1:4" x14ac:dyDescent="0.25">
      <c r="A2482" s="30">
        <v>3421</v>
      </c>
      <c r="B2482" s="30" t="s">
        <v>7551</v>
      </c>
      <c r="C2482" s="30" t="s">
        <v>4114</v>
      </c>
      <c r="D2482" s="210">
        <v>662.06</v>
      </c>
    </row>
    <row r="2483" spans="1:4" x14ac:dyDescent="0.25">
      <c r="A2483" s="30">
        <v>599</v>
      </c>
      <c r="B2483" s="30" t="s">
        <v>7552</v>
      </c>
      <c r="C2483" s="30" t="s">
        <v>4114</v>
      </c>
      <c r="D2483" s="210">
        <v>525.05999999999995</v>
      </c>
    </row>
    <row r="2484" spans="1:4" x14ac:dyDescent="0.25">
      <c r="A2484" s="30">
        <v>34381</v>
      </c>
      <c r="B2484" s="30" t="s">
        <v>7553</v>
      </c>
      <c r="C2484" s="30" t="s">
        <v>4113</v>
      </c>
      <c r="D2484" s="210">
        <v>354.86</v>
      </c>
    </row>
    <row r="2485" spans="1:4" x14ac:dyDescent="0.25">
      <c r="A2485" s="30">
        <v>3423</v>
      </c>
      <c r="B2485" s="30" t="s">
        <v>7554</v>
      </c>
      <c r="C2485" s="30" t="s">
        <v>4114</v>
      </c>
      <c r="D2485" s="210">
        <v>933.66</v>
      </c>
    </row>
    <row r="2486" spans="1:4" x14ac:dyDescent="0.25">
      <c r="A2486" s="30">
        <v>34797</v>
      </c>
      <c r="B2486" s="30" t="s">
        <v>7555</v>
      </c>
      <c r="C2486" s="30" t="s">
        <v>4113</v>
      </c>
      <c r="D2486" s="210">
        <v>391.96</v>
      </c>
    </row>
    <row r="2487" spans="1:4" x14ac:dyDescent="0.25">
      <c r="A2487" s="30">
        <v>25964</v>
      </c>
      <c r="B2487" s="30" t="s">
        <v>7556</v>
      </c>
      <c r="C2487" s="30" t="s">
        <v>4115</v>
      </c>
      <c r="D2487" s="210">
        <v>13.22</v>
      </c>
    </row>
    <row r="2488" spans="1:4" x14ac:dyDescent="0.25">
      <c r="A2488" s="30">
        <v>41077</v>
      </c>
      <c r="B2488" s="30" t="s">
        <v>7557</v>
      </c>
      <c r="C2488" s="30" t="s">
        <v>4120</v>
      </c>
      <c r="D2488" s="211">
        <v>2343.13</v>
      </c>
    </row>
    <row r="2489" spans="1:4" x14ac:dyDescent="0.25">
      <c r="A2489" s="30">
        <v>20159</v>
      </c>
      <c r="B2489" s="30" t="s">
        <v>13405</v>
      </c>
      <c r="C2489" s="30" t="s">
        <v>4113</v>
      </c>
      <c r="D2489" s="210">
        <v>49.75</v>
      </c>
    </row>
    <row r="2490" spans="1:4" x14ac:dyDescent="0.25">
      <c r="A2490" s="30">
        <v>37963</v>
      </c>
      <c r="B2490" s="30" t="s">
        <v>7558</v>
      </c>
      <c r="C2490" s="30" t="s">
        <v>4113</v>
      </c>
      <c r="D2490" s="210">
        <v>5.28</v>
      </c>
    </row>
    <row r="2491" spans="1:4" x14ac:dyDescent="0.25">
      <c r="A2491" s="30">
        <v>37964</v>
      </c>
      <c r="B2491" s="30" t="s">
        <v>7559</v>
      </c>
      <c r="C2491" s="30" t="s">
        <v>4113</v>
      </c>
      <c r="D2491" s="210">
        <v>8.8000000000000007</v>
      </c>
    </row>
    <row r="2492" spans="1:4" x14ac:dyDescent="0.25">
      <c r="A2492" s="30">
        <v>37965</v>
      </c>
      <c r="B2492" s="30" t="s">
        <v>7560</v>
      </c>
      <c r="C2492" s="30" t="s">
        <v>4113</v>
      </c>
      <c r="D2492" s="210">
        <v>12.76</v>
      </c>
    </row>
    <row r="2493" spans="1:4" x14ac:dyDescent="0.25">
      <c r="A2493" s="30">
        <v>37966</v>
      </c>
      <c r="B2493" s="30" t="s">
        <v>7561</v>
      </c>
      <c r="C2493" s="30" t="s">
        <v>4113</v>
      </c>
      <c r="D2493" s="210">
        <v>23.11</v>
      </c>
    </row>
    <row r="2494" spans="1:4" x14ac:dyDescent="0.25">
      <c r="A2494" s="30">
        <v>37967</v>
      </c>
      <c r="B2494" s="30" t="s">
        <v>7562</v>
      </c>
      <c r="C2494" s="30" t="s">
        <v>4113</v>
      </c>
      <c r="D2494" s="210">
        <v>37.06</v>
      </c>
    </row>
    <row r="2495" spans="1:4" x14ac:dyDescent="0.25">
      <c r="A2495" s="30">
        <v>37968</v>
      </c>
      <c r="B2495" s="30" t="s">
        <v>7563</v>
      </c>
      <c r="C2495" s="30" t="s">
        <v>4113</v>
      </c>
      <c r="D2495" s="210">
        <v>81.27</v>
      </c>
    </row>
    <row r="2496" spans="1:4" x14ac:dyDescent="0.25">
      <c r="A2496" s="30">
        <v>37969</v>
      </c>
      <c r="B2496" s="30" t="s">
        <v>7564</v>
      </c>
      <c r="C2496" s="30" t="s">
        <v>4113</v>
      </c>
      <c r="D2496" s="210">
        <v>217.11</v>
      </c>
    </row>
    <row r="2497" spans="1:4" x14ac:dyDescent="0.25">
      <c r="A2497" s="30">
        <v>37970</v>
      </c>
      <c r="B2497" s="30" t="s">
        <v>7565</v>
      </c>
      <c r="C2497" s="30" t="s">
        <v>4113</v>
      </c>
      <c r="D2497" s="210">
        <v>253.27</v>
      </c>
    </row>
    <row r="2498" spans="1:4" x14ac:dyDescent="0.25">
      <c r="A2498" s="30">
        <v>21118</v>
      </c>
      <c r="B2498" s="30" t="s">
        <v>7566</v>
      </c>
      <c r="C2498" s="30" t="s">
        <v>4113</v>
      </c>
      <c r="D2498" s="210">
        <v>3.99</v>
      </c>
    </row>
    <row r="2499" spans="1:4" x14ac:dyDescent="0.25">
      <c r="A2499" s="30">
        <v>37956</v>
      </c>
      <c r="B2499" s="30" t="s">
        <v>7567</v>
      </c>
      <c r="C2499" s="30" t="s">
        <v>4113</v>
      </c>
      <c r="D2499" s="210">
        <v>6.32</v>
      </c>
    </row>
    <row r="2500" spans="1:4" x14ac:dyDescent="0.25">
      <c r="A2500" s="30">
        <v>37957</v>
      </c>
      <c r="B2500" s="30" t="s">
        <v>7568</v>
      </c>
      <c r="C2500" s="30" t="s">
        <v>4113</v>
      </c>
      <c r="D2500" s="210">
        <v>13.33</v>
      </c>
    </row>
    <row r="2501" spans="1:4" x14ac:dyDescent="0.25">
      <c r="A2501" s="30">
        <v>37958</v>
      </c>
      <c r="B2501" s="30" t="s">
        <v>7569</v>
      </c>
      <c r="C2501" s="30" t="s">
        <v>4113</v>
      </c>
      <c r="D2501" s="210">
        <v>23.11</v>
      </c>
    </row>
    <row r="2502" spans="1:4" x14ac:dyDescent="0.25">
      <c r="A2502" s="30">
        <v>37959</v>
      </c>
      <c r="B2502" s="30" t="s">
        <v>7570</v>
      </c>
      <c r="C2502" s="30" t="s">
        <v>4113</v>
      </c>
      <c r="D2502" s="210">
        <v>37.06</v>
      </c>
    </row>
    <row r="2503" spans="1:4" x14ac:dyDescent="0.25">
      <c r="A2503" s="30">
        <v>37960</v>
      </c>
      <c r="B2503" s="30" t="s">
        <v>7571</v>
      </c>
      <c r="C2503" s="30" t="s">
        <v>4113</v>
      </c>
      <c r="D2503" s="210">
        <v>79.8</v>
      </c>
    </row>
    <row r="2504" spans="1:4" x14ac:dyDescent="0.25">
      <c r="A2504" s="30">
        <v>37961</v>
      </c>
      <c r="B2504" s="30" t="s">
        <v>7572</v>
      </c>
      <c r="C2504" s="30" t="s">
        <v>4113</v>
      </c>
      <c r="D2504" s="210">
        <v>211.72</v>
      </c>
    </row>
    <row r="2505" spans="1:4" x14ac:dyDescent="0.25">
      <c r="A2505" s="30">
        <v>37962</v>
      </c>
      <c r="B2505" s="30" t="s">
        <v>7573</v>
      </c>
      <c r="C2505" s="30" t="s">
        <v>4113</v>
      </c>
      <c r="D2505" s="210">
        <v>246.01</v>
      </c>
    </row>
    <row r="2506" spans="1:4" x14ac:dyDescent="0.25">
      <c r="A2506" s="30">
        <v>3533</v>
      </c>
      <c r="B2506" s="30" t="s">
        <v>7574</v>
      </c>
      <c r="C2506" s="30" t="s">
        <v>4113</v>
      </c>
      <c r="D2506" s="210">
        <v>2.25</v>
      </c>
    </row>
    <row r="2507" spans="1:4" x14ac:dyDescent="0.25">
      <c r="A2507" s="30">
        <v>3538</v>
      </c>
      <c r="B2507" s="30" t="s">
        <v>7575</v>
      </c>
      <c r="C2507" s="30" t="s">
        <v>4113</v>
      </c>
      <c r="D2507" s="210">
        <v>3.88</v>
      </c>
    </row>
    <row r="2508" spans="1:4" x14ac:dyDescent="0.25">
      <c r="A2508" s="30">
        <v>3497</v>
      </c>
      <c r="B2508" s="30" t="s">
        <v>7576</v>
      </c>
      <c r="C2508" s="30" t="s">
        <v>4113</v>
      </c>
      <c r="D2508" s="210">
        <v>14.51</v>
      </c>
    </row>
    <row r="2509" spans="1:4" x14ac:dyDescent="0.25">
      <c r="A2509" s="30">
        <v>3498</v>
      </c>
      <c r="B2509" s="30" t="s">
        <v>7577</v>
      </c>
      <c r="C2509" s="30" t="s">
        <v>4113</v>
      </c>
      <c r="D2509" s="210">
        <v>4.6100000000000003</v>
      </c>
    </row>
    <row r="2510" spans="1:4" x14ac:dyDescent="0.25">
      <c r="A2510" s="30">
        <v>3496</v>
      </c>
      <c r="B2510" s="30" t="s">
        <v>7578</v>
      </c>
      <c r="C2510" s="30" t="s">
        <v>4113</v>
      </c>
      <c r="D2510" s="210">
        <v>3.72</v>
      </c>
    </row>
    <row r="2511" spans="1:4" x14ac:dyDescent="0.25">
      <c r="A2511" s="30">
        <v>38429</v>
      </c>
      <c r="B2511" s="30" t="s">
        <v>7579</v>
      </c>
      <c r="C2511" s="30" t="s">
        <v>4113</v>
      </c>
      <c r="D2511" s="210">
        <v>13.47</v>
      </c>
    </row>
    <row r="2512" spans="1:4" x14ac:dyDescent="0.25">
      <c r="A2512" s="30">
        <v>38431</v>
      </c>
      <c r="B2512" s="30" t="s">
        <v>7580</v>
      </c>
      <c r="C2512" s="30" t="s">
        <v>4113</v>
      </c>
      <c r="D2512" s="210">
        <v>21.35</v>
      </c>
    </row>
    <row r="2513" spans="1:4" x14ac:dyDescent="0.25">
      <c r="A2513" s="30">
        <v>38430</v>
      </c>
      <c r="B2513" s="30" t="s">
        <v>7581</v>
      </c>
      <c r="C2513" s="30" t="s">
        <v>4113</v>
      </c>
      <c r="D2513" s="210">
        <v>27.28</v>
      </c>
    </row>
    <row r="2514" spans="1:4" x14ac:dyDescent="0.25">
      <c r="A2514" s="30">
        <v>36348</v>
      </c>
      <c r="B2514" s="30" t="s">
        <v>7582</v>
      </c>
      <c r="C2514" s="30" t="s">
        <v>4113</v>
      </c>
      <c r="D2514" s="210">
        <v>1.75</v>
      </c>
    </row>
    <row r="2515" spans="1:4" x14ac:dyDescent="0.25">
      <c r="A2515" s="30">
        <v>36349</v>
      </c>
      <c r="B2515" s="30" t="s">
        <v>7583</v>
      </c>
      <c r="C2515" s="30" t="s">
        <v>4113</v>
      </c>
      <c r="D2515" s="210">
        <v>2.63</v>
      </c>
    </row>
    <row r="2516" spans="1:4" x14ac:dyDescent="0.25">
      <c r="A2516" s="30">
        <v>38433</v>
      </c>
      <c r="B2516" s="30" t="s">
        <v>7584</v>
      </c>
      <c r="C2516" s="30" t="s">
        <v>4113</v>
      </c>
      <c r="D2516" s="210">
        <v>4.88</v>
      </c>
    </row>
    <row r="2517" spans="1:4" x14ac:dyDescent="0.25">
      <c r="A2517" s="30">
        <v>38440</v>
      </c>
      <c r="B2517" s="30" t="s">
        <v>7585</v>
      </c>
      <c r="C2517" s="30" t="s">
        <v>4113</v>
      </c>
      <c r="D2517" s="210">
        <v>168.33</v>
      </c>
    </row>
    <row r="2518" spans="1:4" x14ac:dyDescent="0.25">
      <c r="A2518" s="30">
        <v>36359</v>
      </c>
      <c r="B2518" s="30" t="s">
        <v>7586</v>
      </c>
      <c r="C2518" s="30" t="s">
        <v>4113</v>
      </c>
      <c r="D2518" s="210">
        <v>2.09</v>
      </c>
    </row>
    <row r="2519" spans="1:4" x14ac:dyDescent="0.25">
      <c r="A2519" s="30">
        <v>36360</v>
      </c>
      <c r="B2519" s="30" t="s">
        <v>7587</v>
      </c>
      <c r="C2519" s="30" t="s">
        <v>4113</v>
      </c>
      <c r="D2519" s="210">
        <v>3.23</v>
      </c>
    </row>
    <row r="2520" spans="1:4" x14ac:dyDescent="0.25">
      <c r="A2520" s="30">
        <v>38434</v>
      </c>
      <c r="B2520" s="30" t="s">
        <v>7588</v>
      </c>
      <c r="C2520" s="30" t="s">
        <v>4113</v>
      </c>
      <c r="D2520" s="210">
        <v>4.9400000000000004</v>
      </c>
    </row>
    <row r="2521" spans="1:4" x14ac:dyDescent="0.25">
      <c r="A2521" s="30">
        <v>38435</v>
      </c>
      <c r="B2521" s="30" t="s">
        <v>7589</v>
      </c>
      <c r="C2521" s="30" t="s">
        <v>4113</v>
      </c>
      <c r="D2521" s="210">
        <v>9.39</v>
      </c>
    </row>
    <row r="2522" spans="1:4" x14ac:dyDescent="0.25">
      <c r="A2522" s="30">
        <v>38436</v>
      </c>
      <c r="B2522" s="30" t="s">
        <v>7590</v>
      </c>
      <c r="C2522" s="30" t="s">
        <v>4113</v>
      </c>
      <c r="D2522" s="210">
        <v>19.41</v>
      </c>
    </row>
    <row r="2523" spans="1:4" x14ac:dyDescent="0.25">
      <c r="A2523" s="30">
        <v>38437</v>
      </c>
      <c r="B2523" s="30" t="s">
        <v>7591</v>
      </c>
      <c r="C2523" s="30" t="s">
        <v>4113</v>
      </c>
      <c r="D2523" s="210">
        <v>29.14</v>
      </c>
    </row>
    <row r="2524" spans="1:4" x14ac:dyDescent="0.25">
      <c r="A2524" s="30">
        <v>38438</v>
      </c>
      <c r="B2524" s="30" t="s">
        <v>7592</v>
      </c>
      <c r="C2524" s="30" t="s">
        <v>4113</v>
      </c>
      <c r="D2524" s="210">
        <v>73.64</v>
      </c>
    </row>
    <row r="2525" spans="1:4" x14ac:dyDescent="0.25">
      <c r="A2525" s="30">
        <v>38439</v>
      </c>
      <c r="B2525" s="30" t="s">
        <v>7593</v>
      </c>
      <c r="C2525" s="30" t="s">
        <v>4113</v>
      </c>
      <c r="D2525" s="210">
        <v>112.24</v>
      </c>
    </row>
    <row r="2526" spans="1:4" x14ac:dyDescent="0.25">
      <c r="A2526" s="30">
        <v>10836</v>
      </c>
      <c r="B2526" s="30" t="s">
        <v>7594</v>
      </c>
      <c r="C2526" s="30" t="s">
        <v>4113</v>
      </c>
      <c r="D2526" s="210">
        <v>17.440000000000001</v>
      </c>
    </row>
    <row r="2527" spans="1:4" x14ac:dyDescent="0.25">
      <c r="A2527" s="30">
        <v>20128</v>
      </c>
      <c r="B2527" s="30" t="s">
        <v>7595</v>
      </c>
      <c r="C2527" s="30" t="s">
        <v>4113</v>
      </c>
      <c r="D2527" s="210">
        <v>51.11</v>
      </c>
    </row>
    <row r="2528" spans="1:4" x14ac:dyDescent="0.25">
      <c r="A2528" s="30">
        <v>20131</v>
      </c>
      <c r="B2528" s="30" t="s">
        <v>7596</v>
      </c>
      <c r="C2528" s="30" t="s">
        <v>4113</v>
      </c>
      <c r="D2528" s="210">
        <v>46.65</v>
      </c>
    </row>
    <row r="2529" spans="1:4" x14ac:dyDescent="0.25">
      <c r="A2529" s="30">
        <v>3521</v>
      </c>
      <c r="B2529" s="30" t="s">
        <v>7597</v>
      </c>
      <c r="C2529" s="30" t="s">
        <v>4113</v>
      </c>
      <c r="D2529" s="210">
        <v>1.96</v>
      </c>
    </row>
    <row r="2530" spans="1:4" x14ac:dyDescent="0.25">
      <c r="A2530" s="30">
        <v>3531</v>
      </c>
      <c r="B2530" s="30" t="s">
        <v>7598</v>
      </c>
      <c r="C2530" s="30" t="s">
        <v>4113</v>
      </c>
      <c r="D2530" s="210">
        <v>2.21</v>
      </c>
    </row>
    <row r="2531" spans="1:4" x14ac:dyDescent="0.25">
      <c r="A2531" s="30">
        <v>3522</v>
      </c>
      <c r="B2531" s="30" t="s">
        <v>7599</v>
      </c>
      <c r="C2531" s="30" t="s">
        <v>4113</v>
      </c>
      <c r="D2531" s="210">
        <v>3.29</v>
      </c>
    </row>
    <row r="2532" spans="1:4" x14ac:dyDescent="0.25">
      <c r="A2532" s="30">
        <v>3527</v>
      </c>
      <c r="B2532" s="30" t="s">
        <v>7600</v>
      </c>
      <c r="C2532" s="30" t="s">
        <v>4113</v>
      </c>
      <c r="D2532" s="210">
        <v>11.33</v>
      </c>
    </row>
    <row r="2533" spans="1:4" x14ac:dyDescent="0.25">
      <c r="A2533" s="30">
        <v>10835</v>
      </c>
      <c r="B2533" s="30" t="s">
        <v>7601</v>
      </c>
      <c r="C2533" s="30" t="s">
        <v>4113</v>
      </c>
      <c r="D2533" s="210">
        <v>3.65</v>
      </c>
    </row>
    <row r="2534" spans="1:4" x14ac:dyDescent="0.25">
      <c r="A2534" s="30">
        <v>3475</v>
      </c>
      <c r="B2534" s="30" t="s">
        <v>7602</v>
      </c>
      <c r="C2534" s="30" t="s">
        <v>4113</v>
      </c>
      <c r="D2534" s="210">
        <v>3.8</v>
      </c>
    </row>
    <row r="2535" spans="1:4" x14ac:dyDescent="0.25">
      <c r="A2535" s="30">
        <v>3485</v>
      </c>
      <c r="B2535" s="30" t="s">
        <v>7603</v>
      </c>
      <c r="C2535" s="30" t="s">
        <v>4113</v>
      </c>
      <c r="D2535" s="210">
        <v>12.16</v>
      </c>
    </row>
    <row r="2536" spans="1:4" x14ac:dyDescent="0.25">
      <c r="A2536" s="30">
        <v>3534</v>
      </c>
      <c r="B2536" s="30" t="s">
        <v>7604</v>
      </c>
      <c r="C2536" s="30" t="s">
        <v>4113</v>
      </c>
      <c r="D2536" s="210">
        <v>4.8099999999999996</v>
      </c>
    </row>
    <row r="2537" spans="1:4" x14ac:dyDescent="0.25">
      <c r="A2537" s="30">
        <v>3543</v>
      </c>
      <c r="B2537" s="30" t="s">
        <v>7605</v>
      </c>
      <c r="C2537" s="30" t="s">
        <v>4113</v>
      </c>
      <c r="D2537" s="210">
        <v>2.41</v>
      </c>
    </row>
    <row r="2538" spans="1:4" x14ac:dyDescent="0.25">
      <c r="A2538" s="30">
        <v>3482</v>
      </c>
      <c r="B2538" s="30" t="s">
        <v>7606</v>
      </c>
      <c r="C2538" s="30" t="s">
        <v>4113</v>
      </c>
      <c r="D2538" s="210">
        <v>6.11</v>
      </c>
    </row>
    <row r="2539" spans="1:4" x14ac:dyDescent="0.25">
      <c r="A2539" s="30">
        <v>3505</v>
      </c>
      <c r="B2539" s="30" t="s">
        <v>7607</v>
      </c>
      <c r="C2539" s="30" t="s">
        <v>4113</v>
      </c>
      <c r="D2539" s="210">
        <v>3.46</v>
      </c>
    </row>
    <row r="2540" spans="1:4" x14ac:dyDescent="0.25">
      <c r="A2540" s="30">
        <v>3516</v>
      </c>
      <c r="B2540" s="30" t="s">
        <v>7608</v>
      </c>
      <c r="C2540" s="30" t="s">
        <v>4113</v>
      </c>
      <c r="D2540" s="210">
        <v>0.95</v>
      </c>
    </row>
    <row r="2541" spans="1:4" x14ac:dyDescent="0.25">
      <c r="A2541" s="30">
        <v>3517</v>
      </c>
      <c r="B2541" s="30" t="s">
        <v>7609</v>
      </c>
      <c r="C2541" s="30" t="s">
        <v>4113</v>
      </c>
      <c r="D2541" s="210">
        <v>3.33</v>
      </c>
    </row>
    <row r="2542" spans="1:4" x14ac:dyDescent="0.25">
      <c r="A2542" s="30">
        <v>3515</v>
      </c>
      <c r="B2542" s="30" t="s">
        <v>7610</v>
      </c>
      <c r="C2542" s="30" t="s">
        <v>4113</v>
      </c>
      <c r="D2542" s="210">
        <v>5.61</v>
      </c>
    </row>
    <row r="2543" spans="1:4" x14ac:dyDescent="0.25">
      <c r="A2543" s="30">
        <v>20147</v>
      </c>
      <c r="B2543" s="30" t="s">
        <v>7611</v>
      </c>
      <c r="C2543" s="30" t="s">
        <v>4113</v>
      </c>
      <c r="D2543" s="210">
        <v>6.04</v>
      </c>
    </row>
    <row r="2544" spans="1:4" x14ac:dyDescent="0.25">
      <c r="A2544" s="30">
        <v>3524</v>
      </c>
      <c r="B2544" s="30" t="s">
        <v>7612</v>
      </c>
      <c r="C2544" s="30" t="s">
        <v>4113</v>
      </c>
      <c r="D2544" s="210">
        <v>7.16</v>
      </c>
    </row>
    <row r="2545" spans="1:4" x14ac:dyDescent="0.25">
      <c r="A2545" s="30">
        <v>3532</v>
      </c>
      <c r="B2545" s="30" t="s">
        <v>7613</v>
      </c>
      <c r="C2545" s="30" t="s">
        <v>4113</v>
      </c>
      <c r="D2545" s="210">
        <v>13.11</v>
      </c>
    </row>
    <row r="2546" spans="1:4" x14ac:dyDescent="0.25">
      <c r="A2546" s="30">
        <v>3528</v>
      </c>
      <c r="B2546" s="30" t="s">
        <v>7614</v>
      </c>
      <c r="C2546" s="30" t="s">
        <v>4113</v>
      </c>
      <c r="D2546" s="210">
        <v>7.52</v>
      </c>
    </row>
    <row r="2547" spans="1:4" x14ac:dyDescent="0.25">
      <c r="A2547" s="30">
        <v>37952</v>
      </c>
      <c r="B2547" s="30" t="s">
        <v>7615</v>
      </c>
      <c r="C2547" s="30" t="s">
        <v>4113</v>
      </c>
      <c r="D2547" s="210">
        <v>53.59</v>
      </c>
    </row>
    <row r="2548" spans="1:4" x14ac:dyDescent="0.25">
      <c r="A2548" s="30">
        <v>37951</v>
      </c>
      <c r="B2548" s="30" t="s">
        <v>7616</v>
      </c>
      <c r="C2548" s="30" t="s">
        <v>4113</v>
      </c>
      <c r="D2548" s="210">
        <v>1.95</v>
      </c>
    </row>
    <row r="2549" spans="1:4" x14ac:dyDescent="0.25">
      <c r="A2549" s="30">
        <v>3518</v>
      </c>
      <c r="B2549" s="30" t="s">
        <v>7617</v>
      </c>
      <c r="C2549" s="30" t="s">
        <v>4113</v>
      </c>
      <c r="D2549" s="210">
        <v>2.85</v>
      </c>
    </row>
    <row r="2550" spans="1:4" x14ac:dyDescent="0.25">
      <c r="A2550" s="30">
        <v>3519</v>
      </c>
      <c r="B2550" s="30" t="s">
        <v>7618</v>
      </c>
      <c r="C2550" s="30" t="s">
        <v>4113</v>
      </c>
      <c r="D2550" s="210">
        <v>6.76</v>
      </c>
    </row>
    <row r="2551" spans="1:4" x14ac:dyDescent="0.25">
      <c r="A2551" s="30">
        <v>3520</v>
      </c>
      <c r="B2551" s="30" t="s">
        <v>7619</v>
      </c>
      <c r="C2551" s="30" t="s">
        <v>4113</v>
      </c>
      <c r="D2551" s="210">
        <v>7.57</v>
      </c>
    </row>
    <row r="2552" spans="1:4" x14ac:dyDescent="0.25">
      <c r="A2552" s="30">
        <v>37950</v>
      </c>
      <c r="B2552" s="30" t="s">
        <v>7620</v>
      </c>
      <c r="C2552" s="30" t="s">
        <v>4113</v>
      </c>
      <c r="D2552" s="210">
        <v>46.65</v>
      </c>
    </row>
    <row r="2553" spans="1:4" x14ac:dyDescent="0.25">
      <c r="A2553" s="30">
        <v>37949</v>
      </c>
      <c r="B2553" s="30" t="s">
        <v>7621</v>
      </c>
      <c r="C2553" s="30" t="s">
        <v>4113</v>
      </c>
      <c r="D2553" s="210">
        <v>1.71</v>
      </c>
    </row>
    <row r="2554" spans="1:4" x14ac:dyDescent="0.25">
      <c r="A2554" s="30">
        <v>3526</v>
      </c>
      <c r="B2554" s="30" t="s">
        <v>7622</v>
      </c>
      <c r="C2554" s="30" t="s">
        <v>4113</v>
      </c>
      <c r="D2554" s="210">
        <v>2.29</v>
      </c>
    </row>
    <row r="2555" spans="1:4" x14ac:dyDescent="0.25">
      <c r="A2555" s="30">
        <v>3509</v>
      </c>
      <c r="B2555" s="30" t="s">
        <v>7623</v>
      </c>
      <c r="C2555" s="30" t="s">
        <v>4113</v>
      </c>
      <c r="D2555" s="210">
        <v>5.95</v>
      </c>
    </row>
    <row r="2556" spans="1:4" x14ac:dyDescent="0.25">
      <c r="A2556" s="30">
        <v>3530</v>
      </c>
      <c r="B2556" s="30" t="s">
        <v>7624</v>
      </c>
      <c r="C2556" s="30" t="s">
        <v>4113</v>
      </c>
      <c r="D2556" s="210">
        <v>225.66</v>
      </c>
    </row>
    <row r="2557" spans="1:4" x14ac:dyDescent="0.25">
      <c r="A2557" s="30">
        <v>3542</v>
      </c>
      <c r="B2557" s="30" t="s">
        <v>7625</v>
      </c>
      <c r="C2557" s="30" t="s">
        <v>4113</v>
      </c>
      <c r="D2557" s="210">
        <v>0.52</v>
      </c>
    </row>
    <row r="2558" spans="1:4" x14ac:dyDescent="0.25">
      <c r="A2558" s="30">
        <v>3529</v>
      </c>
      <c r="B2558" s="30" t="s">
        <v>7626</v>
      </c>
      <c r="C2558" s="30" t="s">
        <v>4113</v>
      </c>
      <c r="D2558" s="210">
        <v>0.72</v>
      </c>
    </row>
    <row r="2559" spans="1:4" x14ac:dyDescent="0.25">
      <c r="A2559" s="30">
        <v>3536</v>
      </c>
      <c r="B2559" s="30" t="s">
        <v>7627</v>
      </c>
      <c r="C2559" s="30" t="s">
        <v>4113</v>
      </c>
      <c r="D2559" s="210">
        <v>2.16</v>
      </c>
    </row>
    <row r="2560" spans="1:4" x14ac:dyDescent="0.25">
      <c r="A2560" s="30">
        <v>3535</v>
      </c>
      <c r="B2560" s="30" t="s">
        <v>7628</v>
      </c>
      <c r="C2560" s="30" t="s">
        <v>4113</v>
      </c>
      <c r="D2560" s="210">
        <v>5.12</v>
      </c>
    </row>
    <row r="2561" spans="1:4" x14ac:dyDescent="0.25">
      <c r="A2561" s="30">
        <v>3540</v>
      </c>
      <c r="B2561" s="30" t="s">
        <v>7629</v>
      </c>
      <c r="C2561" s="30" t="s">
        <v>4113</v>
      </c>
      <c r="D2561" s="210">
        <v>5.54</v>
      </c>
    </row>
    <row r="2562" spans="1:4" x14ac:dyDescent="0.25">
      <c r="A2562" s="30">
        <v>3539</v>
      </c>
      <c r="B2562" s="30" t="s">
        <v>7630</v>
      </c>
      <c r="C2562" s="30" t="s">
        <v>4113</v>
      </c>
      <c r="D2562" s="210">
        <v>24.07</v>
      </c>
    </row>
    <row r="2563" spans="1:4" x14ac:dyDescent="0.25">
      <c r="A2563" s="30">
        <v>3513</v>
      </c>
      <c r="B2563" s="30" t="s">
        <v>7631</v>
      </c>
      <c r="C2563" s="30" t="s">
        <v>4113</v>
      </c>
      <c r="D2563" s="210">
        <v>106.97</v>
      </c>
    </row>
    <row r="2564" spans="1:4" x14ac:dyDescent="0.25">
      <c r="A2564" s="30">
        <v>3492</v>
      </c>
      <c r="B2564" s="30" t="s">
        <v>7632</v>
      </c>
      <c r="C2564" s="30" t="s">
        <v>4113</v>
      </c>
      <c r="D2564" s="210">
        <v>20.59</v>
      </c>
    </row>
    <row r="2565" spans="1:4" x14ac:dyDescent="0.25">
      <c r="A2565" s="30">
        <v>3491</v>
      </c>
      <c r="B2565" s="30" t="s">
        <v>7633</v>
      </c>
      <c r="C2565" s="30" t="s">
        <v>4113</v>
      </c>
      <c r="D2565" s="210">
        <v>11.74</v>
      </c>
    </row>
    <row r="2566" spans="1:4" x14ac:dyDescent="0.25">
      <c r="A2566" s="30">
        <v>3493</v>
      </c>
      <c r="B2566" s="30" t="s">
        <v>7634</v>
      </c>
      <c r="C2566" s="30" t="s">
        <v>4113</v>
      </c>
      <c r="D2566" s="210">
        <v>28.15</v>
      </c>
    </row>
    <row r="2567" spans="1:4" x14ac:dyDescent="0.25">
      <c r="A2567" s="30">
        <v>12628</v>
      </c>
      <c r="B2567" s="30" t="s">
        <v>7635</v>
      </c>
      <c r="C2567" s="30" t="s">
        <v>4113</v>
      </c>
      <c r="D2567" s="210">
        <v>6.82</v>
      </c>
    </row>
    <row r="2568" spans="1:4" x14ac:dyDescent="0.25">
      <c r="A2568" s="30">
        <v>12629</v>
      </c>
      <c r="B2568" s="30" t="s">
        <v>7636</v>
      </c>
      <c r="C2568" s="30" t="s">
        <v>4113</v>
      </c>
      <c r="D2568" s="210">
        <v>7.4</v>
      </c>
    </row>
    <row r="2569" spans="1:4" x14ac:dyDescent="0.25">
      <c r="A2569" s="30">
        <v>3481</v>
      </c>
      <c r="B2569" s="30" t="s">
        <v>7637</v>
      </c>
      <c r="C2569" s="30" t="s">
        <v>4113</v>
      </c>
      <c r="D2569" s="210">
        <v>14.26</v>
      </c>
    </row>
    <row r="2570" spans="1:4" x14ac:dyDescent="0.25">
      <c r="A2570" s="30">
        <v>3510</v>
      </c>
      <c r="B2570" s="30" t="s">
        <v>7638</v>
      </c>
      <c r="C2570" s="30" t="s">
        <v>4113</v>
      </c>
      <c r="D2570" s="210">
        <v>13.33</v>
      </c>
    </row>
    <row r="2571" spans="1:4" x14ac:dyDescent="0.25">
      <c r="A2571" s="30">
        <v>3508</v>
      </c>
      <c r="B2571" s="30" t="s">
        <v>7639</v>
      </c>
      <c r="C2571" s="30" t="s">
        <v>4113</v>
      </c>
      <c r="D2571" s="210">
        <v>34.840000000000003</v>
      </c>
    </row>
    <row r="2572" spans="1:4" x14ac:dyDescent="0.25">
      <c r="A2572" s="30">
        <v>38939</v>
      </c>
      <c r="B2572" s="30" t="s">
        <v>7640</v>
      </c>
      <c r="C2572" s="30" t="s">
        <v>4113</v>
      </c>
      <c r="D2572" s="210">
        <v>18.420000000000002</v>
      </c>
    </row>
    <row r="2573" spans="1:4" x14ac:dyDescent="0.25">
      <c r="A2573" s="30">
        <v>38940</v>
      </c>
      <c r="B2573" s="30" t="s">
        <v>7641</v>
      </c>
      <c r="C2573" s="30" t="s">
        <v>4113</v>
      </c>
      <c r="D2573" s="210">
        <v>28.13</v>
      </c>
    </row>
    <row r="2574" spans="1:4" x14ac:dyDescent="0.25">
      <c r="A2574" s="30">
        <v>38941</v>
      </c>
      <c r="B2574" s="30" t="s">
        <v>7642</v>
      </c>
      <c r="C2574" s="30" t="s">
        <v>4113</v>
      </c>
      <c r="D2574" s="210">
        <v>33.229999999999997</v>
      </c>
    </row>
    <row r="2575" spans="1:4" x14ac:dyDescent="0.25">
      <c r="A2575" s="30">
        <v>38942</v>
      </c>
      <c r="B2575" s="30" t="s">
        <v>7643</v>
      </c>
      <c r="C2575" s="30" t="s">
        <v>4113</v>
      </c>
      <c r="D2575" s="210">
        <v>37.22</v>
      </c>
    </row>
    <row r="2576" spans="1:4" x14ac:dyDescent="0.25">
      <c r="A2576" s="30">
        <v>38987</v>
      </c>
      <c r="B2576" s="30" t="s">
        <v>7644</v>
      </c>
      <c r="C2576" s="30" t="s">
        <v>4113</v>
      </c>
      <c r="D2576" s="210">
        <v>8.74</v>
      </c>
    </row>
    <row r="2577" spans="1:4" x14ac:dyDescent="0.25">
      <c r="A2577" s="30">
        <v>38988</v>
      </c>
      <c r="B2577" s="30" t="s">
        <v>7645</v>
      </c>
      <c r="C2577" s="30" t="s">
        <v>4113</v>
      </c>
      <c r="D2577" s="210">
        <v>20.29</v>
      </c>
    </row>
    <row r="2578" spans="1:4" x14ac:dyDescent="0.25">
      <c r="A2578" s="30">
        <v>38989</v>
      </c>
      <c r="B2578" s="30" t="s">
        <v>7646</v>
      </c>
      <c r="C2578" s="30" t="s">
        <v>4113</v>
      </c>
      <c r="D2578" s="210">
        <v>26.97</v>
      </c>
    </row>
    <row r="2579" spans="1:4" x14ac:dyDescent="0.25">
      <c r="A2579" s="30">
        <v>38990</v>
      </c>
      <c r="B2579" s="30" t="s">
        <v>7647</v>
      </c>
      <c r="C2579" s="30" t="s">
        <v>4113</v>
      </c>
      <c r="D2579" s="210">
        <v>71.08</v>
      </c>
    </row>
    <row r="2580" spans="1:4" x14ac:dyDescent="0.25">
      <c r="A2580" s="30">
        <v>38991</v>
      </c>
      <c r="B2580" s="30" t="s">
        <v>7648</v>
      </c>
      <c r="C2580" s="30" t="s">
        <v>4113</v>
      </c>
      <c r="D2580" s="210">
        <v>143.62</v>
      </c>
    </row>
    <row r="2581" spans="1:4" x14ac:dyDescent="0.25">
      <c r="A2581" s="30">
        <v>38913</v>
      </c>
      <c r="B2581" s="30" t="s">
        <v>7649</v>
      </c>
      <c r="C2581" s="30" t="s">
        <v>4113</v>
      </c>
      <c r="D2581" s="210">
        <v>17.100000000000001</v>
      </c>
    </row>
    <row r="2582" spans="1:4" x14ac:dyDescent="0.25">
      <c r="A2582" s="30">
        <v>38914</v>
      </c>
      <c r="B2582" s="30" t="s">
        <v>7650</v>
      </c>
      <c r="C2582" s="30" t="s">
        <v>4113</v>
      </c>
      <c r="D2582" s="210">
        <v>19.829999999999998</v>
      </c>
    </row>
    <row r="2583" spans="1:4" x14ac:dyDescent="0.25">
      <c r="A2583" s="30">
        <v>38915</v>
      </c>
      <c r="B2583" s="30" t="s">
        <v>7651</v>
      </c>
      <c r="C2583" s="30" t="s">
        <v>4113</v>
      </c>
      <c r="D2583" s="210">
        <v>34.43</v>
      </c>
    </row>
    <row r="2584" spans="1:4" x14ac:dyDescent="0.25">
      <c r="A2584" s="30">
        <v>38916</v>
      </c>
      <c r="B2584" s="30" t="s">
        <v>7652</v>
      </c>
      <c r="C2584" s="30" t="s">
        <v>4113</v>
      </c>
      <c r="D2584" s="210">
        <v>45.43</v>
      </c>
    </row>
    <row r="2585" spans="1:4" x14ac:dyDescent="0.25">
      <c r="A2585" s="30">
        <v>39300</v>
      </c>
      <c r="B2585" s="30" t="s">
        <v>7653</v>
      </c>
      <c r="C2585" s="30" t="s">
        <v>4113</v>
      </c>
      <c r="D2585" s="210">
        <v>15.45</v>
      </c>
    </row>
    <row r="2586" spans="1:4" x14ac:dyDescent="0.25">
      <c r="A2586" s="30">
        <v>39301</v>
      </c>
      <c r="B2586" s="30" t="s">
        <v>7654</v>
      </c>
      <c r="C2586" s="30" t="s">
        <v>4113</v>
      </c>
      <c r="D2586" s="210">
        <v>21.43</v>
      </c>
    </row>
    <row r="2587" spans="1:4" x14ac:dyDescent="0.25">
      <c r="A2587" s="30">
        <v>39302</v>
      </c>
      <c r="B2587" s="30" t="s">
        <v>7655</v>
      </c>
      <c r="C2587" s="30" t="s">
        <v>4113</v>
      </c>
      <c r="D2587" s="210">
        <v>26.93</v>
      </c>
    </row>
    <row r="2588" spans="1:4" x14ac:dyDescent="0.25">
      <c r="A2588" s="30">
        <v>39303</v>
      </c>
      <c r="B2588" s="30" t="s">
        <v>7656</v>
      </c>
      <c r="C2588" s="30" t="s">
        <v>4113</v>
      </c>
      <c r="D2588" s="210">
        <v>47.34</v>
      </c>
    </row>
    <row r="2589" spans="1:4" x14ac:dyDescent="0.25">
      <c r="A2589" s="30">
        <v>38923</v>
      </c>
      <c r="B2589" s="30" t="s">
        <v>7657</v>
      </c>
      <c r="C2589" s="30" t="s">
        <v>4113</v>
      </c>
      <c r="D2589" s="210">
        <v>15.08</v>
      </c>
    </row>
    <row r="2590" spans="1:4" x14ac:dyDescent="0.25">
      <c r="A2590" s="30">
        <v>38925</v>
      </c>
      <c r="B2590" s="30" t="s">
        <v>7658</v>
      </c>
      <c r="C2590" s="30" t="s">
        <v>4113</v>
      </c>
      <c r="D2590" s="210">
        <v>16.2</v>
      </c>
    </row>
    <row r="2591" spans="1:4" x14ac:dyDescent="0.25">
      <c r="A2591" s="30">
        <v>38926</v>
      </c>
      <c r="B2591" s="30" t="s">
        <v>7659</v>
      </c>
      <c r="C2591" s="30" t="s">
        <v>4113</v>
      </c>
      <c r="D2591" s="210">
        <v>23.15</v>
      </c>
    </row>
    <row r="2592" spans="1:4" x14ac:dyDescent="0.25">
      <c r="A2592" s="30">
        <v>38927</v>
      </c>
      <c r="B2592" s="30" t="s">
        <v>7660</v>
      </c>
      <c r="C2592" s="30" t="s">
        <v>4113</v>
      </c>
      <c r="D2592" s="210">
        <v>24.76</v>
      </c>
    </row>
    <row r="2593" spans="1:4" x14ac:dyDescent="0.25">
      <c r="A2593" s="30">
        <v>39304</v>
      </c>
      <c r="B2593" s="30" t="s">
        <v>7661</v>
      </c>
      <c r="C2593" s="30" t="s">
        <v>4113</v>
      </c>
      <c r="D2593" s="210">
        <v>19.07</v>
      </c>
    </row>
    <row r="2594" spans="1:4" x14ac:dyDescent="0.25">
      <c r="A2594" s="30">
        <v>38924</v>
      </c>
      <c r="B2594" s="30" t="s">
        <v>7662</v>
      </c>
      <c r="C2594" s="30" t="s">
        <v>4113</v>
      </c>
      <c r="D2594" s="210">
        <v>27.18</v>
      </c>
    </row>
    <row r="2595" spans="1:4" x14ac:dyDescent="0.25">
      <c r="A2595" s="30">
        <v>39305</v>
      </c>
      <c r="B2595" s="30" t="s">
        <v>7663</v>
      </c>
      <c r="C2595" s="30" t="s">
        <v>4113</v>
      </c>
      <c r="D2595" s="210">
        <v>24.97</v>
      </c>
    </row>
    <row r="2596" spans="1:4" x14ac:dyDescent="0.25">
      <c r="A2596" s="30">
        <v>39306</v>
      </c>
      <c r="B2596" s="30" t="s">
        <v>7664</v>
      </c>
      <c r="C2596" s="30" t="s">
        <v>4113</v>
      </c>
      <c r="D2596" s="210">
        <v>31.24</v>
      </c>
    </row>
    <row r="2597" spans="1:4" x14ac:dyDescent="0.25">
      <c r="A2597" s="30">
        <v>38928</v>
      </c>
      <c r="B2597" s="30" t="s">
        <v>7665</v>
      </c>
      <c r="C2597" s="30" t="s">
        <v>4113</v>
      </c>
      <c r="D2597" s="210">
        <v>27.44</v>
      </c>
    </row>
    <row r="2598" spans="1:4" x14ac:dyDescent="0.25">
      <c r="A2598" s="30">
        <v>38929</v>
      </c>
      <c r="B2598" s="30" t="s">
        <v>7666</v>
      </c>
      <c r="C2598" s="30" t="s">
        <v>4113</v>
      </c>
      <c r="D2598" s="210">
        <v>48.65</v>
      </c>
    </row>
    <row r="2599" spans="1:4" x14ac:dyDescent="0.25">
      <c r="A2599" s="30">
        <v>39307</v>
      </c>
      <c r="B2599" s="30" t="s">
        <v>7667</v>
      </c>
      <c r="C2599" s="30" t="s">
        <v>4113</v>
      </c>
      <c r="D2599" s="210">
        <v>35.950000000000003</v>
      </c>
    </row>
    <row r="2600" spans="1:4" x14ac:dyDescent="0.25">
      <c r="A2600" s="30">
        <v>38930</v>
      </c>
      <c r="B2600" s="30" t="s">
        <v>7668</v>
      </c>
      <c r="C2600" s="30" t="s">
        <v>4113</v>
      </c>
      <c r="D2600" s="210">
        <v>61.12</v>
      </c>
    </row>
    <row r="2601" spans="1:4" x14ac:dyDescent="0.25">
      <c r="A2601" s="30">
        <v>38931</v>
      </c>
      <c r="B2601" s="30" t="s">
        <v>7669</v>
      </c>
      <c r="C2601" s="30" t="s">
        <v>4113</v>
      </c>
      <c r="D2601" s="210">
        <v>15.39</v>
      </c>
    </row>
    <row r="2602" spans="1:4" x14ac:dyDescent="0.25">
      <c r="A2602" s="30">
        <v>38932</v>
      </c>
      <c r="B2602" s="30" t="s">
        <v>7670</v>
      </c>
      <c r="C2602" s="30" t="s">
        <v>4113</v>
      </c>
      <c r="D2602" s="210">
        <v>15.55</v>
      </c>
    </row>
    <row r="2603" spans="1:4" x14ac:dyDescent="0.25">
      <c r="A2603" s="30">
        <v>38934</v>
      </c>
      <c r="B2603" s="30" t="s">
        <v>7671</v>
      </c>
      <c r="C2603" s="30" t="s">
        <v>4113</v>
      </c>
      <c r="D2603" s="210">
        <v>22.97</v>
      </c>
    </row>
    <row r="2604" spans="1:4" x14ac:dyDescent="0.25">
      <c r="A2604" s="30">
        <v>38935</v>
      </c>
      <c r="B2604" s="30" t="s">
        <v>7672</v>
      </c>
      <c r="C2604" s="30" t="s">
        <v>4113</v>
      </c>
      <c r="D2604" s="210">
        <v>24.58</v>
      </c>
    </row>
    <row r="2605" spans="1:4" x14ac:dyDescent="0.25">
      <c r="A2605" s="30">
        <v>38936</v>
      </c>
      <c r="B2605" s="30" t="s">
        <v>7673</v>
      </c>
      <c r="C2605" s="30" t="s">
        <v>4113</v>
      </c>
      <c r="D2605" s="210">
        <v>26.33</v>
      </c>
    </row>
    <row r="2606" spans="1:4" x14ac:dyDescent="0.25">
      <c r="A2606" s="30">
        <v>38937</v>
      </c>
      <c r="B2606" s="30" t="s">
        <v>7674</v>
      </c>
      <c r="C2606" s="30" t="s">
        <v>4113</v>
      </c>
      <c r="D2606" s="210">
        <v>32.08</v>
      </c>
    </row>
    <row r="2607" spans="1:4" x14ac:dyDescent="0.25">
      <c r="A2607" s="30">
        <v>38938</v>
      </c>
      <c r="B2607" s="30" t="s">
        <v>7675</v>
      </c>
      <c r="C2607" s="30" t="s">
        <v>4113</v>
      </c>
      <c r="D2607" s="210">
        <v>47.7</v>
      </c>
    </row>
    <row r="2608" spans="1:4" x14ac:dyDescent="0.25">
      <c r="A2608" s="30">
        <v>3489</v>
      </c>
      <c r="B2608" s="30" t="s">
        <v>7676</v>
      </c>
      <c r="C2608" s="30" t="s">
        <v>4113</v>
      </c>
      <c r="D2608" s="210">
        <v>13.17</v>
      </c>
    </row>
    <row r="2609" spans="1:4" x14ac:dyDescent="0.25">
      <c r="A2609" s="30">
        <v>20151</v>
      </c>
      <c r="B2609" s="30" t="s">
        <v>13406</v>
      </c>
      <c r="C2609" s="30" t="s">
        <v>4113</v>
      </c>
      <c r="D2609" s="210">
        <v>21.01</v>
      </c>
    </row>
    <row r="2610" spans="1:4" x14ac:dyDescent="0.25">
      <c r="A2610" s="30">
        <v>20152</v>
      </c>
      <c r="B2610" s="30" t="s">
        <v>13407</v>
      </c>
      <c r="C2610" s="30" t="s">
        <v>4113</v>
      </c>
      <c r="D2610" s="210">
        <v>73.11</v>
      </c>
    </row>
    <row r="2611" spans="1:4" x14ac:dyDescent="0.25">
      <c r="A2611" s="30">
        <v>20148</v>
      </c>
      <c r="B2611" s="30" t="s">
        <v>13408</v>
      </c>
      <c r="C2611" s="30" t="s">
        <v>4113</v>
      </c>
      <c r="D2611" s="210">
        <v>4.18</v>
      </c>
    </row>
    <row r="2612" spans="1:4" x14ac:dyDescent="0.25">
      <c r="A2612" s="30">
        <v>20149</v>
      </c>
      <c r="B2612" s="30" t="s">
        <v>13409</v>
      </c>
      <c r="C2612" s="30" t="s">
        <v>4113</v>
      </c>
      <c r="D2612" s="210">
        <v>6.47</v>
      </c>
    </row>
    <row r="2613" spans="1:4" x14ac:dyDescent="0.25">
      <c r="A2613" s="30">
        <v>20150</v>
      </c>
      <c r="B2613" s="30" t="s">
        <v>13410</v>
      </c>
      <c r="C2613" s="30" t="s">
        <v>4113</v>
      </c>
      <c r="D2613" s="210">
        <v>15.08</v>
      </c>
    </row>
    <row r="2614" spans="1:4" x14ac:dyDescent="0.25">
      <c r="A2614" s="30">
        <v>20157</v>
      </c>
      <c r="B2614" s="30" t="s">
        <v>13411</v>
      </c>
      <c r="C2614" s="30" t="s">
        <v>4113</v>
      </c>
      <c r="D2614" s="210">
        <v>28.35</v>
      </c>
    </row>
    <row r="2615" spans="1:4" x14ac:dyDescent="0.25">
      <c r="A2615" s="30">
        <v>20158</v>
      </c>
      <c r="B2615" s="30" t="s">
        <v>13412</v>
      </c>
      <c r="C2615" s="30" t="s">
        <v>4113</v>
      </c>
      <c r="D2615" s="210">
        <v>94.18</v>
      </c>
    </row>
    <row r="2616" spans="1:4" x14ac:dyDescent="0.25">
      <c r="A2616" s="30">
        <v>20154</v>
      </c>
      <c r="B2616" s="30" t="s">
        <v>13413</v>
      </c>
      <c r="C2616" s="30" t="s">
        <v>4113</v>
      </c>
      <c r="D2616" s="210">
        <v>5.37</v>
      </c>
    </row>
    <row r="2617" spans="1:4" x14ac:dyDescent="0.25">
      <c r="A2617" s="30">
        <v>20155</v>
      </c>
      <c r="B2617" s="30" t="s">
        <v>13414</v>
      </c>
      <c r="C2617" s="30" t="s">
        <v>4113</v>
      </c>
      <c r="D2617" s="210">
        <v>8.0399999999999991</v>
      </c>
    </row>
    <row r="2618" spans="1:4" x14ac:dyDescent="0.25">
      <c r="A2618" s="30">
        <v>20156</v>
      </c>
      <c r="B2618" s="30" t="s">
        <v>13415</v>
      </c>
      <c r="C2618" s="30" t="s">
        <v>4113</v>
      </c>
      <c r="D2618" s="210">
        <v>18.100000000000001</v>
      </c>
    </row>
    <row r="2619" spans="1:4" x14ac:dyDescent="0.25">
      <c r="A2619" s="30">
        <v>3512</v>
      </c>
      <c r="B2619" s="30" t="s">
        <v>7677</v>
      </c>
      <c r="C2619" s="30" t="s">
        <v>4113</v>
      </c>
      <c r="D2619" s="210">
        <v>206.37</v>
      </c>
    </row>
    <row r="2620" spans="1:4" x14ac:dyDescent="0.25">
      <c r="A2620" s="30">
        <v>3499</v>
      </c>
      <c r="B2620" s="30" t="s">
        <v>7678</v>
      </c>
      <c r="C2620" s="30" t="s">
        <v>4113</v>
      </c>
      <c r="D2620" s="210">
        <v>0.88</v>
      </c>
    </row>
    <row r="2621" spans="1:4" x14ac:dyDescent="0.25">
      <c r="A2621" s="30">
        <v>3500</v>
      </c>
      <c r="B2621" s="30" t="s">
        <v>7679</v>
      </c>
      <c r="C2621" s="30" t="s">
        <v>4113</v>
      </c>
      <c r="D2621" s="210">
        <v>1.48</v>
      </c>
    </row>
    <row r="2622" spans="1:4" x14ac:dyDescent="0.25">
      <c r="A2622" s="30">
        <v>3501</v>
      </c>
      <c r="B2622" s="30" t="s">
        <v>7680</v>
      </c>
      <c r="C2622" s="30" t="s">
        <v>4113</v>
      </c>
      <c r="D2622" s="210">
        <v>4.28</v>
      </c>
    </row>
    <row r="2623" spans="1:4" x14ac:dyDescent="0.25">
      <c r="A2623" s="30">
        <v>3502</v>
      </c>
      <c r="B2623" s="30" t="s">
        <v>7681</v>
      </c>
      <c r="C2623" s="30" t="s">
        <v>4113</v>
      </c>
      <c r="D2623" s="210">
        <v>6.09</v>
      </c>
    </row>
    <row r="2624" spans="1:4" x14ac:dyDescent="0.25">
      <c r="A2624" s="30">
        <v>3503</v>
      </c>
      <c r="B2624" s="30" t="s">
        <v>7682</v>
      </c>
      <c r="C2624" s="30" t="s">
        <v>4113</v>
      </c>
      <c r="D2624" s="210">
        <v>7.29</v>
      </c>
    </row>
    <row r="2625" spans="1:4" x14ac:dyDescent="0.25">
      <c r="A2625" s="30">
        <v>3477</v>
      </c>
      <c r="B2625" s="30" t="s">
        <v>7683</v>
      </c>
      <c r="C2625" s="30" t="s">
        <v>4113</v>
      </c>
      <c r="D2625" s="210">
        <v>28.25</v>
      </c>
    </row>
    <row r="2626" spans="1:4" x14ac:dyDescent="0.25">
      <c r="A2626" s="30">
        <v>3478</v>
      </c>
      <c r="B2626" s="30" t="s">
        <v>7684</v>
      </c>
      <c r="C2626" s="30" t="s">
        <v>4113</v>
      </c>
      <c r="D2626" s="210">
        <v>64.91</v>
      </c>
    </row>
    <row r="2627" spans="1:4" x14ac:dyDescent="0.25">
      <c r="A2627" s="30">
        <v>3525</v>
      </c>
      <c r="B2627" s="30" t="s">
        <v>7685</v>
      </c>
      <c r="C2627" s="30" t="s">
        <v>4113</v>
      </c>
      <c r="D2627" s="210">
        <v>77.010000000000005</v>
      </c>
    </row>
    <row r="2628" spans="1:4" x14ac:dyDescent="0.25">
      <c r="A2628" s="30">
        <v>3511</v>
      </c>
      <c r="B2628" s="30" t="s">
        <v>7686</v>
      </c>
      <c r="C2628" s="30" t="s">
        <v>4113</v>
      </c>
      <c r="D2628" s="210">
        <v>90.36</v>
      </c>
    </row>
    <row r="2629" spans="1:4" x14ac:dyDescent="0.25">
      <c r="A2629" s="30">
        <v>38917</v>
      </c>
      <c r="B2629" s="30" t="s">
        <v>7687</v>
      </c>
      <c r="C2629" s="30" t="s">
        <v>4113</v>
      </c>
      <c r="D2629" s="210">
        <v>14.72</v>
      </c>
    </row>
    <row r="2630" spans="1:4" x14ac:dyDescent="0.25">
      <c r="A2630" s="30">
        <v>38919</v>
      </c>
      <c r="B2630" s="30" t="s">
        <v>7688</v>
      </c>
      <c r="C2630" s="30" t="s">
        <v>4113</v>
      </c>
      <c r="D2630" s="210">
        <v>21.91</v>
      </c>
    </row>
    <row r="2631" spans="1:4" x14ac:dyDescent="0.25">
      <c r="A2631" s="30">
        <v>38922</v>
      </c>
      <c r="B2631" s="30" t="s">
        <v>7689</v>
      </c>
      <c r="C2631" s="30" t="s">
        <v>4113</v>
      </c>
      <c r="D2631" s="210">
        <v>28.3</v>
      </c>
    </row>
    <row r="2632" spans="1:4" x14ac:dyDescent="0.25">
      <c r="A2632" s="30">
        <v>38921</v>
      </c>
      <c r="B2632" s="30" t="s">
        <v>7690</v>
      </c>
      <c r="C2632" s="30" t="s">
        <v>4113</v>
      </c>
      <c r="D2632" s="210">
        <v>34.99</v>
      </c>
    </row>
    <row r="2633" spans="1:4" x14ac:dyDescent="0.25">
      <c r="A2633" s="30">
        <v>38918</v>
      </c>
      <c r="B2633" s="30" t="s">
        <v>7691</v>
      </c>
      <c r="C2633" s="30" t="s">
        <v>4113</v>
      </c>
      <c r="D2633" s="210">
        <v>33.26</v>
      </c>
    </row>
    <row r="2634" spans="1:4" x14ac:dyDescent="0.25">
      <c r="A2634" s="30">
        <v>38920</v>
      </c>
      <c r="B2634" s="30" t="s">
        <v>7692</v>
      </c>
      <c r="C2634" s="30" t="s">
        <v>4113</v>
      </c>
      <c r="D2634" s="210">
        <v>41.58</v>
      </c>
    </row>
    <row r="2635" spans="1:4" x14ac:dyDescent="0.25">
      <c r="A2635" s="30">
        <v>12032</v>
      </c>
      <c r="B2635" s="30" t="s">
        <v>7693</v>
      </c>
      <c r="C2635" s="30" t="s">
        <v>4125</v>
      </c>
      <c r="D2635" s="210">
        <v>58.68</v>
      </c>
    </row>
    <row r="2636" spans="1:4" x14ac:dyDescent="0.25">
      <c r="A2636" s="30">
        <v>12030</v>
      </c>
      <c r="B2636" s="30" t="s">
        <v>7694</v>
      </c>
      <c r="C2636" s="30" t="s">
        <v>4125</v>
      </c>
      <c r="D2636" s="210">
        <v>55.14</v>
      </c>
    </row>
    <row r="2637" spans="1:4" x14ac:dyDescent="0.25">
      <c r="A2637" s="30">
        <v>10908</v>
      </c>
      <c r="B2637" s="30" t="s">
        <v>7695</v>
      </c>
      <c r="C2637" s="30" t="s">
        <v>4113</v>
      </c>
      <c r="D2637" s="210">
        <v>15.87</v>
      </c>
    </row>
    <row r="2638" spans="1:4" x14ac:dyDescent="0.25">
      <c r="A2638" s="30">
        <v>10909</v>
      </c>
      <c r="B2638" s="30" t="s">
        <v>7696</v>
      </c>
      <c r="C2638" s="30" t="s">
        <v>4113</v>
      </c>
      <c r="D2638" s="210">
        <v>25.31</v>
      </c>
    </row>
    <row r="2639" spans="1:4" x14ac:dyDescent="0.25">
      <c r="A2639" s="30">
        <v>3669</v>
      </c>
      <c r="B2639" s="30" t="s">
        <v>7697</v>
      </c>
      <c r="C2639" s="30" t="s">
        <v>4113</v>
      </c>
      <c r="D2639" s="210">
        <v>10.84</v>
      </c>
    </row>
    <row r="2640" spans="1:4" x14ac:dyDescent="0.25">
      <c r="A2640" s="30">
        <v>20138</v>
      </c>
      <c r="B2640" s="30" t="s">
        <v>7698</v>
      </c>
      <c r="C2640" s="30" t="s">
        <v>4113</v>
      </c>
      <c r="D2640" s="210">
        <v>53.88</v>
      </c>
    </row>
    <row r="2641" spans="1:4" x14ac:dyDescent="0.25">
      <c r="A2641" s="30">
        <v>20139</v>
      </c>
      <c r="B2641" s="30" t="s">
        <v>13416</v>
      </c>
      <c r="C2641" s="30" t="s">
        <v>4113</v>
      </c>
      <c r="D2641" s="210">
        <v>90.53</v>
      </c>
    </row>
    <row r="2642" spans="1:4" x14ac:dyDescent="0.25">
      <c r="A2642" s="30">
        <v>3668</v>
      </c>
      <c r="B2642" s="30" t="s">
        <v>7699</v>
      </c>
      <c r="C2642" s="30" t="s">
        <v>4113</v>
      </c>
      <c r="D2642" s="210">
        <v>35.89</v>
      </c>
    </row>
    <row r="2643" spans="1:4" x14ac:dyDescent="0.25">
      <c r="A2643" s="30">
        <v>3656</v>
      </c>
      <c r="B2643" s="30" t="s">
        <v>7700</v>
      </c>
      <c r="C2643" s="30" t="s">
        <v>4113</v>
      </c>
      <c r="D2643" s="210">
        <v>17.79</v>
      </c>
    </row>
    <row r="2644" spans="1:4" x14ac:dyDescent="0.25">
      <c r="A2644" s="30">
        <v>10911</v>
      </c>
      <c r="B2644" s="30" t="s">
        <v>7701</v>
      </c>
      <c r="C2644" s="30" t="s">
        <v>4113</v>
      </c>
      <c r="D2644" s="210">
        <v>19.739999999999998</v>
      </c>
    </row>
    <row r="2645" spans="1:4" x14ac:dyDescent="0.25">
      <c r="A2645" s="30">
        <v>3654</v>
      </c>
      <c r="B2645" s="30" t="s">
        <v>7702</v>
      </c>
      <c r="C2645" s="30" t="s">
        <v>4113</v>
      </c>
      <c r="D2645" s="210">
        <v>4.58</v>
      </c>
    </row>
    <row r="2646" spans="1:4" x14ac:dyDescent="0.25">
      <c r="A2646" s="30">
        <v>3664</v>
      </c>
      <c r="B2646" s="30" t="s">
        <v>7703</v>
      </c>
      <c r="C2646" s="30" t="s">
        <v>4113</v>
      </c>
      <c r="D2646" s="210">
        <v>5.69</v>
      </c>
    </row>
    <row r="2647" spans="1:4" x14ac:dyDescent="0.25">
      <c r="A2647" s="30">
        <v>3657</v>
      </c>
      <c r="B2647" s="30" t="s">
        <v>7704</v>
      </c>
      <c r="C2647" s="30" t="s">
        <v>4113</v>
      </c>
      <c r="D2647" s="210">
        <v>6.13</v>
      </c>
    </row>
    <row r="2648" spans="1:4" x14ac:dyDescent="0.25">
      <c r="A2648" s="30">
        <v>12625</v>
      </c>
      <c r="B2648" s="30" t="s">
        <v>7705</v>
      </c>
      <c r="C2648" s="30" t="s">
        <v>4113</v>
      </c>
      <c r="D2648" s="210">
        <v>9.36</v>
      </c>
    </row>
    <row r="2649" spans="1:4" x14ac:dyDescent="0.25">
      <c r="A2649" s="30">
        <v>20136</v>
      </c>
      <c r="B2649" s="30" t="s">
        <v>7706</v>
      </c>
      <c r="C2649" s="30" t="s">
        <v>4113</v>
      </c>
      <c r="D2649" s="210">
        <v>121.6</v>
      </c>
    </row>
    <row r="2650" spans="1:4" x14ac:dyDescent="0.25">
      <c r="A2650" s="30">
        <v>20144</v>
      </c>
      <c r="B2650" s="30" t="s">
        <v>13417</v>
      </c>
      <c r="C2650" s="30" t="s">
        <v>4113</v>
      </c>
      <c r="D2650" s="210">
        <v>53.41</v>
      </c>
    </row>
    <row r="2651" spans="1:4" x14ac:dyDescent="0.25">
      <c r="A2651" s="30">
        <v>20143</v>
      </c>
      <c r="B2651" s="30" t="s">
        <v>13418</v>
      </c>
      <c r="C2651" s="30" t="s">
        <v>4113</v>
      </c>
      <c r="D2651" s="210">
        <v>49.88</v>
      </c>
    </row>
    <row r="2652" spans="1:4" x14ac:dyDescent="0.25">
      <c r="A2652" s="30">
        <v>20145</v>
      </c>
      <c r="B2652" s="30" t="s">
        <v>13419</v>
      </c>
      <c r="C2652" s="30" t="s">
        <v>4113</v>
      </c>
      <c r="D2652" s="210">
        <v>141.56</v>
      </c>
    </row>
    <row r="2653" spans="1:4" x14ac:dyDescent="0.25">
      <c r="A2653" s="30">
        <v>20146</v>
      </c>
      <c r="B2653" s="30" t="s">
        <v>13420</v>
      </c>
      <c r="C2653" s="30" t="s">
        <v>4113</v>
      </c>
      <c r="D2653" s="210">
        <v>159.63</v>
      </c>
    </row>
    <row r="2654" spans="1:4" x14ac:dyDescent="0.25">
      <c r="A2654" s="30">
        <v>20140</v>
      </c>
      <c r="B2654" s="30" t="s">
        <v>13421</v>
      </c>
      <c r="C2654" s="30" t="s">
        <v>4113</v>
      </c>
      <c r="D2654" s="210">
        <v>6.36</v>
      </c>
    </row>
    <row r="2655" spans="1:4" x14ac:dyDescent="0.25">
      <c r="A2655" s="30">
        <v>20141</v>
      </c>
      <c r="B2655" s="30" t="s">
        <v>13422</v>
      </c>
      <c r="C2655" s="30" t="s">
        <v>4113</v>
      </c>
      <c r="D2655" s="210">
        <v>11.16</v>
      </c>
    </row>
    <row r="2656" spans="1:4" x14ac:dyDescent="0.25">
      <c r="A2656" s="30">
        <v>20142</v>
      </c>
      <c r="B2656" s="30" t="s">
        <v>13423</v>
      </c>
      <c r="C2656" s="30" t="s">
        <v>4113</v>
      </c>
      <c r="D2656" s="210">
        <v>34.14</v>
      </c>
    </row>
    <row r="2657" spans="1:4" x14ac:dyDescent="0.25">
      <c r="A2657" s="30">
        <v>3659</v>
      </c>
      <c r="B2657" s="30" t="s">
        <v>7707</v>
      </c>
      <c r="C2657" s="30" t="s">
        <v>4113</v>
      </c>
      <c r="D2657" s="210">
        <v>14.81</v>
      </c>
    </row>
    <row r="2658" spans="1:4" x14ac:dyDescent="0.25">
      <c r="A2658" s="30">
        <v>3660</v>
      </c>
      <c r="B2658" s="30" t="s">
        <v>7708</v>
      </c>
      <c r="C2658" s="30" t="s">
        <v>4113</v>
      </c>
      <c r="D2658" s="210">
        <v>21.34</v>
      </c>
    </row>
    <row r="2659" spans="1:4" x14ac:dyDescent="0.25">
      <c r="A2659" s="30">
        <v>3662</v>
      </c>
      <c r="B2659" s="30" t="s">
        <v>7709</v>
      </c>
      <c r="C2659" s="30" t="s">
        <v>4113</v>
      </c>
      <c r="D2659" s="210">
        <v>8.06</v>
      </c>
    </row>
    <row r="2660" spans="1:4" x14ac:dyDescent="0.25">
      <c r="A2660" s="30">
        <v>3661</v>
      </c>
      <c r="B2660" s="30" t="s">
        <v>7710</v>
      </c>
      <c r="C2660" s="30" t="s">
        <v>4113</v>
      </c>
      <c r="D2660" s="210">
        <v>11.86</v>
      </c>
    </row>
    <row r="2661" spans="1:4" x14ac:dyDescent="0.25">
      <c r="A2661" s="30">
        <v>3658</v>
      </c>
      <c r="B2661" s="30" t="s">
        <v>7711</v>
      </c>
      <c r="C2661" s="30" t="s">
        <v>4113</v>
      </c>
      <c r="D2661" s="210">
        <v>15.1</v>
      </c>
    </row>
    <row r="2662" spans="1:4" x14ac:dyDescent="0.25">
      <c r="A2662" s="30">
        <v>3670</v>
      </c>
      <c r="B2662" s="30" t="s">
        <v>7712</v>
      </c>
      <c r="C2662" s="30" t="s">
        <v>4113</v>
      </c>
      <c r="D2662" s="210">
        <v>19.7</v>
      </c>
    </row>
    <row r="2663" spans="1:4" x14ac:dyDescent="0.25">
      <c r="A2663" s="30">
        <v>3666</v>
      </c>
      <c r="B2663" s="30" t="s">
        <v>7713</v>
      </c>
      <c r="C2663" s="30" t="s">
        <v>4113</v>
      </c>
      <c r="D2663" s="210">
        <v>3.33</v>
      </c>
    </row>
    <row r="2664" spans="1:4" x14ac:dyDescent="0.25">
      <c r="A2664" s="30">
        <v>14157</v>
      </c>
      <c r="B2664" s="30" t="s">
        <v>7714</v>
      </c>
      <c r="C2664" s="30" t="s">
        <v>4113</v>
      </c>
      <c r="D2664" s="210">
        <v>1.2</v>
      </c>
    </row>
    <row r="2665" spans="1:4" x14ac:dyDescent="0.25">
      <c r="A2665" s="30">
        <v>3653</v>
      </c>
      <c r="B2665" s="30" t="s">
        <v>7715</v>
      </c>
      <c r="C2665" s="30" t="s">
        <v>4113</v>
      </c>
      <c r="D2665" s="210">
        <v>133.26</v>
      </c>
    </row>
    <row r="2666" spans="1:4" x14ac:dyDescent="0.25">
      <c r="A2666" s="30">
        <v>3649</v>
      </c>
      <c r="B2666" s="30" t="s">
        <v>7716</v>
      </c>
      <c r="C2666" s="30" t="s">
        <v>4113</v>
      </c>
      <c r="D2666" s="210">
        <v>276.02</v>
      </c>
    </row>
    <row r="2667" spans="1:4" x14ac:dyDescent="0.25">
      <c r="A2667" s="30">
        <v>42696</v>
      </c>
      <c r="B2667" s="30" t="s">
        <v>7717</v>
      </c>
      <c r="C2667" s="30" t="s">
        <v>4113</v>
      </c>
      <c r="D2667" s="210">
        <v>772.28</v>
      </c>
    </row>
    <row r="2668" spans="1:4" x14ac:dyDescent="0.25">
      <c r="A2668" s="30">
        <v>42697</v>
      </c>
      <c r="B2668" s="30" t="s">
        <v>7718</v>
      </c>
      <c r="C2668" s="30" t="s">
        <v>4113</v>
      </c>
      <c r="D2668" s="211">
        <v>1163.07</v>
      </c>
    </row>
    <row r="2669" spans="1:4" x14ac:dyDescent="0.25">
      <c r="A2669" s="30">
        <v>42698</v>
      </c>
      <c r="B2669" s="30" t="s">
        <v>7719</v>
      </c>
      <c r="C2669" s="30" t="s">
        <v>4113</v>
      </c>
      <c r="D2669" s="211">
        <v>1620.12</v>
      </c>
    </row>
    <row r="2670" spans="1:4" x14ac:dyDescent="0.25">
      <c r="A2670" s="30">
        <v>39875</v>
      </c>
      <c r="B2670" s="30" t="s">
        <v>7720</v>
      </c>
      <c r="C2670" s="30" t="s">
        <v>4113</v>
      </c>
      <c r="D2670" s="210">
        <v>630.83000000000004</v>
      </c>
    </row>
    <row r="2671" spans="1:4" x14ac:dyDescent="0.25">
      <c r="A2671" s="30">
        <v>39876</v>
      </c>
      <c r="B2671" s="30" t="s">
        <v>7721</v>
      </c>
      <c r="C2671" s="30" t="s">
        <v>4113</v>
      </c>
      <c r="D2671" s="210">
        <v>789.8</v>
      </c>
    </row>
    <row r="2672" spans="1:4" x14ac:dyDescent="0.25">
      <c r="A2672" s="30">
        <v>39877</v>
      </c>
      <c r="B2672" s="30" t="s">
        <v>7722</v>
      </c>
      <c r="C2672" s="30" t="s">
        <v>4113</v>
      </c>
      <c r="D2672" s="211">
        <v>1095.42</v>
      </c>
    </row>
    <row r="2673" spans="1:4" x14ac:dyDescent="0.25">
      <c r="A2673" s="30">
        <v>39878</v>
      </c>
      <c r="B2673" s="30" t="s">
        <v>7723</v>
      </c>
      <c r="C2673" s="30" t="s">
        <v>4113</v>
      </c>
      <c r="D2673" s="211">
        <v>1446.87</v>
      </c>
    </row>
    <row r="2674" spans="1:4" x14ac:dyDescent="0.25">
      <c r="A2674" s="30">
        <v>39872</v>
      </c>
      <c r="B2674" s="30" t="s">
        <v>7724</v>
      </c>
      <c r="C2674" s="30" t="s">
        <v>4113</v>
      </c>
      <c r="D2674" s="210">
        <v>432.61</v>
      </c>
    </row>
    <row r="2675" spans="1:4" x14ac:dyDescent="0.25">
      <c r="A2675" s="30">
        <v>39873</v>
      </c>
      <c r="B2675" s="30" t="s">
        <v>7725</v>
      </c>
      <c r="C2675" s="30" t="s">
        <v>4113</v>
      </c>
      <c r="D2675" s="210">
        <v>501.8</v>
      </c>
    </row>
    <row r="2676" spans="1:4" x14ac:dyDescent="0.25">
      <c r="A2676" s="30">
        <v>39874</v>
      </c>
      <c r="B2676" s="30" t="s">
        <v>7726</v>
      </c>
      <c r="C2676" s="30" t="s">
        <v>4113</v>
      </c>
      <c r="D2676" s="210">
        <v>551.16</v>
      </c>
    </row>
    <row r="2677" spans="1:4" x14ac:dyDescent="0.25">
      <c r="A2677" s="30">
        <v>3674</v>
      </c>
      <c r="B2677" s="30" t="s">
        <v>7727</v>
      </c>
      <c r="C2677" s="30" t="s">
        <v>4116</v>
      </c>
      <c r="D2677" s="210">
        <v>53.01</v>
      </c>
    </row>
    <row r="2678" spans="1:4" x14ac:dyDescent="0.25">
      <c r="A2678" s="30">
        <v>3681</v>
      </c>
      <c r="B2678" s="30" t="s">
        <v>7728</v>
      </c>
      <c r="C2678" s="30" t="s">
        <v>4116</v>
      </c>
      <c r="D2678" s="210">
        <v>78.87</v>
      </c>
    </row>
    <row r="2679" spans="1:4" x14ac:dyDescent="0.25">
      <c r="A2679" s="30">
        <v>3676</v>
      </c>
      <c r="B2679" s="30" t="s">
        <v>7729</v>
      </c>
      <c r="C2679" s="30" t="s">
        <v>4116</v>
      </c>
      <c r="D2679" s="210">
        <v>296.81</v>
      </c>
    </row>
    <row r="2680" spans="1:4" x14ac:dyDescent="0.25">
      <c r="A2680" s="30">
        <v>3679</v>
      </c>
      <c r="B2680" s="30" t="s">
        <v>7730</v>
      </c>
      <c r="C2680" s="30" t="s">
        <v>4116</v>
      </c>
      <c r="D2680" s="210">
        <v>245.56</v>
      </c>
    </row>
    <row r="2681" spans="1:4" x14ac:dyDescent="0.25">
      <c r="A2681" s="30">
        <v>3672</v>
      </c>
      <c r="B2681" s="30" t="s">
        <v>7731</v>
      </c>
      <c r="C2681" s="30" t="s">
        <v>4116</v>
      </c>
      <c r="D2681" s="210">
        <v>0.83</v>
      </c>
    </row>
    <row r="2682" spans="1:4" x14ac:dyDescent="0.25">
      <c r="A2682" s="30">
        <v>3671</v>
      </c>
      <c r="B2682" s="30" t="s">
        <v>7732</v>
      </c>
      <c r="C2682" s="30" t="s">
        <v>4116</v>
      </c>
      <c r="D2682" s="210">
        <v>0.79</v>
      </c>
    </row>
    <row r="2683" spans="1:4" x14ac:dyDescent="0.25">
      <c r="A2683" s="30">
        <v>3673</v>
      </c>
      <c r="B2683" s="30" t="s">
        <v>7733</v>
      </c>
      <c r="C2683" s="30" t="s">
        <v>4116</v>
      </c>
      <c r="D2683" s="210">
        <v>1.24</v>
      </c>
    </row>
    <row r="2684" spans="1:4" x14ac:dyDescent="0.25">
      <c r="A2684" s="30">
        <v>38394</v>
      </c>
      <c r="B2684" s="30" t="s">
        <v>7734</v>
      </c>
      <c r="C2684" s="30" t="s">
        <v>4113</v>
      </c>
      <c r="D2684" s="210">
        <v>322.58</v>
      </c>
    </row>
    <row r="2685" spans="1:4" x14ac:dyDescent="0.25">
      <c r="A2685" s="30">
        <v>3729</v>
      </c>
      <c r="B2685" s="30" t="s">
        <v>7735</v>
      </c>
      <c r="C2685" s="30" t="s">
        <v>4113</v>
      </c>
      <c r="D2685" s="210">
        <v>76.62</v>
      </c>
    </row>
    <row r="2686" spans="1:4" x14ac:dyDescent="0.25">
      <c r="A2686" s="30">
        <v>39357</v>
      </c>
      <c r="B2686" s="30" t="s">
        <v>7736</v>
      </c>
      <c r="C2686" s="30" t="s">
        <v>4113</v>
      </c>
      <c r="D2686" s="210">
        <v>133.76</v>
      </c>
    </row>
    <row r="2687" spans="1:4" x14ac:dyDescent="0.25">
      <c r="A2687" s="30">
        <v>39358</v>
      </c>
      <c r="B2687" s="30" t="s">
        <v>7737</v>
      </c>
      <c r="C2687" s="30" t="s">
        <v>4113</v>
      </c>
      <c r="D2687" s="210">
        <v>146.68</v>
      </c>
    </row>
    <row r="2688" spans="1:4" x14ac:dyDescent="0.25">
      <c r="A2688" s="30">
        <v>39356</v>
      </c>
      <c r="B2688" s="30" t="s">
        <v>7738</v>
      </c>
      <c r="C2688" s="30" t="s">
        <v>4113</v>
      </c>
      <c r="D2688" s="210">
        <v>250.24</v>
      </c>
    </row>
    <row r="2689" spans="1:4" x14ac:dyDescent="0.25">
      <c r="A2689" s="30">
        <v>39355</v>
      </c>
      <c r="B2689" s="30" t="s">
        <v>7739</v>
      </c>
      <c r="C2689" s="30" t="s">
        <v>4113</v>
      </c>
      <c r="D2689" s="210">
        <v>215.34</v>
      </c>
    </row>
    <row r="2690" spans="1:4" x14ac:dyDescent="0.25">
      <c r="A2690" s="30">
        <v>39353</v>
      </c>
      <c r="B2690" s="30" t="s">
        <v>7740</v>
      </c>
      <c r="C2690" s="30" t="s">
        <v>4113</v>
      </c>
      <c r="D2690" s="210">
        <v>295.3</v>
      </c>
    </row>
    <row r="2691" spans="1:4" x14ac:dyDescent="0.25">
      <c r="A2691" s="30">
        <v>39354</v>
      </c>
      <c r="B2691" s="30" t="s">
        <v>7741</v>
      </c>
      <c r="C2691" s="30" t="s">
        <v>4113</v>
      </c>
      <c r="D2691" s="210">
        <v>294.31</v>
      </c>
    </row>
    <row r="2692" spans="1:4" x14ac:dyDescent="0.25">
      <c r="A2692" s="30">
        <v>39398</v>
      </c>
      <c r="B2692" s="30" t="s">
        <v>7742</v>
      </c>
      <c r="C2692" s="30" t="s">
        <v>4113</v>
      </c>
      <c r="D2692" s="210">
        <v>73.81</v>
      </c>
    </row>
    <row r="2693" spans="1:4" x14ac:dyDescent="0.25">
      <c r="A2693" s="30">
        <v>13343</v>
      </c>
      <c r="B2693" s="30" t="s">
        <v>7743</v>
      </c>
      <c r="C2693" s="30" t="s">
        <v>4113</v>
      </c>
      <c r="D2693" s="210">
        <v>24.73</v>
      </c>
    </row>
    <row r="2694" spans="1:4" x14ac:dyDescent="0.25">
      <c r="A2694" s="30">
        <v>12118</v>
      </c>
      <c r="B2694" s="30" t="s">
        <v>7744</v>
      </c>
      <c r="C2694" s="30" t="s">
        <v>4113</v>
      </c>
      <c r="D2694" s="210">
        <v>17.5</v>
      </c>
    </row>
    <row r="2695" spans="1:4" x14ac:dyDescent="0.25">
      <c r="A2695" s="30">
        <v>39482</v>
      </c>
      <c r="B2695" s="30" t="s">
        <v>13424</v>
      </c>
      <c r="C2695" s="30" t="s">
        <v>4113</v>
      </c>
      <c r="D2695" s="210">
        <v>545.9</v>
      </c>
    </row>
    <row r="2696" spans="1:4" x14ac:dyDescent="0.25">
      <c r="A2696" s="30">
        <v>39486</v>
      </c>
      <c r="B2696" s="30" t="s">
        <v>13425</v>
      </c>
      <c r="C2696" s="30" t="s">
        <v>4113</v>
      </c>
      <c r="D2696" s="210">
        <v>445.53</v>
      </c>
    </row>
    <row r="2697" spans="1:4" x14ac:dyDescent="0.25">
      <c r="A2697" s="30">
        <v>39484</v>
      </c>
      <c r="B2697" s="30" t="s">
        <v>13426</v>
      </c>
      <c r="C2697" s="30" t="s">
        <v>4113</v>
      </c>
      <c r="D2697" s="210">
        <v>545.9</v>
      </c>
    </row>
    <row r="2698" spans="1:4" x14ac:dyDescent="0.25">
      <c r="A2698" s="30">
        <v>39488</v>
      </c>
      <c r="B2698" s="30" t="s">
        <v>13427</v>
      </c>
      <c r="C2698" s="30" t="s">
        <v>4113</v>
      </c>
      <c r="D2698" s="210">
        <v>452.83</v>
      </c>
    </row>
    <row r="2699" spans="1:4" x14ac:dyDescent="0.25">
      <c r="A2699" s="30">
        <v>39485</v>
      </c>
      <c r="B2699" s="30" t="s">
        <v>13428</v>
      </c>
      <c r="C2699" s="30" t="s">
        <v>4113</v>
      </c>
      <c r="D2699" s="210">
        <v>545.9</v>
      </c>
    </row>
    <row r="2700" spans="1:4" x14ac:dyDescent="0.25">
      <c r="A2700" s="30">
        <v>39489</v>
      </c>
      <c r="B2700" s="30" t="s">
        <v>13429</v>
      </c>
      <c r="C2700" s="30" t="s">
        <v>4113</v>
      </c>
      <c r="D2700" s="210">
        <v>460.5</v>
      </c>
    </row>
    <row r="2701" spans="1:4" x14ac:dyDescent="0.25">
      <c r="A2701" s="30">
        <v>39490</v>
      </c>
      <c r="B2701" s="30" t="s">
        <v>13430</v>
      </c>
      <c r="C2701" s="30" t="s">
        <v>4113</v>
      </c>
      <c r="D2701" s="210">
        <v>686.21</v>
      </c>
    </row>
    <row r="2702" spans="1:4" x14ac:dyDescent="0.25">
      <c r="A2702" s="30">
        <v>39494</v>
      </c>
      <c r="B2702" s="30" t="s">
        <v>13431</v>
      </c>
      <c r="C2702" s="30" t="s">
        <v>4113</v>
      </c>
      <c r="D2702" s="210">
        <v>492.76</v>
      </c>
    </row>
    <row r="2703" spans="1:4" x14ac:dyDescent="0.25">
      <c r="A2703" s="30">
        <v>39495</v>
      </c>
      <c r="B2703" s="30" t="s">
        <v>13432</v>
      </c>
      <c r="C2703" s="30" t="s">
        <v>4113</v>
      </c>
      <c r="D2703" s="210">
        <v>555.27</v>
      </c>
    </row>
    <row r="2704" spans="1:4" x14ac:dyDescent="0.25">
      <c r="A2704" s="30">
        <v>39496</v>
      </c>
      <c r="B2704" s="30" t="s">
        <v>13433</v>
      </c>
      <c r="C2704" s="30" t="s">
        <v>4113</v>
      </c>
      <c r="D2704" s="210">
        <v>610.79999999999995</v>
      </c>
    </row>
    <row r="2705" spans="1:4" x14ac:dyDescent="0.25">
      <c r="A2705" s="30">
        <v>39492</v>
      </c>
      <c r="B2705" s="30" t="s">
        <v>13434</v>
      </c>
      <c r="C2705" s="30" t="s">
        <v>4113</v>
      </c>
      <c r="D2705" s="210">
        <v>707.14</v>
      </c>
    </row>
    <row r="2706" spans="1:4" x14ac:dyDescent="0.25">
      <c r="A2706" s="30">
        <v>39497</v>
      </c>
      <c r="B2706" s="30" t="s">
        <v>13435</v>
      </c>
      <c r="C2706" s="30" t="s">
        <v>4113</v>
      </c>
      <c r="D2706" s="210">
        <v>638.73</v>
      </c>
    </row>
    <row r="2707" spans="1:4" x14ac:dyDescent="0.25">
      <c r="A2707" s="30">
        <v>39493</v>
      </c>
      <c r="B2707" s="30" t="s">
        <v>13436</v>
      </c>
      <c r="C2707" s="30" t="s">
        <v>4113</v>
      </c>
      <c r="D2707" s="210">
        <v>758.47</v>
      </c>
    </row>
    <row r="2708" spans="1:4" x14ac:dyDescent="0.25">
      <c r="A2708" s="30">
        <v>39500</v>
      </c>
      <c r="B2708" s="30" t="s">
        <v>13437</v>
      </c>
      <c r="C2708" s="30" t="s">
        <v>4113</v>
      </c>
      <c r="D2708" s="210">
        <v>827.55</v>
      </c>
    </row>
    <row r="2709" spans="1:4" x14ac:dyDescent="0.25">
      <c r="A2709" s="30">
        <v>39498</v>
      </c>
      <c r="B2709" s="30" t="s">
        <v>13438</v>
      </c>
      <c r="C2709" s="30" t="s">
        <v>4113</v>
      </c>
      <c r="D2709" s="211">
        <v>1020.65</v>
      </c>
    </row>
    <row r="2710" spans="1:4" x14ac:dyDescent="0.25">
      <c r="A2710" s="30">
        <v>43628</v>
      </c>
      <c r="B2710" s="30" t="s">
        <v>13439</v>
      </c>
      <c r="C2710" s="30" t="s">
        <v>4113</v>
      </c>
      <c r="D2710" s="210">
        <v>804.49</v>
      </c>
    </row>
    <row r="2711" spans="1:4" x14ac:dyDescent="0.25">
      <c r="A2711" s="30">
        <v>39501</v>
      </c>
      <c r="B2711" s="30" t="s">
        <v>13440</v>
      </c>
      <c r="C2711" s="30" t="s">
        <v>4113</v>
      </c>
      <c r="D2711" s="210">
        <v>849.97</v>
      </c>
    </row>
    <row r="2712" spans="1:4" x14ac:dyDescent="0.25">
      <c r="A2712" s="30">
        <v>39499</v>
      </c>
      <c r="B2712" s="30" t="s">
        <v>13441</v>
      </c>
      <c r="C2712" s="30" t="s">
        <v>4113</v>
      </c>
      <c r="D2712" s="211">
        <v>1035.1400000000001</v>
      </c>
    </row>
    <row r="2713" spans="1:4" x14ac:dyDescent="0.25">
      <c r="A2713" s="30">
        <v>43621</v>
      </c>
      <c r="B2713" s="30" t="s">
        <v>13442</v>
      </c>
      <c r="C2713" s="30" t="s">
        <v>4113</v>
      </c>
      <c r="D2713" s="210">
        <v>854.77</v>
      </c>
    </row>
    <row r="2714" spans="1:4" x14ac:dyDescent="0.25">
      <c r="A2714" s="30">
        <v>3733</v>
      </c>
      <c r="B2714" s="30" t="s">
        <v>7745</v>
      </c>
      <c r="C2714" s="30" t="s">
        <v>4114</v>
      </c>
      <c r="D2714" s="210">
        <v>54.62</v>
      </c>
    </row>
    <row r="2715" spans="1:4" x14ac:dyDescent="0.25">
      <c r="A2715" s="30">
        <v>3731</v>
      </c>
      <c r="B2715" s="30" t="s">
        <v>7746</v>
      </c>
      <c r="C2715" s="30" t="s">
        <v>4114</v>
      </c>
      <c r="D2715" s="210">
        <v>50.7</v>
      </c>
    </row>
    <row r="2716" spans="1:4" x14ac:dyDescent="0.25">
      <c r="A2716" s="30">
        <v>38137</v>
      </c>
      <c r="B2716" s="30" t="s">
        <v>7747</v>
      </c>
      <c r="C2716" s="30" t="s">
        <v>4114</v>
      </c>
      <c r="D2716" s="210">
        <v>51</v>
      </c>
    </row>
    <row r="2717" spans="1:4" x14ac:dyDescent="0.25">
      <c r="A2717" s="30">
        <v>38135</v>
      </c>
      <c r="B2717" s="30" t="s">
        <v>7748</v>
      </c>
      <c r="C2717" s="30" t="s">
        <v>4114</v>
      </c>
      <c r="D2717" s="210">
        <v>64.650000000000006</v>
      </c>
    </row>
    <row r="2718" spans="1:4" x14ac:dyDescent="0.25">
      <c r="A2718" s="30">
        <v>38138</v>
      </c>
      <c r="B2718" s="30" t="s">
        <v>7749</v>
      </c>
      <c r="C2718" s="30" t="s">
        <v>4114</v>
      </c>
      <c r="D2718" s="210">
        <v>50.08</v>
      </c>
    </row>
    <row r="2719" spans="1:4" x14ac:dyDescent="0.25">
      <c r="A2719" s="30">
        <v>3736</v>
      </c>
      <c r="B2719" s="30" t="s">
        <v>7750</v>
      </c>
      <c r="C2719" s="30" t="s">
        <v>4114</v>
      </c>
      <c r="D2719" s="210">
        <v>61.15</v>
      </c>
    </row>
    <row r="2720" spans="1:4" x14ac:dyDescent="0.25">
      <c r="A2720" s="30">
        <v>3741</v>
      </c>
      <c r="B2720" s="30" t="s">
        <v>7751</v>
      </c>
      <c r="C2720" s="30" t="s">
        <v>4114</v>
      </c>
      <c r="D2720" s="210">
        <v>63.74</v>
      </c>
    </row>
    <row r="2721" spans="1:4" x14ac:dyDescent="0.25">
      <c r="A2721" s="30">
        <v>3745</v>
      </c>
      <c r="B2721" s="30" t="s">
        <v>7752</v>
      </c>
      <c r="C2721" s="30" t="s">
        <v>4114</v>
      </c>
      <c r="D2721" s="210">
        <v>68.73</v>
      </c>
    </row>
    <row r="2722" spans="1:4" x14ac:dyDescent="0.25">
      <c r="A2722" s="30">
        <v>3743</v>
      </c>
      <c r="B2722" s="30" t="s">
        <v>7753</v>
      </c>
      <c r="C2722" s="30" t="s">
        <v>4114</v>
      </c>
      <c r="D2722" s="210">
        <v>63.52</v>
      </c>
    </row>
    <row r="2723" spans="1:4" x14ac:dyDescent="0.25">
      <c r="A2723" s="30">
        <v>3744</v>
      </c>
      <c r="B2723" s="30" t="s">
        <v>7754</v>
      </c>
      <c r="C2723" s="30" t="s">
        <v>4114</v>
      </c>
      <c r="D2723" s="210">
        <v>69.91</v>
      </c>
    </row>
    <row r="2724" spans="1:4" x14ac:dyDescent="0.25">
      <c r="A2724" s="30">
        <v>3739</v>
      </c>
      <c r="B2724" s="30" t="s">
        <v>7755</v>
      </c>
      <c r="C2724" s="30" t="s">
        <v>4114</v>
      </c>
      <c r="D2724" s="210">
        <v>73.47</v>
      </c>
    </row>
    <row r="2725" spans="1:4" x14ac:dyDescent="0.25">
      <c r="A2725" s="30">
        <v>3737</v>
      </c>
      <c r="B2725" s="30" t="s">
        <v>7756</v>
      </c>
      <c r="C2725" s="30" t="s">
        <v>4114</v>
      </c>
      <c r="D2725" s="210">
        <v>77.03</v>
      </c>
    </row>
    <row r="2726" spans="1:4" x14ac:dyDescent="0.25">
      <c r="A2726" s="30">
        <v>3738</v>
      </c>
      <c r="B2726" s="30" t="s">
        <v>7757</v>
      </c>
      <c r="C2726" s="30" t="s">
        <v>4114</v>
      </c>
      <c r="D2726" s="210">
        <v>88.88</v>
      </c>
    </row>
    <row r="2727" spans="1:4" x14ac:dyDescent="0.25">
      <c r="A2727" s="30">
        <v>3747</v>
      </c>
      <c r="B2727" s="30" t="s">
        <v>7758</v>
      </c>
      <c r="C2727" s="30" t="s">
        <v>4114</v>
      </c>
      <c r="D2727" s="210">
        <v>69.91</v>
      </c>
    </row>
    <row r="2728" spans="1:4" x14ac:dyDescent="0.25">
      <c r="A2728" s="30">
        <v>11649</v>
      </c>
      <c r="B2728" s="30" t="s">
        <v>7759</v>
      </c>
      <c r="C2728" s="30" t="s">
        <v>4113</v>
      </c>
      <c r="D2728" s="210">
        <v>507.21</v>
      </c>
    </row>
    <row r="2729" spans="1:4" x14ac:dyDescent="0.25">
      <c r="A2729" s="30">
        <v>11650</v>
      </c>
      <c r="B2729" s="30" t="s">
        <v>7760</v>
      </c>
      <c r="C2729" s="30" t="s">
        <v>4113</v>
      </c>
      <c r="D2729" s="210">
        <v>864.51</v>
      </c>
    </row>
    <row r="2730" spans="1:4" x14ac:dyDescent="0.25">
      <c r="A2730" s="30">
        <v>3742</v>
      </c>
      <c r="B2730" s="30" t="s">
        <v>7761</v>
      </c>
      <c r="C2730" s="30" t="s">
        <v>4114</v>
      </c>
      <c r="D2730" s="210">
        <v>92.19</v>
      </c>
    </row>
    <row r="2731" spans="1:4" x14ac:dyDescent="0.25">
      <c r="A2731" s="30">
        <v>3746</v>
      </c>
      <c r="B2731" s="30" t="s">
        <v>7762</v>
      </c>
      <c r="C2731" s="30" t="s">
        <v>4114</v>
      </c>
      <c r="D2731" s="210">
        <v>107.65</v>
      </c>
    </row>
    <row r="2732" spans="1:4" x14ac:dyDescent="0.25">
      <c r="A2732" s="30">
        <v>21106</v>
      </c>
      <c r="B2732" s="30" t="s">
        <v>13443</v>
      </c>
      <c r="C2732" s="30" t="s">
        <v>4117</v>
      </c>
      <c r="D2732" s="210">
        <v>38.17</v>
      </c>
    </row>
    <row r="2733" spans="1:4" x14ac:dyDescent="0.25">
      <c r="A2733" s="30">
        <v>3755</v>
      </c>
      <c r="B2733" s="30" t="s">
        <v>7763</v>
      </c>
      <c r="C2733" s="30" t="s">
        <v>4113</v>
      </c>
      <c r="D2733" s="210">
        <v>16.64</v>
      </c>
    </row>
    <row r="2734" spans="1:4" x14ac:dyDescent="0.25">
      <c r="A2734" s="30">
        <v>3750</v>
      </c>
      <c r="B2734" s="30" t="s">
        <v>7764</v>
      </c>
      <c r="C2734" s="30" t="s">
        <v>4113</v>
      </c>
      <c r="D2734" s="210">
        <v>22.37</v>
      </c>
    </row>
    <row r="2735" spans="1:4" x14ac:dyDescent="0.25">
      <c r="A2735" s="30">
        <v>3756</v>
      </c>
      <c r="B2735" s="30" t="s">
        <v>7765</v>
      </c>
      <c r="C2735" s="30" t="s">
        <v>4113</v>
      </c>
      <c r="D2735" s="210">
        <v>41.81</v>
      </c>
    </row>
    <row r="2736" spans="1:4" x14ac:dyDescent="0.25">
      <c r="A2736" s="30">
        <v>39377</v>
      </c>
      <c r="B2736" s="30" t="s">
        <v>7766</v>
      </c>
      <c r="C2736" s="30" t="s">
        <v>4113</v>
      </c>
      <c r="D2736" s="210">
        <v>123.85</v>
      </c>
    </row>
    <row r="2737" spans="1:4" x14ac:dyDescent="0.25">
      <c r="A2737" s="30">
        <v>38191</v>
      </c>
      <c r="B2737" s="30" t="s">
        <v>7767</v>
      </c>
      <c r="C2737" s="30" t="s">
        <v>4113</v>
      </c>
      <c r="D2737" s="210">
        <v>9.2200000000000006</v>
      </c>
    </row>
    <row r="2738" spans="1:4" x14ac:dyDescent="0.25">
      <c r="A2738" s="30">
        <v>39381</v>
      </c>
      <c r="B2738" s="30" t="s">
        <v>7768</v>
      </c>
      <c r="C2738" s="30" t="s">
        <v>4113</v>
      </c>
      <c r="D2738" s="210">
        <v>8.6</v>
      </c>
    </row>
    <row r="2739" spans="1:4" x14ac:dyDescent="0.25">
      <c r="A2739" s="30">
        <v>38780</v>
      </c>
      <c r="B2739" s="30" t="s">
        <v>7769</v>
      </c>
      <c r="C2739" s="30" t="s">
        <v>4113</v>
      </c>
      <c r="D2739" s="210">
        <v>10.52</v>
      </c>
    </row>
    <row r="2740" spans="1:4" x14ac:dyDescent="0.25">
      <c r="A2740" s="30">
        <v>38781</v>
      </c>
      <c r="B2740" s="30" t="s">
        <v>7770</v>
      </c>
      <c r="C2740" s="30" t="s">
        <v>4113</v>
      </c>
      <c r="D2740" s="210">
        <v>35.520000000000003</v>
      </c>
    </row>
    <row r="2741" spans="1:4" x14ac:dyDescent="0.25">
      <c r="A2741" s="30">
        <v>38192</v>
      </c>
      <c r="B2741" s="30" t="s">
        <v>7771</v>
      </c>
      <c r="C2741" s="30" t="s">
        <v>4113</v>
      </c>
      <c r="D2741" s="210">
        <v>64.27</v>
      </c>
    </row>
    <row r="2742" spans="1:4" x14ac:dyDescent="0.25">
      <c r="A2742" s="30">
        <v>3753</v>
      </c>
      <c r="B2742" s="30" t="s">
        <v>7772</v>
      </c>
      <c r="C2742" s="30" t="s">
        <v>4113</v>
      </c>
      <c r="D2742" s="210">
        <v>5.62</v>
      </c>
    </row>
    <row r="2743" spans="1:4" x14ac:dyDescent="0.25">
      <c r="A2743" s="30">
        <v>38782</v>
      </c>
      <c r="B2743" s="30" t="s">
        <v>7773</v>
      </c>
      <c r="C2743" s="30" t="s">
        <v>4113</v>
      </c>
      <c r="D2743" s="210">
        <v>7.32</v>
      </c>
    </row>
    <row r="2744" spans="1:4" x14ac:dyDescent="0.25">
      <c r="A2744" s="30">
        <v>38778</v>
      </c>
      <c r="B2744" s="30" t="s">
        <v>7774</v>
      </c>
      <c r="C2744" s="30" t="s">
        <v>4113</v>
      </c>
      <c r="D2744" s="210">
        <v>5.5</v>
      </c>
    </row>
    <row r="2745" spans="1:4" x14ac:dyDescent="0.25">
      <c r="A2745" s="30">
        <v>38779</v>
      </c>
      <c r="B2745" s="30" t="s">
        <v>7775</v>
      </c>
      <c r="C2745" s="30" t="s">
        <v>4113</v>
      </c>
      <c r="D2745" s="210">
        <v>5.83</v>
      </c>
    </row>
    <row r="2746" spans="1:4" x14ac:dyDescent="0.25">
      <c r="A2746" s="30">
        <v>39388</v>
      </c>
      <c r="B2746" s="30" t="s">
        <v>7776</v>
      </c>
      <c r="C2746" s="30" t="s">
        <v>4113</v>
      </c>
      <c r="D2746" s="210">
        <v>8.59</v>
      </c>
    </row>
    <row r="2747" spans="1:4" x14ac:dyDescent="0.25">
      <c r="A2747" s="30">
        <v>39387</v>
      </c>
      <c r="B2747" s="30" t="s">
        <v>7777</v>
      </c>
      <c r="C2747" s="30" t="s">
        <v>4113</v>
      </c>
      <c r="D2747" s="210">
        <v>13.4</v>
      </c>
    </row>
    <row r="2748" spans="1:4" x14ac:dyDescent="0.25">
      <c r="A2748" s="30">
        <v>39386</v>
      </c>
      <c r="B2748" s="30" t="s">
        <v>7778</v>
      </c>
      <c r="C2748" s="30" t="s">
        <v>4113</v>
      </c>
      <c r="D2748" s="210">
        <v>9.34</v>
      </c>
    </row>
    <row r="2749" spans="1:4" x14ac:dyDescent="0.25">
      <c r="A2749" s="30">
        <v>38194</v>
      </c>
      <c r="B2749" s="30" t="s">
        <v>7779</v>
      </c>
      <c r="C2749" s="30" t="s">
        <v>4113</v>
      </c>
      <c r="D2749" s="210">
        <v>6.99</v>
      </c>
    </row>
    <row r="2750" spans="1:4" x14ac:dyDescent="0.25">
      <c r="A2750" s="30">
        <v>38193</v>
      </c>
      <c r="B2750" s="30" t="s">
        <v>7780</v>
      </c>
      <c r="C2750" s="30" t="s">
        <v>4113</v>
      </c>
      <c r="D2750" s="210">
        <v>6.07</v>
      </c>
    </row>
    <row r="2751" spans="1:4" x14ac:dyDescent="0.25">
      <c r="A2751" s="30">
        <v>12216</v>
      </c>
      <c r="B2751" s="30" t="s">
        <v>7781</v>
      </c>
      <c r="C2751" s="30" t="s">
        <v>4113</v>
      </c>
      <c r="D2751" s="210">
        <v>32.14</v>
      </c>
    </row>
    <row r="2752" spans="1:4" x14ac:dyDescent="0.25">
      <c r="A2752" s="30">
        <v>3757</v>
      </c>
      <c r="B2752" s="30" t="s">
        <v>7782</v>
      </c>
      <c r="C2752" s="30" t="s">
        <v>4113</v>
      </c>
      <c r="D2752" s="210">
        <v>37.17</v>
      </c>
    </row>
    <row r="2753" spans="1:4" x14ac:dyDescent="0.25">
      <c r="A2753" s="30">
        <v>3758</v>
      </c>
      <c r="B2753" s="30" t="s">
        <v>7783</v>
      </c>
      <c r="C2753" s="30" t="s">
        <v>4113</v>
      </c>
      <c r="D2753" s="210">
        <v>43.34</v>
      </c>
    </row>
    <row r="2754" spans="1:4" x14ac:dyDescent="0.25">
      <c r="A2754" s="30">
        <v>12214</v>
      </c>
      <c r="B2754" s="30" t="s">
        <v>7784</v>
      </c>
      <c r="C2754" s="30" t="s">
        <v>4113</v>
      </c>
      <c r="D2754" s="210">
        <v>14.84</v>
      </c>
    </row>
    <row r="2755" spans="1:4" x14ac:dyDescent="0.25">
      <c r="A2755" s="30">
        <v>3749</v>
      </c>
      <c r="B2755" s="30" t="s">
        <v>7785</v>
      </c>
      <c r="C2755" s="30" t="s">
        <v>4113</v>
      </c>
      <c r="D2755" s="210">
        <v>26.45</v>
      </c>
    </row>
    <row r="2756" spans="1:4" x14ac:dyDescent="0.25">
      <c r="A2756" s="30">
        <v>3751</v>
      </c>
      <c r="B2756" s="30" t="s">
        <v>7786</v>
      </c>
      <c r="C2756" s="30" t="s">
        <v>4113</v>
      </c>
      <c r="D2756" s="210">
        <v>36.090000000000003</v>
      </c>
    </row>
    <row r="2757" spans="1:4" x14ac:dyDescent="0.25">
      <c r="A2757" s="30">
        <v>39376</v>
      </c>
      <c r="B2757" s="30" t="s">
        <v>7787</v>
      </c>
      <c r="C2757" s="30" t="s">
        <v>4113</v>
      </c>
      <c r="D2757" s="210">
        <v>30.43</v>
      </c>
    </row>
    <row r="2758" spans="1:4" x14ac:dyDescent="0.25">
      <c r="A2758" s="30">
        <v>3752</v>
      </c>
      <c r="B2758" s="30" t="s">
        <v>7788</v>
      </c>
      <c r="C2758" s="30" t="s">
        <v>4113</v>
      </c>
      <c r="D2758" s="210">
        <v>59.54</v>
      </c>
    </row>
    <row r="2759" spans="1:4" x14ac:dyDescent="0.25">
      <c r="A2759" s="30">
        <v>746</v>
      </c>
      <c r="B2759" s="30" t="s">
        <v>13444</v>
      </c>
      <c r="C2759" s="30" t="s">
        <v>4113</v>
      </c>
      <c r="D2759" s="211">
        <v>2800</v>
      </c>
    </row>
    <row r="2760" spans="1:4" x14ac:dyDescent="0.25">
      <c r="A2760" s="30">
        <v>36521</v>
      </c>
      <c r="B2760" s="30" t="s">
        <v>7789</v>
      </c>
      <c r="C2760" s="30" t="s">
        <v>4113</v>
      </c>
      <c r="D2760" s="210">
        <v>160.77000000000001</v>
      </c>
    </row>
    <row r="2761" spans="1:4" x14ac:dyDescent="0.25">
      <c r="A2761" s="30">
        <v>36794</v>
      </c>
      <c r="B2761" s="30" t="s">
        <v>7790</v>
      </c>
      <c r="C2761" s="30" t="s">
        <v>4113</v>
      </c>
      <c r="D2761" s="210">
        <v>163.88</v>
      </c>
    </row>
    <row r="2762" spans="1:4" x14ac:dyDescent="0.25">
      <c r="A2762" s="30">
        <v>10426</v>
      </c>
      <c r="B2762" s="30" t="s">
        <v>7791</v>
      </c>
      <c r="C2762" s="30" t="s">
        <v>4113</v>
      </c>
      <c r="D2762" s="210">
        <v>236.04</v>
      </c>
    </row>
    <row r="2763" spans="1:4" x14ac:dyDescent="0.25">
      <c r="A2763" s="30">
        <v>10425</v>
      </c>
      <c r="B2763" s="30" t="s">
        <v>7792</v>
      </c>
      <c r="C2763" s="30" t="s">
        <v>4113</v>
      </c>
      <c r="D2763" s="210">
        <v>104.09</v>
      </c>
    </row>
    <row r="2764" spans="1:4" x14ac:dyDescent="0.25">
      <c r="A2764" s="30">
        <v>10431</v>
      </c>
      <c r="B2764" s="30" t="s">
        <v>7793</v>
      </c>
      <c r="C2764" s="30" t="s">
        <v>4113</v>
      </c>
      <c r="D2764" s="210">
        <v>258.94</v>
      </c>
    </row>
    <row r="2765" spans="1:4" x14ac:dyDescent="0.25">
      <c r="A2765" s="30">
        <v>10429</v>
      </c>
      <c r="B2765" s="30" t="s">
        <v>7794</v>
      </c>
      <c r="C2765" s="30" t="s">
        <v>4113</v>
      </c>
      <c r="D2765" s="210">
        <v>124.14</v>
      </c>
    </row>
    <row r="2766" spans="1:4" x14ac:dyDescent="0.25">
      <c r="A2766" s="30">
        <v>20269</v>
      </c>
      <c r="B2766" s="30" t="s">
        <v>7795</v>
      </c>
      <c r="C2766" s="30" t="s">
        <v>4113</v>
      </c>
      <c r="D2766" s="210">
        <v>102.31</v>
      </c>
    </row>
    <row r="2767" spans="1:4" x14ac:dyDescent="0.25">
      <c r="A2767" s="30">
        <v>20270</v>
      </c>
      <c r="B2767" s="30" t="s">
        <v>7796</v>
      </c>
      <c r="C2767" s="30" t="s">
        <v>4113</v>
      </c>
      <c r="D2767" s="210">
        <v>111.41</v>
      </c>
    </row>
    <row r="2768" spans="1:4" x14ac:dyDescent="0.25">
      <c r="A2768" s="30">
        <v>11696</v>
      </c>
      <c r="B2768" s="30" t="s">
        <v>7797</v>
      </c>
      <c r="C2768" s="30" t="s">
        <v>4113</v>
      </c>
      <c r="D2768" s="210">
        <v>162.77000000000001</v>
      </c>
    </row>
    <row r="2769" spans="1:4" x14ac:dyDescent="0.25">
      <c r="A2769" s="30">
        <v>10427</v>
      </c>
      <c r="B2769" s="30" t="s">
        <v>7798</v>
      </c>
      <c r="C2769" s="30" t="s">
        <v>4113</v>
      </c>
      <c r="D2769" s="210">
        <v>291.83999999999997</v>
      </c>
    </row>
    <row r="2770" spans="1:4" x14ac:dyDescent="0.25">
      <c r="A2770" s="30">
        <v>10428</v>
      </c>
      <c r="B2770" s="30" t="s">
        <v>7799</v>
      </c>
      <c r="C2770" s="30" t="s">
        <v>4113</v>
      </c>
      <c r="D2770" s="210">
        <v>296.2</v>
      </c>
    </row>
    <row r="2771" spans="1:4" x14ac:dyDescent="0.25">
      <c r="A2771" s="30">
        <v>2354</v>
      </c>
      <c r="B2771" s="30" t="s">
        <v>7800</v>
      </c>
      <c r="C2771" s="30" t="s">
        <v>4115</v>
      </c>
      <c r="D2771" s="210">
        <v>9.0399999999999991</v>
      </c>
    </row>
    <row r="2772" spans="1:4" x14ac:dyDescent="0.25">
      <c r="A2772" s="30">
        <v>40932</v>
      </c>
      <c r="B2772" s="30" t="s">
        <v>7801</v>
      </c>
      <c r="C2772" s="30" t="s">
        <v>4120</v>
      </c>
      <c r="D2772" s="211">
        <v>1603.89</v>
      </c>
    </row>
    <row r="2773" spans="1:4" x14ac:dyDescent="0.25">
      <c r="A2773" s="30">
        <v>10853</v>
      </c>
      <c r="B2773" s="30" t="s">
        <v>7802</v>
      </c>
      <c r="C2773" s="30" t="s">
        <v>4113</v>
      </c>
      <c r="D2773" s="210">
        <v>101.22</v>
      </c>
    </row>
    <row r="2774" spans="1:4" x14ac:dyDescent="0.25">
      <c r="A2774" s="30">
        <v>5093</v>
      </c>
      <c r="B2774" s="30" t="s">
        <v>7803</v>
      </c>
      <c r="C2774" s="30" t="s">
        <v>4124</v>
      </c>
      <c r="D2774" s="210">
        <v>18.649999999999999</v>
      </c>
    </row>
    <row r="2775" spans="1:4" x14ac:dyDescent="0.25">
      <c r="A2775" s="30">
        <v>37768</v>
      </c>
      <c r="B2775" s="30" t="s">
        <v>7804</v>
      </c>
      <c r="C2775" s="30" t="s">
        <v>4113</v>
      </c>
      <c r="D2775" s="211">
        <v>120000</v>
      </c>
    </row>
    <row r="2776" spans="1:4" x14ac:dyDescent="0.25">
      <c r="A2776" s="30">
        <v>37773</v>
      </c>
      <c r="B2776" s="30" t="s">
        <v>7805</v>
      </c>
      <c r="C2776" s="30" t="s">
        <v>4113</v>
      </c>
      <c r="D2776" s="211">
        <v>101900.23</v>
      </c>
    </row>
    <row r="2777" spans="1:4" x14ac:dyDescent="0.25">
      <c r="A2777" s="30">
        <v>37769</v>
      </c>
      <c r="B2777" s="30" t="s">
        <v>7806</v>
      </c>
      <c r="C2777" s="30" t="s">
        <v>4113</v>
      </c>
      <c r="D2777" s="211">
        <v>170593.82</v>
      </c>
    </row>
    <row r="2778" spans="1:4" x14ac:dyDescent="0.25">
      <c r="A2778" s="30">
        <v>37770</v>
      </c>
      <c r="B2778" s="30" t="s">
        <v>7807</v>
      </c>
      <c r="C2778" s="30" t="s">
        <v>4113</v>
      </c>
      <c r="D2778" s="211">
        <v>289524.93</v>
      </c>
    </row>
    <row r="2779" spans="1:4" x14ac:dyDescent="0.25">
      <c r="A2779" s="30">
        <v>38382</v>
      </c>
      <c r="B2779" s="30" t="s">
        <v>7808</v>
      </c>
      <c r="C2779" s="30" t="s">
        <v>4113</v>
      </c>
      <c r="D2779" s="210">
        <v>11.74</v>
      </c>
    </row>
    <row r="2780" spans="1:4" x14ac:dyDescent="0.25">
      <c r="A2780" s="30">
        <v>38383</v>
      </c>
      <c r="B2780" s="30" t="s">
        <v>4294</v>
      </c>
      <c r="C2780" s="30" t="s">
        <v>4113</v>
      </c>
      <c r="D2780" s="210">
        <v>2.19</v>
      </c>
    </row>
    <row r="2781" spans="1:4" x14ac:dyDescent="0.25">
      <c r="A2781" s="30">
        <v>3768</v>
      </c>
      <c r="B2781" s="30" t="s">
        <v>7809</v>
      </c>
      <c r="C2781" s="30" t="s">
        <v>4113</v>
      </c>
      <c r="D2781" s="210">
        <v>2.94</v>
      </c>
    </row>
    <row r="2782" spans="1:4" x14ac:dyDescent="0.25">
      <c r="A2782" s="30">
        <v>3767</v>
      </c>
      <c r="B2782" s="30" t="s">
        <v>7810</v>
      </c>
      <c r="C2782" s="30" t="s">
        <v>4113</v>
      </c>
      <c r="D2782" s="210">
        <v>0.7</v>
      </c>
    </row>
    <row r="2783" spans="1:4" x14ac:dyDescent="0.25">
      <c r="A2783" s="30">
        <v>13192</v>
      </c>
      <c r="B2783" s="30" t="s">
        <v>7811</v>
      </c>
      <c r="C2783" s="30" t="s">
        <v>4113</v>
      </c>
      <c r="D2783" s="211">
        <v>5669.4</v>
      </c>
    </row>
    <row r="2784" spans="1:4" x14ac:dyDescent="0.25">
      <c r="A2784" s="30">
        <v>38413</v>
      </c>
      <c r="B2784" s="30" t="s">
        <v>7812</v>
      </c>
      <c r="C2784" s="30" t="s">
        <v>4113</v>
      </c>
      <c r="D2784" s="210">
        <v>937.63</v>
      </c>
    </row>
    <row r="2785" spans="1:4" x14ac:dyDescent="0.25">
      <c r="A2785" s="30">
        <v>42440</v>
      </c>
      <c r="B2785" s="30" t="s">
        <v>7813</v>
      </c>
      <c r="C2785" s="30" t="s">
        <v>4113</v>
      </c>
      <c r="D2785" s="211">
        <v>1057.95</v>
      </c>
    </row>
    <row r="2786" spans="1:4" x14ac:dyDescent="0.25">
      <c r="A2786" s="30">
        <v>20193</v>
      </c>
      <c r="B2786" s="30" t="s">
        <v>7814</v>
      </c>
      <c r="C2786" s="30" t="s">
        <v>4150</v>
      </c>
      <c r="D2786" s="210">
        <v>5.41</v>
      </c>
    </row>
    <row r="2787" spans="1:4" x14ac:dyDescent="0.25">
      <c r="A2787" s="30">
        <v>10527</v>
      </c>
      <c r="B2787" s="30" t="s">
        <v>13445</v>
      </c>
      <c r="C2787" s="30" t="s">
        <v>4151</v>
      </c>
      <c r="D2787" s="210">
        <v>16.25</v>
      </c>
    </row>
    <row r="2788" spans="1:4" x14ac:dyDescent="0.25">
      <c r="A2788" s="30">
        <v>41805</v>
      </c>
      <c r="B2788" s="30" t="s">
        <v>7815</v>
      </c>
      <c r="C2788" s="30" t="s">
        <v>4120</v>
      </c>
      <c r="D2788" s="210">
        <v>415</v>
      </c>
    </row>
    <row r="2789" spans="1:4" x14ac:dyDescent="0.25">
      <c r="A2789" s="30">
        <v>40271</v>
      </c>
      <c r="B2789" s="30" t="s">
        <v>7816</v>
      </c>
      <c r="C2789" s="30" t="s">
        <v>4120</v>
      </c>
      <c r="D2789" s="210">
        <v>10.56</v>
      </c>
    </row>
    <row r="2790" spans="1:4" x14ac:dyDescent="0.25">
      <c r="A2790" s="30">
        <v>40287</v>
      </c>
      <c r="B2790" s="30" t="s">
        <v>7817</v>
      </c>
      <c r="C2790" s="30" t="s">
        <v>4120</v>
      </c>
      <c r="D2790" s="210">
        <v>4.0599999999999996</v>
      </c>
    </row>
    <row r="2791" spans="1:4" x14ac:dyDescent="0.25">
      <c r="A2791" s="30">
        <v>40295</v>
      </c>
      <c r="B2791" s="30" t="s">
        <v>7818</v>
      </c>
      <c r="C2791" s="30" t="s">
        <v>4115</v>
      </c>
      <c r="D2791" s="210">
        <v>2.87</v>
      </c>
    </row>
    <row r="2792" spans="1:4" x14ac:dyDescent="0.25">
      <c r="A2792" s="30">
        <v>745</v>
      </c>
      <c r="B2792" s="30" t="s">
        <v>7819</v>
      </c>
      <c r="C2792" s="30" t="s">
        <v>4115</v>
      </c>
      <c r="D2792" s="210">
        <v>3.04</v>
      </c>
    </row>
    <row r="2793" spans="1:4" x14ac:dyDescent="0.25">
      <c r="A2793" s="30">
        <v>4084</v>
      </c>
      <c r="B2793" s="30" t="s">
        <v>7820</v>
      </c>
      <c r="C2793" s="30" t="s">
        <v>4115</v>
      </c>
      <c r="D2793" s="210">
        <v>2.25</v>
      </c>
    </row>
    <row r="2794" spans="1:4" x14ac:dyDescent="0.25">
      <c r="A2794" s="30">
        <v>743</v>
      </c>
      <c r="B2794" s="30" t="s">
        <v>7821</v>
      </c>
      <c r="C2794" s="30" t="s">
        <v>4115</v>
      </c>
      <c r="D2794" s="210">
        <v>2.25</v>
      </c>
    </row>
    <row r="2795" spans="1:4" x14ac:dyDescent="0.25">
      <c r="A2795" s="30">
        <v>40293</v>
      </c>
      <c r="B2795" s="30" t="s">
        <v>7822</v>
      </c>
      <c r="C2795" s="30" t="s">
        <v>4115</v>
      </c>
      <c r="D2795" s="210">
        <v>2.7</v>
      </c>
    </row>
    <row r="2796" spans="1:4" x14ac:dyDescent="0.25">
      <c r="A2796" s="30">
        <v>40294</v>
      </c>
      <c r="B2796" s="30" t="s">
        <v>7823</v>
      </c>
      <c r="C2796" s="30" t="s">
        <v>4115</v>
      </c>
      <c r="D2796" s="210">
        <v>2.25</v>
      </c>
    </row>
    <row r="2797" spans="1:4" x14ac:dyDescent="0.25">
      <c r="A2797" s="30">
        <v>4085</v>
      </c>
      <c r="B2797" s="30" t="s">
        <v>7824</v>
      </c>
      <c r="C2797" s="30" t="s">
        <v>4115</v>
      </c>
      <c r="D2797" s="210">
        <v>3.15</v>
      </c>
    </row>
    <row r="2798" spans="1:4" x14ac:dyDescent="0.25">
      <c r="A2798" s="30">
        <v>10775</v>
      </c>
      <c r="B2798" s="30" t="s">
        <v>7825</v>
      </c>
      <c r="C2798" s="30" t="s">
        <v>4120</v>
      </c>
      <c r="D2798" s="210">
        <v>585</v>
      </c>
    </row>
    <row r="2799" spans="1:4" x14ac:dyDescent="0.25">
      <c r="A2799" s="30">
        <v>10776</v>
      </c>
      <c r="B2799" s="30" t="s">
        <v>7826</v>
      </c>
      <c r="C2799" s="30" t="s">
        <v>4120</v>
      </c>
      <c r="D2799" s="210">
        <v>457.03</v>
      </c>
    </row>
    <row r="2800" spans="1:4" x14ac:dyDescent="0.25">
      <c r="A2800" s="30">
        <v>10779</v>
      </c>
      <c r="B2800" s="30" t="s">
        <v>7827</v>
      </c>
      <c r="C2800" s="30" t="s">
        <v>4120</v>
      </c>
      <c r="D2800" s="210">
        <v>731.25</v>
      </c>
    </row>
    <row r="2801" spans="1:4" x14ac:dyDescent="0.25">
      <c r="A2801" s="30">
        <v>10777</v>
      </c>
      <c r="B2801" s="30" t="s">
        <v>7828</v>
      </c>
      <c r="C2801" s="30" t="s">
        <v>4120</v>
      </c>
      <c r="D2801" s="210">
        <v>664.21</v>
      </c>
    </row>
    <row r="2802" spans="1:4" x14ac:dyDescent="0.25">
      <c r="A2802" s="30">
        <v>10778</v>
      </c>
      <c r="B2802" s="30" t="s">
        <v>7829</v>
      </c>
      <c r="C2802" s="30" t="s">
        <v>4120</v>
      </c>
      <c r="D2802" s="210">
        <v>731.25</v>
      </c>
    </row>
    <row r="2803" spans="1:4" x14ac:dyDescent="0.25">
      <c r="A2803" s="30">
        <v>40339</v>
      </c>
      <c r="B2803" s="30" t="s">
        <v>7830</v>
      </c>
      <c r="C2803" s="30" t="s">
        <v>4120</v>
      </c>
      <c r="D2803" s="210">
        <v>4.0599999999999996</v>
      </c>
    </row>
    <row r="2804" spans="1:4" x14ac:dyDescent="0.25">
      <c r="A2804" s="30">
        <v>3355</v>
      </c>
      <c r="B2804" s="30" t="s">
        <v>7831</v>
      </c>
      <c r="C2804" s="30" t="s">
        <v>4115</v>
      </c>
      <c r="D2804" s="210">
        <v>24.3</v>
      </c>
    </row>
    <row r="2805" spans="1:4" x14ac:dyDescent="0.25">
      <c r="A2805" s="30">
        <v>39814</v>
      </c>
      <c r="B2805" s="30" t="s">
        <v>7832</v>
      </c>
      <c r="C2805" s="30" t="s">
        <v>4115</v>
      </c>
      <c r="D2805" s="210">
        <v>45.56</v>
      </c>
    </row>
    <row r="2806" spans="1:4" x14ac:dyDescent="0.25">
      <c r="A2806" s="30">
        <v>10749</v>
      </c>
      <c r="B2806" s="30" t="s">
        <v>7833</v>
      </c>
      <c r="C2806" s="30" t="s">
        <v>4120</v>
      </c>
      <c r="D2806" s="210">
        <v>7.44</v>
      </c>
    </row>
    <row r="2807" spans="1:4" x14ac:dyDescent="0.25">
      <c r="A2807" s="30">
        <v>40290</v>
      </c>
      <c r="B2807" s="30" t="s">
        <v>7834</v>
      </c>
      <c r="C2807" s="30" t="s">
        <v>4120</v>
      </c>
      <c r="D2807" s="210">
        <v>10.72</v>
      </c>
    </row>
    <row r="2808" spans="1:4" x14ac:dyDescent="0.25">
      <c r="A2808" s="30">
        <v>3346</v>
      </c>
      <c r="B2808" s="30" t="s">
        <v>7835</v>
      </c>
      <c r="C2808" s="30" t="s">
        <v>4115</v>
      </c>
      <c r="D2808" s="210">
        <v>13.94</v>
      </c>
    </row>
    <row r="2809" spans="1:4" x14ac:dyDescent="0.25">
      <c r="A2809" s="30">
        <v>3348</v>
      </c>
      <c r="B2809" s="30" t="s">
        <v>7836</v>
      </c>
      <c r="C2809" s="30" t="s">
        <v>4115</v>
      </c>
      <c r="D2809" s="210">
        <v>16.670000000000002</v>
      </c>
    </row>
    <row r="2810" spans="1:4" x14ac:dyDescent="0.25">
      <c r="A2810" s="30">
        <v>39833</v>
      </c>
      <c r="B2810" s="30" t="s">
        <v>7837</v>
      </c>
      <c r="C2810" s="30" t="s">
        <v>4115</v>
      </c>
      <c r="D2810" s="210">
        <v>22.84</v>
      </c>
    </row>
    <row r="2811" spans="1:4" x14ac:dyDescent="0.25">
      <c r="A2811" s="30">
        <v>7252</v>
      </c>
      <c r="B2811" s="30" t="s">
        <v>7838</v>
      </c>
      <c r="C2811" s="30" t="s">
        <v>4115</v>
      </c>
      <c r="D2811" s="210">
        <v>2.25</v>
      </c>
    </row>
    <row r="2812" spans="1:4" x14ac:dyDescent="0.25">
      <c r="A2812" s="30">
        <v>4778</v>
      </c>
      <c r="B2812" s="30" t="s">
        <v>7839</v>
      </c>
      <c r="C2812" s="30" t="s">
        <v>4115</v>
      </c>
      <c r="D2812" s="210">
        <v>2.81</v>
      </c>
    </row>
    <row r="2813" spans="1:4" x14ac:dyDescent="0.25">
      <c r="A2813" s="30">
        <v>4780</v>
      </c>
      <c r="B2813" s="30" t="s">
        <v>7840</v>
      </c>
      <c r="C2813" s="30" t="s">
        <v>4115</v>
      </c>
      <c r="D2813" s="210">
        <v>3.04</v>
      </c>
    </row>
    <row r="2814" spans="1:4" x14ac:dyDescent="0.25">
      <c r="A2814" s="30">
        <v>10809</v>
      </c>
      <c r="B2814" s="30" t="s">
        <v>7841</v>
      </c>
      <c r="C2814" s="30" t="s">
        <v>4115</v>
      </c>
      <c r="D2814" s="210">
        <v>1.26</v>
      </c>
    </row>
    <row r="2815" spans="1:4" x14ac:dyDescent="0.25">
      <c r="A2815" s="30">
        <v>10811</v>
      </c>
      <c r="B2815" s="30" t="s">
        <v>7842</v>
      </c>
      <c r="C2815" s="30" t="s">
        <v>4115</v>
      </c>
      <c r="D2815" s="210">
        <v>1.08</v>
      </c>
    </row>
    <row r="2816" spans="1:4" x14ac:dyDescent="0.25">
      <c r="A2816" s="30">
        <v>7247</v>
      </c>
      <c r="B2816" s="30" t="s">
        <v>7843</v>
      </c>
      <c r="C2816" s="30" t="s">
        <v>4115</v>
      </c>
      <c r="D2816" s="210">
        <v>2.25</v>
      </c>
    </row>
    <row r="2817" spans="1:4" x14ac:dyDescent="0.25">
      <c r="A2817" s="30">
        <v>40291</v>
      </c>
      <c r="B2817" s="30" t="s">
        <v>7844</v>
      </c>
      <c r="C2817" s="30" t="s">
        <v>4120</v>
      </c>
      <c r="D2817" s="210">
        <v>566.87</v>
      </c>
    </row>
    <row r="2818" spans="1:4" x14ac:dyDescent="0.25">
      <c r="A2818" s="30">
        <v>40275</v>
      </c>
      <c r="B2818" s="30" t="s">
        <v>7845</v>
      </c>
      <c r="C2818" s="30" t="s">
        <v>4120</v>
      </c>
      <c r="D2818" s="210">
        <v>16.25</v>
      </c>
    </row>
    <row r="2819" spans="1:4" x14ac:dyDescent="0.25">
      <c r="A2819" s="30">
        <v>42408</v>
      </c>
      <c r="B2819" s="30" t="s">
        <v>13446</v>
      </c>
      <c r="C2819" s="30" t="s">
        <v>4114</v>
      </c>
      <c r="D2819" s="210">
        <v>1.84</v>
      </c>
    </row>
    <row r="2820" spans="1:4" x14ac:dyDescent="0.25">
      <c r="A2820" s="30">
        <v>3777</v>
      </c>
      <c r="B2820" s="30" t="s">
        <v>13447</v>
      </c>
      <c r="C2820" s="30" t="s">
        <v>4114</v>
      </c>
      <c r="D2820" s="210">
        <v>1.33</v>
      </c>
    </row>
    <row r="2821" spans="1:4" x14ac:dyDescent="0.25">
      <c r="A2821" s="30">
        <v>3798</v>
      </c>
      <c r="B2821" s="30" t="s">
        <v>7846</v>
      </c>
      <c r="C2821" s="30" t="s">
        <v>4113</v>
      </c>
      <c r="D2821" s="210">
        <v>68.39</v>
      </c>
    </row>
    <row r="2822" spans="1:4" x14ac:dyDescent="0.25">
      <c r="A2822" s="30">
        <v>38769</v>
      </c>
      <c r="B2822" s="30" t="s">
        <v>7847</v>
      </c>
      <c r="C2822" s="30" t="s">
        <v>4113</v>
      </c>
      <c r="D2822" s="210">
        <v>53.41</v>
      </c>
    </row>
    <row r="2823" spans="1:4" x14ac:dyDescent="0.25">
      <c r="A2823" s="30">
        <v>39510</v>
      </c>
      <c r="B2823" s="30" t="s">
        <v>7848</v>
      </c>
      <c r="C2823" s="30" t="s">
        <v>4113</v>
      </c>
      <c r="D2823" s="210">
        <v>216.17</v>
      </c>
    </row>
    <row r="2824" spans="1:4" x14ac:dyDescent="0.25">
      <c r="A2824" s="30">
        <v>38776</v>
      </c>
      <c r="B2824" s="30" t="s">
        <v>7849</v>
      </c>
      <c r="C2824" s="30" t="s">
        <v>4113</v>
      </c>
      <c r="D2824" s="210">
        <v>229.41</v>
      </c>
    </row>
    <row r="2825" spans="1:4" x14ac:dyDescent="0.25">
      <c r="A2825" s="30">
        <v>38774</v>
      </c>
      <c r="B2825" s="30" t="s">
        <v>7850</v>
      </c>
      <c r="C2825" s="30" t="s">
        <v>4113</v>
      </c>
      <c r="D2825" s="210">
        <v>17.559999999999999</v>
      </c>
    </row>
    <row r="2826" spans="1:4" x14ac:dyDescent="0.25">
      <c r="A2826" s="30">
        <v>42247</v>
      </c>
      <c r="B2826" s="30" t="s">
        <v>13448</v>
      </c>
      <c r="C2826" s="30" t="s">
        <v>4113</v>
      </c>
      <c r="D2826" s="210">
        <v>599.38</v>
      </c>
    </row>
    <row r="2827" spans="1:4" x14ac:dyDescent="0.25">
      <c r="A2827" s="30">
        <v>42248</v>
      </c>
      <c r="B2827" s="30" t="s">
        <v>13449</v>
      </c>
      <c r="C2827" s="30" t="s">
        <v>4113</v>
      </c>
      <c r="D2827" s="210">
        <v>696.23</v>
      </c>
    </row>
    <row r="2828" spans="1:4" x14ac:dyDescent="0.25">
      <c r="A2828" s="30">
        <v>42249</v>
      </c>
      <c r="B2828" s="30" t="s">
        <v>13450</v>
      </c>
      <c r="C2828" s="30" t="s">
        <v>4113</v>
      </c>
      <c r="D2828" s="211">
        <v>1153.4000000000001</v>
      </c>
    </row>
    <row r="2829" spans="1:4" x14ac:dyDescent="0.25">
      <c r="A2829" s="30">
        <v>42244</v>
      </c>
      <c r="B2829" s="30" t="s">
        <v>13451</v>
      </c>
      <c r="C2829" s="30" t="s">
        <v>4113</v>
      </c>
      <c r="D2829" s="210">
        <v>180.13</v>
      </c>
    </row>
    <row r="2830" spans="1:4" x14ac:dyDescent="0.25">
      <c r="A2830" s="30">
        <v>42245</v>
      </c>
      <c r="B2830" s="30" t="s">
        <v>13452</v>
      </c>
      <c r="C2830" s="30" t="s">
        <v>4113</v>
      </c>
      <c r="D2830" s="210">
        <v>332.39</v>
      </c>
    </row>
    <row r="2831" spans="1:4" x14ac:dyDescent="0.25">
      <c r="A2831" s="30">
        <v>42246</v>
      </c>
      <c r="B2831" s="30" t="s">
        <v>13453</v>
      </c>
      <c r="C2831" s="30" t="s">
        <v>4113</v>
      </c>
      <c r="D2831" s="210">
        <v>367.94</v>
      </c>
    </row>
    <row r="2832" spans="1:4" x14ac:dyDescent="0.25">
      <c r="A2832" s="30">
        <v>42243</v>
      </c>
      <c r="B2832" s="30" t="s">
        <v>13454</v>
      </c>
      <c r="C2832" s="30" t="s">
        <v>4113</v>
      </c>
      <c r="D2832" s="210">
        <v>443.67</v>
      </c>
    </row>
    <row r="2833" spans="1:4" x14ac:dyDescent="0.25">
      <c r="A2833" s="30">
        <v>38889</v>
      </c>
      <c r="B2833" s="30" t="s">
        <v>7851</v>
      </c>
      <c r="C2833" s="30" t="s">
        <v>4113</v>
      </c>
      <c r="D2833" s="210">
        <v>40.94</v>
      </c>
    </row>
    <row r="2834" spans="1:4" x14ac:dyDescent="0.25">
      <c r="A2834" s="30">
        <v>38784</v>
      </c>
      <c r="B2834" s="30" t="s">
        <v>7852</v>
      </c>
      <c r="C2834" s="30" t="s">
        <v>4113</v>
      </c>
      <c r="D2834" s="210">
        <v>54.77</v>
      </c>
    </row>
    <row r="2835" spans="1:4" x14ac:dyDescent="0.25">
      <c r="A2835" s="30">
        <v>3788</v>
      </c>
      <c r="B2835" s="30" t="s">
        <v>7853</v>
      </c>
      <c r="C2835" s="30" t="s">
        <v>4113</v>
      </c>
      <c r="D2835" s="210">
        <v>57.07</v>
      </c>
    </row>
    <row r="2836" spans="1:4" x14ac:dyDescent="0.25">
      <c r="A2836" s="30">
        <v>12230</v>
      </c>
      <c r="B2836" s="30" t="s">
        <v>7854</v>
      </c>
      <c r="C2836" s="30" t="s">
        <v>4113</v>
      </c>
      <c r="D2836" s="210">
        <v>14.68</v>
      </c>
    </row>
    <row r="2837" spans="1:4" x14ac:dyDescent="0.25">
      <c r="A2837" s="30">
        <v>3780</v>
      </c>
      <c r="B2837" s="30" t="s">
        <v>7855</v>
      </c>
      <c r="C2837" s="30" t="s">
        <v>4113</v>
      </c>
      <c r="D2837" s="210">
        <v>84.21</v>
      </c>
    </row>
    <row r="2838" spans="1:4" x14ac:dyDescent="0.25">
      <c r="A2838" s="30">
        <v>12231</v>
      </c>
      <c r="B2838" s="30" t="s">
        <v>7856</v>
      </c>
      <c r="C2838" s="30" t="s">
        <v>4113</v>
      </c>
      <c r="D2838" s="210">
        <v>24.41</v>
      </c>
    </row>
    <row r="2839" spans="1:4" x14ac:dyDescent="0.25">
      <c r="A2839" s="30">
        <v>3811</v>
      </c>
      <c r="B2839" s="30" t="s">
        <v>7857</v>
      </c>
      <c r="C2839" s="30" t="s">
        <v>4113</v>
      </c>
      <c r="D2839" s="210">
        <v>79.099999999999994</v>
      </c>
    </row>
    <row r="2840" spans="1:4" x14ac:dyDescent="0.25">
      <c r="A2840" s="30">
        <v>12232</v>
      </c>
      <c r="B2840" s="30" t="s">
        <v>7858</v>
      </c>
      <c r="C2840" s="30" t="s">
        <v>4113</v>
      </c>
      <c r="D2840" s="210">
        <v>25.58</v>
      </c>
    </row>
    <row r="2841" spans="1:4" x14ac:dyDescent="0.25">
      <c r="A2841" s="30">
        <v>3799</v>
      </c>
      <c r="B2841" s="30" t="s">
        <v>7859</v>
      </c>
      <c r="C2841" s="30" t="s">
        <v>4113</v>
      </c>
      <c r="D2841" s="210">
        <v>111.86</v>
      </c>
    </row>
    <row r="2842" spans="1:4" x14ac:dyDescent="0.25">
      <c r="A2842" s="30">
        <v>12239</v>
      </c>
      <c r="B2842" s="30" t="s">
        <v>7860</v>
      </c>
      <c r="C2842" s="30" t="s">
        <v>4113</v>
      </c>
      <c r="D2842" s="210">
        <v>33.49</v>
      </c>
    </row>
    <row r="2843" spans="1:4" x14ac:dyDescent="0.25">
      <c r="A2843" s="30">
        <v>38773</v>
      </c>
      <c r="B2843" s="30" t="s">
        <v>7861</v>
      </c>
      <c r="C2843" s="30" t="s">
        <v>4113</v>
      </c>
      <c r="D2843" s="210">
        <v>5.37</v>
      </c>
    </row>
    <row r="2844" spans="1:4" x14ac:dyDescent="0.25">
      <c r="A2844" s="30">
        <v>12271</v>
      </c>
      <c r="B2844" s="30" t="s">
        <v>7862</v>
      </c>
      <c r="C2844" s="30" t="s">
        <v>4113</v>
      </c>
      <c r="D2844" s="210">
        <v>299.52</v>
      </c>
    </row>
    <row r="2845" spans="1:4" x14ac:dyDescent="0.25">
      <c r="A2845" s="30">
        <v>38785</v>
      </c>
      <c r="B2845" s="30" t="s">
        <v>7863</v>
      </c>
      <c r="C2845" s="30" t="s">
        <v>4113</v>
      </c>
      <c r="D2845" s="210">
        <v>141.80000000000001</v>
      </c>
    </row>
    <row r="2846" spans="1:4" x14ac:dyDescent="0.25">
      <c r="A2846" s="30">
        <v>38786</v>
      </c>
      <c r="B2846" s="30" t="s">
        <v>7864</v>
      </c>
      <c r="C2846" s="30" t="s">
        <v>4113</v>
      </c>
      <c r="D2846" s="210">
        <v>174.67</v>
      </c>
    </row>
    <row r="2847" spans="1:4" x14ac:dyDescent="0.25">
      <c r="A2847" s="30">
        <v>39385</v>
      </c>
      <c r="B2847" s="30" t="s">
        <v>7865</v>
      </c>
      <c r="C2847" s="30" t="s">
        <v>4113</v>
      </c>
      <c r="D2847" s="210">
        <v>16.059999999999999</v>
      </c>
    </row>
    <row r="2848" spans="1:4" x14ac:dyDescent="0.25">
      <c r="A2848" s="30">
        <v>39389</v>
      </c>
      <c r="B2848" s="30" t="s">
        <v>7866</v>
      </c>
      <c r="C2848" s="30" t="s">
        <v>4113</v>
      </c>
      <c r="D2848" s="210">
        <v>17.420000000000002</v>
      </c>
    </row>
    <row r="2849" spans="1:4" x14ac:dyDescent="0.25">
      <c r="A2849" s="30">
        <v>39390</v>
      </c>
      <c r="B2849" s="30" t="s">
        <v>7867</v>
      </c>
      <c r="C2849" s="30" t="s">
        <v>4113</v>
      </c>
      <c r="D2849" s="210">
        <v>36.53</v>
      </c>
    </row>
    <row r="2850" spans="1:4" x14ac:dyDescent="0.25">
      <c r="A2850" s="30">
        <v>39391</v>
      </c>
      <c r="B2850" s="30" t="s">
        <v>7868</v>
      </c>
      <c r="C2850" s="30" t="s">
        <v>4113</v>
      </c>
      <c r="D2850" s="210">
        <v>41.01</v>
      </c>
    </row>
    <row r="2851" spans="1:4" x14ac:dyDescent="0.25">
      <c r="A2851" s="30">
        <v>3803</v>
      </c>
      <c r="B2851" s="30" t="s">
        <v>7869</v>
      </c>
      <c r="C2851" s="30" t="s">
        <v>4113</v>
      </c>
      <c r="D2851" s="210">
        <v>50.64</v>
      </c>
    </row>
    <row r="2852" spans="1:4" x14ac:dyDescent="0.25">
      <c r="A2852" s="30">
        <v>38770</v>
      </c>
      <c r="B2852" s="30" t="s">
        <v>7870</v>
      </c>
      <c r="C2852" s="30" t="s">
        <v>4113</v>
      </c>
      <c r="D2852" s="210">
        <v>58.64</v>
      </c>
    </row>
    <row r="2853" spans="1:4" x14ac:dyDescent="0.25">
      <c r="A2853" s="30">
        <v>12267</v>
      </c>
      <c r="B2853" s="30" t="s">
        <v>7871</v>
      </c>
      <c r="C2853" s="30" t="s">
        <v>4113</v>
      </c>
      <c r="D2853" s="210">
        <v>171.85</v>
      </c>
    </row>
    <row r="2854" spans="1:4" x14ac:dyDescent="0.25">
      <c r="A2854" s="30">
        <v>43265</v>
      </c>
      <c r="B2854" s="30" t="s">
        <v>13455</v>
      </c>
      <c r="C2854" s="30" t="s">
        <v>4113</v>
      </c>
      <c r="D2854" s="210">
        <v>50.22</v>
      </c>
    </row>
    <row r="2855" spans="1:4" x14ac:dyDescent="0.25">
      <c r="A2855" s="30">
        <v>12266</v>
      </c>
      <c r="B2855" s="30" t="s">
        <v>7872</v>
      </c>
      <c r="C2855" s="30" t="s">
        <v>4113</v>
      </c>
      <c r="D2855" s="210">
        <v>87.96</v>
      </c>
    </row>
    <row r="2856" spans="1:4" x14ac:dyDescent="0.25">
      <c r="A2856" s="30">
        <v>39378</v>
      </c>
      <c r="B2856" s="30" t="s">
        <v>7873</v>
      </c>
      <c r="C2856" s="30" t="s">
        <v>4113</v>
      </c>
      <c r="D2856" s="210">
        <v>62.36</v>
      </c>
    </row>
    <row r="2857" spans="1:4" x14ac:dyDescent="0.25">
      <c r="A2857" s="30">
        <v>43543</v>
      </c>
      <c r="B2857" s="30" t="s">
        <v>13456</v>
      </c>
      <c r="C2857" s="30" t="s">
        <v>4113</v>
      </c>
      <c r="D2857" s="210">
        <v>129.91999999999999</v>
      </c>
    </row>
    <row r="2858" spans="1:4" x14ac:dyDescent="0.25">
      <c r="A2858" s="30">
        <v>38775</v>
      </c>
      <c r="B2858" s="30" t="s">
        <v>7874</v>
      </c>
      <c r="C2858" s="30" t="s">
        <v>4113</v>
      </c>
      <c r="D2858" s="210">
        <v>66.11</v>
      </c>
    </row>
    <row r="2859" spans="1:4" x14ac:dyDescent="0.25">
      <c r="A2859" s="30">
        <v>21119</v>
      </c>
      <c r="B2859" s="30" t="s">
        <v>7875</v>
      </c>
      <c r="C2859" s="30" t="s">
        <v>4113</v>
      </c>
      <c r="D2859" s="210">
        <v>2.37</v>
      </c>
    </row>
    <row r="2860" spans="1:4" x14ac:dyDescent="0.25">
      <c r="A2860" s="30">
        <v>37974</v>
      </c>
      <c r="B2860" s="30" t="s">
        <v>7876</v>
      </c>
      <c r="C2860" s="30" t="s">
        <v>4113</v>
      </c>
      <c r="D2860" s="210">
        <v>3.52</v>
      </c>
    </row>
    <row r="2861" spans="1:4" x14ac:dyDescent="0.25">
      <c r="A2861" s="30">
        <v>37975</v>
      </c>
      <c r="B2861" s="30" t="s">
        <v>7877</v>
      </c>
      <c r="C2861" s="30" t="s">
        <v>4113</v>
      </c>
      <c r="D2861" s="210">
        <v>7.15</v>
      </c>
    </row>
    <row r="2862" spans="1:4" x14ac:dyDescent="0.25">
      <c r="A2862" s="30">
        <v>37976</v>
      </c>
      <c r="B2862" s="30" t="s">
        <v>7878</v>
      </c>
      <c r="C2862" s="30" t="s">
        <v>4113</v>
      </c>
      <c r="D2862" s="210">
        <v>14.66</v>
      </c>
    </row>
    <row r="2863" spans="1:4" x14ac:dyDescent="0.25">
      <c r="A2863" s="30">
        <v>37977</v>
      </c>
      <c r="B2863" s="30" t="s">
        <v>7879</v>
      </c>
      <c r="C2863" s="30" t="s">
        <v>4113</v>
      </c>
      <c r="D2863" s="210">
        <v>20.16</v>
      </c>
    </row>
    <row r="2864" spans="1:4" x14ac:dyDescent="0.25">
      <c r="A2864" s="30">
        <v>37978</v>
      </c>
      <c r="B2864" s="30" t="s">
        <v>7880</v>
      </c>
      <c r="C2864" s="30" t="s">
        <v>4113</v>
      </c>
      <c r="D2864" s="210">
        <v>40.869999999999997</v>
      </c>
    </row>
    <row r="2865" spans="1:4" x14ac:dyDescent="0.25">
      <c r="A2865" s="30">
        <v>37979</v>
      </c>
      <c r="B2865" s="30" t="s">
        <v>7881</v>
      </c>
      <c r="C2865" s="30" t="s">
        <v>4113</v>
      </c>
      <c r="D2865" s="210">
        <v>175.56</v>
      </c>
    </row>
    <row r="2866" spans="1:4" x14ac:dyDescent="0.25">
      <c r="A2866" s="30">
        <v>37980</v>
      </c>
      <c r="B2866" s="30" t="s">
        <v>7882</v>
      </c>
      <c r="C2866" s="30" t="s">
        <v>4113</v>
      </c>
      <c r="D2866" s="210">
        <v>197.3</v>
      </c>
    </row>
    <row r="2867" spans="1:4" x14ac:dyDescent="0.25">
      <c r="A2867" s="30">
        <v>36147</v>
      </c>
      <c r="B2867" s="30" t="s">
        <v>7883</v>
      </c>
      <c r="C2867" s="30" t="s">
        <v>4124</v>
      </c>
      <c r="D2867" s="210">
        <v>362.01</v>
      </c>
    </row>
    <row r="2868" spans="1:4" x14ac:dyDescent="0.25">
      <c r="A2868" s="30">
        <v>12731</v>
      </c>
      <c r="B2868" s="30" t="s">
        <v>7884</v>
      </c>
      <c r="C2868" s="30" t="s">
        <v>4113</v>
      </c>
      <c r="D2868" s="210">
        <v>360.01</v>
      </c>
    </row>
    <row r="2869" spans="1:4" x14ac:dyDescent="0.25">
      <c r="A2869" s="30">
        <v>12723</v>
      </c>
      <c r="B2869" s="30" t="s">
        <v>7885</v>
      </c>
      <c r="C2869" s="30" t="s">
        <v>4113</v>
      </c>
      <c r="D2869" s="210">
        <v>2.79</v>
      </c>
    </row>
    <row r="2870" spans="1:4" x14ac:dyDescent="0.25">
      <c r="A2870" s="30">
        <v>12724</v>
      </c>
      <c r="B2870" s="30" t="s">
        <v>7886</v>
      </c>
      <c r="C2870" s="30" t="s">
        <v>4113</v>
      </c>
      <c r="D2870" s="210">
        <v>5.36</v>
      </c>
    </row>
    <row r="2871" spans="1:4" x14ac:dyDescent="0.25">
      <c r="A2871" s="30">
        <v>12725</v>
      </c>
      <c r="B2871" s="30" t="s">
        <v>7887</v>
      </c>
      <c r="C2871" s="30" t="s">
        <v>4113</v>
      </c>
      <c r="D2871" s="210">
        <v>10.76</v>
      </c>
    </row>
    <row r="2872" spans="1:4" x14ac:dyDescent="0.25">
      <c r="A2872" s="30">
        <v>12726</v>
      </c>
      <c r="B2872" s="30" t="s">
        <v>7888</v>
      </c>
      <c r="C2872" s="30" t="s">
        <v>4113</v>
      </c>
      <c r="D2872" s="210">
        <v>23.75</v>
      </c>
    </row>
    <row r="2873" spans="1:4" x14ac:dyDescent="0.25">
      <c r="A2873" s="30">
        <v>12727</v>
      </c>
      <c r="B2873" s="30" t="s">
        <v>7889</v>
      </c>
      <c r="C2873" s="30" t="s">
        <v>4113</v>
      </c>
      <c r="D2873" s="210">
        <v>30.12</v>
      </c>
    </row>
    <row r="2874" spans="1:4" x14ac:dyDescent="0.25">
      <c r="A2874" s="30">
        <v>12728</v>
      </c>
      <c r="B2874" s="30" t="s">
        <v>7890</v>
      </c>
      <c r="C2874" s="30" t="s">
        <v>4113</v>
      </c>
      <c r="D2874" s="210">
        <v>49.2</v>
      </c>
    </row>
    <row r="2875" spans="1:4" x14ac:dyDescent="0.25">
      <c r="A2875" s="30">
        <v>12729</v>
      </c>
      <c r="B2875" s="30" t="s">
        <v>7891</v>
      </c>
      <c r="C2875" s="30" t="s">
        <v>4113</v>
      </c>
      <c r="D2875" s="210">
        <v>161.25</v>
      </c>
    </row>
    <row r="2876" spans="1:4" x14ac:dyDescent="0.25">
      <c r="A2876" s="30">
        <v>12730</v>
      </c>
      <c r="B2876" s="30" t="s">
        <v>7892</v>
      </c>
      <c r="C2876" s="30" t="s">
        <v>4113</v>
      </c>
      <c r="D2876" s="210">
        <v>246.89</v>
      </c>
    </row>
    <row r="2877" spans="1:4" x14ac:dyDescent="0.25">
      <c r="A2877" s="30">
        <v>3840</v>
      </c>
      <c r="B2877" s="30" t="s">
        <v>7893</v>
      </c>
      <c r="C2877" s="30" t="s">
        <v>4113</v>
      </c>
      <c r="D2877" s="210">
        <v>60.68</v>
      </c>
    </row>
    <row r="2878" spans="1:4" x14ac:dyDescent="0.25">
      <c r="A2878" s="30">
        <v>3838</v>
      </c>
      <c r="B2878" s="30" t="s">
        <v>7894</v>
      </c>
      <c r="C2878" s="30" t="s">
        <v>4113</v>
      </c>
      <c r="D2878" s="210">
        <v>133.91</v>
      </c>
    </row>
    <row r="2879" spans="1:4" x14ac:dyDescent="0.25">
      <c r="A2879" s="30">
        <v>3844</v>
      </c>
      <c r="B2879" s="30" t="s">
        <v>7895</v>
      </c>
      <c r="C2879" s="30" t="s">
        <v>4113</v>
      </c>
      <c r="D2879" s="210">
        <v>238.86</v>
      </c>
    </row>
    <row r="2880" spans="1:4" x14ac:dyDescent="0.25">
      <c r="A2880" s="30">
        <v>3839</v>
      </c>
      <c r="B2880" s="30" t="s">
        <v>7896</v>
      </c>
      <c r="C2880" s="30" t="s">
        <v>4113</v>
      </c>
      <c r="D2880" s="210">
        <v>435.08</v>
      </c>
    </row>
    <row r="2881" spans="1:4" x14ac:dyDescent="0.25">
      <c r="A2881" s="30">
        <v>3843</v>
      </c>
      <c r="B2881" s="30" t="s">
        <v>7897</v>
      </c>
      <c r="C2881" s="30" t="s">
        <v>4113</v>
      </c>
      <c r="D2881" s="210">
        <v>597.15</v>
      </c>
    </row>
    <row r="2882" spans="1:4" x14ac:dyDescent="0.25">
      <c r="A2882" s="30">
        <v>3900</v>
      </c>
      <c r="B2882" s="30" t="s">
        <v>7898</v>
      </c>
      <c r="C2882" s="30" t="s">
        <v>4113</v>
      </c>
      <c r="D2882" s="210">
        <v>41.34</v>
      </c>
    </row>
    <row r="2883" spans="1:4" x14ac:dyDescent="0.25">
      <c r="A2883" s="30">
        <v>3846</v>
      </c>
      <c r="B2883" s="30" t="s">
        <v>7899</v>
      </c>
      <c r="C2883" s="30" t="s">
        <v>4113</v>
      </c>
      <c r="D2883" s="210">
        <v>13.03</v>
      </c>
    </row>
    <row r="2884" spans="1:4" x14ac:dyDescent="0.25">
      <c r="A2884" s="30">
        <v>3886</v>
      </c>
      <c r="B2884" s="30" t="s">
        <v>7900</v>
      </c>
      <c r="C2884" s="30" t="s">
        <v>4113</v>
      </c>
      <c r="D2884" s="210">
        <v>13.72</v>
      </c>
    </row>
    <row r="2885" spans="1:4" x14ac:dyDescent="0.25">
      <c r="A2885" s="30">
        <v>3854</v>
      </c>
      <c r="B2885" s="30" t="s">
        <v>7901</v>
      </c>
      <c r="C2885" s="30" t="s">
        <v>4113</v>
      </c>
      <c r="D2885" s="210">
        <v>7.62</v>
      </c>
    </row>
    <row r="2886" spans="1:4" x14ac:dyDescent="0.25">
      <c r="A2886" s="30">
        <v>3873</v>
      </c>
      <c r="B2886" s="30" t="s">
        <v>7902</v>
      </c>
      <c r="C2886" s="30" t="s">
        <v>4113</v>
      </c>
      <c r="D2886" s="210">
        <v>10.09</v>
      </c>
    </row>
    <row r="2887" spans="1:4" x14ac:dyDescent="0.25">
      <c r="A2887" s="30">
        <v>38021</v>
      </c>
      <c r="B2887" s="30" t="s">
        <v>7903</v>
      </c>
      <c r="C2887" s="30" t="s">
        <v>4113</v>
      </c>
      <c r="D2887" s="210">
        <v>24.14</v>
      </c>
    </row>
    <row r="2888" spans="1:4" x14ac:dyDescent="0.25">
      <c r="A2888" s="30">
        <v>3847</v>
      </c>
      <c r="B2888" s="30" t="s">
        <v>7904</v>
      </c>
      <c r="C2888" s="30" t="s">
        <v>4113</v>
      </c>
      <c r="D2888" s="210">
        <v>27.4</v>
      </c>
    </row>
    <row r="2889" spans="1:4" x14ac:dyDescent="0.25">
      <c r="A2889" s="30">
        <v>38022</v>
      </c>
      <c r="B2889" s="30" t="s">
        <v>7905</v>
      </c>
      <c r="C2889" s="30" t="s">
        <v>4113</v>
      </c>
      <c r="D2889" s="210">
        <v>42.8</v>
      </c>
    </row>
    <row r="2890" spans="1:4" x14ac:dyDescent="0.25">
      <c r="A2890" s="30">
        <v>3833</v>
      </c>
      <c r="B2890" s="30" t="s">
        <v>7906</v>
      </c>
      <c r="C2890" s="30" t="s">
        <v>4113</v>
      </c>
      <c r="D2890" s="210">
        <v>27.96</v>
      </c>
    </row>
    <row r="2891" spans="1:4" x14ac:dyDescent="0.25">
      <c r="A2891" s="30">
        <v>3835</v>
      </c>
      <c r="B2891" s="30" t="s">
        <v>7907</v>
      </c>
      <c r="C2891" s="30" t="s">
        <v>4113</v>
      </c>
      <c r="D2891" s="210">
        <v>91.05</v>
      </c>
    </row>
    <row r="2892" spans="1:4" x14ac:dyDescent="0.25">
      <c r="A2892" s="30">
        <v>3836</v>
      </c>
      <c r="B2892" s="30" t="s">
        <v>7908</v>
      </c>
      <c r="C2892" s="30" t="s">
        <v>4113</v>
      </c>
      <c r="D2892" s="210">
        <v>195.97</v>
      </c>
    </row>
    <row r="2893" spans="1:4" x14ac:dyDescent="0.25">
      <c r="A2893" s="30">
        <v>3830</v>
      </c>
      <c r="B2893" s="30" t="s">
        <v>7909</v>
      </c>
      <c r="C2893" s="30" t="s">
        <v>4113</v>
      </c>
      <c r="D2893" s="210">
        <v>320.41000000000003</v>
      </c>
    </row>
    <row r="2894" spans="1:4" x14ac:dyDescent="0.25">
      <c r="A2894" s="30">
        <v>3831</v>
      </c>
      <c r="B2894" s="30" t="s">
        <v>7910</v>
      </c>
      <c r="C2894" s="30" t="s">
        <v>4113</v>
      </c>
      <c r="D2894" s="210">
        <v>535.61</v>
      </c>
    </row>
    <row r="2895" spans="1:4" x14ac:dyDescent="0.25">
      <c r="A2895" s="30">
        <v>37981</v>
      </c>
      <c r="B2895" s="30" t="s">
        <v>7911</v>
      </c>
      <c r="C2895" s="30" t="s">
        <v>4113</v>
      </c>
      <c r="D2895" s="210">
        <v>8.0500000000000007</v>
      </c>
    </row>
    <row r="2896" spans="1:4" x14ac:dyDescent="0.25">
      <c r="A2896" s="30">
        <v>37982</v>
      </c>
      <c r="B2896" s="30" t="s">
        <v>7912</v>
      </c>
      <c r="C2896" s="30" t="s">
        <v>4113</v>
      </c>
      <c r="D2896" s="210">
        <v>12.22</v>
      </c>
    </row>
    <row r="2897" spans="1:4" x14ac:dyDescent="0.25">
      <c r="A2897" s="30">
        <v>37983</v>
      </c>
      <c r="B2897" s="30" t="s">
        <v>7913</v>
      </c>
      <c r="C2897" s="30" t="s">
        <v>4113</v>
      </c>
      <c r="D2897" s="210">
        <v>17.11</v>
      </c>
    </row>
    <row r="2898" spans="1:4" x14ac:dyDescent="0.25">
      <c r="A2898" s="30">
        <v>37984</v>
      </c>
      <c r="B2898" s="30" t="s">
        <v>7914</v>
      </c>
      <c r="C2898" s="30" t="s">
        <v>4113</v>
      </c>
      <c r="D2898" s="210">
        <v>29.54</v>
      </c>
    </row>
    <row r="2899" spans="1:4" x14ac:dyDescent="0.25">
      <c r="A2899" s="30">
        <v>37985</v>
      </c>
      <c r="B2899" s="30" t="s">
        <v>7915</v>
      </c>
      <c r="C2899" s="30" t="s">
        <v>4113</v>
      </c>
      <c r="D2899" s="210">
        <v>41.37</v>
      </c>
    </row>
    <row r="2900" spans="1:4" x14ac:dyDescent="0.25">
      <c r="A2900" s="30">
        <v>3826</v>
      </c>
      <c r="B2900" s="30" t="s">
        <v>7916</v>
      </c>
      <c r="C2900" s="30" t="s">
        <v>4113</v>
      </c>
      <c r="D2900" s="210">
        <v>60.21</v>
      </c>
    </row>
    <row r="2901" spans="1:4" x14ac:dyDescent="0.25">
      <c r="A2901" s="30">
        <v>3825</v>
      </c>
      <c r="B2901" s="30" t="s">
        <v>7917</v>
      </c>
      <c r="C2901" s="30" t="s">
        <v>4113</v>
      </c>
      <c r="D2901" s="210">
        <v>17.309999999999999</v>
      </c>
    </row>
    <row r="2902" spans="1:4" x14ac:dyDescent="0.25">
      <c r="A2902" s="30">
        <v>3827</v>
      </c>
      <c r="B2902" s="30" t="s">
        <v>7918</v>
      </c>
      <c r="C2902" s="30" t="s">
        <v>4113</v>
      </c>
      <c r="D2902" s="210">
        <v>37.83</v>
      </c>
    </row>
    <row r="2903" spans="1:4" x14ac:dyDescent="0.25">
      <c r="A2903" s="30">
        <v>20165</v>
      </c>
      <c r="B2903" s="30" t="s">
        <v>13457</v>
      </c>
      <c r="C2903" s="30" t="s">
        <v>4113</v>
      </c>
      <c r="D2903" s="210">
        <v>23.49</v>
      </c>
    </row>
    <row r="2904" spans="1:4" x14ac:dyDescent="0.25">
      <c r="A2904" s="30">
        <v>20166</v>
      </c>
      <c r="B2904" s="30" t="s">
        <v>13458</v>
      </c>
      <c r="C2904" s="30" t="s">
        <v>4113</v>
      </c>
      <c r="D2904" s="210">
        <v>75.900000000000006</v>
      </c>
    </row>
    <row r="2905" spans="1:4" x14ac:dyDescent="0.25">
      <c r="A2905" s="30">
        <v>20164</v>
      </c>
      <c r="B2905" s="30" t="s">
        <v>13459</v>
      </c>
      <c r="C2905" s="30" t="s">
        <v>4113</v>
      </c>
      <c r="D2905" s="210">
        <v>12.4</v>
      </c>
    </row>
    <row r="2906" spans="1:4" x14ac:dyDescent="0.25">
      <c r="A2906" s="30">
        <v>3893</v>
      </c>
      <c r="B2906" s="30" t="s">
        <v>7919</v>
      </c>
      <c r="C2906" s="30" t="s">
        <v>4113</v>
      </c>
      <c r="D2906" s="210">
        <v>15.39</v>
      </c>
    </row>
    <row r="2907" spans="1:4" x14ac:dyDescent="0.25">
      <c r="A2907" s="30">
        <v>3848</v>
      </c>
      <c r="B2907" s="30" t="s">
        <v>7920</v>
      </c>
      <c r="C2907" s="30" t="s">
        <v>4113</v>
      </c>
      <c r="D2907" s="210">
        <v>9.35</v>
      </c>
    </row>
    <row r="2908" spans="1:4" x14ac:dyDescent="0.25">
      <c r="A2908" s="30">
        <v>3895</v>
      </c>
      <c r="B2908" s="30" t="s">
        <v>7921</v>
      </c>
      <c r="C2908" s="30" t="s">
        <v>4113</v>
      </c>
      <c r="D2908" s="210">
        <v>10.17</v>
      </c>
    </row>
    <row r="2909" spans="1:4" x14ac:dyDescent="0.25">
      <c r="A2909" s="30">
        <v>12404</v>
      </c>
      <c r="B2909" s="30" t="s">
        <v>7922</v>
      </c>
      <c r="C2909" s="30" t="s">
        <v>4113</v>
      </c>
      <c r="D2909" s="210">
        <v>6.96</v>
      </c>
    </row>
    <row r="2910" spans="1:4" x14ac:dyDescent="0.25">
      <c r="A2910" s="30">
        <v>3939</v>
      </c>
      <c r="B2910" s="30" t="s">
        <v>7923</v>
      </c>
      <c r="C2910" s="30" t="s">
        <v>4113</v>
      </c>
      <c r="D2910" s="210">
        <v>14.35</v>
      </c>
    </row>
    <row r="2911" spans="1:4" x14ac:dyDescent="0.25">
      <c r="A2911" s="30">
        <v>3911</v>
      </c>
      <c r="B2911" s="30" t="s">
        <v>7924</v>
      </c>
      <c r="C2911" s="30" t="s">
        <v>4113</v>
      </c>
      <c r="D2911" s="210">
        <v>11.72</v>
      </c>
    </row>
    <row r="2912" spans="1:4" x14ac:dyDescent="0.25">
      <c r="A2912" s="30">
        <v>3908</v>
      </c>
      <c r="B2912" s="30" t="s">
        <v>7925</v>
      </c>
      <c r="C2912" s="30" t="s">
        <v>4113</v>
      </c>
      <c r="D2912" s="210">
        <v>3.79</v>
      </c>
    </row>
    <row r="2913" spans="1:4" x14ac:dyDescent="0.25">
      <c r="A2913" s="30">
        <v>3910</v>
      </c>
      <c r="B2913" s="30" t="s">
        <v>7926</v>
      </c>
      <c r="C2913" s="30" t="s">
        <v>4113</v>
      </c>
      <c r="D2913" s="210">
        <v>8.3800000000000008</v>
      </c>
    </row>
    <row r="2914" spans="1:4" x14ac:dyDescent="0.25">
      <c r="A2914" s="30">
        <v>3913</v>
      </c>
      <c r="B2914" s="30" t="s">
        <v>7927</v>
      </c>
      <c r="C2914" s="30" t="s">
        <v>4113</v>
      </c>
      <c r="D2914" s="210">
        <v>40.090000000000003</v>
      </c>
    </row>
    <row r="2915" spans="1:4" x14ac:dyDescent="0.25">
      <c r="A2915" s="30">
        <v>3912</v>
      </c>
      <c r="B2915" s="30" t="s">
        <v>7928</v>
      </c>
      <c r="C2915" s="30" t="s">
        <v>4113</v>
      </c>
      <c r="D2915" s="210">
        <v>21.97</v>
      </c>
    </row>
    <row r="2916" spans="1:4" x14ac:dyDescent="0.25">
      <c r="A2916" s="30">
        <v>3909</v>
      </c>
      <c r="B2916" s="30" t="s">
        <v>7929</v>
      </c>
      <c r="C2916" s="30" t="s">
        <v>4113</v>
      </c>
      <c r="D2916" s="210">
        <v>5.15</v>
      </c>
    </row>
    <row r="2917" spans="1:4" x14ac:dyDescent="0.25">
      <c r="A2917" s="30">
        <v>3914</v>
      </c>
      <c r="B2917" s="30" t="s">
        <v>7930</v>
      </c>
      <c r="C2917" s="30" t="s">
        <v>4113</v>
      </c>
      <c r="D2917" s="210">
        <v>60.47</v>
      </c>
    </row>
    <row r="2918" spans="1:4" x14ac:dyDescent="0.25">
      <c r="A2918" s="30">
        <v>3915</v>
      </c>
      <c r="B2918" s="30" t="s">
        <v>7931</v>
      </c>
      <c r="C2918" s="30" t="s">
        <v>4113</v>
      </c>
      <c r="D2918" s="210">
        <v>95.37</v>
      </c>
    </row>
    <row r="2919" spans="1:4" x14ac:dyDescent="0.25">
      <c r="A2919" s="30">
        <v>3916</v>
      </c>
      <c r="B2919" s="30" t="s">
        <v>7932</v>
      </c>
      <c r="C2919" s="30" t="s">
        <v>4113</v>
      </c>
      <c r="D2919" s="210">
        <v>173.74</v>
      </c>
    </row>
    <row r="2920" spans="1:4" x14ac:dyDescent="0.25">
      <c r="A2920" s="30">
        <v>3917</v>
      </c>
      <c r="B2920" s="30" t="s">
        <v>7933</v>
      </c>
      <c r="C2920" s="30" t="s">
        <v>4113</v>
      </c>
      <c r="D2920" s="210">
        <v>286.56</v>
      </c>
    </row>
    <row r="2921" spans="1:4" x14ac:dyDescent="0.25">
      <c r="A2921" s="30">
        <v>1904</v>
      </c>
      <c r="B2921" s="30" t="s">
        <v>7934</v>
      </c>
      <c r="C2921" s="30" t="s">
        <v>4113</v>
      </c>
      <c r="D2921" s="210">
        <v>0.69</v>
      </c>
    </row>
    <row r="2922" spans="1:4" x14ac:dyDescent="0.25">
      <c r="A2922" s="30">
        <v>1899</v>
      </c>
      <c r="B2922" s="30" t="s">
        <v>7935</v>
      </c>
      <c r="C2922" s="30" t="s">
        <v>4113</v>
      </c>
      <c r="D2922" s="210">
        <v>0.78</v>
      </c>
    </row>
    <row r="2923" spans="1:4" x14ac:dyDescent="0.25">
      <c r="A2923" s="30">
        <v>1900</v>
      </c>
      <c r="B2923" s="30" t="s">
        <v>7936</v>
      </c>
      <c r="C2923" s="30" t="s">
        <v>4113</v>
      </c>
      <c r="D2923" s="210">
        <v>1.27</v>
      </c>
    </row>
    <row r="2924" spans="1:4" x14ac:dyDescent="0.25">
      <c r="A2924" s="30">
        <v>12407</v>
      </c>
      <c r="B2924" s="30" t="s">
        <v>7937</v>
      </c>
      <c r="C2924" s="30" t="s">
        <v>4113</v>
      </c>
      <c r="D2924" s="210">
        <v>21.69</v>
      </c>
    </row>
    <row r="2925" spans="1:4" x14ac:dyDescent="0.25">
      <c r="A2925" s="30">
        <v>12408</v>
      </c>
      <c r="B2925" s="30" t="s">
        <v>7938</v>
      </c>
      <c r="C2925" s="30" t="s">
        <v>4113</v>
      </c>
      <c r="D2925" s="210">
        <v>12.24</v>
      </c>
    </row>
    <row r="2926" spans="1:4" x14ac:dyDescent="0.25">
      <c r="A2926" s="30">
        <v>12409</v>
      </c>
      <c r="B2926" s="30" t="s">
        <v>7939</v>
      </c>
      <c r="C2926" s="30" t="s">
        <v>4113</v>
      </c>
      <c r="D2926" s="210">
        <v>12.24</v>
      </c>
    </row>
    <row r="2927" spans="1:4" x14ac:dyDescent="0.25">
      <c r="A2927" s="30">
        <v>12410</v>
      </c>
      <c r="B2927" s="30" t="s">
        <v>7940</v>
      </c>
      <c r="C2927" s="30" t="s">
        <v>4113</v>
      </c>
      <c r="D2927" s="210">
        <v>8.43</v>
      </c>
    </row>
    <row r="2928" spans="1:4" x14ac:dyDescent="0.25">
      <c r="A2928" s="30">
        <v>3936</v>
      </c>
      <c r="B2928" s="30" t="s">
        <v>7941</v>
      </c>
      <c r="C2928" s="30" t="s">
        <v>4113</v>
      </c>
      <c r="D2928" s="210">
        <v>15.24</v>
      </c>
    </row>
    <row r="2929" spans="1:4" x14ac:dyDescent="0.25">
      <c r="A2929" s="30">
        <v>3922</v>
      </c>
      <c r="B2929" s="30" t="s">
        <v>7942</v>
      </c>
      <c r="C2929" s="30" t="s">
        <v>4113</v>
      </c>
      <c r="D2929" s="210">
        <v>14.02</v>
      </c>
    </row>
    <row r="2930" spans="1:4" x14ac:dyDescent="0.25">
      <c r="A2930" s="30">
        <v>3924</v>
      </c>
      <c r="B2930" s="30" t="s">
        <v>7943</v>
      </c>
      <c r="C2930" s="30" t="s">
        <v>4113</v>
      </c>
      <c r="D2930" s="210">
        <v>15.24</v>
      </c>
    </row>
    <row r="2931" spans="1:4" x14ac:dyDescent="0.25">
      <c r="A2931" s="30">
        <v>3923</v>
      </c>
      <c r="B2931" s="30" t="s">
        <v>7944</v>
      </c>
      <c r="C2931" s="30" t="s">
        <v>4113</v>
      </c>
      <c r="D2931" s="210">
        <v>15.24</v>
      </c>
    </row>
    <row r="2932" spans="1:4" x14ac:dyDescent="0.25">
      <c r="A2932" s="30">
        <v>3937</v>
      </c>
      <c r="B2932" s="30" t="s">
        <v>7945</v>
      </c>
      <c r="C2932" s="30" t="s">
        <v>4113</v>
      </c>
      <c r="D2932" s="210">
        <v>12.57</v>
      </c>
    </row>
    <row r="2933" spans="1:4" x14ac:dyDescent="0.25">
      <c r="A2933" s="30">
        <v>3921</v>
      </c>
      <c r="B2933" s="30" t="s">
        <v>7946</v>
      </c>
      <c r="C2933" s="30" t="s">
        <v>4113</v>
      </c>
      <c r="D2933" s="210">
        <v>12.58</v>
      </c>
    </row>
    <row r="2934" spans="1:4" x14ac:dyDescent="0.25">
      <c r="A2934" s="30">
        <v>3920</v>
      </c>
      <c r="B2934" s="30" t="s">
        <v>7947</v>
      </c>
      <c r="C2934" s="30" t="s">
        <v>4113</v>
      </c>
      <c r="D2934" s="210">
        <v>12.57</v>
      </c>
    </row>
    <row r="2935" spans="1:4" x14ac:dyDescent="0.25">
      <c r="A2935" s="30">
        <v>3938</v>
      </c>
      <c r="B2935" s="30" t="s">
        <v>7948</v>
      </c>
      <c r="C2935" s="30" t="s">
        <v>4113</v>
      </c>
      <c r="D2935" s="210">
        <v>8.2899999999999991</v>
      </c>
    </row>
    <row r="2936" spans="1:4" x14ac:dyDescent="0.25">
      <c r="A2936" s="30">
        <v>3919</v>
      </c>
      <c r="B2936" s="30" t="s">
        <v>7949</v>
      </c>
      <c r="C2936" s="30" t="s">
        <v>4113</v>
      </c>
      <c r="D2936" s="210">
        <v>8.4499999999999993</v>
      </c>
    </row>
    <row r="2937" spans="1:4" x14ac:dyDescent="0.25">
      <c r="A2937" s="30">
        <v>3927</v>
      </c>
      <c r="B2937" s="30" t="s">
        <v>7950</v>
      </c>
      <c r="C2937" s="30" t="s">
        <v>4113</v>
      </c>
      <c r="D2937" s="210">
        <v>42.8</v>
      </c>
    </row>
    <row r="2938" spans="1:4" x14ac:dyDescent="0.25">
      <c r="A2938" s="30">
        <v>3928</v>
      </c>
      <c r="B2938" s="30" t="s">
        <v>7951</v>
      </c>
      <c r="C2938" s="30" t="s">
        <v>4113</v>
      </c>
      <c r="D2938" s="210">
        <v>42.8</v>
      </c>
    </row>
    <row r="2939" spans="1:4" x14ac:dyDescent="0.25">
      <c r="A2939" s="30">
        <v>3926</v>
      </c>
      <c r="B2939" s="30" t="s">
        <v>7952</v>
      </c>
      <c r="C2939" s="30" t="s">
        <v>4113</v>
      </c>
      <c r="D2939" s="210">
        <v>24.4</v>
      </c>
    </row>
    <row r="2940" spans="1:4" x14ac:dyDescent="0.25">
      <c r="A2940" s="30">
        <v>3935</v>
      </c>
      <c r="B2940" s="30" t="s">
        <v>7953</v>
      </c>
      <c r="C2940" s="30" t="s">
        <v>4113</v>
      </c>
      <c r="D2940" s="210">
        <v>24.4</v>
      </c>
    </row>
    <row r="2941" spans="1:4" x14ac:dyDescent="0.25">
      <c r="A2941" s="30">
        <v>3925</v>
      </c>
      <c r="B2941" s="30" t="s">
        <v>7954</v>
      </c>
      <c r="C2941" s="30" t="s">
        <v>4113</v>
      </c>
      <c r="D2941" s="210">
        <v>24.4</v>
      </c>
    </row>
    <row r="2942" spans="1:4" x14ac:dyDescent="0.25">
      <c r="A2942" s="30">
        <v>12406</v>
      </c>
      <c r="B2942" s="30" t="s">
        <v>7955</v>
      </c>
      <c r="C2942" s="30" t="s">
        <v>4113</v>
      </c>
      <c r="D2942" s="210">
        <v>5.99</v>
      </c>
    </row>
    <row r="2943" spans="1:4" x14ac:dyDescent="0.25">
      <c r="A2943" s="30">
        <v>3929</v>
      </c>
      <c r="B2943" s="30" t="s">
        <v>7956</v>
      </c>
      <c r="C2943" s="30" t="s">
        <v>4113</v>
      </c>
      <c r="D2943" s="210">
        <v>65.209999999999994</v>
      </c>
    </row>
    <row r="2944" spans="1:4" x14ac:dyDescent="0.25">
      <c r="A2944" s="30">
        <v>3931</v>
      </c>
      <c r="B2944" s="30" t="s">
        <v>7957</v>
      </c>
      <c r="C2944" s="30" t="s">
        <v>4113</v>
      </c>
      <c r="D2944" s="210">
        <v>65.209999999999994</v>
      </c>
    </row>
    <row r="2945" spans="1:4" x14ac:dyDescent="0.25">
      <c r="A2945" s="30">
        <v>3930</v>
      </c>
      <c r="B2945" s="30" t="s">
        <v>7958</v>
      </c>
      <c r="C2945" s="30" t="s">
        <v>4113</v>
      </c>
      <c r="D2945" s="210">
        <v>65.209999999999994</v>
      </c>
    </row>
    <row r="2946" spans="1:4" x14ac:dyDescent="0.25">
      <c r="A2946" s="30">
        <v>3932</v>
      </c>
      <c r="B2946" s="30" t="s">
        <v>7959</v>
      </c>
      <c r="C2946" s="30" t="s">
        <v>4113</v>
      </c>
      <c r="D2946" s="210">
        <v>112.61</v>
      </c>
    </row>
    <row r="2947" spans="1:4" x14ac:dyDescent="0.25">
      <c r="A2947" s="30">
        <v>3933</v>
      </c>
      <c r="B2947" s="30" t="s">
        <v>7960</v>
      </c>
      <c r="C2947" s="30" t="s">
        <v>4113</v>
      </c>
      <c r="D2947" s="210">
        <v>112.61</v>
      </c>
    </row>
    <row r="2948" spans="1:4" x14ac:dyDescent="0.25">
      <c r="A2948" s="30">
        <v>3934</v>
      </c>
      <c r="B2948" s="30" t="s">
        <v>7961</v>
      </c>
      <c r="C2948" s="30" t="s">
        <v>4113</v>
      </c>
      <c r="D2948" s="210">
        <v>112.61</v>
      </c>
    </row>
    <row r="2949" spans="1:4" x14ac:dyDescent="0.25">
      <c r="A2949" s="30">
        <v>40355</v>
      </c>
      <c r="B2949" s="30" t="s">
        <v>7962</v>
      </c>
      <c r="C2949" s="30" t="s">
        <v>4113</v>
      </c>
      <c r="D2949" s="210">
        <v>9.0399999999999991</v>
      </c>
    </row>
    <row r="2950" spans="1:4" x14ac:dyDescent="0.25">
      <c r="A2950" s="30">
        <v>40364</v>
      </c>
      <c r="B2950" s="30" t="s">
        <v>7963</v>
      </c>
      <c r="C2950" s="30" t="s">
        <v>4113</v>
      </c>
      <c r="D2950" s="210">
        <v>42.35</v>
      </c>
    </row>
    <row r="2951" spans="1:4" x14ac:dyDescent="0.25">
      <c r="A2951" s="30">
        <v>40361</v>
      </c>
      <c r="B2951" s="30" t="s">
        <v>7964</v>
      </c>
      <c r="C2951" s="30" t="s">
        <v>4113</v>
      </c>
      <c r="D2951" s="210">
        <v>33.119999999999997</v>
      </c>
    </row>
    <row r="2952" spans="1:4" x14ac:dyDescent="0.25">
      <c r="A2952" s="30">
        <v>40358</v>
      </c>
      <c r="B2952" s="30" t="s">
        <v>7965</v>
      </c>
      <c r="C2952" s="30" t="s">
        <v>4113</v>
      </c>
      <c r="D2952" s="210">
        <v>12.62</v>
      </c>
    </row>
    <row r="2953" spans="1:4" x14ac:dyDescent="0.25">
      <c r="A2953" s="30">
        <v>40370</v>
      </c>
      <c r="B2953" s="30" t="s">
        <v>7966</v>
      </c>
      <c r="C2953" s="30" t="s">
        <v>4113</v>
      </c>
      <c r="D2953" s="210">
        <v>134.38999999999999</v>
      </c>
    </row>
    <row r="2954" spans="1:4" x14ac:dyDescent="0.25">
      <c r="A2954" s="30">
        <v>40367</v>
      </c>
      <c r="B2954" s="30" t="s">
        <v>7967</v>
      </c>
      <c r="C2954" s="30" t="s">
        <v>4113</v>
      </c>
      <c r="D2954" s="210">
        <v>66.790000000000006</v>
      </c>
    </row>
    <row r="2955" spans="1:4" x14ac:dyDescent="0.25">
      <c r="A2955" s="30">
        <v>40373</v>
      </c>
      <c r="B2955" s="30" t="s">
        <v>7968</v>
      </c>
      <c r="C2955" s="30" t="s">
        <v>4113</v>
      </c>
      <c r="D2955" s="210">
        <v>181.73</v>
      </c>
    </row>
    <row r="2956" spans="1:4" x14ac:dyDescent="0.25">
      <c r="A2956" s="30">
        <v>38947</v>
      </c>
      <c r="B2956" s="30" t="s">
        <v>7969</v>
      </c>
      <c r="C2956" s="30" t="s">
        <v>4113</v>
      </c>
      <c r="D2956" s="210">
        <v>8.66</v>
      </c>
    </row>
    <row r="2957" spans="1:4" x14ac:dyDescent="0.25">
      <c r="A2957" s="30">
        <v>38948</v>
      </c>
      <c r="B2957" s="30" t="s">
        <v>7970</v>
      </c>
      <c r="C2957" s="30" t="s">
        <v>4113</v>
      </c>
      <c r="D2957" s="210">
        <v>13.82</v>
      </c>
    </row>
    <row r="2958" spans="1:4" x14ac:dyDescent="0.25">
      <c r="A2958" s="30">
        <v>38949</v>
      </c>
      <c r="B2958" s="30" t="s">
        <v>7971</v>
      </c>
      <c r="C2958" s="30" t="s">
        <v>4113</v>
      </c>
      <c r="D2958" s="210">
        <v>15.33</v>
      </c>
    </row>
    <row r="2959" spans="1:4" x14ac:dyDescent="0.25">
      <c r="A2959" s="30">
        <v>38951</v>
      </c>
      <c r="B2959" s="30" t="s">
        <v>7972</v>
      </c>
      <c r="C2959" s="30" t="s">
        <v>4113</v>
      </c>
      <c r="D2959" s="210">
        <v>24.25</v>
      </c>
    </row>
    <row r="2960" spans="1:4" x14ac:dyDescent="0.25">
      <c r="A2960" s="30">
        <v>39312</v>
      </c>
      <c r="B2960" s="30" t="s">
        <v>7973</v>
      </c>
      <c r="C2960" s="30" t="s">
        <v>4113</v>
      </c>
      <c r="D2960" s="210">
        <v>18.809999999999999</v>
      </c>
    </row>
    <row r="2961" spans="1:4" x14ac:dyDescent="0.25">
      <c r="A2961" s="30">
        <v>39313</v>
      </c>
      <c r="B2961" s="30" t="s">
        <v>7974</v>
      </c>
      <c r="C2961" s="30" t="s">
        <v>4113</v>
      </c>
      <c r="D2961" s="210">
        <v>24.55</v>
      </c>
    </row>
    <row r="2962" spans="1:4" x14ac:dyDescent="0.25">
      <c r="A2962" s="30">
        <v>38950</v>
      </c>
      <c r="B2962" s="30" t="s">
        <v>7975</v>
      </c>
      <c r="C2962" s="30" t="s">
        <v>4113</v>
      </c>
      <c r="D2962" s="210">
        <v>36.950000000000003</v>
      </c>
    </row>
    <row r="2963" spans="1:4" x14ac:dyDescent="0.25">
      <c r="A2963" s="30">
        <v>39314</v>
      </c>
      <c r="B2963" s="30" t="s">
        <v>7976</v>
      </c>
      <c r="C2963" s="30" t="s">
        <v>4113</v>
      </c>
      <c r="D2963" s="210">
        <v>38.99</v>
      </c>
    </row>
    <row r="2964" spans="1:4" x14ac:dyDescent="0.25">
      <c r="A2964" s="30">
        <v>3907</v>
      </c>
      <c r="B2964" s="30" t="s">
        <v>7977</v>
      </c>
      <c r="C2964" s="30" t="s">
        <v>4113</v>
      </c>
      <c r="D2964" s="210">
        <v>4.28</v>
      </c>
    </row>
    <row r="2965" spans="1:4" x14ac:dyDescent="0.25">
      <c r="A2965" s="30">
        <v>3889</v>
      </c>
      <c r="B2965" s="30" t="s">
        <v>7978</v>
      </c>
      <c r="C2965" s="30" t="s">
        <v>4113</v>
      </c>
      <c r="D2965" s="210">
        <v>3.27</v>
      </c>
    </row>
    <row r="2966" spans="1:4" x14ac:dyDescent="0.25">
      <c r="A2966" s="30">
        <v>3868</v>
      </c>
      <c r="B2966" s="30" t="s">
        <v>7979</v>
      </c>
      <c r="C2966" s="30" t="s">
        <v>4113</v>
      </c>
      <c r="D2966" s="210">
        <v>1.27</v>
      </c>
    </row>
    <row r="2967" spans="1:4" x14ac:dyDescent="0.25">
      <c r="A2967" s="30">
        <v>3869</v>
      </c>
      <c r="B2967" s="30" t="s">
        <v>7980</v>
      </c>
      <c r="C2967" s="30" t="s">
        <v>4113</v>
      </c>
      <c r="D2967" s="210">
        <v>3.64</v>
      </c>
    </row>
    <row r="2968" spans="1:4" x14ac:dyDescent="0.25">
      <c r="A2968" s="30">
        <v>3872</v>
      </c>
      <c r="B2968" s="30" t="s">
        <v>7981</v>
      </c>
      <c r="C2968" s="30" t="s">
        <v>4113</v>
      </c>
      <c r="D2968" s="210">
        <v>4.42</v>
      </c>
    </row>
    <row r="2969" spans="1:4" x14ac:dyDescent="0.25">
      <c r="A2969" s="30">
        <v>3850</v>
      </c>
      <c r="B2969" s="30" t="s">
        <v>7982</v>
      </c>
      <c r="C2969" s="30" t="s">
        <v>4113</v>
      </c>
      <c r="D2969" s="210">
        <v>11.38</v>
      </c>
    </row>
    <row r="2970" spans="1:4" x14ac:dyDescent="0.25">
      <c r="A2970" s="30">
        <v>38023</v>
      </c>
      <c r="B2970" s="30" t="s">
        <v>7983</v>
      </c>
      <c r="C2970" s="30" t="s">
        <v>4113</v>
      </c>
      <c r="D2970" s="210">
        <v>4.8</v>
      </c>
    </row>
    <row r="2971" spans="1:4" x14ac:dyDescent="0.25">
      <c r="A2971" s="30">
        <v>37986</v>
      </c>
      <c r="B2971" s="30" t="s">
        <v>7984</v>
      </c>
      <c r="C2971" s="30" t="s">
        <v>4113</v>
      </c>
      <c r="D2971" s="210">
        <v>2.76</v>
      </c>
    </row>
    <row r="2972" spans="1:4" x14ac:dyDescent="0.25">
      <c r="A2972" s="30">
        <v>37987</v>
      </c>
      <c r="B2972" s="30" t="s">
        <v>7985</v>
      </c>
      <c r="C2972" s="30" t="s">
        <v>4113</v>
      </c>
      <c r="D2972" s="210">
        <v>206.47</v>
      </c>
    </row>
    <row r="2973" spans="1:4" x14ac:dyDescent="0.25">
      <c r="A2973" s="30">
        <v>37988</v>
      </c>
      <c r="B2973" s="30" t="s">
        <v>7986</v>
      </c>
      <c r="C2973" s="30" t="s">
        <v>4113</v>
      </c>
      <c r="D2973" s="210">
        <v>336.77</v>
      </c>
    </row>
    <row r="2974" spans="1:4" x14ac:dyDescent="0.25">
      <c r="A2974" s="30">
        <v>21120</v>
      </c>
      <c r="B2974" s="30" t="s">
        <v>7987</v>
      </c>
      <c r="C2974" s="30" t="s">
        <v>4113</v>
      </c>
      <c r="D2974" s="210">
        <v>16.78</v>
      </c>
    </row>
    <row r="2975" spans="1:4" x14ac:dyDescent="0.25">
      <c r="A2975" s="30">
        <v>39318</v>
      </c>
      <c r="B2975" s="30" t="s">
        <v>7988</v>
      </c>
      <c r="C2975" s="30" t="s">
        <v>4113</v>
      </c>
      <c r="D2975" s="210">
        <v>13.84</v>
      </c>
    </row>
    <row r="2976" spans="1:4" x14ac:dyDescent="0.25">
      <c r="A2976" s="30">
        <v>20162</v>
      </c>
      <c r="B2976" s="30" t="s">
        <v>7989</v>
      </c>
      <c r="C2976" s="30" t="s">
        <v>4113</v>
      </c>
      <c r="D2976" s="210">
        <v>16.309999999999999</v>
      </c>
    </row>
    <row r="2977" spans="1:4" x14ac:dyDescent="0.25">
      <c r="A2977" s="30">
        <v>40366</v>
      </c>
      <c r="B2977" s="30" t="s">
        <v>7990</v>
      </c>
      <c r="C2977" s="30" t="s">
        <v>4113</v>
      </c>
      <c r="D2977" s="210">
        <v>33.04</v>
      </c>
    </row>
    <row r="2978" spans="1:4" x14ac:dyDescent="0.25">
      <c r="A2978" s="30">
        <v>40363</v>
      </c>
      <c r="B2978" s="30" t="s">
        <v>7991</v>
      </c>
      <c r="C2978" s="30" t="s">
        <v>4113</v>
      </c>
      <c r="D2978" s="210">
        <v>25.84</v>
      </c>
    </row>
    <row r="2979" spans="1:4" x14ac:dyDescent="0.25">
      <c r="A2979" s="30">
        <v>40354</v>
      </c>
      <c r="B2979" s="30" t="s">
        <v>7992</v>
      </c>
      <c r="C2979" s="30" t="s">
        <v>4113</v>
      </c>
      <c r="D2979" s="210">
        <v>11.25</v>
      </c>
    </row>
    <row r="2980" spans="1:4" x14ac:dyDescent="0.25">
      <c r="A2980" s="30">
        <v>40360</v>
      </c>
      <c r="B2980" s="30" t="s">
        <v>7993</v>
      </c>
      <c r="C2980" s="30" t="s">
        <v>4113</v>
      </c>
      <c r="D2980" s="210">
        <v>16.940000000000001</v>
      </c>
    </row>
    <row r="2981" spans="1:4" x14ac:dyDescent="0.25">
      <c r="A2981" s="30">
        <v>40372</v>
      </c>
      <c r="B2981" s="30" t="s">
        <v>7994</v>
      </c>
      <c r="C2981" s="30" t="s">
        <v>4113</v>
      </c>
      <c r="D2981" s="210">
        <v>104.61</v>
      </c>
    </row>
    <row r="2982" spans="1:4" x14ac:dyDescent="0.25">
      <c r="A2982" s="30">
        <v>40369</v>
      </c>
      <c r="B2982" s="30" t="s">
        <v>7995</v>
      </c>
      <c r="C2982" s="30" t="s">
        <v>4113</v>
      </c>
      <c r="D2982" s="210">
        <v>52.07</v>
      </c>
    </row>
    <row r="2983" spans="1:4" x14ac:dyDescent="0.25">
      <c r="A2983" s="30">
        <v>40357</v>
      </c>
      <c r="B2983" s="30" t="s">
        <v>7996</v>
      </c>
      <c r="C2983" s="30" t="s">
        <v>4113</v>
      </c>
      <c r="D2983" s="210">
        <v>12.62</v>
      </c>
    </row>
    <row r="2984" spans="1:4" x14ac:dyDescent="0.25">
      <c r="A2984" s="30">
        <v>40375</v>
      </c>
      <c r="B2984" s="30" t="s">
        <v>7997</v>
      </c>
      <c r="C2984" s="30" t="s">
        <v>4113</v>
      </c>
      <c r="D2984" s="210">
        <v>141.62</v>
      </c>
    </row>
    <row r="2985" spans="1:4" x14ac:dyDescent="0.25">
      <c r="A2985" s="30">
        <v>1893</v>
      </c>
      <c r="B2985" s="30" t="s">
        <v>7998</v>
      </c>
      <c r="C2985" s="30" t="s">
        <v>4113</v>
      </c>
      <c r="D2985" s="210">
        <v>2.62</v>
      </c>
    </row>
    <row r="2986" spans="1:4" x14ac:dyDescent="0.25">
      <c r="A2986" s="30">
        <v>1902</v>
      </c>
      <c r="B2986" s="30" t="s">
        <v>7999</v>
      </c>
      <c r="C2986" s="30" t="s">
        <v>4113</v>
      </c>
      <c r="D2986" s="210">
        <v>1.9</v>
      </c>
    </row>
    <row r="2987" spans="1:4" x14ac:dyDescent="0.25">
      <c r="A2987" s="30">
        <v>1901</v>
      </c>
      <c r="B2987" s="30" t="s">
        <v>8000</v>
      </c>
      <c r="C2987" s="30" t="s">
        <v>4113</v>
      </c>
      <c r="D2987" s="210">
        <v>0.59</v>
      </c>
    </row>
    <row r="2988" spans="1:4" x14ac:dyDescent="0.25">
      <c r="A2988" s="30">
        <v>1892</v>
      </c>
      <c r="B2988" s="30" t="s">
        <v>8001</v>
      </c>
      <c r="C2988" s="30" t="s">
        <v>4113</v>
      </c>
      <c r="D2988" s="210">
        <v>1.22</v>
      </c>
    </row>
    <row r="2989" spans="1:4" x14ac:dyDescent="0.25">
      <c r="A2989" s="30">
        <v>1907</v>
      </c>
      <c r="B2989" s="30" t="s">
        <v>8002</v>
      </c>
      <c r="C2989" s="30" t="s">
        <v>4113</v>
      </c>
      <c r="D2989" s="210">
        <v>8.42</v>
      </c>
    </row>
    <row r="2990" spans="1:4" x14ac:dyDescent="0.25">
      <c r="A2990" s="30">
        <v>1894</v>
      </c>
      <c r="B2990" s="30" t="s">
        <v>8003</v>
      </c>
      <c r="C2990" s="30" t="s">
        <v>4113</v>
      </c>
      <c r="D2990" s="210">
        <v>3.79</v>
      </c>
    </row>
    <row r="2991" spans="1:4" x14ac:dyDescent="0.25">
      <c r="A2991" s="30">
        <v>1891</v>
      </c>
      <c r="B2991" s="30" t="s">
        <v>8004</v>
      </c>
      <c r="C2991" s="30" t="s">
        <v>4113</v>
      </c>
      <c r="D2991" s="210">
        <v>0.88</v>
      </c>
    </row>
    <row r="2992" spans="1:4" x14ac:dyDescent="0.25">
      <c r="A2992" s="30">
        <v>1896</v>
      </c>
      <c r="B2992" s="30" t="s">
        <v>8005</v>
      </c>
      <c r="C2992" s="30" t="s">
        <v>4113</v>
      </c>
      <c r="D2992" s="210">
        <v>11.31</v>
      </c>
    </row>
    <row r="2993" spans="1:4" x14ac:dyDescent="0.25">
      <c r="A2993" s="30">
        <v>1895</v>
      </c>
      <c r="B2993" s="30" t="s">
        <v>8006</v>
      </c>
      <c r="C2993" s="30" t="s">
        <v>4113</v>
      </c>
      <c r="D2993" s="210">
        <v>19.88</v>
      </c>
    </row>
    <row r="2994" spans="1:4" x14ac:dyDescent="0.25">
      <c r="A2994" s="30">
        <v>2641</v>
      </c>
      <c r="B2994" s="30" t="s">
        <v>8007</v>
      </c>
      <c r="C2994" s="30" t="s">
        <v>4113</v>
      </c>
      <c r="D2994" s="210">
        <v>26.77</v>
      </c>
    </row>
    <row r="2995" spans="1:4" x14ac:dyDescent="0.25">
      <c r="A2995" s="30">
        <v>2636</v>
      </c>
      <c r="B2995" s="30" t="s">
        <v>8008</v>
      </c>
      <c r="C2995" s="30" t="s">
        <v>4113</v>
      </c>
      <c r="D2995" s="210">
        <v>1.72</v>
      </c>
    </row>
    <row r="2996" spans="1:4" x14ac:dyDescent="0.25">
      <c r="A2996" s="30">
        <v>2637</v>
      </c>
      <c r="B2996" s="30" t="s">
        <v>8009</v>
      </c>
      <c r="C2996" s="30" t="s">
        <v>4113</v>
      </c>
      <c r="D2996" s="210">
        <v>1.83</v>
      </c>
    </row>
    <row r="2997" spans="1:4" x14ac:dyDescent="0.25">
      <c r="A2997" s="30">
        <v>2638</v>
      </c>
      <c r="B2997" s="30" t="s">
        <v>8010</v>
      </c>
      <c r="C2997" s="30" t="s">
        <v>4113</v>
      </c>
      <c r="D2997" s="210">
        <v>2.13</v>
      </c>
    </row>
    <row r="2998" spans="1:4" x14ac:dyDescent="0.25">
      <c r="A2998" s="30">
        <v>2639</v>
      </c>
      <c r="B2998" s="30" t="s">
        <v>8011</v>
      </c>
      <c r="C2998" s="30" t="s">
        <v>4113</v>
      </c>
      <c r="D2998" s="210">
        <v>3.78</v>
      </c>
    </row>
    <row r="2999" spans="1:4" x14ac:dyDescent="0.25">
      <c r="A2999" s="30">
        <v>2644</v>
      </c>
      <c r="B2999" s="30" t="s">
        <v>8012</v>
      </c>
      <c r="C2999" s="30" t="s">
        <v>4113</v>
      </c>
      <c r="D2999" s="210">
        <v>5.47</v>
      </c>
    </row>
    <row r="3000" spans="1:4" x14ac:dyDescent="0.25">
      <c r="A3000" s="30">
        <v>2643</v>
      </c>
      <c r="B3000" s="30" t="s">
        <v>8013</v>
      </c>
      <c r="C3000" s="30" t="s">
        <v>4113</v>
      </c>
      <c r="D3000" s="210">
        <v>7.63</v>
      </c>
    </row>
    <row r="3001" spans="1:4" x14ac:dyDescent="0.25">
      <c r="A3001" s="30">
        <v>2640</v>
      </c>
      <c r="B3001" s="30" t="s">
        <v>8014</v>
      </c>
      <c r="C3001" s="30" t="s">
        <v>4113</v>
      </c>
      <c r="D3001" s="210">
        <v>11.14</v>
      </c>
    </row>
    <row r="3002" spans="1:4" x14ac:dyDescent="0.25">
      <c r="A3002" s="30">
        <v>2642</v>
      </c>
      <c r="B3002" s="30" t="s">
        <v>8015</v>
      </c>
      <c r="C3002" s="30" t="s">
        <v>4113</v>
      </c>
      <c r="D3002" s="210">
        <v>16.96</v>
      </c>
    </row>
    <row r="3003" spans="1:4" x14ac:dyDescent="0.25">
      <c r="A3003" s="30">
        <v>38943</v>
      </c>
      <c r="B3003" s="30" t="s">
        <v>8016</v>
      </c>
      <c r="C3003" s="30" t="s">
        <v>4113</v>
      </c>
      <c r="D3003" s="210">
        <v>6.39</v>
      </c>
    </row>
    <row r="3004" spans="1:4" x14ac:dyDescent="0.25">
      <c r="A3004" s="30">
        <v>38944</v>
      </c>
      <c r="B3004" s="30" t="s">
        <v>8017</v>
      </c>
      <c r="C3004" s="30" t="s">
        <v>4113</v>
      </c>
      <c r="D3004" s="210">
        <v>9.8800000000000008</v>
      </c>
    </row>
    <row r="3005" spans="1:4" x14ac:dyDescent="0.25">
      <c r="A3005" s="30">
        <v>38945</v>
      </c>
      <c r="B3005" s="30" t="s">
        <v>8018</v>
      </c>
      <c r="C3005" s="30" t="s">
        <v>4113</v>
      </c>
      <c r="D3005" s="210">
        <v>20.04</v>
      </c>
    </row>
    <row r="3006" spans="1:4" x14ac:dyDescent="0.25">
      <c r="A3006" s="30">
        <v>38946</v>
      </c>
      <c r="B3006" s="30" t="s">
        <v>8019</v>
      </c>
      <c r="C3006" s="30" t="s">
        <v>4113</v>
      </c>
      <c r="D3006" s="210">
        <v>29.89</v>
      </c>
    </row>
    <row r="3007" spans="1:4" x14ac:dyDescent="0.25">
      <c r="A3007" s="30">
        <v>39308</v>
      </c>
      <c r="B3007" s="30" t="s">
        <v>8020</v>
      </c>
      <c r="C3007" s="30" t="s">
        <v>4113</v>
      </c>
      <c r="D3007" s="210">
        <v>13.03</v>
      </c>
    </row>
    <row r="3008" spans="1:4" x14ac:dyDescent="0.25">
      <c r="A3008" s="30">
        <v>39309</v>
      </c>
      <c r="B3008" s="30" t="s">
        <v>8021</v>
      </c>
      <c r="C3008" s="30" t="s">
        <v>4113</v>
      </c>
      <c r="D3008" s="210">
        <v>18.850000000000001</v>
      </c>
    </row>
    <row r="3009" spans="1:4" x14ac:dyDescent="0.25">
      <c r="A3009" s="30">
        <v>39310</v>
      </c>
      <c r="B3009" s="30" t="s">
        <v>8022</v>
      </c>
      <c r="C3009" s="30" t="s">
        <v>4113</v>
      </c>
      <c r="D3009" s="210">
        <v>28.57</v>
      </c>
    </row>
    <row r="3010" spans="1:4" x14ac:dyDescent="0.25">
      <c r="A3010" s="30">
        <v>39311</v>
      </c>
      <c r="B3010" s="30" t="s">
        <v>8023</v>
      </c>
      <c r="C3010" s="30" t="s">
        <v>4113</v>
      </c>
      <c r="D3010" s="210">
        <v>42.93</v>
      </c>
    </row>
    <row r="3011" spans="1:4" x14ac:dyDescent="0.25">
      <c r="A3011" s="30">
        <v>39855</v>
      </c>
      <c r="B3011" s="30" t="s">
        <v>8024</v>
      </c>
      <c r="C3011" s="30" t="s">
        <v>4113</v>
      </c>
      <c r="D3011" s="210">
        <v>2.82</v>
      </c>
    </row>
    <row r="3012" spans="1:4" x14ac:dyDescent="0.25">
      <c r="A3012" s="30">
        <v>39856</v>
      </c>
      <c r="B3012" s="30" t="s">
        <v>8025</v>
      </c>
      <c r="C3012" s="30" t="s">
        <v>4113</v>
      </c>
      <c r="D3012" s="210">
        <v>6.65</v>
      </c>
    </row>
    <row r="3013" spans="1:4" x14ac:dyDescent="0.25">
      <c r="A3013" s="30">
        <v>39857</v>
      </c>
      <c r="B3013" s="30" t="s">
        <v>8026</v>
      </c>
      <c r="C3013" s="30" t="s">
        <v>4113</v>
      </c>
      <c r="D3013" s="210">
        <v>10.76</v>
      </c>
    </row>
    <row r="3014" spans="1:4" x14ac:dyDescent="0.25">
      <c r="A3014" s="30">
        <v>39858</v>
      </c>
      <c r="B3014" s="30" t="s">
        <v>8027</v>
      </c>
      <c r="C3014" s="30" t="s">
        <v>4113</v>
      </c>
      <c r="D3014" s="210">
        <v>23.87</v>
      </c>
    </row>
    <row r="3015" spans="1:4" x14ac:dyDescent="0.25">
      <c r="A3015" s="30">
        <v>39859</v>
      </c>
      <c r="B3015" s="30" t="s">
        <v>8028</v>
      </c>
      <c r="C3015" s="30" t="s">
        <v>4113</v>
      </c>
      <c r="D3015" s="210">
        <v>36.799999999999997</v>
      </c>
    </row>
    <row r="3016" spans="1:4" x14ac:dyDescent="0.25">
      <c r="A3016" s="30">
        <v>39860</v>
      </c>
      <c r="B3016" s="30" t="s">
        <v>8029</v>
      </c>
      <c r="C3016" s="30" t="s">
        <v>4113</v>
      </c>
      <c r="D3016" s="210">
        <v>56.48</v>
      </c>
    </row>
    <row r="3017" spans="1:4" x14ac:dyDescent="0.25">
      <c r="A3017" s="30">
        <v>39861</v>
      </c>
      <c r="B3017" s="30" t="s">
        <v>8030</v>
      </c>
      <c r="C3017" s="30" t="s">
        <v>4113</v>
      </c>
      <c r="D3017" s="210">
        <v>161.25</v>
      </c>
    </row>
    <row r="3018" spans="1:4" x14ac:dyDescent="0.25">
      <c r="A3018" s="30">
        <v>38447</v>
      </c>
      <c r="B3018" s="30" t="s">
        <v>8031</v>
      </c>
      <c r="C3018" s="30" t="s">
        <v>4113</v>
      </c>
      <c r="D3018" s="210">
        <v>121.16</v>
      </c>
    </row>
    <row r="3019" spans="1:4" x14ac:dyDescent="0.25">
      <c r="A3019" s="30">
        <v>36320</v>
      </c>
      <c r="B3019" s="30" t="s">
        <v>8032</v>
      </c>
      <c r="C3019" s="30" t="s">
        <v>4113</v>
      </c>
      <c r="D3019" s="210">
        <v>1.75</v>
      </c>
    </row>
    <row r="3020" spans="1:4" x14ac:dyDescent="0.25">
      <c r="A3020" s="30">
        <v>36324</v>
      </c>
      <c r="B3020" s="30" t="s">
        <v>8033</v>
      </c>
      <c r="C3020" s="30" t="s">
        <v>4113</v>
      </c>
      <c r="D3020" s="210">
        <v>2.66</v>
      </c>
    </row>
    <row r="3021" spans="1:4" x14ac:dyDescent="0.25">
      <c r="A3021" s="30">
        <v>38441</v>
      </c>
      <c r="B3021" s="30" t="s">
        <v>8034</v>
      </c>
      <c r="C3021" s="30" t="s">
        <v>4113</v>
      </c>
      <c r="D3021" s="210">
        <v>3.49</v>
      </c>
    </row>
    <row r="3022" spans="1:4" x14ac:dyDescent="0.25">
      <c r="A3022" s="30">
        <v>38442</v>
      </c>
      <c r="B3022" s="30" t="s">
        <v>8035</v>
      </c>
      <c r="C3022" s="30" t="s">
        <v>4113</v>
      </c>
      <c r="D3022" s="210">
        <v>8.8800000000000008</v>
      </c>
    </row>
    <row r="3023" spans="1:4" x14ac:dyDescent="0.25">
      <c r="A3023" s="30">
        <v>38443</v>
      </c>
      <c r="B3023" s="30" t="s">
        <v>8036</v>
      </c>
      <c r="C3023" s="30" t="s">
        <v>4113</v>
      </c>
      <c r="D3023" s="210">
        <v>13.42</v>
      </c>
    </row>
    <row r="3024" spans="1:4" x14ac:dyDescent="0.25">
      <c r="A3024" s="30">
        <v>38444</v>
      </c>
      <c r="B3024" s="30" t="s">
        <v>8037</v>
      </c>
      <c r="C3024" s="30" t="s">
        <v>4113</v>
      </c>
      <c r="D3024" s="210">
        <v>19.97</v>
      </c>
    </row>
    <row r="3025" spans="1:4" x14ac:dyDescent="0.25">
      <c r="A3025" s="30">
        <v>38445</v>
      </c>
      <c r="B3025" s="30" t="s">
        <v>8038</v>
      </c>
      <c r="C3025" s="30" t="s">
        <v>4113</v>
      </c>
      <c r="D3025" s="210">
        <v>46.92</v>
      </c>
    </row>
    <row r="3026" spans="1:4" x14ac:dyDescent="0.25">
      <c r="A3026" s="30">
        <v>38446</v>
      </c>
      <c r="B3026" s="30" t="s">
        <v>8039</v>
      </c>
      <c r="C3026" s="30" t="s">
        <v>4113</v>
      </c>
      <c r="D3026" s="210">
        <v>75.72</v>
      </c>
    </row>
    <row r="3027" spans="1:4" x14ac:dyDescent="0.25">
      <c r="A3027" s="30">
        <v>3867</v>
      </c>
      <c r="B3027" s="30" t="s">
        <v>8040</v>
      </c>
      <c r="C3027" s="30" t="s">
        <v>4113</v>
      </c>
      <c r="D3027" s="210">
        <v>76.45</v>
      </c>
    </row>
    <row r="3028" spans="1:4" x14ac:dyDescent="0.25">
      <c r="A3028" s="30">
        <v>3861</v>
      </c>
      <c r="B3028" s="30" t="s">
        <v>8041</v>
      </c>
      <c r="C3028" s="30" t="s">
        <v>4113</v>
      </c>
      <c r="D3028" s="210">
        <v>0.63</v>
      </c>
    </row>
    <row r="3029" spans="1:4" x14ac:dyDescent="0.25">
      <c r="A3029" s="30">
        <v>3904</v>
      </c>
      <c r="B3029" s="30" t="s">
        <v>8042</v>
      </c>
      <c r="C3029" s="30" t="s">
        <v>4113</v>
      </c>
      <c r="D3029" s="210">
        <v>0.77</v>
      </c>
    </row>
    <row r="3030" spans="1:4" x14ac:dyDescent="0.25">
      <c r="A3030" s="30">
        <v>3903</v>
      </c>
      <c r="B3030" s="30" t="s">
        <v>8043</v>
      </c>
      <c r="C3030" s="30" t="s">
        <v>4113</v>
      </c>
      <c r="D3030" s="210">
        <v>1.9</v>
      </c>
    </row>
    <row r="3031" spans="1:4" x14ac:dyDescent="0.25">
      <c r="A3031" s="30">
        <v>3862</v>
      </c>
      <c r="B3031" s="30" t="s">
        <v>8044</v>
      </c>
      <c r="C3031" s="30" t="s">
        <v>4113</v>
      </c>
      <c r="D3031" s="210">
        <v>3.87</v>
      </c>
    </row>
    <row r="3032" spans="1:4" x14ac:dyDescent="0.25">
      <c r="A3032" s="30">
        <v>3863</v>
      </c>
      <c r="B3032" s="30" t="s">
        <v>8045</v>
      </c>
      <c r="C3032" s="30" t="s">
        <v>4113</v>
      </c>
      <c r="D3032" s="210">
        <v>4.54</v>
      </c>
    </row>
    <row r="3033" spans="1:4" x14ac:dyDescent="0.25">
      <c r="A3033" s="30">
        <v>3864</v>
      </c>
      <c r="B3033" s="30" t="s">
        <v>8046</v>
      </c>
      <c r="C3033" s="30" t="s">
        <v>4113</v>
      </c>
      <c r="D3033" s="210">
        <v>11.84</v>
      </c>
    </row>
    <row r="3034" spans="1:4" x14ac:dyDescent="0.25">
      <c r="A3034" s="30">
        <v>3865</v>
      </c>
      <c r="B3034" s="30" t="s">
        <v>8047</v>
      </c>
      <c r="C3034" s="30" t="s">
        <v>4113</v>
      </c>
      <c r="D3034" s="210">
        <v>20.59</v>
      </c>
    </row>
    <row r="3035" spans="1:4" x14ac:dyDescent="0.25">
      <c r="A3035" s="30">
        <v>3866</v>
      </c>
      <c r="B3035" s="30" t="s">
        <v>8048</v>
      </c>
      <c r="C3035" s="30" t="s">
        <v>4113</v>
      </c>
      <c r="D3035" s="210">
        <v>47.13</v>
      </c>
    </row>
    <row r="3036" spans="1:4" x14ac:dyDescent="0.25">
      <c r="A3036" s="30">
        <v>3902</v>
      </c>
      <c r="B3036" s="30" t="s">
        <v>8049</v>
      </c>
      <c r="C3036" s="30" t="s">
        <v>4113</v>
      </c>
      <c r="D3036" s="210">
        <v>22.92</v>
      </c>
    </row>
    <row r="3037" spans="1:4" x14ac:dyDescent="0.25">
      <c r="A3037" s="30">
        <v>3878</v>
      </c>
      <c r="B3037" s="30" t="s">
        <v>8050</v>
      </c>
      <c r="C3037" s="30" t="s">
        <v>4113</v>
      </c>
      <c r="D3037" s="210">
        <v>7.24</v>
      </c>
    </row>
    <row r="3038" spans="1:4" x14ac:dyDescent="0.25">
      <c r="A3038" s="30">
        <v>3877</v>
      </c>
      <c r="B3038" s="30" t="s">
        <v>8051</v>
      </c>
      <c r="C3038" s="30" t="s">
        <v>4113</v>
      </c>
      <c r="D3038" s="210">
        <v>6.61</v>
      </c>
    </row>
    <row r="3039" spans="1:4" x14ac:dyDescent="0.25">
      <c r="A3039" s="30">
        <v>3879</v>
      </c>
      <c r="B3039" s="30" t="s">
        <v>8052</v>
      </c>
      <c r="C3039" s="30" t="s">
        <v>4113</v>
      </c>
      <c r="D3039" s="210">
        <v>14.61</v>
      </c>
    </row>
    <row r="3040" spans="1:4" x14ac:dyDescent="0.25">
      <c r="A3040" s="30">
        <v>3880</v>
      </c>
      <c r="B3040" s="30" t="s">
        <v>8053</v>
      </c>
      <c r="C3040" s="30" t="s">
        <v>4113</v>
      </c>
      <c r="D3040" s="210">
        <v>32.96</v>
      </c>
    </row>
    <row r="3041" spans="1:4" x14ac:dyDescent="0.25">
      <c r="A3041" s="30">
        <v>12892</v>
      </c>
      <c r="B3041" s="30" t="s">
        <v>8054</v>
      </c>
      <c r="C3041" s="30" t="s">
        <v>4124</v>
      </c>
      <c r="D3041" s="210">
        <v>12.59</v>
      </c>
    </row>
    <row r="3042" spans="1:4" x14ac:dyDescent="0.25">
      <c r="A3042" s="30">
        <v>3883</v>
      </c>
      <c r="B3042" s="30" t="s">
        <v>8055</v>
      </c>
      <c r="C3042" s="30" t="s">
        <v>4113</v>
      </c>
      <c r="D3042" s="210">
        <v>1.52</v>
      </c>
    </row>
    <row r="3043" spans="1:4" x14ac:dyDescent="0.25">
      <c r="A3043" s="30">
        <v>3876</v>
      </c>
      <c r="B3043" s="30" t="s">
        <v>8056</v>
      </c>
      <c r="C3043" s="30" t="s">
        <v>4113</v>
      </c>
      <c r="D3043" s="210">
        <v>3.81</v>
      </c>
    </row>
    <row r="3044" spans="1:4" x14ac:dyDescent="0.25">
      <c r="A3044" s="30">
        <v>3884</v>
      </c>
      <c r="B3044" s="30" t="s">
        <v>8057</v>
      </c>
      <c r="C3044" s="30" t="s">
        <v>4113</v>
      </c>
      <c r="D3044" s="210">
        <v>2.2799999999999998</v>
      </c>
    </row>
    <row r="3045" spans="1:4" x14ac:dyDescent="0.25">
      <c r="A3045" s="30">
        <v>3837</v>
      </c>
      <c r="B3045" s="30" t="s">
        <v>8058</v>
      </c>
      <c r="C3045" s="30" t="s">
        <v>4113</v>
      </c>
      <c r="D3045" s="210">
        <v>52.26</v>
      </c>
    </row>
    <row r="3046" spans="1:4" x14ac:dyDescent="0.25">
      <c r="A3046" s="30">
        <v>3845</v>
      </c>
      <c r="B3046" s="30" t="s">
        <v>8059</v>
      </c>
      <c r="C3046" s="30" t="s">
        <v>4113</v>
      </c>
      <c r="D3046" s="210">
        <v>19.09</v>
      </c>
    </row>
    <row r="3047" spans="1:4" x14ac:dyDescent="0.25">
      <c r="A3047" s="30">
        <v>11045</v>
      </c>
      <c r="B3047" s="30" t="s">
        <v>8060</v>
      </c>
      <c r="C3047" s="30" t="s">
        <v>4113</v>
      </c>
      <c r="D3047" s="210">
        <v>36.83</v>
      </c>
    </row>
    <row r="3048" spans="1:4" x14ac:dyDescent="0.25">
      <c r="A3048" s="30">
        <v>20170</v>
      </c>
      <c r="B3048" s="30" t="s">
        <v>13460</v>
      </c>
      <c r="C3048" s="30" t="s">
        <v>4113</v>
      </c>
      <c r="D3048" s="210">
        <v>13.22</v>
      </c>
    </row>
    <row r="3049" spans="1:4" x14ac:dyDescent="0.25">
      <c r="A3049" s="30">
        <v>20171</v>
      </c>
      <c r="B3049" s="30" t="s">
        <v>13461</v>
      </c>
      <c r="C3049" s="30" t="s">
        <v>4113</v>
      </c>
      <c r="D3049" s="210">
        <v>39.270000000000003</v>
      </c>
    </row>
    <row r="3050" spans="1:4" x14ac:dyDescent="0.25">
      <c r="A3050" s="30">
        <v>20167</v>
      </c>
      <c r="B3050" s="30" t="s">
        <v>13462</v>
      </c>
      <c r="C3050" s="30" t="s">
        <v>4113</v>
      </c>
      <c r="D3050" s="210">
        <v>4.91</v>
      </c>
    </row>
    <row r="3051" spans="1:4" x14ac:dyDescent="0.25">
      <c r="A3051" s="30">
        <v>20168</v>
      </c>
      <c r="B3051" s="30" t="s">
        <v>13463</v>
      </c>
      <c r="C3051" s="30" t="s">
        <v>4113</v>
      </c>
      <c r="D3051" s="210">
        <v>7.7</v>
      </c>
    </row>
    <row r="3052" spans="1:4" x14ac:dyDescent="0.25">
      <c r="A3052" s="30">
        <v>20169</v>
      </c>
      <c r="B3052" s="30" t="s">
        <v>13464</v>
      </c>
      <c r="C3052" s="30" t="s">
        <v>4113</v>
      </c>
      <c r="D3052" s="210">
        <v>10.9</v>
      </c>
    </row>
    <row r="3053" spans="1:4" x14ac:dyDescent="0.25">
      <c r="A3053" s="30">
        <v>3899</v>
      </c>
      <c r="B3053" s="30" t="s">
        <v>8061</v>
      </c>
      <c r="C3053" s="30" t="s">
        <v>4113</v>
      </c>
      <c r="D3053" s="210">
        <v>5.77</v>
      </c>
    </row>
    <row r="3054" spans="1:4" x14ac:dyDescent="0.25">
      <c r="A3054" s="30">
        <v>38676</v>
      </c>
      <c r="B3054" s="30" t="s">
        <v>8062</v>
      </c>
      <c r="C3054" s="30" t="s">
        <v>4113</v>
      </c>
      <c r="D3054" s="210">
        <v>27.94</v>
      </c>
    </row>
    <row r="3055" spans="1:4" x14ac:dyDescent="0.25">
      <c r="A3055" s="30">
        <v>3897</v>
      </c>
      <c r="B3055" s="30" t="s">
        <v>8063</v>
      </c>
      <c r="C3055" s="30" t="s">
        <v>4113</v>
      </c>
      <c r="D3055" s="210">
        <v>1.21</v>
      </c>
    </row>
    <row r="3056" spans="1:4" x14ac:dyDescent="0.25">
      <c r="A3056" s="30">
        <v>3875</v>
      </c>
      <c r="B3056" s="30" t="s">
        <v>8064</v>
      </c>
      <c r="C3056" s="30" t="s">
        <v>4113</v>
      </c>
      <c r="D3056" s="210">
        <v>2.63</v>
      </c>
    </row>
    <row r="3057" spans="1:4" x14ac:dyDescent="0.25">
      <c r="A3057" s="30">
        <v>3898</v>
      </c>
      <c r="B3057" s="30" t="s">
        <v>8065</v>
      </c>
      <c r="C3057" s="30" t="s">
        <v>4113</v>
      </c>
      <c r="D3057" s="210">
        <v>4.9800000000000004</v>
      </c>
    </row>
    <row r="3058" spans="1:4" x14ac:dyDescent="0.25">
      <c r="A3058" s="30">
        <v>3855</v>
      </c>
      <c r="B3058" s="30" t="s">
        <v>8066</v>
      </c>
      <c r="C3058" s="30" t="s">
        <v>4113</v>
      </c>
      <c r="D3058" s="210">
        <v>5.0599999999999996</v>
      </c>
    </row>
    <row r="3059" spans="1:4" x14ac:dyDescent="0.25">
      <c r="A3059" s="30">
        <v>3874</v>
      </c>
      <c r="B3059" s="30" t="s">
        <v>8067</v>
      </c>
      <c r="C3059" s="30" t="s">
        <v>4113</v>
      </c>
      <c r="D3059" s="210">
        <v>5.37</v>
      </c>
    </row>
    <row r="3060" spans="1:4" x14ac:dyDescent="0.25">
      <c r="A3060" s="30">
        <v>3870</v>
      </c>
      <c r="B3060" s="30" t="s">
        <v>8068</v>
      </c>
      <c r="C3060" s="30" t="s">
        <v>4113</v>
      </c>
      <c r="D3060" s="210">
        <v>6.67</v>
      </c>
    </row>
    <row r="3061" spans="1:4" x14ac:dyDescent="0.25">
      <c r="A3061" s="30">
        <v>38678</v>
      </c>
      <c r="B3061" s="30" t="s">
        <v>8069</v>
      </c>
      <c r="C3061" s="30" t="s">
        <v>4113</v>
      </c>
      <c r="D3061" s="210">
        <v>18.149999999999999</v>
      </c>
    </row>
    <row r="3062" spans="1:4" x14ac:dyDescent="0.25">
      <c r="A3062" s="30">
        <v>3859</v>
      </c>
      <c r="B3062" s="30" t="s">
        <v>8070</v>
      </c>
      <c r="C3062" s="30" t="s">
        <v>4113</v>
      </c>
      <c r="D3062" s="210">
        <v>1.34</v>
      </c>
    </row>
    <row r="3063" spans="1:4" x14ac:dyDescent="0.25">
      <c r="A3063" s="30">
        <v>3856</v>
      </c>
      <c r="B3063" s="30" t="s">
        <v>8071</v>
      </c>
      <c r="C3063" s="30" t="s">
        <v>4113</v>
      </c>
      <c r="D3063" s="210">
        <v>1.7</v>
      </c>
    </row>
    <row r="3064" spans="1:4" x14ac:dyDescent="0.25">
      <c r="A3064" s="30">
        <v>3906</v>
      </c>
      <c r="B3064" s="30" t="s">
        <v>8072</v>
      </c>
      <c r="C3064" s="30" t="s">
        <v>4113</v>
      </c>
      <c r="D3064" s="210">
        <v>1.61</v>
      </c>
    </row>
    <row r="3065" spans="1:4" x14ac:dyDescent="0.25">
      <c r="A3065" s="30">
        <v>3860</v>
      </c>
      <c r="B3065" s="30" t="s">
        <v>8073</v>
      </c>
      <c r="C3065" s="30" t="s">
        <v>4113</v>
      </c>
      <c r="D3065" s="210">
        <v>5.28</v>
      </c>
    </row>
    <row r="3066" spans="1:4" x14ac:dyDescent="0.25">
      <c r="A3066" s="30">
        <v>3905</v>
      </c>
      <c r="B3066" s="30" t="s">
        <v>8074</v>
      </c>
      <c r="C3066" s="30" t="s">
        <v>4113</v>
      </c>
      <c r="D3066" s="210">
        <v>11.68</v>
      </c>
    </row>
    <row r="3067" spans="1:4" x14ac:dyDescent="0.25">
      <c r="A3067" s="30">
        <v>3871</v>
      </c>
      <c r="B3067" s="30" t="s">
        <v>8075</v>
      </c>
      <c r="C3067" s="30" t="s">
        <v>4113</v>
      </c>
      <c r="D3067" s="210">
        <v>24.24</v>
      </c>
    </row>
    <row r="3068" spans="1:4" x14ac:dyDescent="0.25">
      <c r="A3068" s="30">
        <v>37429</v>
      </c>
      <c r="B3068" s="30" t="s">
        <v>8076</v>
      </c>
      <c r="C3068" s="30" t="s">
        <v>4113</v>
      </c>
      <c r="D3068" s="211">
        <v>2081.5</v>
      </c>
    </row>
    <row r="3069" spans="1:4" x14ac:dyDescent="0.25">
      <c r="A3069" s="30">
        <v>37426</v>
      </c>
      <c r="B3069" s="30" t="s">
        <v>8077</v>
      </c>
      <c r="C3069" s="30" t="s">
        <v>4113</v>
      </c>
      <c r="D3069" s="210">
        <v>20.02</v>
      </c>
    </row>
    <row r="3070" spans="1:4" x14ac:dyDescent="0.25">
      <c r="A3070" s="30">
        <v>37427</v>
      </c>
      <c r="B3070" s="30" t="s">
        <v>8078</v>
      </c>
      <c r="C3070" s="30" t="s">
        <v>4113</v>
      </c>
      <c r="D3070" s="210">
        <v>47.76</v>
      </c>
    </row>
    <row r="3071" spans="1:4" x14ac:dyDescent="0.25">
      <c r="A3071" s="30">
        <v>37424</v>
      </c>
      <c r="B3071" s="30" t="s">
        <v>8079</v>
      </c>
      <c r="C3071" s="30" t="s">
        <v>4113</v>
      </c>
      <c r="D3071" s="210">
        <v>9.1999999999999993</v>
      </c>
    </row>
    <row r="3072" spans="1:4" x14ac:dyDescent="0.25">
      <c r="A3072" s="30">
        <v>37428</v>
      </c>
      <c r="B3072" s="30" t="s">
        <v>8080</v>
      </c>
      <c r="C3072" s="30" t="s">
        <v>4113</v>
      </c>
      <c r="D3072" s="210">
        <v>164.6</v>
      </c>
    </row>
    <row r="3073" spans="1:4" x14ac:dyDescent="0.25">
      <c r="A3073" s="30">
        <v>37425</v>
      </c>
      <c r="B3073" s="30" t="s">
        <v>8081</v>
      </c>
      <c r="C3073" s="30" t="s">
        <v>4113</v>
      </c>
      <c r="D3073" s="210">
        <v>9.92</v>
      </c>
    </row>
    <row r="3074" spans="1:4" x14ac:dyDescent="0.25">
      <c r="A3074" s="30">
        <v>11519</v>
      </c>
      <c r="B3074" s="30" t="s">
        <v>13465</v>
      </c>
      <c r="C3074" s="30" t="s">
        <v>4124</v>
      </c>
      <c r="D3074" s="210">
        <v>37.42</v>
      </c>
    </row>
    <row r="3075" spans="1:4" x14ac:dyDescent="0.25">
      <c r="A3075" s="30">
        <v>11520</v>
      </c>
      <c r="B3075" s="30" t="s">
        <v>8082</v>
      </c>
      <c r="C3075" s="30" t="s">
        <v>4124</v>
      </c>
      <c r="D3075" s="210">
        <v>17.3</v>
      </c>
    </row>
    <row r="3076" spans="1:4" x14ac:dyDescent="0.25">
      <c r="A3076" s="30">
        <v>11518</v>
      </c>
      <c r="B3076" s="30" t="s">
        <v>13466</v>
      </c>
      <c r="C3076" s="30" t="s">
        <v>4124</v>
      </c>
      <c r="D3076" s="210">
        <v>62.9</v>
      </c>
    </row>
    <row r="3077" spans="1:4" x14ac:dyDescent="0.25">
      <c r="A3077" s="30">
        <v>38473</v>
      </c>
      <c r="B3077" s="30" t="s">
        <v>8083</v>
      </c>
      <c r="C3077" s="30" t="s">
        <v>4113</v>
      </c>
      <c r="D3077" s="210">
        <v>117.79</v>
      </c>
    </row>
    <row r="3078" spans="1:4" x14ac:dyDescent="0.25">
      <c r="A3078" s="30">
        <v>4244</v>
      </c>
      <c r="B3078" s="30" t="s">
        <v>8084</v>
      </c>
      <c r="C3078" s="30" t="s">
        <v>4115</v>
      </c>
      <c r="D3078" s="210">
        <v>13.81</v>
      </c>
    </row>
    <row r="3079" spans="1:4" x14ac:dyDescent="0.25">
      <c r="A3079" s="30">
        <v>40977</v>
      </c>
      <c r="B3079" s="30" t="s">
        <v>8085</v>
      </c>
      <c r="C3079" s="30" t="s">
        <v>4120</v>
      </c>
      <c r="D3079" s="211">
        <v>2449.88</v>
      </c>
    </row>
    <row r="3080" spans="1:4" x14ac:dyDescent="0.25">
      <c r="A3080" s="30">
        <v>4115</v>
      </c>
      <c r="B3080" s="30" t="s">
        <v>13467</v>
      </c>
      <c r="C3080" s="30" t="s">
        <v>4116</v>
      </c>
      <c r="D3080" s="210">
        <v>18.34</v>
      </c>
    </row>
    <row r="3081" spans="1:4" x14ac:dyDescent="0.25">
      <c r="A3081" s="30">
        <v>4119</v>
      </c>
      <c r="B3081" s="30" t="s">
        <v>13468</v>
      </c>
      <c r="C3081" s="30" t="s">
        <v>4116</v>
      </c>
      <c r="D3081" s="210">
        <v>37.04</v>
      </c>
    </row>
    <row r="3082" spans="1:4" x14ac:dyDescent="0.25">
      <c r="A3082" s="30">
        <v>2794</v>
      </c>
      <c r="B3082" s="30" t="s">
        <v>13469</v>
      </c>
      <c r="C3082" s="30" t="s">
        <v>4116</v>
      </c>
      <c r="D3082" s="210">
        <v>98.27</v>
      </c>
    </row>
    <row r="3083" spans="1:4" x14ac:dyDescent="0.25">
      <c r="A3083" s="30">
        <v>2788</v>
      </c>
      <c r="B3083" s="30" t="s">
        <v>13470</v>
      </c>
      <c r="C3083" s="30" t="s">
        <v>4116</v>
      </c>
      <c r="D3083" s="210">
        <v>143.16</v>
      </c>
    </row>
    <row r="3084" spans="1:4" x14ac:dyDescent="0.25">
      <c r="A3084" s="30">
        <v>4006</v>
      </c>
      <c r="B3084" s="30" t="s">
        <v>13471</v>
      </c>
      <c r="C3084" s="30" t="s">
        <v>4119</v>
      </c>
      <c r="D3084" s="211">
        <v>1798.58</v>
      </c>
    </row>
    <row r="3085" spans="1:4" x14ac:dyDescent="0.25">
      <c r="A3085" s="30">
        <v>36151</v>
      </c>
      <c r="B3085" s="30" t="s">
        <v>8086</v>
      </c>
      <c r="C3085" s="30" t="s">
        <v>4113</v>
      </c>
      <c r="D3085" s="210">
        <v>27.98</v>
      </c>
    </row>
    <row r="3086" spans="1:4" x14ac:dyDescent="0.25">
      <c r="A3086" s="30">
        <v>37457</v>
      </c>
      <c r="B3086" s="30" t="s">
        <v>8087</v>
      </c>
      <c r="C3086" s="30" t="s">
        <v>4116</v>
      </c>
      <c r="D3086" s="210">
        <v>3.36</v>
      </c>
    </row>
    <row r="3087" spans="1:4" x14ac:dyDescent="0.25">
      <c r="A3087" s="30">
        <v>37456</v>
      </c>
      <c r="B3087" s="30" t="s">
        <v>8088</v>
      </c>
      <c r="C3087" s="30" t="s">
        <v>4116</v>
      </c>
      <c r="D3087" s="210">
        <v>1.77</v>
      </c>
    </row>
    <row r="3088" spans="1:4" x14ac:dyDescent="0.25">
      <c r="A3088" s="30">
        <v>37461</v>
      </c>
      <c r="B3088" s="30" t="s">
        <v>8089</v>
      </c>
      <c r="C3088" s="30" t="s">
        <v>4116</v>
      </c>
      <c r="D3088" s="210">
        <v>12.49</v>
      </c>
    </row>
    <row r="3089" spans="1:4" x14ac:dyDescent="0.25">
      <c r="A3089" s="30">
        <v>37460</v>
      </c>
      <c r="B3089" s="30" t="s">
        <v>8090</v>
      </c>
      <c r="C3089" s="30" t="s">
        <v>4116</v>
      </c>
      <c r="D3089" s="210">
        <v>17.059999999999999</v>
      </c>
    </row>
    <row r="3090" spans="1:4" x14ac:dyDescent="0.25">
      <c r="A3090" s="30">
        <v>37458</v>
      </c>
      <c r="B3090" s="30" t="s">
        <v>8091</v>
      </c>
      <c r="C3090" s="30" t="s">
        <v>4116</v>
      </c>
      <c r="D3090" s="210">
        <v>5</v>
      </c>
    </row>
    <row r="3091" spans="1:4" x14ac:dyDescent="0.25">
      <c r="A3091" s="30">
        <v>37454</v>
      </c>
      <c r="B3091" s="30" t="s">
        <v>8092</v>
      </c>
      <c r="C3091" s="30" t="s">
        <v>4116</v>
      </c>
      <c r="D3091" s="210">
        <v>1.31</v>
      </c>
    </row>
    <row r="3092" spans="1:4" x14ac:dyDescent="0.25">
      <c r="A3092" s="30">
        <v>37455</v>
      </c>
      <c r="B3092" s="30" t="s">
        <v>8093</v>
      </c>
      <c r="C3092" s="30" t="s">
        <v>4116</v>
      </c>
      <c r="D3092" s="210">
        <v>2.2000000000000002</v>
      </c>
    </row>
    <row r="3093" spans="1:4" x14ac:dyDescent="0.25">
      <c r="A3093" s="30">
        <v>37459</v>
      </c>
      <c r="B3093" s="30" t="s">
        <v>8094</v>
      </c>
      <c r="C3093" s="30" t="s">
        <v>4116</v>
      </c>
      <c r="D3093" s="210">
        <v>7.02</v>
      </c>
    </row>
    <row r="3094" spans="1:4" x14ac:dyDescent="0.25">
      <c r="A3094" s="30">
        <v>21029</v>
      </c>
      <c r="B3094" s="30" t="s">
        <v>4485</v>
      </c>
      <c r="C3094" s="30" t="s">
        <v>4113</v>
      </c>
      <c r="D3094" s="210">
        <v>329.5</v>
      </c>
    </row>
    <row r="3095" spans="1:4" x14ac:dyDescent="0.25">
      <c r="A3095" s="30">
        <v>21030</v>
      </c>
      <c r="B3095" s="30" t="s">
        <v>8095</v>
      </c>
      <c r="C3095" s="30" t="s">
        <v>4113</v>
      </c>
      <c r="D3095" s="210">
        <v>406.16</v>
      </c>
    </row>
    <row r="3096" spans="1:4" x14ac:dyDescent="0.25">
      <c r="A3096" s="30">
        <v>21031</v>
      </c>
      <c r="B3096" s="30" t="s">
        <v>8096</v>
      </c>
      <c r="C3096" s="30" t="s">
        <v>4113</v>
      </c>
      <c r="D3096" s="210">
        <v>505.66</v>
      </c>
    </row>
    <row r="3097" spans="1:4" x14ac:dyDescent="0.25">
      <c r="A3097" s="30">
        <v>21032</v>
      </c>
      <c r="B3097" s="30" t="s">
        <v>8097</v>
      </c>
      <c r="C3097" s="30" t="s">
        <v>4113</v>
      </c>
      <c r="D3097" s="210">
        <v>539.91999999999996</v>
      </c>
    </row>
    <row r="3098" spans="1:4" x14ac:dyDescent="0.25">
      <c r="A3098" s="30">
        <v>37527</v>
      </c>
      <c r="B3098" s="30" t="s">
        <v>8098</v>
      </c>
      <c r="C3098" s="30" t="s">
        <v>4113</v>
      </c>
      <c r="D3098" s="210">
        <v>487.72</v>
      </c>
    </row>
    <row r="3099" spans="1:4" x14ac:dyDescent="0.25">
      <c r="A3099" s="30">
        <v>37528</v>
      </c>
      <c r="B3099" s="30" t="s">
        <v>8099</v>
      </c>
      <c r="C3099" s="30" t="s">
        <v>4113</v>
      </c>
      <c r="D3099" s="210">
        <v>581.51</v>
      </c>
    </row>
    <row r="3100" spans="1:4" x14ac:dyDescent="0.25">
      <c r="A3100" s="30">
        <v>37529</v>
      </c>
      <c r="B3100" s="30" t="s">
        <v>8100</v>
      </c>
      <c r="C3100" s="30" t="s">
        <v>4113</v>
      </c>
      <c r="D3100" s="210">
        <v>587.22</v>
      </c>
    </row>
    <row r="3101" spans="1:4" x14ac:dyDescent="0.25">
      <c r="A3101" s="30">
        <v>37530</v>
      </c>
      <c r="B3101" s="30" t="s">
        <v>8101</v>
      </c>
      <c r="C3101" s="30" t="s">
        <v>4113</v>
      </c>
      <c r="D3101" s="210">
        <v>766.65</v>
      </c>
    </row>
    <row r="3102" spans="1:4" x14ac:dyDescent="0.25">
      <c r="A3102" s="30">
        <v>21034</v>
      </c>
      <c r="B3102" s="30" t="s">
        <v>8102</v>
      </c>
      <c r="C3102" s="30" t="s">
        <v>4113</v>
      </c>
      <c r="D3102" s="210">
        <v>654.1</v>
      </c>
    </row>
    <row r="3103" spans="1:4" x14ac:dyDescent="0.25">
      <c r="A3103" s="30">
        <v>37531</v>
      </c>
      <c r="B3103" s="30" t="s">
        <v>8103</v>
      </c>
      <c r="C3103" s="30" t="s">
        <v>4113</v>
      </c>
      <c r="D3103" s="210">
        <v>823.75</v>
      </c>
    </row>
    <row r="3104" spans="1:4" x14ac:dyDescent="0.25">
      <c r="A3104" s="30">
        <v>21036</v>
      </c>
      <c r="B3104" s="30" t="s">
        <v>8104</v>
      </c>
      <c r="C3104" s="30" t="s">
        <v>4113</v>
      </c>
      <c r="D3104" s="211">
        <v>1001.54</v>
      </c>
    </row>
    <row r="3105" spans="1:4" x14ac:dyDescent="0.25">
      <c r="A3105" s="30">
        <v>21037</v>
      </c>
      <c r="B3105" s="30" t="s">
        <v>8105</v>
      </c>
      <c r="C3105" s="30" t="s">
        <v>4113</v>
      </c>
      <c r="D3105" s="211">
        <v>1141.83</v>
      </c>
    </row>
    <row r="3106" spans="1:4" x14ac:dyDescent="0.25">
      <c r="A3106" s="30">
        <v>20185</v>
      </c>
      <c r="B3106" s="30" t="s">
        <v>8106</v>
      </c>
      <c r="C3106" s="30" t="s">
        <v>4116</v>
      </c>
      <c r="D3106" s="210">
        <v>20.309999999999999</v>
      </c>
    </row>
    <row r="3107" spans="1:4" x14ac:dyDescent="0.25">
      <c r="A3107" s="30">
        <v>20260</v>
      </c>
      <c r="B3107" s="30" t="s">
        <v>8107</v>
      </c>
      <c r="C3107" s="30" t="s">
        <v>4113</v>
      </c>
      <c r="D3107" s="210">
        <v>16.329999999999998</v>
      </c>
    </row>
    <row r="3108" spans="1:4" x14ac:dyDescent="0.25">
      <c r="A3108" s="30">
        <v>37523</v>
      </c>
      <c r="B3108" s="30" t="s">
        <v>8108</v>
      </c>
      <c r="C3108" s="30" t="s">
        <v>4113</v>
      </c>
      <c r="D3108" s="211">
        <v>451380.11</v>
      </c>
    </row>
    <row r="3109" spans="1:4" x14ac:dyDescent="0.25">
      <c r="A3109" s="30">
        <v>37515</v>
      </c>
      <c r="B3109" s="30" t="s">
        <v>8109</v>
      </c>
      <c r="C3109" s="30" t="s">
        <v>4113</v>
      </c>
      <c r="D3109" s="211">
        <v>401300</v>
      </c>
    </row>
    <row r="3110" spans="1:4" x14ac:dyDescent="0.25">
      <c r="A3110" s="30">
        <v>12899</v>
      </c>
      <c r="B3110" s="30" t="s">
        <v>8110</v>
      </c>
      <c r="C3110" s="30" t="s">
        <v>4113</v>
      </c>
      <c r="D3110" s="210">
        <v>89.23</v>
      </c>
    </row>
    <row r="3111" spans="1:4" x14ac:dyDescent="0.25">
      <c r="A3111" s="30">
        <v>12898</v>
      </c>
      <c r="B3111" s="30" t="s">
        <v>8111</v>
      </c>
      <c r="C3111" s="30" t="s">
        <v>4113</v>
      </c>
      <c r="D3111" s="210">
        <v>141.55000000000001</v>
      </c>
    </row>
    <row r="3112" spans="1:4" x14ac:dyDescent="0.25">
      <c r="A3112" s="30">
        <v>42528</v>
      </c>
      <c r="B3112" s="30" t="s">
        <v>8112</v>
      </c>
      <c r="C3112" s="30" t="s">
        <v>4114</v>
      </c>
      <c r="D3112" s="210">
        <v>8.93</v>
      </c>
    </row>
    <row r="3113" spans="1:4" x14ac:dyDescent="0.25">
      <c r="A3113" s="30">
        <v>39696</v>
      </c>
      <c r="B3113" s="30" t="s">
        <v>8113</v>
      </c>
      <c r="C3113" s="30" t="s">
        <v>4114</v>
      </c>
      <c r="D3113" s="210">
        <v>6.28</v>
      </c>
    </row>
    <row r="3114" spans="1:4" x14ac:dyDescent="0.25">
      <c r="A3114" s="30">
        <v>39700</v>
      </c>
      <c r="B3114" s="30" t="s">
        <v>8114</v>
      </c>
      <c r="C3114" s="30" t="s">
        <v>4114</v>
      </c>
      <c r="D3114" s="210">
        <v>24.78</v>
      </c>
    </row>
    <row r="3115" spans="1:4" x14ac:dyDescent="0.25">
      <c r="A3115" s="30">
        <v>11621</v>
      </c>
      <c r="B3115" s="30" t="s">
        <v>8115</v>
      </c>
      <c r="C3115" s="30" t="s">
        <v>4114</v>
      </c>
      <c r="D3115" s="210">
        <v>49.3</v>
      </c>
    </row>
    <row r="3116" spans="1:4" x14ac:dyDescent="0.25">
      <c r="A3116" s="30">
        <v>4014</v>
      </c>
      <c r="B3116" s="30" t="s">
        <v>8116</v>
      </c>
      <c r="C3116" s="30" t="s">
        <v>4114</v>
      </c>
      <c r="D3116" s="210">
        <v>51.01</v>
      </c>
    </row>
    <row r="3117" spans="1:4" x14ac:dyDescent="0.25">
      <c r="A3117" s="30">
        <v>4015</v>
      </c>
      <c r="B3117" s="30" t="s">
        <v>8117</v>
      </c>
      <c r="C3117" s="30" t="s">
        <v>4114</v>
      </c>
      <c r="D3117" s="210">
        <v>62.64</v>
      </c>
    </row>
    <row r="3118" spans="1:4" x14ac:dyDescent="0.25">
      <c r="A3118" s="30">
        <v>4017</v>
      </c>
      <c r="B3118" s="30" t="s">
        <v>8118</v>
      </c>
      <c r="C3118" s="30" t="s">
        <v>4114</v>
      </c>
      <c r="D3118" s="210">
        <v>91.14</v>
      </c>
    </row>
    <row r="3119" spans="1:4" x14ac:dyDescent="0.25">
      <c r="A3119" s="30">
        <v>4016</v>
      </c>
      <c r="B3119" s="30" t="s">
        <v>8119</v>
      </c>
      <c r="C3119" s="30" t="s">
        <v>4114</v>
      </c>
      <c r="D3119" s="210">
        <v>36</v>
      </c>
    </row>
    <row r="3120" spans="1:4" x14ac:dyDescent="0.25">
      <c r="A3120" s="30">
        <v>39699</v>
      </c>
      <c r="B3120" s="30" t="s">
        <v>8120</v>
      </c>
      <c r="C3120" s="30" t="s">
        <v>4114</v>
      </c>
      <c r="D3120" s="210">
        <v>13.27</v>
      </c>
    </row>
    <row r="3121" spans="1:4" x14ac:dyDescent="0.25">
      <c r="A3121" s="30">
        <v>38544</v>
      </c>
      <c r="B3121" s="30" t="s">
        <v>8121</v>
      </c>
      <c r="C3121" s="30" t="s">
        <v>4114</v>
      </c>
      <c r="D3121" s="210">
        <v>9.23</v>
      </c>
    </row>
    <row r="3122" spans="1:4" x14ac:dyDescent="0.25">
      <c r="A3122" s="30">
        <v>38545</v>
      </c>
      <c r="B3122" s="30" t="s">
        <v>8122</v>
      </c>
      <c r="C3122" s="30" t="s">
        <v>4114</v>
      </c>
      <c r="D3122" s="210">
        <v>5.93</v>
      </c>
    </row>
    <row r="3123" spans="1:4" x14ac:dyDescent="0.25">
      <c r="A3123" s="30">
        <v>42527</v>
      </c>
      <c r="B3123" s="30" t="s">
        <v>8123</v>
      </c>
      <c r="C3123" s="30" t="s">
        <v>4114</v>
      </c>
      <c r="D3123" s="210">
        <v>23.59</v>
      </c>
    </row>
    <row r="3124" spans="1:4" x14ac:dyDescent="0.25">
      <c r="A3124" s="30">
        <v>39323</v>
      </c>
      <c r="B3124" s="30" t="s">
        <v>8124</v>
      </c>
      <c r="C3124" s="30" t="s">
        <v>4114</v>
      </c>
      <c r="D3124" s="210">
        <v>22.64</v>
      </c>
    </row>
    <row r="3125" spans="1:4" x14ac:dyDescent="0.25">
      <c r="A3125" s="30">
        <v>626</v>
      </c>
      <c r="B3125" s="30" t="s">
        <v>8125</v>
      </c>
      <c r="C3125" s="30" t="s">
        <v>4117</v>
      </c>
      <c r="D3125" s="210">
        <v>16.89</v>
      </c>
    </row>
    <row r="3126" spans="1:4" x14ac:dyDescent="0.25">
      <c r="A3126" s="30">
        <v>25860</v>
      </c>
      <c r="B3126" s="30" t="s">
        <v>8126</v>
      </c>
      <c r="C3126" s="30" t="s">
        <v>4114</v>
      </c>
      <c r="D3126" s="210">
        <v>10.5</v>
      </c>
    </row>
    <row r="3127" spans="1:4" x14ac:dyDescent="0.25">
      <c r="A3127" s="30">
        <v>25861</v>
      </c>
      <c r="B3127" s="30" t="s">
        <v>8127</v>
      </c>
      <c r="C3127" s="30" t="s">
        <v>4114</v>
      </c>
      <c r="D3127" s="210">
        <v>15.85</v>
      </c>
    </row>
    <row r="3128" spans="1:4" x14ac:dyDescent="0.25">
      <c r="A3128" s="30">
        <v>25862</v>
      </c>
      <c r="B3128" s="30" t="s">
        <v>8128</v>
      </c>
      <c r="C3128" s="30" t="s">
        <v>4114</v>
      </c>
      <c r="D3128" s="210">
        <v>16.82</v>
      </c>
    </row>
    <row r="3129" spans="1:4" x14ac:dyDescent="0.25">
      <c r="A3129" s="30">
        <v>25863</v>
      </c>
      <c r="B3129" s="30" t="s">
        <v>8129</v>
      </c>
      <c r="C3129" s="30" t="s">
        <v>4114</v>
      </c>
      <c r="D3129" s="210">
        <v>21.03</v>
      </c>
    </row>
    <row r="3130" spans="1:4" x14ac:dyDescent="0.25">
      <c r="A3130" s="30">
        <v>25864</v>
      </c>
      <c r="B3130" s="30" t="s">
        <v>8130</v>
      </c>
      <c r="C3130" s="30" t="s">
        <v>4114</v>
      </c>
      <c r="D3130" s="210">
        <v>31.54</v>
      </c>
    </row>
    <row r="3131" spans="1:4" x14ac:dyDescent="0.25">
      <c r="A3131" s="30">
        <v>25865</v>
      </c>
      <c r="B3131" s="30" t="s">
        <v>8131</v>
      </c>
      <c r="C3131" s="30" t="s">
        <v>4114</v>
      </c>
      <c r="D3131" s="210">
        <v>42.25</v>
      </c>
    </row>
    <row r="3132" spans="1:4" x14ac:dyDescent="0.25">
      <c r="A3132" s="30">
        <v>25866</v>
      </c>
      <c r="B3132" s="30" t="s">
        <v>8132</v>
      </c>
      <c r="C3132" s="30" t="s">
        <v>4114</v>
      </c>
      <c r="D3132" s="210">
        <v>52.46</v>
      </c>
    </row>
    <row r="3133" spans="1:4" x14ac:dyDescent="0.25">
      <c r="A3133" s="30">
        <v>25868</v>
      </c>
      <c r="B3133" s="30" t="s">
        <v>8133</v>
      </c>
      <c r="C3133" s="30" t="s">
        <v>4114</v>
      </c>
      <c r="D3133" s="210">
        <v>11.71</v>
      </c>
    </row>
    <row r="3134" spans="1:4" x14ac:dyDescent="0.25">
      <c r="A3134" s="30">
        <v>25869</v>
      </c>
      <c r="B3134" s="30" t="s">
        <v>8134</v>
      </c>
      <c r="C3134" s="30" t="s">
        <v>4114</v>
      </c>
      <c r="D3134" s="210">
        <v>16.53</v>
      </c>
    </row>
    <row r="3135" spans="1:4" x14ac:dyDescent="0.25">
      <c r="A3135" s="30">
        <v>25870</v>
      </c>
      <c r="B3135" s="30" t="s">
        <v>8135</v>
      </c>
      <c r="C3135" s="30" t="s">
        <v>4114</v>
      </c>
      <c r="D3135" s="210">
        <v>18.73</v>
      </c>
    </row>
    <row r="3136" spans="1:4" x14ac:dyDescent="0.25">
      <c r="A3136" s="30">
        <v>25871</v>
      </c>
      <c r="B3136" s="30" t="s">
        <v>8136</v>
      </c>
      <c r="C3136" s="30" t="s">
        <v>4114</v>
      </c>
      <c r="D3136" s="210">
        <v>23</v>
      </c>
    </row>
    <row r="3137" spans="1:4" x14ac:dyDescent="0.25">
      <c r="A3137" s="30">
        <v>25867</v>
      </c>
      <c r="B3137" s="30" t="s">
        <v>8137</v>
      </c>
      <c r="C3137" s="30" t="s">
        <v>4114</v>
      </c>
      <c r="D3137" s="210">
        <v>34.049999999999997</v>
      </c>
    </row>
    <row r="3138" spans="1:4" x14ac:dyDescent="0.25">
      <c r="A3138" s="30">
        <v>25872</v>
      </c>
      <c r="B3138" s="30" t="s">
        <v>8138</v>
      </c>
      <c r="C3138" s="30" t="s">
        <v>4114</v>
      </c>
      <c r="D3138" s="210">
        <v>46.02</v>
      </c>
    </row>
    <row r="3139" spans="1:4" x14ac:dyDescent="0.25">
      <c r="A3139" s="30">
        <v>25873</v>
      </c>
      <c r="B3139" s="30" t="s">
        <v>8139</v>
      </c>
      <c r="C3139" s="30" t="s">
        <v>4114</v>
      </c>
      <c r="D3139" s="210">
        <v>57.4</v>
      </c>
    </row>
    <row r="3140" spans="1:4" x14ac:dyDescent="0.25">
      <c r="A3140" s="30">
        <v>11479</v>
      </c>
      <c r="B3140" s="30" t="s">
        <v>13472</v>
      </c>
      <c r="C3140" s="30" t="s">
        <v>4113</v>
      </c>
      <c r="D3140" s="210">
        <v>26.27</v>
      </c>
    </row>
    <row r="3141" spans="1:4" x14ac:dyDescent="0.25">
      <c r="A3141" s="30">
        <v>11481</v>
      </c>
      <c r="B3141" s="30" t="s">
        <v>13473</v>
      </c>
      <c r="C3141" s="30" t="s">
        <v>4113</v>
      </c>
      <c r="D3141" s="210">
        <v>23.77</v>
      </c>
    </row>
    <row r="3142" spans="1:4" x14ac:dyDescent="0.25">
      <c r="A3142" s="30">
        <v>43609</v>
      </c>
      <c r="B3142" s="30" t="s">
        <v>13474</v>
      </c>
      <c r="C3142" s="30" t="s">
        <v>4113</v>
      </c>
      <c r="D3142" s="210">
        <v>23.77</v>
      </c>
    </row>
    <row r="3143" spans="1:4" x14ac:dyDescent="0.25">
      <c r="A3143" s="30">
        <v>11478</v>
      </c>
      <c r="B3143" s="30" t="s">
        <v>13475</v>
      </c>
      <c r="C3143" s="30" t="s">
        <v>4113</v>
      </c>
      <c r="D3143" s="210">
        <v>45.08</v>
      </c>
    </row>
    <row r="3144" spans="1:4" x14ac:dyDescent="0.25">
      <c r="A3144" s="30">
        <v>43608</v>
      </c>
      <c r="B3144" s="30" t="s">
        <v>13476</v>
      </c>
      <c r="C3144" s="30" t="s">
        <v>4113</v>
      </c>
      <c r="D3144" s="210">
        <v>34.4</v>
      </c>
    </row>
    <row r="3145" spans="1:4" x14ac:dyDescent="0.25">
      <c r="A3145" s="30">
        <v>11476</v>
      </c>
      <c r="B3145" s="30" t="s">
        <v>13477</v>
      </c>
      <c r="C3145" s="30" t="s">
        <v>4113</v>
      </c>
      <c r="D3145" s="210">
        <v>34.4</v>
      </c>
    </row>
    <row r="3146" spans="1:4" x14ac:dyDescent="0.25">
      <c r="A3146" s="30">
        <v>40637</v>
      </c>
      <c r="B3146" s="30" t="s">
        <v>8140</v>
      </c>
      <c r="C3146" s="30" t="s">
        <v>4113</v>
      </c>
      <c r="D3146" s="211">
        <v>577028.25</v>
      </c>
    </row>
    <row r="3147" spans="1:4" x14ac:dyDescent="0.25">
      <c r="A3147" s="30">
        <v>13836</v>
      </c>
      <c r="B3147" s="30" t="s">
        <v>8141</v>
      </c>
      <c r="C3147" s="30" t="s">
        <v>4113</v>
      </c>
      <c r="D3147" s="211">
        <v>55827.56</v>
      </c>
    </row>
    <row r="3148" spans="1:4" x14ac:dyDescent="0.25">
      <c r="A3148" s="30">
        <v>14534</v>
      </c>
      <c r="B3148" s="30" t="s">
        <v>8142</v>
      </c>
      <c r="C3148" s="30" t="s">
        <v>4113</v>
      </c>
      <c r="D3148" s="211">
        <v>23370.89</v>
      </c>
    </row>
    <row r="3149" spans="1:4" x14ac:dyDescent="0.25">
      <c r="A3149" s="30">
        <v>14619</v>
      </c>
      <c r="B3149" s="30" t="s">
        <v>8143</v>
      </c>
      <c r="C3149" s="30" t="s">
        <v>4113</v>
      </c>
      <c r="D3149" s="211">
        <v>16025.83</v>
      </c>
    </row>
    <row r="3150" spans="1:4" x14ac:dyDescent="0.25">
      <c r="A3150" s="30">
        <v>14535</v>
      </c>
      <c r="B3150" s="30" t="s">
        <v>8144</v>
      </c>
      <c r="C3150" s="30" t="s">
        <v>4113</v>
      </c>
      <c r="D3150" s="211">
        <v>231958.35</v>
      </c>
    </row>
    <row r="3151" spans="1:4" x14ac:dyDescent="0.25">
      <c r="A3151" s="30">
        <v>39813</v>
      </c>
      <c r="B3151" s="30" t="s">
        <v>8145</v>
      </c>
      <c r="C3151" s="30" t="s">
        <v>4113</v>
      </c>
      <c r="D3151" s="211">
        <v>23746.04</v>
      </c>
    </row>
    <row r="3152" spans="1:4" x14ac:dyDescent="0.25">
      <c r="A3152" s="30">
        <v>40403</v>
      </c>
      <c r="B3152" s="30" t="s">
        <v>8146</v>
      </c>
      <c r="C3152" s="30" t="s">
        <v>4113</v>
      </c>
      <c r="D3152" s="211">
        <v>1043.48</v>
      </c>
    </row>
    <row r="3153" spans="1:4" x14ac:dyDescent="0.25">
      <c r="A3153" s="30">
        <v>12868</v>
      </c>
      <c r="B3153" s="30" t="s">
        <v>8147</v>
      </c>
      <c r="C3153" s="30" t="s">
        <v>4115</v>
      </c>
      <c r="D3153" s="210">
        <v>13.95</v>
      </c>
    </row>
    <row r="3154" spans="1:4" x14ac:dyDescent="0.25">
      <c r="A3154" s="30">
        <v>40916</v>
      </c>
      <c r="B3154" s="30" t="s">
        <v>8148</v>
      </c>
      <c r="C3154" s="30" t="s">
        <v>4120</v>
      </c>
      <c r="D3154" s="211">
        <v>2474.4299999999998</v>
      </c>
    </row>
    <row r="3155" spans="1:4" x14ac:dyDescent="0.25">
      <c r="A3155" s="30">
        <v>4755</v>
      </c>
      <c r="B3155" s="30" t="s">
        <v>8149</v>
      </c>
      <c r="C3155" s="30" t="s">
        <v>4115</v>
      </c>
      <c r="D3155" s="210">
        <v>13.95</v>
      </c>
    </row>
    <row r="3156" spans="1:4" x14ac:dyDescent="0.25">
      <c r="A3156" s="30">
        <v>41067</v>
      </c>
      <c r="B3156" s="30" t="s">
        <v>8150</v>
      </c>
      <c r="C3156" s="30" t="s">
        <v>4120</v>
      </c>
      <c r="D3156" s="211">
        <v>2475.16</v>
      </c>
    </row>
    <row r="3157" spans="1:4" x14ac:dyDescent="0.25">
      <c r="A3157" s="30">
        <v>38463</v>
      </c>
      <c r="B3157" s="30" t="s">
        <v>8151</v>
      </c>
      <c r="C3157" s="30" t="s">
        <v>4113</v>
      </c>
      <c r="D3157" s="210">
        <v>28.61</v>
      </c>
    </row>
    <row r="3158" spans="1:4" x14ac:dyDescent="0.25">
      <c r="A3158" s="30">
        <v>40703</v>
      </c>
      <c r="B3158" s="30" t="s">
        <v>8152</v>
      </c>
      <c r="C3158" s="30" t="s">
        <v>4113</v>
      </c>
      <c r="D3158" s="211">
        <v>10770</v>
      </c>
    </row>
    <row r="3159" spans="1:4" x14ac:dyDescent="0.25">
      <c r="A3159" s="30">
        <v>14531</v>
      </c>
      <c r="B3159" s="30" t="s">
        <v>8153</v>
      </c>
      <c r="C3159" s="30" t="s">
        <v>4113</v>
      </c>
      <c r="D3159" s="211">
        <v>20079.34</v>
      </c>
    </row>
    <row r="3160" spans="1:4" x14ac:dyDescent="0.25">
      <c r="A3160" s="30">
        <v>36533</v>
      </c>
      <c r="B3160" s="30" t="s">
        <v>8154</v>
      </c>
      <c r="C3160" s="30" t="s">
        <v>4113</v>
      </c>
      <c r="D3160" s="211">
        <v>23106.18</v>
      </c>
    </row>
    <row r="3161" spans="1:4" x14ac:dyDescent="0.25">
      <c r="A3161" s="30">
        <v>11616</v>
      </c>
      <c r="B3161" s="30" t="s">
        <v>8155</v>
      </c>
      <c r="C3161" s="30" t="s">
        <v>4113</v>
      </c>
      <c r="D3161" s="211">
        <v>21823.45</v>
      </c>
    </row>
    <row r="3162" spans="1:4" x14ac:dyDescent="0.25">
      <c r="A3162" s="30">
        <v>41898</v>
      </c>
      <c r="B3162" s="30" t="s">
        <v>8156</v>
      </c>
      <c r="C3162" s="30" t="s">
        <v>4113</v>
      </c>
      <c r="D3162" s="211">
        <v>24554.35</v>
      </c>
    </row>
    <row r="3163" spans="1:4" x14ac:dyDescent="0.25">
      <c r="A3163" s="30">
        <v>13447</v>
      </c>
      <c r="B3163" s="30" t="s">
        <v>8157</v>
      </c>
      <c r="C3163" s="30" t="s">
        <v>4113</v>
      </c>
      <c r="D3163" s="211">
        <v>45181.68</v>
      </c>
    </row>
    <row r="3164" spans="1:4" x14ac:dyDescent="0.25">
      <c r="A3164" s="30">
        <v>14529</v>
      </c>
      <c r="B3164" s="30" t="s">
        <v>8158</v>
      </c>
      <c r="C3164" s="30" t="s">
        <v>4113</v>
      </c>
      <c r="D3164" s="211">
        <v>25268.97</v>
      </c>
    </row>
    <row r="3165" spans="1:4" x14ac:dyDescent="0.25">
      <c r="A3165" s="30">
        <v>10747</v>
      </c>
      <c r="B3165" s="30" t="s">
        <v>8159</v>
      </c>
      <c r="C3165" s="30" t="s">
        <v>4113</v>
      </c>
      <c r="D3165" s="211">
        <v>24792.720000000001</v>
      </c>
    </row>
    <row r="3166" spans="1:4" x14ac:dyDescent="0.25">
      <c r="A3166" s="30">
        <v>36141</v>
      </c>
      <c r="B3166" s="30" t="s">
        <v>8160</v>
      </c>
      <c r="C3166" s="30" t="s">
        <v>4113</v>
      </c>
      <c r="D3166" s="210">
        <v>37.770000000000003</v>
      </c>
    </row>
    <row r="3167" spans="1:4" x14ac:dyDescent="0.25">
      <c r="A3167" s="30">
        <v>39434</v>
      </c>
      <c r="B3167" s="30" t="s">
        <v>13478</v>
      </c>
      <c r="C3167" s="30" t="s">
        <v>4117</v>
      </c>
      <c r="D3167" s="210">
        <v>3.78</v>
      </c>
    </row>
    <row r="3168" spans="1:4" x14ac:dyDescent="0.25">
      <c r="A3168" s="30">
        <v>39433</v>
      </c>
      <c r="B3168" s="30" t="s">
        <v>8161</v>
      </c>
      <c r="C3168" s="30" t="s">
        <v>4117</v>
      </c>
      <c r="D3168" s="210">
        <v>2.71</v>
      </c>
    </row>
    <row r="3169" spans="1:4" x14ac:dyDescent="0.25">
      <c r="A3169" s="30">
        <v>4049</v>
      </c>
      <c r="B3169" s="30" t="s">
        <v>8162</v>
      </c>
      <c r="C3169" s="30" t="s">
        <v>4118</v>
      </c>
      <c r="D3169" s="210">
        <v>50.12</v>
      </c>
    </row>
    <row r="3170" spans="1:4" x14ac:dyDescent="0.25">
      <c r="A3170" s="30">
        <v>38120</v>
      </c>
      <c r="B3170" s="30" t="s">
        <v>8163</v>
      </c>
      <c r="C3170" s="30" t="s">
        <v>4117</v>
      </c>
      <c r="D3170" s="210">
        <v>120.2</v>
      </c>
    </row>
    <row r="3171" spans="1:4" x14ac:dyDescent="0.25">
      <c r="A3171" s="30">
        <v>38877</v>
      </c>
      <c r="B3171" s="30" t="s">
        <v>8164</v>
      </c>
      <c r="C3171" s="30" t="s">
        <v>4117</v>
      </c>
      <c r="D3171" s="210">
        <v>6.53</v>
      </c>
    </row>
    <row r="3172" spans="1:4" x14ac:dyDescent="0.25">
      <c r="A3172" s="30">
        <v>34546</v>
      </c>
      <c r="B3172" s="30" t="s">
        <v>8165</v>
      </c>
      <c r="C3172" s="30" t="s">
        <v>4117</v>
      </c>
      <c r="D3172" s="210">
        <v>6.58</v>
      </c>
    </row>
    <row r="3173" spans="1:4" x14ac:dyDescent="0.25">
      <c r="A3173" s="30">
        <v>10498</v>
      </c>
      <c r="B3173" s="30" t="s">
        <v>8166</v>
      </c>
      <c r="C3173" s="30" t="s">
        <v>4117</v>
      </c>
      <c r="D3173" s="210">
        <v>8.99</v>
      </c>
    </row>
    <row r="3174" spans="1:4" x14ac:dyDescent="0.25">
      <c r="A3174" s="30">
        <v>4823</v>
      </c>
      <c r="B3174" s="30" t="s">
        <v>8167</v>
      </c>
      <c r="C3174" s="30" t="s">
        <v>4117</v>
      </c>
      <c r="D3174" s="210">
        <v>37.03</v>
      </c>
    </row>
    <row r="3175" spans="1:4" x14ac:dyDescent="0.25">
      <c r="A3175" s="30">
        <v>12357</v>
      </c>
      <c r="B3175" s="30" t="s">
        <v>8168</v>
      </c>
      <c r="C3175" s="30" t="s">
        <v>4113</v>
      </c>
      <c r="D3175" s="210">
        <v>183.82</v>
      </c>
    </row>
    <row r="3176" spans="1:4" x14ac:dyDescent="0.25">
      <c r="A3176" s="30">
        <v>12358</v>
      </c>
      <c r="B3176" s="30" t="s">
        <v>8169</v>
      </c>
      <c r="C3176" s="30" t="s">
        <v>4113</v>
      </c>
      <c r="D3176" s="210">
        <v>206.77</v>
      </c>
    </row>
    <row r="3177" spans="1:4" x14ac:dyDescent="0.25">
      <c r="A3177" s="30">
        <v>11079</v>
      </c>
      <c r="B3177" s="30" t="s">
        <v>8170</v>
      </c>
      <c r="C3177" s="30" t="s">
        <v>4119</v>
      </c>
      <c r="D3177" s="211">
        <v>1654.43</v>
      </c>
    </row>
    <row r="3178" spans="1:4" x14ac:dyDescent="0.25">
      <c r="A3178" s="30">
        <v>11082</v>
      </c>
      <c r="B3178" s="30" t="s">
        <v>8171</v>
      </c>
      <c r="C3178" s="30" t="s">
        <v>4119</v>
      </c>
      <c r="D3178" s="211">
        <v>1654.43</v>
      </c>
    </row>
    <row r="3179" spans="1:4" x14ac:dyDescent="0.25">
      <c r="A3179" s="30">
        <v>4058</v>
      </c>
      <c r="B3179" s="30" t="s">
        <v>8172</v>
      </c>
      <c r="C3179" s="30" t="s">
        <v>4115</v>
      </c>
      <c r="D3179" s="210">
        <v>15.48</v>
      </c>
    </row>
    <row r="3180" spans="1:4" x14ac:dyDescent="0.25">
      <c r="A3180" s="30">
        <v>40974</v>
      </c>
      <c r="B3180" s="30" t="s">
        <v>8173</v>
      </c>
      <c r="C3180" s="30" t="s">
        <v>4120</v>
      </c>
      <c r="D3180" s="211">
        <v>2743.53</v>
      </c>
    </row>
    <row r="3181" spans="1:4" x14ac:dyDescent="0.25">
      <c r="A3181" s="30">
        <v>34794</v>
      </c>
      <c r="B3181" s="30" t="s">
        <v>8174</v>
      </c>
      <c r="C3181" s="30" t="s">
        <v>4115</v>
      </c>
      <c r="D3181" s="210">
        <v>15.54</v>
      </c>
    </row>
    <row r="3182" spans="1:4" x14ac:dyDescent="0.25">
      <c r="A3182" s="30">
        <v>40925</v>
      </c>
      <c r="B3182" s="30" t="s">
        <v>8175</v>
      </c>
      <c r="C3182" s="30" t="s">
        <v>4120</v>
      </c>
      <c r="D3182" s="211">
        <v>2754.74</v>
      </c>
    </row>
    <row r="3183" spans="1:4" x14ac:dyDescent="0.25">
      <c r="A3183" s="30">
        <v>13741</v>
      </c>
      <c r="B3183" s="30" t="s">
        <v>8176</v>
      </c>
      <c r="C3183" s="30" t="s">
        <v>4113</v>
      </c>
      <c r="D3183" s="211">
        <v>2273.5700000000002</v>
      </c>
    </row>
    <row r="3184" spans="1:4" x14ac:dyDescent="0.25">
      <c r="A3184" s="30">
        <v>3288</v>
      </c>
      <c r="B3184" s="30" t="s">
        <v>8177</v>
      </c>
      <c r="C3184" s="30" t="s">
        <v>4116</v>
      </c>
      <c r="D3184" s="210">
        <v>4.75</v>
      </c>
    </row>
    <row r="3185" spans="1:4" x14ac:dyDescent="0.25">
      <c r="A3185" s="30">
        <v>13587</v>
      </c>
      <c r="B3185" s="30" t="s">
        <v>8178</v>
      </c>
      <c r="C3185" s="30" t="s">
        <v>4116</v>
      </c>
      <c r="D3185" s="210">
        <v>2.87</v>
      </c>
    </row>
    <row r="3186" spans="1:4" x14ac:dyDescent="0.25">
      <c r="A3186" s="30">
        <v>38598</v>
      </c>
      <c r="B3186" s="30" t="s">
        <v>13479</v>
      </c>
      <c r="C3186" s="30" t="s">
        <v>4113</v>
      </c>
      <c r="D3186" s="210">
        <v>2.5299999999999998</v>
      </c>
    </row>
    <row r="3187" spans="1:4" x14ac:dyDescent="0.25">
      <c r="A3187" s="30">
        <v>38595</v>
      </c>
      <c r="B3187" s="30" t="s">
        <v>13480</v>
      </c>
      <c r="C3187" s="30" t="s">
        <v>4113</v>
      </c>
      <c r="D3187" s="210">
        <v>2.14</v>
      </c>
    </row>
    <row r="3188" spans="1:4" x14ac:dyDescent="0.25">
      <c r="A3188" s="30">
        <v>38592</v>
      </c>
      <c r="B3188" s="30" t="s">
        <v>13481</v>
      </c>
      <c r="C3188" s="30" t="s">
        <v>4113</v>
      </c>
      <c r="D3188" s="210">
        <v>2.16</v>
      </c>
    </row>
    <row r="3189" spans="1:4" x14ac:dyDescent="0.25">
      <c r="A3189" s="30">
        <v>38588</v>
      </c>
      <c r="B3189" s="30" t="s">
        <v>13482</v>
      </c>
      <c r="C3189" s="30" t="s">
        <v>4113</v>
      </c>
      <c r="D3189" s="210">
        <v>1.73</v>
      </c>
    </row>
    <row r="3190" spans="1:4" x14ac:dyDescent="0.25">
      <c r="A3190" s="30">
        <v>38593</v>
      </c>
      <c r="B3190" s="30" t="s">
        <v>13483</v>
      </c>
      <c r="C3190" s="30" t="s">
        <v>4113</v>
      </c>
      <c r="D3190" s="210">
        <v>2.39</v>
      </c>
    </row>
    <row r="3191" spans="1:4" x14ac:dyDescent="0.25">
      <c r="A3191" s="30">
        <v>38589</v>
      </c>
      <c r="B3191" s="30" t="s">
        <v>13484</v>
      </c>
      <c r="C3191" s="30" t="s">
        <v>4113</v>
      </c>
      <c r="D3191" s="210">
        <v>1.82</v>
      </c>
    </row>
    <row r="3192" spans="1:4" x14ac:dyDescent="0.25">
      <c r="A3192" s="30">
        <v>38594</v>
      </c>
      <c r="B3192" s="30" t="s">
        <v>13485</v>
      </c>
      <c r="C3192" s="30" t="s">
        <v>4113</v>
      </c>
      <c r="D3192" s="210">
        <v>3.77</v>
      </c>
    </row>
    <row r="3193" spans="1:4" x14ac:dyDescent="0.25">
      <c r="A3193" s="30">
        <v>34773</v>
      </c>
      <c r="B3193" s="30" t="s">
        <v>13486</v>
      </c>
      <c r="C3193" s="30" t="s">
        <v>4113</v>
      </c>
      <c r="D3193" s="210">
        <v>1.79</v>
      </c>
    </row>
    <row r="3194" spans="1:4" x14ac:dyDescent="0.25">
      <c r="A3194" s="30">
        <v>34769</v>
      </c>
      <c r="B3194" s="30" t="s">
        <v>13487</v>
      </c>
      <c r="C3194" s="30" t="s">
        <v>4113</v>
      </c>
      <c r="D3194" s="210">
        <v>2.21</v>
      </c>
    </row>
    <row r="3195" spans="1:4" x14ac:dyDescent="0.25">
      <c r="A3195" s="30">
        <v>34763</v>
      </c>
      <c r="B3195" s="30" t="s">
        <v>13488</v>
      </c>
      <c r="C3195" s="30" t="s">
        <v>4113</v>
      </c>
      <c r="D3195" s="210">
        <v>1.36</v>
      </c>
    </row>
    <row r="3196" spans="1:4" x14ac:dyDescent="0.25">
      <c r="A3196" s="30">
        <v>34774</v>
      </c>
      <c r="B3196" s="30" t="s">
        <v>13489</v>
      </c>
      <c r="C3196" s="30" t="s">
        <v>4113</v>
      </c>
      <c r="D3196" s="210">
        <v>1.69</v>
      </c>
    </row>
    <row r="3197" spans="1:4" x14ac:dyDescent="0.25">
      <c r="A3197" s="30">
        <v>34771</v>
      </c>
      <c r="B3197" s="30" t="s">
        <v>13490</v>
      </c>
      <c r="C3197" s="30" t="s">
        <v>4113</v>
      </c>
      <c r="D3197" s="210">
        <v>2.04</v>
      </c>
    </row>
    <row r="3198" spans="1:4" x14ac:dyDescent="0.25">
      <c r="A3198" s="30">
        <v>34764</v>
      </c>
      <c r="B3198" s="30" t="s">
        <v>13491</v>
      </c>
      <c r="C3198" s="30" t="s">
        <v>4113</v>
      </c>
      <c r="D3198" s="210">
        <v>1.34</v>
      </c>
    </row>
    <row r="3199" spans="1:4" x14ac:dyDescent="0.25">
      <c r="A3199" s="30">
        <v>34788</v>
      </c>
      <c r="B3199" s="30" t="s">
        <v>8179</v>
      </c>
      <c r="C3199" s="30" t="s">
        <v>4113</v>
      </c>
      <c r="D3199" s="210">
        <v>1.6</v>
      </c>
    </row>
    <row r="3200" spans="1:4" x14ac:dyDescent="0.25">
      <c r="A3200" s="30">
        <v>34781</v>
      </c>
      <c r="B3200" s="30" t="s">
        <v>8180</v>
      </c>
      <c r="C3200" s="30" t="s">
        <v>4113</v>
      </c>
      <c r="D3200" s="210">
        <v>1.82</v>
      </c>
    </row>
    <row r="3201" spans="1:4" x14ac:dyDescent="0.25">
      <c r="A3201" s="30">
        <v>41682</v>
      </c>
      <c r="B3201" s="30" t="s">
        <v>13492</v>
      </c>
      <c r="C3201" s="30" t="s">
        <v>4113</v>
      </c>
      <c r="D3201" s="210">
        <v>23.41</v>
      </c>
    </row>
    <row r="3202" spans="1:4" x14ac:dyDescent="0.25">
      <c r="A3202" s="30">
        <v>41683</v>
      </c>
      <c r="B3202" s="30" t="s">
        <v>13493</v>
      </c>
      <c r="C3202" s="30" t="s">
        <v>4113</v>
      </c>
      <c r="D3202" s="210">
        <v>17.22</v>
      </c>
    </row>
    <row r="3203" spans="1:4" x14ac:dyDescent="0.25">
      <c r="A3203" s="30">
        <v>41680</v>
      </c>
      <c r="B3203" s="30" t="s">
        <v>13494</v>
      </c>
      <c r="C3203" s="30" t="s">
        <v>4113</v>
      </c>
      <c r="D3203" s="210">
        <v>9.27</v>
      </c>
    </row>
    <row r="3204" spans="1:4" x14ac:dyDescent="0.25">
      <c r="A3204" s="30">
        <v>41679</v>
      </c>
      <c r="B3204" s="30" t="s">
        <v>13495</v>
      </c>
      <c r="C3204" s="30" t="s">
        <v>4113</v>
      </c>
      <c r="D3204" s="210">
        <v>21.2</v>
      </c>
    </row>
    <row r="3205" spans="1:4" x14ac:dyDescent="0.25">
      <c r="A3205" s="30">
        <v>41681</v>
      </c>
      <c r="B3205" s="30" t="s">
        <v>13496</v>
      </c>
      <c r="C3205" s="30" t="s">
        <v>4113</v>
      </c>
      <c r="D3205" s="210">
        <v>14.51</v>
      </c>
    </row>
    <row r="3206" spans="1:4" x14ac:dyDescent="0.25">
      <c r="A3206" s="30">
        <v>43386</v>
      </c>
      <c r="B3206" s="30" t="s">
        <v>13497</v>
      </c>
      <c r="C3206" s="30" t="s">
        <v>4113</v>
      </c>
      <c r="D3206" s="210">
        <v>33.130000000000003</v>
      </c>
    </row>
    <row r="3207" spans="1:4" x14ac:dyDescent="0.25">
      <c r="A3207" s="30">
        <v>4059</v>
      </c>
      <c r="B3207" s="30" t="s">
        <v>13498</v>
      </c>
      <c r="C3207" s="30" t="s">
        <v>4116</v>
      </c>
      <c r="D3207" s="210">
        <v>23.41</v>
      </c>
    </row>
    <row r="3208" spans="1:4" x14ac:dyDescent="0.25">
      <c r="A3208" s="30">
        <v>4062</v>
      </c>
      <c r="B3208" s="30" t="s">
        <v>8181</v>
      </c>
      <c r="C3208" s="30" t="s">
        <v>4113</v>
      </c>
      <c r="D3208" s="210">
        <v>23.41</v>
      </c>
    </row>
    <row r="3209" spans="1:4" x14ac:dyDescent="0.25">
      <c r="A3209" s="30">
        <v>4061</v>
      </c>
      <c r="B3209" s="30" t="s">
        <v>13499</v>
      </c>
      <c r="C3209" s="30" t="s">
        <v>4113</v>
      </c>
      <c r="D3209" s="210">
        <v>29.15</v>
      </c>
    </row>
    <row r="3210" spans="1:4" x14ac:dyDescent="0.25">
      <c r="A3210" s="30">
        <v>41315</v>
      </c>
      <c r="B3210" s="30" t="s">
        <v>13500</v>
      </c>
      <c r="C3210" s="30" t="s">
        <v>4117</v>
      </c>
      <c r="D3210" s="210">
        <v>66.540000000000006</v>
      </c>
    </row>
    <row r="3211" spans="1:4" x14ac:dyDescent="0.25">
      <c r="A3211" s="30">
        <v>43148</v>
      </c>
      <c r="B3211" s="30" t="s">
        <v>13501</v>
      </c>
      <c r="C3211" s="30" t="s">
        <v>4117</v>
      </c>
      <c r="D3211" s="210">
        <v>45.16</v>
      </c>
    </row>
    <row r="3212" spans="1:4" x14ac:dyDescent="0.25">
      <c r="A3212" s="30">
        <v>43147</v>
      </c>
      <c r="B3212" s="30" t="s">
        <v>13502</v>
      </c>
      <c r="C3212" s="30" t="s">
        <v>4117</v>
      </c>
      <c r="D3212" s="210">
        <v>17.489999999999998</v>
      </c>
    </row>
    <row r="3213" spans="1:4" x14ac:dyDescent="0.25">
      <c r="A3213" s="30">
        <v>10608</v>
      </c>
      <c r="B3213" s="30" t="s">
        <v>8182</v>
      </c>
      <c r="C3213" s="30" t="s">
        <v>4113</v>
      </c>
      <c r="D3213" s="211">
        <v>7986.37</v>
      </c>
    </row>
    <row r="3214" spans="1:4" x14ac:dyDescent="0.25">
      <c r="A3214" s="30">
        <v>4069</v>
      </c>
      <c r="B3214" s="30" t="s">
        <v>8183</v>
      </c>
      <c r="C3214" s="30" t="s">
        <v>4115</v>
      </c>
      <c r="D3214" s="210">
        <v>27.73</v>
      </c>
    </row>
    <row r="3215" spans="1:4" x14ac:dyDescent="0.25">
      <c r="A3215" s="30">
        <v>40819</v>
      </c>
      <c r="B3215" s="30" t="s">
        <v>8184</v>
      </c>
      <c r="C3215" s="30" t="s">
        <v>4120</v>
      </c>
      <c r="D3215" s="211">
        <v>4915.45</v>
      </c>
    </row>
    <row r="3216" spans="1:4" x14ac:dyDescent="0.25">
      <c r="A3216" s="30">
        <v>34361</v>
      </c>
      <c r="B3216" s="30" t="s">
        <v>8185</v>
      </c>
      <c r="C3216" s="30" t="s">
        <v>4117</v>
      </c>
      <c r="D3216" s="210">
        <v>12.73</v>
      </c>
    </row>
    <row r="3217" spans="1:4" x14ac:dyDescent="0.25">
      <c r="A3217" s="30">
        <v>36512</v>
      </c>
      <c r="B3217" s="30" t="s">
        <v>8186</v>
      </c>
      <c r="C3217" s="30" t="s">
        <v>4113</v>
      </c>
      <c r="D3217" s="211">
        <v>14670.62</v>
      </c>
    </row>
    <row r="3218" spans="1:4" x14ac:dyDescent="0.25">
      <c r="A3218" s="30">
        <v>25972</v>
      </c>
      <c r="B3218" s="30" t="s">
        <v>8187</v>
      </c>
      <c r="C3218" s="30" t="s">
        <v>4117</v>
      </c>
      <c r="D3218" s="210">
        <v>11.78</v>
      </c>
    </row>
    <row r="3219" spans="1:4" x14ac:dyDescent="0.25">
      <c r="A3219" s="30">
        <v>25973</v>
      </c>
      <c r="B3219" s="30" t="s">
        <v>8188</v>
      </c>
      <c r="C3219" s="30" t="s">
        <v>4117</v>
      </c>
      <c r="D3219" s="210">
        <v>11.78</v>
      </c>
    </row>
    <row r="3220" spans="1:4" x14ac:dyDescent="0.25">
      <c r="A3220" s="30">
        <v>11697</v>
      </c>
      <c r="B3220" s="30" t="s">
        <v>8189</v>
      </c>
      <c r="C3220" s="30" t="s">
        <v>4113</v>
      </c>
      <c r="D3220" s="210">
        <v>692.54</v>
      </c>
    </row>
    <row r="3221" spans="1:4" x14ac:dyDescent="0.25">
      <c r="A3221" s="30">
        <v>11698</v>
      </c>
      <c r="B3221" s="30" t="s">
        <v>8190</v>
      </c>
      <c r="C3221" s="30" t="s">
        <v>4113</v>
      </c>
      <c r="D3221" s="210">
        <v>826.17</v>
      </c>
    </row>
    <row r="3222" spans="1:4" x14ac:dyDescent="0.25">
      <c r="A3222" s="30">
        <v>11699</v>
      </c>
      <c r="B3222" s="30" t="s">
        <v>8191</v>
      </c>
      <c r="C3222" s="30" t="s">
        <v>4113</v>
      </c>
      <c r="D3222" s="210">
        <v>913.1</v>
      </c>
    </row>
    <row r="3223" spans="1:4" x14ac:dyDescent="0.25">
      <c r="A3223" s="30">
        <v>10432</v>
      </c>
      <c r="B3223" s="30" t="s">
        <v>8192</v>
      </c>
      <c r="C3223" s="30" t="s">
        <v>4113</v>
      </c>
      <c r="D3223" s="210">
        <v>362.6</v>
      </c>
    </row>
    <row r="3224" spans="1:4" x14ac:dyDescent="0.25">
      <c r="A3224" s="30">
        <v>10430</v>
      </c>
      <c r="B3224" s="30" t="s">
        <v>8193</v>
      </c>
      <c r="C3224" s="30" t="s">
        <v>4113</v>
      </c>
      <c r="D3224" s="210">
        <v>390.51</v>
      </c>
    </row>
    <row r="3225" spans="1:4" x14ac:dyDescent="0.25">
      <c r="A3225" s="30">
        <v>37514</v>
      </c>
      <c r="B3225" s="30" t="s">
        <v>8194</v>
      </c>
      <c r="C3225" s="30" t="s">
        <v>4113</v>
      </c>
      <c r="D3225" s="211">
        <v>165000</v>
      </c>
    </row>
    <row r="3226" spans="1:4" x14ac:dyDescent="0.25">
      <c r="A3226" s="30">
        <v>37519</v>
      </c>
      <c r="B3226" s="30" t="s">
        <v>8195</v>
      </c>
      <c r="C3226" s="30" t="s">
        <v>4113</v>
      </c>
      <c r="D3226" s="211">
        <v>254643.41</v>
      </c>
    </row>
    <row r="3227" spans="1:4" x14ac:dyDescent="0.25">
      <c r="A3227" s="30">
        <v>37520</v>
      </c>
      <c r="B3227" s="30" t="s">
        <v>8196</v>
      </c>
      <c r="C3227" s="30" t="s">
        <v>4113</v>
      </c>
      <c r="D3227" s="211">
        <v>250468.92</v>
      </c>
    </row>
    <row r="3228" spans="1:4" x14ac:dyDescent="0.25">
      <c r="A3228" s="30">
        <v>37521</v>
      </c>
      <c r="B3228" s="30" t="s">
        <v>8197</v>
      </c>
      <c r="C3228" s="30" t="s">
        <v>4113</v>
      </c>
      <c r="D3228" s="211">
        <v>305572.09000000003</v>
      </c>
    </row>
    <row r="3229" spans="1:4" x14ac:dyDescent="0.25">
      <c r="A3229" s="30">
        <v>37522</v>
      </c>
      <c r="B3229" s="30" t="s">
        <v>8198</v>
      </c>
      <c r="C3229" s="30" t="s">
        <v>4113</v>
      </c>
      <c r="D3229" s="211">
        <v>314765.46000000002</v>
      </c>
    </row>
    <row r="3230" spans="1:4" x14ac:dyDescent="0.25">
      <c r="A3230" s="30">
        <v>21109</v>
      </c>
      <c r="B3230" s="30" t="s">
        <v>8199</v>
      </c>
      <c r="C3230" s="30" t="s">
        <v>4113</v>
      </c>
      <c r="D3230" s="210">
        <v>38.229999999999997</v>
      </c>
    </row>
    <row r="3231" spans="1:4" x14ac:dyDescent="0.25">
      <c r="A3231" s="30">
        <v>36800</v>
      </c>
      <c r="B3231" s="30" t="s">
        <v>8200</v>
      </c>
      <c r="C3231" s="30" t="s">
        <v>4113</v>
      </c>
      <c r="D3231" s="210">
        <v>90.38</v>
      </c>
    </row>
    <row r="3232" spans="1:4" x14ac:dyDescent="0.25">
      <c r="A3232" s="30">
        <v>11769</v>
      </c>
      <c r="B3232" s="30" t="s">
        <v>8201</v>
      </c>
      <c r="C3232" s="30" t="s">
        <v>4113</v>
      </c>
      <c r="D3232" s="210">
        <v>221.49</v>
      </c>
    </row>
    <row r="3233" spans="1:4" x14ac:dyDescent="0.25">
      <c r="A3233" s="30">
        <v>36793</v>
      </c>
      <c r="B3233" s="30" t="s">
        <v>8202</v>
      </c>
      <c r="C3233" s="30" t="s">
        <v>4113</v>
      </c>
      <c r="D3233" s="210">
        <v>358.6</v>
      </c>
    </row>
    <row r="3234" spans="1:4" x14ac:dyDescent="0.25">
      <c r="A3234" s="30">
        <v>37546</v>
      </c>
      <c r="B3234" s="30" t="s">
        <v>8203</v>
      </c>
      <c r="C3234" s="30" t="s">
        <v>4113</v>
      </c>
      <c r="D3234" s="211">
        <v>10444.879999999999</v>
      </c>
    </row>
    <row r="3235" spans="1:4" x14ac:dyDescent="0.25">
      <c r="A3235" s="30">
        <v>37544</v>
      </c>
      <c r="B3235" s="30" t="s">
        <v>8204</v>
      </c>
      <c r="C3235" s="30" t="s">
        <v>4113</v>
      </c>
      <c r="D3235" s="211">
        <v>11047.22</v>
      </c>
    </row>
    <row r="3236" spans="1:4" x14ac:dyDescent="0.25">
      <c r="A3236" s="30">
        <v>37545</v>
      </c>
      <c r="B3236" s="30" t="s">
        <v>8205</v>
      </c>
      <c r="C3236" s="30" t="s">
        <v>4113</v>
      </c>
      <c r="D3236" s="211">
        <v>13144.71</v>
      </c>
    </row>
    <row r="3237" spans="1:4" x14ac:dyDescent="0.25">
      <c r="A3237" s="30">
        <v>11771</v>
      </c>
      <c r="B3237" s="30" t="s">
        <v>8206</v>
      </c>
      <c r="C3237" s="30" t="s">
        <v>4113</v>
      </c>
      <c r="D3237" s="210">
        <v>274.73</v>
      </c>
    </row>
    <row r="3238" spans="1:4" x14ac:dyDescent="0.25">
      <c r="A3238" s="30">
        <v>39919</v>
      </c>
      <c r="B3238" s="30" t="s">
        <v>8207</v>
      </c>
      <c r="C3238" s="30" t="s">
        <v>4113</v>
      </c>
      <c r="D3238" s="211">
        <v>52282.42</v>
      </c>
    </row>
    <row r="3239" spans="1:4" x14ac:dyDescent="0.25">
      <c r="A3239" s="30">
        <v>38385</v>
      </c>
      <c r="B3239" s="30" t="s">
        <v>8208</v>
      </c>
      <c r="C3239" s="30" t="s">
        <v>4113</v>
      </c>
      <c r="D3239" s="210">
        <v>48.11</v>
      </c>
    </row>
    <row r="3240" spans="1:4" x14ac:dyDescent="0.25">
      <c r="A3240" s="30">
        <v>37587</v>
      </c>
      <c r="B3240" s="30" t="s">
        <v>8209</v>
      </c>
      <c r="C3240" s="30" t="s">
        <v>4113</v>
      </c>
      <c r="D3240" s="210">
        <v>249.88</v>
      </c>
    </row>
    <row r="3241" spans="1:4" x14ac:dyDescent="0.25">
      <c r="A3241" s="30">
        <v>11561</v>
      </c>
      <c r="B3241" s="30" t="s">
        <v>13503</v>
      </c>
      <c r="C3241" s="30" t="s">
        <v>4113</v>
      </c>
      <c r="D3241" s="210">
        <v>248.85</v>
      </c>
    </row>
    <row r="3242" spans="1:4" x14ac:dyDescent="0.25">
      <c r="A3242" s="30">
        <v>43604</v>
      </c>
      <c r="B3242" s="30" t="s">
        <v>13504</v>
      </c>
      <c r="C3242" s="30" t="s">
        <v>4113</v>
      </c>
      <c r="D3242" s="210">
        <v>132.66</v>
      </c>
    </row>
    <row r="3243" spans="1:4" x14ac:dyDescent="0.25">
      <c r="A3243" s="30">
        <v>11560</v>
      </c>
      <c r="B3243" s="30" t="s">
        <v>13505</v>
      </c>
      <c r="C3243" s="30" t="s">
        <v>4113</v>
      </c>
      <c r="D3243" s="210">
        <v>192.07</v>
      </c>
    </row>
    <row r="3244" spans="1:4" x14ac:dyDescent="0.25">
      <c r="A3244" s="30">
        <v>11499</v>
      </c>
      <c r="B3244" s="30" t="s">
        <v>13506</v>
      </c>
      <c r="C3244" s="30" t="s">
        <v>4113</v>
      </c>
      <c r="D3244" s="210">
        <v>621.04999999999995</v>
      </c>
    </row>
    <row r="3245" spans="1:4" x14ac:dyDescent="0.25">
      <c r="A3245" s="30">
        <v>34761</v>
      </c>
      <c r="B3245" s="30" t="s">
        <v>8210</v>
      </c>
      <c r="C3245" s="30" t="s">
        <v>4115</v>
      </c>
      <c r="D3245" s="210">
        <v>13.79</v>
      </c>
    </row>
    <row r="3246" spans="1:4" x14ac:dyDescent="0.25">
      <c r="A3246" s="30">
        <v>40924</v>
      </c>
      <c r="B3246" s="30" t="s">
        <v>8211</v>
      </c>
      <c r="C3246" s="30" t="s">
        <v>4120</v>
      </c>
      <c r="D3246" s="211">
        <v>2444.0300000000002</v>
      </c>
    </row>
    <row r="3247" spans="1:4" x14ac:dyDescent="0.25">
      <c r="A3247" s="30">
        <v>25957</v>
      </c>
      <c r="B3247" s="30" t="s">
        <v>8212</v>
      </c>
      <c r="C3247" s="30" t="s">
        <v>4115</v>
      </c>
      <c r="D3247" s="210">
        <v>9.67</v>
      </c>
    </row>
    <row r="3248" spans="1:4" x14ac:dyDescent="0.25">
      <c r="A3248" s="30">
        <v>40983</v>
      </c>
      <c r="B3248" s="30" t="s">
        <v>8213</v>
      </c>
      <c r="C3248" s="30" t="s">
        <v>4120</v>
      </c>
      <c r="D3248" s="211">
        <v>1715.35</v>
      </c>
    </row>
    <row r="3249" spans="1:4" x14ac:dyDescent="0.25">
      <c r="A3249" s="30">
        <v>2437</v>
      </c>
      <c r="B3249" s="30" t="s">
        <v>8214</v>
      </c>
      <c r="C3249" s="30" t="s">
        <v>4115</v>
      </c>
      <c r="D3249" s="210">
        <v>15.37</v>
      </c>
    </row>
    <row r="3250" spans="1:4" x14ac:dyDescent="0.25">
      <c r="A3250" s="30">
        <v>40921</v>
      </c>
      <c r="B3250" s="30" t="s">
        <v>8215</v>
      </c>
      <c r="C3250" s="30" t="s">
        <v>4120</v>
      </c>
      <c r="D3250" s="211">
        <v>2724.32</v>
      </c>
    </row>
    <row r="3251" spans="1:4" x14ac:dyDescent="0.25">
      <c r="A3251" s="30">
        <v>14252</v>
      </c>
      <c r="B3251" s="30" t="s">
        <v>8216</v>
      </c>
      <c r="C3251" s="30" t="s">
        <v>4113</v>
      </c>
      <c r="D3251" s="211">
        <v>2564.44</v>
      </c>
    </row>
    <row r="3252" spans="1:4" x14ac:dyDescent="0.25">
      <c r="A3252" s="30">
        <v>730</v>
      </c>
      <c r="B3252" s="30" t="s">
        <v>8217</v>
      </c>
      <c r="C3252" s="30" t="s">
        <v>4113</v>
      </c>
      <c r="D3252" s="211">
        <v>6851.7</v>
      </c>
    </row>
    <row r="3253" spans="1:4" x14ac:dyDescent="0.25">
      <c r="A3253" s="30">
        <v>723</v>
      </c>
      <c r="B3253" s="30" t="s">
        <v>8218</v>
      </c>
      <c r="C3253" s="30" t="s">
        <v>4113</v>
      </c>
      <c r="D3253" s="211">
        <v>3405.54</v>
      </c>
    </row>
    <row r="3254" spans="1:4" x14ac:dyDescent="0.25">
      <c r="A3254" s="30">
        <v>36502</v>
      </c>
      <c r="B3254" s="30" t="s">
        <v>8219</v>
      </c>
      <c r="C3254" s="30" t="s">
        <v>4113</v>
      </c>
      <c r="D3254" s="211">
        <v>3200.8</v>
      </c>
    </row>
    <row r="3255" spans="1:4" x14ac:dyDescent="0.25">
      <c r="A3255" s="30">
        <v>36503</v>
      </c>
      <c r="B3255" s="30" t="s">
        <v>8220</v>
      </c>
      <c r="C3255" s="30" t="s">
        <v>4113</v>
      </c>
      <c r="D3255" s="211">
        <v>3946.96</v>
      </c>
    </row>
    <row r="3256" spans="1:4" x14ac:dyDescent="0.25">
      <c r="A3256" s="30">
        <v>4090</v>
      </c>
      <c r="B3256" s="30" t="s">
        <v>8221</v>
      </c>
      <c r="C3256" s="30" t="s">
        <v>4113</v>
      </c>
      <c r="D3256" s="211">
        <v>689500</v>
      </c>
    </row>
    <row r="3257" spans="1:4" x14ac:dyDescent="0.25">
      <c r="A3257" s="30">
        <v>13227</v>
      </c>
      <c r="B3257" s="30" t="s">
        <v>8222</v>
      </c>
      <c r="C3257" s="30" t="s">
        <v>4113</v>
      </c>
      <c r="D3257" s="211">
        <v>856789.73</v>
      </c>
    </row>
    <row r="3258" spans="1:4" x14ac:dyDescent="0.25">
      <c r="A3258" s="30">
        <v>10597</v>
      </c>
      <c r="B3258" s="30" t="s">
        <v>8223</v>
      </c>
      <c r="C3258" s="30" t="s">
        <v>4113</v>
      </c>
      <c r="D3258" s="211">
        <v>901881.72</v>
      </c>
    </row>
    <row r="3259" spans="1:4" x14ac:dyDescent="0.25">
      <c r="A3259" s="30">
        <v>39628</v>
      </c>
      <c r="B3259" s="30" t="s">
        <v>8224</v>
      </c>
      <c r="C3259" s="30" t="s">
        <v>4113</v>
      </c>
      <c r="D3259" s="211">
        <v>4094.61</v>
      </c>
    </row>
    <row r="3260" spans="1:4" x14ac:dyDescent="0.25">
      <c r="A3260" s="30">
        <v>39404</v>
      </c>
      <c r="B3260" s="30" t="s">
        <v>8225</v>
      </c>
      <c r="C3260" s="30" t="s">
        <v>4113</v>
      </c>
      <c r="D3260" s="211">
        <v>2030.38</v>
      </c>
    </row>
    <row r="3261" spans="1:4" x14ac:dyDescent="0.25">
      <c r="A3261" s="30">
        <v>39402</v>
      </c>
      <c r="B3261" s="30" t="s">
        <v>8226</v>
      </c>
      <c r="C3261" s="30" t="s">
        <v>4113</v>
      </c>
      <c r="D3261" s="211">
        <v>1672.65</v>
      </c>
    </row>
    <row r="3262" spans="1:4" x14ac:dyDescent="0.25">
      <c r="A3262" s="30">
        <v>39403</v>
      </c>
      <c r="B3262" s="30" t="s">
        <v>8227</v>
      </c>
      <c r="C3262" s="30" t="s">
        <v>4113</v>
      </c>
      <c r="D3262" s="211">
        <v>1636.26</v>
      </c>
    </row>
    <row r="3263" spans="1:4" x14ac:dyDescent="0.25">
      <c r="A3263" s="30">
        <v>4093</v>
      </c>
      <c r="B3263" s="30" t="s">
        <v>8228</v>
      </c>
      <c r="C3263" s="30" t="s">
        <v>4115</v>
      </c>
      <c r="D3263" s="210">
        <v>11.23</v>
      </c>
    </row>
    <row r="3264" spans="1:4" x14ac:dyDescent="0.25">
      <c r="A3264" s="30">
        <v>10512</v>
      </c>
      <c r="B3264" s="30" t="s">
        <v>8229</v>
      </c>
      <c r="C3264" s="30" t="s">
        <v>4120</v>
      </c>
      <c r="D3264" s="211">
        <v>1991.41</v>
      </c>
    </row>
    <row r="3265" spans="1:4" x14ac:dyDescent="0.25">
      <c r="A3265" s="30">
        <v>20020</v>
      </c>
      <c r="B3265" s="30" t="s">
        <v>8230</v>
      </c>
      <c r="C3265" s="30" t="s">
        <v>4115</v>
      </c>
      <c r="D3265" s="210">
        <v>10.59</v>
      </c>
    </row>
    <row r="3266" spans="1:4" x14ac:dyDescent="0.25">
      <c r="A3266" s="30">
        <v>41038</v>
      </c>
      <c r="B3266" s="30" t="s">
        <v>8231</v>
      </c>
      <c r="C3266" s="30" t="s">
        <v>4120</v>
      </c>
      <c r="D3266" s="211">
        <v>1878.41</v>
      </c>
    </row>
    <row r="3267" spans="1:4" x14ac:dyDescent="0.25">
      <c r="A3267" s="30">
        <v>4094</v>
      </c>
      <c r="B3267" s="30" t="s">
        <v>8232</v>
      </c>
      <c r="C3267" s="30" t="s">
        <v>4115</v>
      </c>
      <c r="D3267" s="210">
        <v>15</v>
      </c>
    </row>
    <row r="3268" spans="1:4" x14ac:dyDescent="0.25">
      <c r="A3268" s="30">
        <v>40988</v>
      </c>
      <c r="B3268" s="30" t="s">
        <v>8233</v>
      </c>
      <c r="C3268" s="30" t="s">
        <v>4120</v>
      </c>
      <c r="D3268" s="211">
        <v>2659.4</v>
      </c>
    </row>
    <row r="3269" spans="1:4" x14ac:dyDescent="0.25">
      <c r="A3269" s="30">
        <v>4095</v>
      </c>
      <c r="B3269" s="30" t="s">
        <v>8234</v>
      </c>
      <c r="C3269" s="30" t="s">
        <v>4115</v>
      </c>
      <c r="D3269" s="210">
        <v>10.4</v>
      </c>
    </row>
    <row r="3270" spans="1:4" x14ac:dyDescent="0.25">
      <c r="A3270" s="30">
        <v>40990</v>
      </c>
      <c r="B3270" s="30" t="s">
        <v>8235</v>
      </c>
      <c r="C3270" s="30" t="s">
        <v>4120</v>
      </c>
      <c r="D3270" s="211">
        <v>1845.41</v>
      </c>
    </row>
    <row r="3271" spans="1:4" x14ac:dyDescent="0.25">
      <c r="A3271" s="30">
        <v>4097</v>
      </c>
      <c r="B3271" s="30" t="s">
        <v>8236</v>
      </c>
      <c r="C3271" s="30" t="s">
        <v>4115</v>
      </c>
      <c r="D3271" s="210">
        <v>12.24</v>
      </c>
    </row>
    <row r="3272" spans="1:4" x14ac:dyDescent="0.25">
      <c r="A3272" s="30">
        <v>40994</v>
      </c>
      <c r="B3272" s="30" t="s">
        <v>8237</v>
      </c>
      <c r="C3272" s="30" t="s">
        <v>4120</v>
      </c>
      <c r="D3272" s="211">
        <v>2172.62</v>
      </c>
    </row>
    <row r="3273" spans="1:4" x14ac:dyDescent="0.25">
      <c r="A3273" s="30">
        <v>4096</v>
      </c>
      <c r="B3273" s="30" t="s">
        <v>8238</v>
      </c>
      <c r="C3273" s="30" t="s">
        <v>4115</v>
      </c>
      <c r="D3273" s="210">
        <v>13.15</v>
      </c>
    </row>
    <row r="3274" spans="1:4" x14ac:dyDescent="0.25">
      <c r="A3274" s="30">
        <v>40992</v>
      </c>
      <c r="B3274" s="30" t="s">
        <v>8239</v>
      </c>
      <c r="C3274" s="30" t="s">
        <v>4120</v>
      </c>
      <c r="D3274" s="211">
        <v>2331.58</v>
      </c>
    </row>
    <row r="3275" spans="1:4" x14ac:dyDescent="0.25">
      <c r="A3275" s="30">
        <v>13955</v>
      </c>
      <c r="B3275" s="30" t="s">
        <v>8240</v>
      </c>
      <c r="C3275" s="30" t="s">
        <v>4113</v>
      </c>
      <c r="D3275" s="211">
        <v>2679.91</v>
      </c>
    </row>
    <row r="3276" spans="1:4" x14ac:dyDescent="0.25">
      <c r="A3276" s="30">
        <v>4114</v>
      </c>
      <c r="B3276" s="30" t="s">
        <v>8241</v>
      </c>
      <c r="C3276" s="30" t="s">
        <v>4113</v>
      </c>
      <c r="D3276" s="210">
        <v>53.67</v>
      </c>
    </row>
    <row r="3277" spans="1:4" x14ac:dyDescent="0.25">
      <c r="A3277" s="30">
        <v>36797</v>
      </c>
      <c r="B3277" s="30" t="s">
        <v>13507</v>
      </c>
      <c r="C3277" s="30" t="s">
        <v>4113</v>
      </c>
      <c r="D3277" s="210">
        <v>47.79</v>
      </c>
    </row>
    <row r="3278" spans="1:4" x14ac:dyDescent="0.25">
      <c r="A3278" s="30">
        <v>4107</v>
      </c>
      <c r="B3278" s="30" t="s">
        <v>13508</v>
      </c>
      <c r="C3278" s="30" t="s">
        <v>4113</v>
      </c>
      <c r="D3278" s="210">
        <v>45.06</v>
      </c>
    </row>
    <row r="3279" spans="1:4" x14ac:dyDescent="0.25">
      <c r="A3279" s="30">
        <v>4102</v>
      </c>
      <c r="B3279" s="30" t="s">
        <v>13509</v>
      </c>
      <c r="C3279" s="30" t="s">
        <v>4113</v>
      </c>
      <c r="D3279" s="210">
        <v>55</v>
      </c>
    </row>
    <row r="3280" spans="1:4" x14ac:dyDescent="0.25">
      <c r="A3280" s="30">
        <v>36799</v>
      </c>
      <c r="B3280" s="30" t="s">
        <v>8242</v>
      </c>
      <c r="C3280" s="30" t="s">
        <v>4113</v>
      </c>
      <c r="D3280" s="210">
        <v>46.38</v>
      </c>
    </row>
    <row r="3281" spans="1:4" x14ac:dyDescent="0.25">
      <c r="A3281" s="30">
        <v>2747</v>
      </c>
      <c r="B3281" s="30" t="s">
        <v>13510</v>
      </c>
      <c r="C3281" s="30" t="s">
        <v>4116</v>
      </c>
      <c r="D3281" s="210">
        <v>20.79</v>
      </c>
    </row>
    <row r="3282" spans="1:4" x14ac:dyDescent="0.25">
      <c r="A3282" s="30">
        <v>21138</v>
      </c>
      <c r="B3282" s="30" t="s">
        <v>13511</v>
      </c>
      <c r="C3282" s="30" t="s">
        <v>4116</v>
      </c>
      <c r="D3282" s="210">
        <v>6.59</v>
      </c>
    </row>
    <row r="3283" spans="1:4" x14ac:dyDescent="0.25">
      <c r="A3283" s="30">
        <v>10826</v>
      </c>
      <c r="B3283" s="30" t="s">
        <v>8243</v>
      </c>
      <c r="C3283" s="30" t="s">
        <v>4113</v>
      </c>
      <c r="D3283" s="210">
        <v>86.2</v>
      </c>
    </row>
    <row r="3284" spans="1:4" x14ac:dyDescent="0.25">
      <c r="A3284" s="30">
        <v>365</v>
      </c>
      <c r="B3284" s="30" t="s">
        <v>8244</v>
      </c>
      <c r="C3284" s="30" t="s">
        <v>4113</v>
      </c>
      <c r="D3284" s="210">
        <v>53.44</v>
      </c>
    </row>
    <row r="3285" spans="1:4" x14ac:dyDescent="0.25">
      <c r="A3285" s="30">
        <v>38639</v>
      </c>
      <c r="B3285" s="30" t="s">
        <v>8245</v>
      </c>
      <c r="C3285" s="30" t="s">
        <v>4113</v>
      </c>
      <c r="D3285" s="210">
        <v>206.89</v>
      </c>
    </row>
    <row r="3286" spans="1:4" x14ac:dyDescent="0.25">
      <c r="A3286" s="30">
        <v>38640</v>
      </c>
      <c r="B3286" s="30" t="s">
        <v>8246</v>
      </c>
      <c r="C3286" s="30" t="s">
        <v>4113</v>
      </c>
      <c r="D3286" s="210">
        <v>3.1</v>
      </c>
    </row>
    <row r="3287" spans="1:4" x14ac:dyDescent="0.25">
      <c r="A3287" s="30">
        <v>358</v>
      </c>
      <c r="B3287" s="30" t="s">
        <v>8247</v>
      </c>
      <c r="C3287" s="30" t="s">
        <v>4113</v>
      </c>
      <c r="D3287" s="210">
        <v>63.79</v>
      </c>
    </row>
    <row r="3288" spans="1:4" x14ac:dyDescent="0.25">
      <c r="A3288" s="30">
        <v>359</v>
      </c>
      <c r="B3288" s="30" t="s">
        <v>8248</v>
      </c>
      <c r="C3288" s="30" t="s">
        <v>4113</v>
      </c>
      <c r="D3288" s="210">
        <v>131.03</v>
      </c>
    </row>
    <row r="3289" spans="1:4" x14ac:dyDescent="0.25">
      <c r="A3289" s="30">
        <v>38641</v>
      </c>
      <c r="B3289" s="30" t="s">
        <v>8249</v>
      </c>
      <c r="C3289" s="30" t="s">
        <v>4113</v>
      </c>
      <c r="D3289" s="210">
        <v>129.31</v>
      </c>
    </row>
    <row r="3290" spans="1:4" x14ac:dyDescent="0.25">
      <c r="A3290" s="30">
        <v>360</v>
      </c>
      <c r="B3290" s="30" t="s">
        <v>8250</v>
      </c>
      <c r="C3290" s="30" t="s">
        <v>4113</v>
      </c>
      <c r="D3290" s="210">
        <v>3</v>
      </c>
    </row>
    <row r="3291" spans="1:4" x14ac:dyDescent="0.25">
      <c r="A3291" s="30">
        <v>42430</v>
      </c>
      <c r="B3291" s="30" t="s">
        <v>8251</v>
      </c>
      <c r="C3291" s="30" t="s">
        <v>4113</v>
      </c>
      <c r="D3291" s="211">
        <v>5507.76</v>
      </c>
    </row>
    <row r="3292" spans="1:4" x14ac:dyDescent="0.25">
      <c r="A3292" s="30">
        <v>4214</v>
      </c>
      <c r="B3292" s="30" t="s">
        <v>8252</v>
      </c>
      <c r="C3292" s="30" t="s">
        <v>4113</v>
      </c>
      <c r="D3292" s="210">
        <v>9.06</v>
      </c>
    </row>
    <row r="3293" spans="1:4" x14ac:dyDescent="0.25">
      <c r="A3293" s="30">
        <v>4215</v>
      </c>
      <c r="B3293" s="30" t="s">
        <v>8253</v>
      </c>
      <c r="C3293" s="30" t="s">
        <v>4113</v>
      </c>
      <c r="D3293" s="210">
        <v>5.96</v>
      </c>
    </row>
    <row r="3294" spans="1:4" x14ac:dyDescent="0.25">
      <c r="A3294" s="30">
        <v>4210</v>
      </c>
      <c r="B3294" s="30" t="s">
        <v>8254</v>
      </c>
      <c r="C3294" s="30" t="s">
        <v>4113</v>
      </c>
      <c r="D3294" s="210">
        <v>1</v>
      </c>
    </row>
    <row r="3295" spans="1:4" x14ac:dyDescent="0.25">
      <c r="A3295" s="30">
        <v>4212</v>
      </c>
      <c r="B3295" s="30" t="s">
        <v>8255</v>
      </c>
      <c r="C3295" s="30" t="s">
        <v>4113</v>
      </c>
      <c r="D3295" s="210">
        <v>2.88</v>
      </c>
    </row>
    <row r="3296" spans="1:4" x14ac:dyDescent="0.25">
      <c r="A3296" s="30">
        <v>4213</v>
      </c>
      <c r="B3296" s="30" t="s">
        <v>8256</v>
      </c>
      <c r="C3296" s="30" t="s">
        <v>4113</v>
      </c>
      <c r="D3296" s="210">
        <v>12.87</v>
      </c>
    </row>
    <row r="3297" spans="1:4" x14ac:dyDescent="0.25">
      <c r="A3297" s="30">
        <v>4211</v>
      </c>
      <c r="B3297" s="30" t="s">
        <v>8257</v>
      </c>
      <c r="C3297" s="30" t="s">
        <v>4113</v>
      </c>
      <c r="D3297" s="210">
        <v>1.44</v>
      </c>
    </row>
    <row r="3298" spans="1:4" x14ac:dyDescent="0.25">
      <c r="A3298" s="30">
        <v>4209</v>
      </c>
      <c r="B3298" s="30" t="s">
        <v>8258</v>
      </c>
      <c r="C3298" s="30" t="s">
        <v>4113</v>
      </c>
      <c r="D3298" s="210">
        <v>14.14</v>
      </c>
    </row>
    <row r="3299" spans="1:4" x14ac:dyDescent="0.25">
      <c r="A3299" s="30">
        <v>4180</v>
      </c>
      <c r="B3299" s="30" t="s">
        <v>8259</v>
      </c>
      <c r="C3299" s="30" t="s">
        <v>4113</v>
      </c>
      <c r="D3299" s="210">
        <v>10.64</v>
      </c>
    </row>
    <row r="3300" spans="1:4" x14ac:dyDescent="0.25">
      <c r="A3300" s="30">
        <v>4177</v>
      </c>
      <c r="B3300" s="30" t="s">
        <v>8260</v>
      </c>
      <c r="C3300" s="30" t="s">
        <v>4113</v>
      </c>
      <c r="D3300" s="210">
        <v>3.53</v>
      </c>
    </row>
    <row r="3301" spans="1:4" x14ac:dyDescent="0.25">
      <c r="A3301" s="30">
        <v>4179</v>
      </c>
      <c r="B3301" s="30" t="s">
        <v>8261</v>
      </c>
      <c r="C3301" s="30" t="s">
        <v>4113</v>
      </c>
      <c r="D3301" s="210">
        <v>7.23</v>
      </c>
    </row>
    <row r="3302" spans="1:4" x14ac:dyDescent="0.25">
      <c r="A3302" s="30">
        <v>4208</v>
      </c>
      <c r="B3302" s="30" t="s">
        <v>8262</v>
      </c>
      <c r="C3302" s="30" t="s">
        <v>4113</v>
      </c>
      <c r="D3302" s="210">
        <v>33.659999999999997</v>
      </c>
    </row>
    <row r="3303" spans="1:4" x14ac:dyDescent="0.25">
      <c r="A3303" s="30">
        <v>4181</v>
      </c>
      <c r="B3303" s="30" t="s">
        <v>8263</v>
      </c>
      <c r="C3303" s="30" t="s">
        <v>4113</v>
      </c>
      <c r="D3303" s="210">
        <v>21.99</v>
      </c>
    </row>
    <row r="3304" spans="1:4" x14ac:dyDescent="0.25">
      <c r="A3304" s="30">
        <v>4178</v>
      </c>
      <c r="B3304" s="30" t="s">
        <v>8264</v>
      </c>
      <c r="C3304" s="30" t="s">
        <v>4113</v>
      </c>
      <c r="D3304" s="210">
        <v>4.9000000000000004</v>
      </c>
    </row>
    <row r="3305" spans="1:4" x14ac:dyDescent="0.25">
      <c r="A3305" s="30">
        <v>4182</v>
      </c>
      <c r="B3305" s="30" t="s">
        <v>8265</v>
      </c>
      <c r="C3305" s="30" t="s">
        <v>4113</v>
      </c>
      <c r="D3305" s="210">
        <v>54.75</v>
      </c>
    </row>
    <row r="3306" spans="1:4" x14ac:dyDescent="0.25">
      <c r="A3306" s="30">
        <v>4183</v>
      </c>
      <c r="B3306" s="30" t="s">
        <v>8266</v>
      </c>
      <c r="C3306" s="30" t="s">
        <v>4113</v>
      </c>
      <c r="D3306" s="210">
        <v>88.15</v>
      </c>
    </row>
    <row r="3307" spans="1:4" x14ac:dyDescent="0.25">
      <c r="A3307" s="30">
        <v>4184</v>
      </c>
      <c r="B3307" s="30" t="s">
        <v>8267</v>
      </c>
      <c r="C3307" s="30" t="s">
        <v>4113</v>
      </c>
      <c r="D3307" s="210">
        <v>194.59</v>
      </c>
    </row>
    <row r="3308" spans="1:4" x14ac:dyDescent="0.25">
      <c r="A3308" s="30">
        <v>4185</v>
      </c>
      <c r="B3308" s="30" t="s">
        <v>8268</v>
      </c>
      <c r="C3308" s="30" t="s">
        <v>4113</v>
      </c>
      <c r="D3308" s="210">
        <v>323.31</v>
      </c>
    </row>
    <row r="3309" spans="1:4" x14ac:dyDescent="0.25">
      <c r="A3309" s="30">
        <v>4205</v>
      </c>
      <c r="B3309" s="30" t="s">
        <v>8269</v>
      </c>
      <c r="C3309" s="30" t="s">
        <v>4113</v>
      </c>
      <c r="D3309" s="210">
        <v>18.670000000000002</v>
      </c>
    </row>
    <row r="3310" spans="1:4" x14ac:dyDescent="0.25">
      <c r="A3310" s="30">
        <v>4192</v>
      </c>
      <c r="B3310" s="30" t="s">
        <v>8270</v>
      </c>
      <c r="C3310" s="30" t="s">
        <v>4113</v>
      </c>
      <c r="D3310" s="210">
        <v>18.670000000000002</v>
      </c>
    </row>
    <row r="3311" spans="1:4" x14ac:dyDescent="0.25">
      <c r="A3311" s="30">
        <v>4191</v>
      </c>
      <c r="B3311" s="30" t="s">
        <v>8271</v>
      </c>
      <c r="C3311" s="30" t="s">
        <v>4113</v>
      </c>
      <c r="D3311" s="210">
        <v>18.670000000000002</v>
      </c>
    </row>
    <row r="3312" spans="1:4" x14ac:dyDescent="0.25">
      <c r="A3312" s="30">
        <v>4207</v>
      </c>
      <c r="B3312" s="30" t="s">
        <v>8272</v>
      </c>
      <c r="C3312" s="30" t="s">
        <v>4113</v>
      </c>
      <c r="D3312" s="210">
        <v>15.02</v>
      </c>
    </row>
    <row r="3313" spans="1:4" x14ac:dyDescent="0.25">
      <c r="A3313" s="30">
        <v>4206</v>
      </c>
      <c r="B3313" s="30" t="s">
        <v>8273</v>
      </c>
      <c r="C3313" s="30" t="s">
        <v>4113</v>
      </c>
      <c r="D3313" s="210">
        <v>14.59</v>
      </c>
    </row>
    <row r="3314" spans="1:4" x14ac:dyDescent="0.25">
      <c r="A3314" s="30">
        <v>4190</v>
      </c>
      <c r="B3314" s="30" t="s">
        <v>8274</v>
      </c>
      <c r="C3314" s="30" t="s">
        <v>4113</v>
      </c>
      <c r="D3314" s="210">
        <v>14.59</v>
      </c>
    </row>
    <row r="3315" spans="1:4" x14ac:dyDescent="0.25">
      <c r="A3315" s="30">
        <v>4186</v>
      </c>
      <c r="B3315" s="30" t="s">
        <v>8275</v>
      </c>
      <c r="C3315" s="30" t="s">
        <v>4113</v>
      </c>
      <c r="D3315" s="210">
        <v>4.3099999999999996</v>
      </c>
    </row>
    <row r="3316" spans="1:4" x14ac:dyDescent="0.25">
      <c r="A3316" s="30">
        <v>4188</v>
      </c>
      <c r="B3316" s="30" t="s">
        <v>8276</v>
      </c>
      <c r="C3316" s="30" t="s">
        <v>4113</v>
      </c>
      <c r="D3316" s="210">
        <v>8.8000000000000007</v>
      </c>
    </row>
    <row r="3317" spans="1:4" x14ac:dyDescent="0.25">
      <c r="A3317" s="30">
        <v>4189</v>
      </c>
      <c r="B3317" s="30" t="s">
        <v>8277</v>
      </c>
      <c r="C3317" s="30" t="s">
        <v>4113</v>
      </c>
      <c r="D3317" s="210">
        <v>8.8000000000000007</v>
      </c>
    </row>
    <row r="3318" spans="1:4" x14ac:dyDescent="0.25">
      <c r="A3318" s="30">
        <v>4197</v>
      </c>
      <c r="B3318" s="30" t="s">
        <v>8278</v>
      </c>
      <c r="C3318" s="30" t="s">
        <v>4113</v>
      </c>
      <c r="D3318" s="210">
        <v>46.62</v>
      </c>
    </row>
    <row r="3319" spans="1:4" x14ac:dyDescent="0.25">
      <c r="A3319" s="30">
        <v>4194</v>
      </c>
      <c r="B3319" s="30" t="s">
        <v>8279</v>
      </c>
      <c r="C3319" s="30" t="s">
        <v>4113</v>
      </c>
      <c r="D3319" s="210">
        <v>28.17</v>
      </c>
    </row>
    <row r="3320" spans="1:4" x14ac:dyDescent="0.25">
      <c r="A3320" s="30">
        <v>4193</v>
      </c>
      <c r="B3320" s="30" t="s">
        <v>8280</v>
      </c>
      <c r="C3320" s="30" t="s">
        <v>4113</v>
      </c>
      <c r="D3320" s="210">
        <v>28.17</v>
      </c>
    </row>
    <row r="3321" spans="1:4" x14ac:dyDescent="0.25">
      <c r="A3321" s="30">
        <v>4204</v>
      </c>
      <c r="B3321" s="30" t="s">
        <v>8281</v>
      </c>
      <c r="C3321" s="30" t="s">
        <v>4113</v>
      </c>
      <c r="D3321" s="210">
        <v>28.17</v>
      </c>
    </row>
    <row r="3322" spans="1:4" x14ac:dyDescent="0.25">
      <c r="A3322" s="30">
        <v>4187</v>
      </c>
      <c r="B3322" s="30" t="s">
        <v>8282</v>
      </c>
      <c r="C3322" s="30" t="s">
        <v>4113</v>
      </c>
      <c r="D3322" s="210">
        <v>5.61</v>
      </c>
    </row>
    <row r="3323" spans="1:4" x14ac:dyDescent="0.25">
      <c r="A3323" s="30">
        <v>4202</v>
      </c>
      <c r="B3323" s="30" t="s">
        <v>8283</v>
      </c>
      <c r="C3323" s="30" t="s">
        <v>4113</v>
      </c>
      <c r="D3323" s="210">
        <v>85.14</v>
      </c>
    </row>
    <row r="3324" spans="1:4" x14ac:dyDescent="0.25">
      <c r="A3324" s="30">
        <v>4203</v>
      </c>
      <c r="B3324" s="30" t="s">
        <v>8284</v>
      </c>
      <c r="C3324" s="30" t="s">
        <v>4113</v>
      </c>
      <c r="D3324" s="210">
        <v>75.2</v>
      </c>
    </row>
    <row r="3325" spans="1:4" x14ac:dyDescent="0.25">
      <c r="A3325" s="30">
        <v>40368</v>
      </c>
      <c r="B3325" s="30" t="s">
        <v>8285</v>
      </c>
      <c r="C3325" s="30" t="s">
        <v>4113</v>
      </c>
      <c r="D3325" s="210">
        <v>40.47</v>
      </c>
    </row>
    <row r="3326" spans="1:4" x14ac:dyDescent="0.25">
      <c r="A3326" s="30">
        <v>40365</v>
      </c>
      <c r="B3326" s="30" t="s">
        <v>8286</v>
      </c>
      <c r="C3326" s="30" t="s">
        <v>4113</v>
      </c>
      <c r="D3326" s="210">
        <v>27.3</v>
      </c>
    </row>
    <row r="3327" spans="1:4" x14ac:dyDescent="0.25">
      <c r="A3327" s="30">
        <v>40356</v>
      </c>
      <c r="B3327" s="30" t="s">
        <v>8287</v>
      </c>
      <c r="C3327" s="30" t="s">
        <v>4113</v>
      </c>
      <c r="D3327" s="210">
        <v>9.33</v>
      </c>
    </row>
    <row r="3328" spans="1:4" x14ac:dyDescent="0.25">
      <c r="A3328" s="30">
        <v>40362</v>
      </c>
      <c r="B3328" s="30" t="s">
        <v>8288</v>
      </c>
      <c r="C3328" s="30" t="s">
        <v>4113</v>
      </c>
      <c r="D3328" s="210">
        <v>18.079999999999998</v>
      </c>
    </row>
    <row r="3329" spans="1:4" x14ac:dyDescent="0.25">
      <c r="A3329" s="30">
        <v>40374</v>
      </c>
      <c r="B3329" s="30" t="s">
        <v>8289</v>
      </c>
      <c r="C3329" s="30" t="s">
        <v>4113</v>
      </c>
      <c r="D3329" s="210">
        <v>105.78</v>
      </c>
    </row>
    <row r="3330" spans="1:4" x14ac:dyDescent="0.25">
      <c r="A3330" s="30">
        <v>40371</v>
      </c>
      <c r="B3330" s="30" t="s">
        <v>8290</v>
      </c>
      <c r="C3330" s="30" t="s">
        <v>4113</v>
      </c>
      <c r="D3330" s="210">
        <v>66.59</v>
      </c>
    </row>
    <row r="3331" spans="1:4" x14ac:dyDescent="0.25">
      <c r="A3331" s="30">
        <v>40359</v>
      </c>
      <c r="B3331" s="30" t="s">
        <v>8291</v>
      </c>
      <c r="C3331" s="30" t="s">
        <v>4113</v>
      </c>
      <c r="D3331" s="210">
        <v>12.05</v>
      </c>
    </row>
    <row r="3332" spans="1:4" x14ac:dyDescent="0.25">
      <c r="A3332" s="30">
        <v>7595</v>
      </c>
      <c r="B3332" s="30" t="s">
        <v>8292</v>
      </c>
      <c r="C3332" s="30" t="s">
        <v>4115</v>
      </c>
      <c r="D3332" s="210">
        <v>7.02</v>
      </c>
    </row>
    <row r="3333" spans="1:4" x14ac:dyDescent="0.25">
      <c r="A3333" s="30">
        <v>41094</v>
      </c>
      <c r="B3333" s="30" t="s">
        <v>8293</v>
      </c>
      <c r="C3333" s="30" t="s">
        <v>4120</v>
      </c>
      <c r="D3333" s="211">
        <v>1245.72</v>
      </c>
    </row>
    <row r="3334" spans="1:4" x14ac:dyDescent="0.25">
      <c r="A3334" s="30">
        <v>39609</v>
      </c>
      <c r="B3334" s="30" t="s">
        <v>13512</v>
      </c>
      <c r="C3334" s="30" t="s">
        <v>4113</v>
      </c>
      <c r="D3334" s="211">
        <v>66610.13</v>
      </c>
    </row>
    <row r="3335" spans="1:4" x14ac:dyDescent="0.25">
      <c r="A3335" s="30">
        <v>39610</v>
      </c>
      <c r="B3335" s="30" t="s">
        <v>13513</v>
      </c>
      <c r="C3335" s="30" t="s">
        <v>4113</v>
      </c>
      <c r="D3335" s="211">
        <v>97230.01</v>
      </c>
    </row>
    <row r="3336" spans="1:4" x14ac:dyDescent="0.25">
      <c r="A3336" s="30">
        <v>39611</v>
      </c>
      <c r="B3336" s="30" t="s">
        <v>13514</v>
      </c>
      <c r="C3336" s="30" t="s">
        <v>4113</v>
      </c>
      <c r="D3336" s="211">
        <v>117664.22</v>
      </c>
    </row>
    <row r="3337" spans="1:4" x14ac:dyDescent="0.25">
      <c r="A3337" s="30">
        <v>39612</v>
      </c>
      <c r="B3337" s="30" t="s">
        <v>13515</v>
      </c>
      <c r="C3337" s="30" t="s">
        <v>4113</v>
      </c>
      <c r="D3337" s="211">
        <v>184323.66</v>
      </c>
    </row>
    <row r="3338" spans="1:4" x14ac:dyDescent="0.25">
      <c r="A3338" s="30">
        <v>39608</v>
      </c>
      <c r="B3338" s="30" t="s">
        <v>13516</v>
      </c>
      <c r="C3338" s="30" t="s">
        <v>4113</v>
      </c>
      <c r="D3338" s="211">
        <v>53260.76</v>
      </c>
    </row>
    <row r="3339" spans="1:4" x14ac:dyDescent="0.25">
      <c r="A3339" s="30">
        <v>38175</v>
      </c>
      <c r="B3339" s="30" t="s">
        <v>13517</v>
      </c>
      <c r="C3339" s="30" t="s">
        <v>4113</v>
      </c>
      <c r="D3339" s="210">
        <v>4.99</v>
      </c>
    </row>
    <row r="3340" spans="1:4" x14ac:dyDescent="0.25">
      <c r="A3340" s="30">
        <v>38176</v>
      </c>
      <c r="B3340" s="30" t="s">
        <v>13518</v>
      </c>
      <c r="C3340" s="30" t="s">
        <v>4113</v>
      </c>
      <c r="D3340" s="210">
        <v>14.68</v>
      </c>
    </row>
    <row r="3341" spans="1:4" x14ac:dyDescent="0.25">
      <c r="A3341" s="30">
        <v>36152</v>
      </c>
      <c r="B3341" s="30" t="s">
        <v>8294</v>
      </c>
      <c r="C3341" s="30" t="s">
        <v>4113</v>
      </c>
      <c r="D3341" s="210">
        <v>5.45</v>
      </c>
    </row>
    <row r="3342" spans="1:4" x14ac:dyDescent="0.25">
      <c r="A3342" s="30">
        <v>11138</v>
      </c>
      <c r="B3342" s="30" t="s">
        <v>8295</v>
      </c>
      <c r="C3342" s="30" t="s">
        <v>4118</v>
      </c>
      <c r="D3342" s="210">
        <v>3.06</v>
      </c>
    </row>
    <row r="3343" spans="1:4" x14ac:dyDescent="0.25">
      <c r="A3343" s="30">
        <v>4221</v>
      </c>
      <c r="B3343" s="30" t="s">
        <v>8296</v>
      </c>
      <c r="C3343" s="30" t="s">
        <v>4118</v>
      </c>
      <c r="D3343" s="210">
        <v>4.76</v>
      </c>
    </row>
    <row r="3344" spans="1:4" x14ac:dyDescent="0.25">
      <c r="A3344" s="30">
        <v>4227</v>
      </c>
      <c r="B3344" s="30" t="s">
        <v>8297</v>
      </c>
      <c r="C3344" s="30" t="s">
        <v>4118</v>
      </c>
      <c r="D3344" s="210">
        <v>17.579999999999998</v>
      </c>
    </row>
    <row r="3345" spans="1:4" x14ac:dyDescent="0.25">
      <c r="A3345" s="30">
        <v>38170</v>
      </c>
      <c r="B3345" s="30" t="s">
        <v>13519</v>
      </c>
      <c r="C3345" s="30" t="s">
        <v>4113</v>
      </c>
      <c r="D3345" s="210">
        <v>21.81</v>
      </c>
    </row>
    <row r="3346" spans="1:4" x14ac:dyDescent="0.25">
      <c r="A3346" s="30">
        <v>4252</v>
      </c>
      <c r="B3346" s="30" t="s">
        <v>8298</v>
      </c>
      <c r="C3346" s="30" t="s">
        <v>4115</v>
      </c>
      <c r="D3346" s="210">
        <v>11.8</v>
      </c>
    </row>
    <row r="3347" spans="1:4" x14ac:dyDescent="0.25">
      <c r="A3347" s="30">
        <v>40980</v>
      </c>
      <c r="B3347" s="30" t="s">
        <v>8299</v>
      </c>
      <c r="C3347" s="30" t="s">
        <v>4120</v>
      </c>
      <c r="D3347" s="211">
        <v>2093.64</v>
      </c>
    </row>
    <row r="3348" spans="1:4" x14ac:dyDescent="0.25">
      <c r="A3348" s="30">
        <v>4243</v>
      </c>
      <c r="B3348" s="30" t="s">
        <v>8300</v>
      </c>
      <c r="C3348" s="30" t="s">
        <v>4115</v>
      </c>
      <c r="D3348" s="210">
        <v>10.130000000000001</v>
      </c>
    </row>
    <row r="3349" spans="1:4" x14ac:dyDescent="0.25">
      <c r="A3349" s="30">
        <v>41031</v>
      </c>
      <c r="B3349" s="30" t="s">
        <v>8301</v>
      </c>
      <c r="C3349" s="30" t="s">
        <v>4120</v>
      </c>
      <c r="D3349" s="211">
        <v>1795.53</v>
      </c>
    </row>
    <row r="3350" spans="1:4" x14ac:dyDescent="0.25">
      <c r="A3350" s="30">
        <v>37666</v>
      </c>
      <c r="B3350" s="30" t="s">
        <v>13520</v>
      </c>
      <c r="C3350" s="30" t="s">
        <v>4115</v>
      </c>
      <c r="D3350" s="210">
        <v>9.76</v>
      </c>
    </row>
    <row r="3351" spans="1:4" x14ac:dyDescent="0.25">
      <c r="A3351" s="30">
        <v>40986</v>
      </c>
      <c r="B3351" s="30" t="s">
        <v>8302</v>
      </c>
      <c r="C3351" s="30" t="s">
        <v>4120</v>
      </c>
      <c r="D3351" s="211">
        <v>1732.75</v>
      </c>
    </row>
    <row r="3352" spans="1:4" x14ac:dyDescent="0.25">
      <c r="A3352" s="30">
        <v>4250</v>
      </c>
      <c r="B3352" s="30" t="s">
        <v>8303</v>
      </c>
      <c r="C3352" s="30" t="s">
        <v>4115</v>
      </c>
      <c r="D3352" s="210">
        <v>10.64</v>
      </c>
    </row>
    <row r="3353" spans="1:4" x14ac:dyDescent="0.25">
      <c r="A3353" s="30">
        <v>40978</v>
      </c>
      <c r="B3353" s="30" t="s">
        <v>8304</v>
      </c>
      <c r="C3353" s="30" t="s">
        <v>4120</v>
      </c>
      <c r="D3353" s="211">
        <v>1888.45</v>
      </c>
    </row>
    <row r="3354" spans="1:4" x14ac:dyDescent="0.25">
      <c r="A3354" s="30">
        <v>25960</v>
      </c>
      <c r="B3354" s="30" t="s">
        <v>8305</v>
      </c>
      <c r="C3354" s="30" t="s">
        <v>4115</v>
      </c>
      <c r="D3354" s="210">
        <v>12.46</v>
      </c>
    </row>
    <row r="3355" spans="1:4" x14ac:dyDescent="0.25">
      <c r="A3355" s="30">
        <v>41043</v>
      </c>
      <c r="B3355" s="30" t="s">
        <v>8306</v>
      </c>
      <c r="C3355" s="30" t="s">
        <v>4120</v>
      </c>
      <c r="D3355" s="211">
        <v>2209.88</v>
      </c>
    </row>
    <row r="3356" spans="1:4" x14ac:dyDescent="0.25">
      <c r="A3356" s="30">
        <v>4234</v>
      </c>
      <c r="B3356" s="30" t="s">
        <v>8307</v>
      </c>
      <c r="C3356" s="30" t="s">
        <v>4115</v>
      </c>
      <c r="D3356" s="210">
        <v>13.66</v>
      </c>
    </row>
    <row r="3357" spans="1:4" x14ac:dyDescent="0.25">
      <c r="A3357" s="30">
        <v>40987</v>
      </c>
      <c r="B3357" s="30" t="s">
        <v>8308</v>
      </c>
      <c r="C3357" s="30" t="s">
        <v>4120</v>
      </c>
      <c r="D3357" s="211">
        <v>2420.84</v>
      </c>
    </row>
    <row r="3358" spans="1:4" x14ac:dyDescent="0.25">
      <c r="A3358" s="30">
        <v>4253</v>
      </c>
      <c r="B3358" s="30" t="s">
        <v>13521</v>
      </c>
      <c r="C3358" s="30" t="s">
        <v>4115</v>
      </c>
      <c r="D3358" s="210">
        <v>9.82</v>
      </c>
    </row>
    <row r="3359" spans="1:4" x14ac:dyDescent="0.25">
      <c r="A3359" s="30">
        <v>40981</v>
      </c>
      <c r="B3359" s="30" t="s">
        <v>8309</v>
      </c>
      <c r="C3359" s="30" t="s">
        <v>4120</v>
      </c>
      <c r="D3359" s="211">
        <v>1741.33</v>
      </c>
    </row>
    <row r="3360" spans="1:4" x14ac:dyDescent="0.25">
      <c r="A3360" s="30">
        <v>4254</v>
      </c>
      <c r="B3360" s="30" t="s">
        <v>8310</v>
      </c>
      <c r="C3360" s="30" t="s">
        <v>4115</v>
      </c>
      <c r="D3360" s="210">
        <v>9.8699999999999992</v>
      </c>
    </row>
    <row r="3361" spans="1:4" x14ac:dyDescent="0.25">
      <c r="A3361" s="30">
        <v>41036</v>
      </c>
      <c r="B3361" s="30" t="s">
        <v>8311</v>
      </c>
      <c r="C3361" s="30" t="s">
        <v>4120</v>
      </c>
      <c r="D3361" s="211">
        <v>1750.88</v>
      </c>
    </row>
    <row r="3362" spans="1:4" x14ac:dyDescent="0.25">
      <c r="A3362" s="30">
        <v>4251</v>
      </c>
      <c r="B3362" s="30" t="s">
        <v>8312</v>
      </c>
      <c r="C3362" s="30" t="s">
        <v>4115</v>
      </c>
      <c r="D3362" s="210">
        <v>12.23</v>
      </c>
    </row>
    <row r="3363" spans="1:4" x14ac:dyDescent="0.25">
      <c r="A3363" s="30">
        <v>40979</v>
      </c>
      <c r="B3363" s="30" t="s">
        <v>8313</v>
      </c>
      <c r="C3363" s="30" t="s">
        <v>4120</v>
      </c>
      <c r="D3363" s="211">
        <v>2167.1999999999998</v>
      </c>
    </row>
    <row r="3364" spans="1:4" x14ac:dyDescent="0.25">
      <c r="A3364" s="30">
        <v>4230</v>
      </c>
      <c r="B3364" s="30" t="s">
        <v>8314</v>
      </c>
      <c r="C3364" s="30" t="s">
        <v>4115</v>
      </c>
      <c r="D3364" s="210">
        <v>10.4</v>
      </c>
    </row>
    <row r="3365" spans="1:4" x14ac:dyDescent="0.25">
      <c r="A3365" s="30">
        <v>40998</v>
      </c>
      <c r="B3365" s="30" t="s">
        <v>8315</v>
      </c>
      <c r="C3365" s="30" t="s">
        <v>4120</v>
      </c>
      <c r="D3365" s="211">
        <v>1845.41</v>
      </c>
    </row>
    <row r="3366" spans="1:4" x14ac:dyDescent="0.25">
      <c r="A3366" s="30">
        <v>4257</v>
      </c>
      <c r="B3366" s="30" t="s">
        <v>8316</v>
      </c>
      <c r="C3366" s="30" t="s">
        <v>4115</v>
      </c>
      <c r="D3366" s="210">
        <v>8.1999999999999993</v>
      </c>
    </row>
    <row r="3367" spans="1:4" x14ac:dyDescent="0.25">
      <c r="A3367" s="30">
        <v>40982</v>
      </c>
      <c r="B3367" s="30" t="s">
        <v>8317</v>
      </c>
      <c r="C3367" s="30" t="s">
        <v>4120</v>
      </c>
      <c r="D3367" s="211">
        <v>1454.81</v>
      </c>
    </row>
    <row r="3368" spans="1:4" x14ac:dyDescent="0.25">
      <c r="A3368" s="30">
        <v>4240</v>
      </c>
      <c r="B3368" s="30" t="s">
        <v>8318</v>
      </c>
      <c r="C3368" s="30" t="s">
        <v>4115</v>
      </c>
      <c r="D3368" s="210">
        <v>12.67</v>
      </c>
    </row>
    <row r="3369" spans="1:4" x14ac:dyDescent="0.25">
      <c r="A3369" s="30">
        <v>41026</v>
      </c>
      <c r="B3369" s="30" t="s">
        <v>8319</v>
      </c>
      <c r="C3369" s="30" t="s">
        <v>4120</v>
      </c>
      <c r="D3369" s="211">
        <v>2247.56</v>
      </c>
    </row>
    <row r="3370" spans="1:4" x14ac:dyDescent="0.25">
      <c r="A3370" s="30">
        <v>4239</v>
      </c>
      <c r="B3370" s="30" t="s">
        <v>8320</v>
      </c>
      <c r="C3370" s="30" t="s">
        <v>4115</v>
      </c>
      <c r="D3370" s="210">
        <v>15.55</v>
      </c>
    </row>
    <row r="3371" spans="1:4" x14ac:dyDescent="0.25">
      <c r="A3371" s="30">
        <v>41024</v>
      </c>
      <c r="B3371" s="30" t="s">
        <v>8321</v>
      </c>
      <c r="C3371" s="30" t="s">
        <v>4120</v>
      </c>
      <c r="D3371" s="211">
        <v>2757.34</v>
      </c>
    </row>
    <row r="3372" spans="1:4" x14ac:dyDescent="0.25">
      <c r="A3372" s="30">
        <v>4248</v>
      </c>
      <c r="B3372" s="30" t="s">
        <v>8322</v>
      </c>
      <c r="C3372" s="30" t="s">
        <v>4115</v>
      </c>
      <c r="D3372" s="210">
        <v>11.36</v>
      </c>
    </row>
    <row r="3373" spans="1:4" x14ac:dyDescent="0.25">
      <c r="A3373" s="30">
        <v>41033</v>
      </c>
      <c r="B3373" s="30" t="s">
        <v>8323</v>
      </c>
      <c r="C3373" s="30" t="s">
        <v>4120</v>
      </c>
      <c r="D3373" s="211">
        <v>2013.58</v>
      </c>
    </row>
    <row r="3374" spans="1:4" x14ac:dyDescent="0.25">
      <c r="A3374" s="30">
        <v>25959</v>
      </c>
      <c r="B3374" s="30" t="s">
        <v>13522</v>
      </c>
      <c r="C3374" s="30" t="s">
        <v>4115</v>
      </c>
      <c r="D3374" s="210">
        <v>13.09</v>
      </c>
    </row>
    <row r="3375" spans="1:4" x14ac:dyDescent="0.25">
      <c r="A3375" s="30">
        <v>41040</v>
      </c>
      <c r="B3375" s="30" t="s">
        <v>13523</v>
      </c>
      <c r="C3375" s="30" t="s">
        <v>4120</v>
      </c>
      <c r="D3375" s="211">
        <v>2320.38</v>
      </c>
    </row>
    <row r="3376" spans="1:4" x14ac:dyDescent="0.25">
      <c r="A3376" s="30">
        <v>4238</v>
      </c>
      <c r="B3376" s="30" t="s">
        <v>8324</v>
      </c>
      <c r="C3376" s="30" t="s">
        <v>4115</v>
      </c>
      <c r="D3376" s="210">
        <v>10.4</v>
      </c>
    </row>
    <row r="3377" spans="1:4" x14ac:dyDescent="0.25">
      <c r="A3377" s="30">
        <v>41012</v>
      </c>
      <c r="B3377" s="30" t="s">
        <v>8325</v>
      </c>
      <c r="C3377" s="30" t="s">
        <v>4120</v>
      </c>
      <c r="D3377" s="211">
        <v>1845.41</v>
      </c>
    </row>
    <row r="3378" spans="1:4" x14ac:dyDescent="0.25">
      <c r="A3378" s="30">
        <v>4237</v>
      </c>
      <c r="B3378" s="30" t="s">
        <v>8326</v>
      </c>
      <c r="C3378" s="30" t="s">
        <v>4115</v>
      </c>
      <c r="D3378" s="210">
        <v>10.48</v>
      </c>
    </row>
    <row r="3379" spans="1:4" x14ac:dyDescent="0.25">
      <c r="A3379" s="30">
        <v>41002</v>
      </c>
      <c r="B3379" s="30" t="s">
        <v>8327</v>
      </c>
      <c r="C3379" s="30" t="s">
        <v>4120</v>
      </c>
      <c r="D3379" s="211">
        <v>1859.92</v>
      </c>
    </row>
    <row r="3380" spans="1:4" x14ac:dyDescent="0.25">
      <c r="A3380" s="30">
        <v>4233</v>
      </c>
      <c r="B3380" s="30" t="s">
        <v>8328</v>
      </c>
      <c r="C3380" s="30" t="s">
        <v>4115</v>
      </c>
      <c r="D3380" s="210">
        <v>11.23</v>
      </c>
    </row>
    <row r="3381" spans="1:4" x14ac:dyDescent="0.25">
      <c r="A3381" s="30">
        <v>41001</v>
      </c>
      <c r="B3381" s="30" t="s">
        <v>8329</v>
      </c>
      <c r="C3381" s="30" t="s">
        <v>4120</v>
      </c>
      <c r="D3381" s="211">
        <v>1992.67</v>
      </c>
    </row>
    <row r="3382" spans="1:4" x14ac:dyDescent="0.25">
      <c r="A3382" s="30">
        <v>2</v>
      </c>
      <c r="B3382" s="30" t="s">
        <v>8330</v>
      </c>
      <c r="C3382" s="30" t="s">
        <v>4119</v>
      </c>
      <c r="D3382" s="210">
        <v>14.02</v>
      </c>
    </row>
    <row r="3383" spans="1:4" x14ac:dyDescent="0.25">
      <c r="A3383" s="30">
        <v>36517</v>
      </c>
      <c r="B3383" s="30" t="s">
        <v>13524</v>
      </c>
      <c r="C3383" s="30" t="s">
        <v>4113</v>
      </c>
      <c r="D3383" s="211">
        <v>371184</v>
      </c>
    </row>
    <row r="3384" spans="1:4" x14ac:dyDescent="0.25">
      <c r="A3384" s="30">
        <v>4262</v>
      </c>
      <c r="B3384" s="30" t="s">
        <v>13525</v>
      </c>
      <c r="C3384" s="30" t="s">
        <v>4113</v>
      </c>
      <c r="D3384" s="211">
        <v>418000</v>
      </c>
    </row>
    <row r="3385" spans="1:4" x14ac:dyDescent="0.25">
      <c r="A3385" s="30">
        <v>4263</v>
      </c>
      <c r="B3385" s="30" t="s">
        <v>13526</v>
      </c>
      <c r="C3385" s="30" t="s">
        <v>4113</v>
      </c>
      <c r="D3385" s="211">
        <v>579626.63</v>
      </c>
    </row>
    <row r="3386" spans="1:4" x14ac:dyDescent="0.25">
      <c r="A3386" s="30">
        <v>36518</v>
      </c>
      <c r="B3386" s="30" t="s">
        <v>13527</v>
      </c>
      <c r="C3386" s="30" t="s">
        <v>4113</v>
      </c>
      <c r="D3386" s="211">
        <v>659882.63</v>
      </c>
    </row>
    <row r="3387" spans="1:4" x14ac:dyDescent="0.25">
      <c r="A3387" s="30">
        <v>14221</v>
      </c>
      <c r="B3387" s="30" t="s">
        <v>13528</v>
      </c>
      <c r="C3387" s="30" t="s">
        <v>4113</v>
      </c>
      <c r="D3387" s="211">
        <v>385117.31</v>
      </c>
    </row>
    <row r="3388" spans="1:4" x14ac:dyDescent="0.25">
      <c r="A3388" s="30">
        <v>38402</v>
      </c>
      <c r="B3388" s="30" t="s">
        <v>8331</v>
      </c>
      <c r="C3388" s="30" t="s">
        <v>4113</v>
      </c>
      <c r="D3388" s="210">
        <v>13.06</v>
      </c>
    </row>
    <row r="3389" spans="1:4" x14ac:dyDescent="0.25">
      <c r="A3389" s="30">
        <v>3412</v>
      </c>
      <c r="B3389" s="30" t="s">
        <v>8332</v>
      </c>
      <c r="C3389" s="30" t="s">
        <v>4114</v>
      </c>
      <c r="D3389" s="210">
        <v>19.010000000000002</v>
      </c>
    </row>
    <row r="3390" spans="1:4" x14ac:dyDescent="0.25">
      <c r="A3390" s="30">
        <v>3413</v>
      </c>
      <c r="B3390" s="30" t="s">
        <v>8333</v>
      </c>
      <c r="C3390" s="30" t="s">
        <v>4114</v>
      </c>
      <c r="D3390" s="210">
        <v>42.8</v>
      </c>
    </row>
    <row r="3391" spans="1:4" x14ac:dyDescent="0.25">
      <c r="A3391" s="30">
        <v>39744</v>
      </c>
      <c r="B3391" s="30" t="s">
        <v>8334</v>
      </c>
      <c r="C3391" s="30" t="s">
        <v>4114</v>
      </c>
      <c r="D3391" s="210">
        <v>33.229999999999997</v>
      </c>
    </row>
    <row r="3392" spans="1:4" x14ac:dyDescent="0.25">
      <c r="A3392" s="30">
        <v>39745</v>
      </c>
      <c r="B3392" s="30" t="s">
        <v>8335</v>
      </c>
      <c r="C3392" s="30" t="s">
        <v>4114</v>
      </c>
      <c r="D3392" s="210">
        <v>70.150000000000006</v>
      </c>
    </row>
    <row r="3393" spans="1:4" x14ac:dyDescent="0.25">
      <c r="A3393" s="30">
        <v>39637</v>
      </c>
      <c r="B3393" s="30" t="s">
        <v>8336</v>
      </c>
      <c r="C3393" s="30" t="s">
        <v>4114</v>
      </c>
      <c r="D3393" s="210">
        <v>96.23</v>
      </c>
    </row>
    <row r="3394" spans="1:4" x14ac:dyDescent="0.25">
      <c r="A3394" s="30">
        <v>39638</v>
      </c>
      <c r="B3394" s="30" t="s">
        <v>8337</v>
      </c>
      <c r="C3394" s="30" t="s">
        <v>4114</v>
      </c>
      <c r="D3394" s="210">
        <v>179.19</v>
      </c>
    </row>
    <row r="3395" spans="1:4" x14ac:dyDescent="0.25">
      <c r="A3395" s="30">
        <v>39639</v>
      </c>
      <c r="B3395" s="30" t="s">
        <v>8338</v>
      </c>
      <c r="C3395" s="30" t="s">
        <v>4114</v>
      </c>
      <c r="D3395" s="210">
        <v>236.24</v>
      </c>
    </row>
    <row r="3396" spans="1:4" x14ac:dyDescent="0.25">
      <c r="A3396" s="30">
        <v>39517</v>
      </c>
      <c r="B3396" s="30" t="s">
        <v>13529</v>
      </c>
      <c r="C3396" s="30" t="s">
        <v>4114</v>
      </c>
      <c r="D3396" s="210">
        <v>291.8</v>
      </c>
    </row>
    <row r="3397" spans="1:4" x14ac:dyDescent="0.25">
      <c r="A3397" s="30">
        <v>39518</v>
      </c>
      <c r="B3397" s="30" t="s">
        <v>13530</v>
      </c>
      <c r="C3397" s="30" t="s">
        <v>4114</v>
      </c>
      <c r="D3397" s="210">
        <v>345.94</v>
      </c>
    </row>
    <row r="3398" spans="1:4" x14ac:dyDescent="0.25">
      <c r="A3398" s="30">
        <v>38366</v>
      </c>
      <c r="B3398" s="30" t="s">
        <v>8339</v>
      </c>
      <c r="C3398" s="30" t="s">
        <v>4114</v>
      </c>
      <c r="D3398" s="210">
        <v>5.23</v>
      </c>
    </row>
    <row r="3399" spans="1:4" x14ac:dyDescent="0.25">
      <c r="A3399" s="30">
        <v>11703</v>
      </c>
      <c r="B3399" s="30" t="s">
        <v>8340</v>
      </c>
      <c r="C3399" s="30" t="s">
        <v>4113</v>
      </c>
      <c r="D3399" s="210">
        <v>28.72</v>
      </c>
    </row>
    <row r="3400" spans="1:4" x14ac:dyDescent="0.25">
      <c r="A3400" s="30">
        <v>37400</v>
      </c>
      <c r="B3400" s="30" t="s">
        <v>8341</v>
      </c>
      <c r="C3400" s="30" t="s">
        <v>4113</v>
      </c>
      <c r="D3400" s="210">
        <v>85.84</v>
      </c>
    </row>
    <row r="3401" spans="1:4" x14ac:dyDescent="0.25">
      <c r="A3401" s="30">
        <v>25400</v>
      </c>
      <c r="B3401" s="30" t="s">
        <v>8342</v>
      </c>
      <c r="C3401" s="30" t="s">
        <v>4113</v>
      </c>
      <c r="D3401" s="211">
        <v>1670.83</v>
      </c>
    </row>
    <row r="3402" spans="1:4" x14ac:dyDescent="0.25">
      <c r="A3402" s="30">
        <v>4276</v>
      </c>
      <c r="B3402" s="30" t="s">
        <v>8343</v>
      </c>
      <c r="C3402" s="30" t="s">
        <v>4113</v>
      </c>
      <c r="D3402" s="210">
        <v>311.5</v>
      </c>
    </row>
    <row r="3403" spans="1:4" x14ac:dyDescent="0.25">
      <c r="A3403" s="30">
        <v>4273</v>
      </c>
      <c r="B3403" s="30" t="s">
        <v>8344</v>
      </c>
      <c r="C3403" s="30" t="s">
        <v>4113</v>
      </c>
      <c r="D3403" s="210">
        <v>517.46</v>
      </c>
    </row>
    <row r="3404" spans="1:4" x14ac:dyDescent="0.25">
      <c r="A3404" s="30">
        <v>4274</v>
      </c>
      <c r="B3404" s="30" t="s">
        <v>8345</v>
      </c>
      <c r="C3404" s="30" t="s">
        <v>4113</v>
      </c>
      <c r="D3404" s="210">
        <v>119.99</v>
      </c>
    </row>
    <row r="3405" spans="1:4" x14ac:dyDescent="0.25">
      <c r="A3405" s="30">
        <v>39438</v>
      </c>
      <c r="B3405" s="30" t="s">
        <v>8346</v>
      </c>
      <c r="C3405" s="30" t="s">
        <v>4113</v>
      </c>
      <c r="D3405" s="210">
        <v>0.14000000000000001</v>
      </c>
    </row>
    <row r="3406" spans="1:4" x14ac:dyDescent="0.25">
      <c r="A3406" s="30">
        <v>11963</v>
      </c>
      <c r="B3406" s="30" t="s">
        <v>8347</v>
      </c>
      <c r="C3406" s="30" t="s">
        <v>4113</v>
      </c>
      <c r="D3406" s="210">
        <v>5.24</v>
      </c>
    </row>
    <row r="3407" spans="1:4" x14ac:dyDescent="0.25">
      <c r="A3407" s="30">
        <v>11964</v>
      </c>
      <c r="B3407" s="30" t="s">
        <v>8348</v>
      </c>
      <c r="C3407" s="30" t="s">
        <v>4113</v>
      </c>
      <c r="D3407" s="210">
        <v>1.32</v>
      </c>
    </row>
    <row r="3408" spans="1:4" x14ac:dyDescent="0.25">
      <c r="A3408" s="30">
        <v>4379</v>
      </c>
      <c r="B3408" s="30" t="s">
        <v>8349</v>
      </c>
      <c r="C3408" s="30" t="s">
        <v>4113</v>
      </c>
      <c r="D3408" s="210">
        <v>0.02</v>
      </c>
    </row>
    <row r="3409" spans="1:4" x14ac:dyDescent="0.25">
      <c r="A3409" s="30">
        <v>4377</v>
      </c>
      <c r="B3409" s="30" t="s">
        <v>8350</v>
      </c>
      <c r="C3409" s="30" t="s">
        <v>4113</v>
      </c>
      <c r="D3409" s="210">
        <v>0.1</v>
      </c>
    </row>
    <row r="3410" spans="1:4" x14ac:dyDescent="0.25">
      <c r="A3410" s="30">
        <v>4356</v>
      </c>
      <c r="B3410" s="30" t="s">
        <v>8351</v>
      </c>
      <c r="C3410" s="30" t="s">
        <v>4113</v>
      </c>
      <c r="D3410" s="210">
        <v>0.14000000000000001</v>
      </c>
    </row>
    <row r="3411" spans="1:4" x14ac:dyDescent="0.25">
      <c r="A3411" s="30">
        <v>13246</v>
      </c>
      <c r="B3411" s="30" t="s">
        <v>8352</v>
      </c>
      <c r="C3411" s="30" t="s">
        <v>4113</v>
      </c>
      <c r="D3411" s="210">
        <v>0.25</v>
      </c>
    </row>
    <row r="3412" spans="1:4" x14ac:dyDescent="0.25">
      <c r="A3412" s="30">
        <v>4346</v>
      </c>
      <c r="B3412" s="30" t="s">
        <v>8353</v>
      </c>
      <c r="C3412" s="30" t="s">
        <v>4113</v>
      </c>
      <c r="D3412" s="210">
        <v>5.62</v>
      </c>
    </row>
    <row r="3413" spans="1:4" x14ac:dyDescent="0.25">
      <c r="A3413" s="30">
        <v>11955</v>
      </c>
      <c r="B3413" s="30" t="s">
        <v>8354</v>
      </c>
      <c r="C3413" s="30" t="s">
        <v>4113</v>
      </c>
      <c r="D3413" s="210">
        <v>2.46</v>
      </c>
    </row>
    <row r="3414" spans="1:4" x14ac:dyDescent="0.25">
      <c r="A3414" s="30">
        <v>11960</v>
      </c>
      <c r="B3414" s="30" t="s">
        <v>8355</v>
      </c>
      <c r="C3414" s="30" t="s">
        <v>4113</v>
      </c>
      <c r="D3414" s="210">
        <v>0.08</v>
      </c>
    </row>
    <row r="3415" spans="1:4" x14ac:dyDescent="0.25">
      <c r="A3415" s="30">
        <v>4333</v>
      </c>
      <c r="B3415" s="30" t="s">
        <v>8356</v>
      </c>
      <c r="C3415" s="30" t="s">
        <v>4113</v>
      </c>
      <c r="D3415" s="210">
        <v>0.14000000000000001</v>
      </c>
    </row>
    <row r="3416" spans="1:4" x14ac:dyDescent="0.25">
      <c r="A3416" s="30">
        <v>4358</v>
      </c>
      <c r="B3416" s="30" t="s">
        <v>8357</v>
      </c>
      <c r="C3416" s="30" t="s">
        <v>4113</v>
      </c>
      <c r="D3416" s="210">
        <v>1.1200000000000001</v>
      </c>
    </row>
    <row r="3417" spans="1:4" x14ac:dyDescent="0.25">
      <c r="A3417" s="30">
        <v>39435</v>
      </c>
      <c r="B3417" s="30" t="s">
        <v>8358</v>
      </c>
      <c r="C3417" s="30" t="s">
        <v>4113</v>
      </c>
      <c r="D3417" s="210">
        <v>0.05</v>
      </c>
    </row>
    <row r="3418" spans="1:4" x14ac:dyDescent="0.25">
      <c r="A3418" s="30">
        <v>39436</v>
      </c>
      <c r="B3418" s="30" t="s">
        <v>8359</v>
      </c>
      <c r="C3418" s="30" t="s">
        <v>4113</v>
      </c>
      <c r="D3418" s="210">
        <v>0.09</v>
      </c>
    </row>
    <row r="3419" spans="1:4" x14ac:dyDescent="0.25">
      <c r="A3419" s="30">
        <v>39437</v>
      </c>
      <c r="B3419" s="30" t="s">
        <v>8360</v>
      </c>
      <c r="C3419" s="30" t="s">
        <v>4113</v>
      </c>
      <c r="D3419" s="210">
        <v>0.12</v>
      </c>
    </row>
    <row r="3420" spans="1:4" x14ac:dyDescent="0.25">
      <c r="A3420" s="30">
        <v>39439</v>
      </c>
      <c r="B3420" s="30" t="s">
        <v>8361</v>
      </c>
      <c r="C3420" s="30" t="s">
        <v>4113</v>
      </c>
      <c r="D3420" s="210">
        <v>0.08</v>
      </c>
    </row>
    <row r="3421" spans="1:4" x14ac:dyDescent="0.25">
      <c r="A3421" s="30">
        <v>39440</v>
      </c>
      <c r="B3421" s="30" t="s">
        <v>8362</v>
      </c>
      <c r="C3421" s="30" t="s">
        <v>4113</v>
      </c>
      <c r="D3421" s="210">
        <v>0.11</v>
      </c>
    </row>
    <row r="3422" spans="1:4" x14ac:dyDescent="0.25">
      <c r="A3422" s="30">
        <v>39441</v>
      </c>
      <c r="B3422" s="30" t="s">
        <v>8363</v>
      </c>
      <c r="C3422" s="30" t="s">
        <v>4113</v>
      </c>
      <c r="D3422" s="210">
        <v>0.14000000000000001</v>
      </c>
    </row>
    <row r="3423" spans="1:4" x14ac:dyDescent="0.25">
      <c r="A3423" s="30">
        <v>39442</v>
      </c>
      <c r="B3423" s="30" t="s">
        <v>8364</v>
      </c>
      <c r="C3423" s="30" t="s">
        <v>4113</v>
      </c>
      <c r="D3423" s="210">
        <v>0.1</v>
      </c>
    </row>
    <row r="3424" spans="1:4" x14ac:dyDescent="0.25">
      <c r="A3424" s="30">
        <v>39443</v>
      </c>
      <c r="B3424" s="30" t="s">
        <v>8365</v>
      </c>
      <c r="C3424" s="30" t="s">
        <v>4113</v>
      </c>
      <c r="D3424" s="210">
        <v>0.13</v>
      </c>
    </row>
    <row r="3425" spans="1:4" x14ac:dyDescent="0.25">
      <c r="A3425" s="30">
        <v>4329</v>
      </c>
      <c r="B3425" s="30" t="s">
        <v>8366</v>
      </c>
      <c r="C3425" s="30" t="s">
        <v>4113</v>
      </c>
      <c r="D3425" s="210">
        <v>1.2</v>
      </c>
    </row>
    <row r="3426" spans="1:4" x14ac:dyDescent="0.25">
      <c r="A3426" s="30">
        <v>4383</v>
      </c>
      <c r="B3426" s="30" t="s">
        <v>8367</v>
      </c>
      <c r="C3426" s="30" t="s">
        <v>4113</v>
      </c>
      <c r="D3426" s="210">
        <v>10.85</v>
      </c>
    </row>
    <row r="3427" spans="1:4" x14ac:dyDescent="0.25">
      <c r="A3427" s="30">
        <v>4344</v>
      </c>
      <c r="B3427" s="30" t="s">
        <v>8368</v>
      </c>
      <c r="C3427" s="30" t="s">
        <v>4113</v>
      </c>
      <c r="D3427" s="210">
        <v>11.37</v>
      </c>
    </row>
    <row r="3428" spans="1:4" x14ac:dyDescent="0.25">
      <c r="A3428" s="30">
        <v>436</v>
      </c>
      <c r="B3428" s="30" t="s">
        <v>8369</v>
      </c>
      <c r="C3428" s="30" t="s">
        <v>4113</v>
      </c>
      <c r="D3428" s="210">
        <v>7.65</v>
      </c>
    </row>
    <row r="3429" spans="1:4" x14ac:dyDescent="0.25">
      <c r="A3429" s="30">
        <v>442</v>
      </c>
      <c r="B3429" s="30" t="s">
        <v>8370</v>
      </c>
      <c r="C3429" s="30" t="s">
        <v>4113</v>
      </c>
      <c r="D3429" s="210">
        <v>4.5199999999999996</v>
      </c>
    </row>
    <row r="3430" spans="1:4" x14ac:dyDescent="0.25">
      <c r="A3430" s="30">
        <v>11953</v>
      </c>
      <c r="B3430" s="30" t="s">
        <v>8371</v>
      </c>
      <c r="C3430" s="30" t="s">
        <v>4113</v>
      </c>
      <c r="D3430" s="210">
        <v>1.8</v>
      </c>
    </row>
    <row r="3431" spans="1:4" x14ac:dyDescent="0.25">
      <c r="A3431" s="30">
        <v>4335</v>
      </c>
      <c r="B3431" s="30" t="s">
        <v>8372</v>
      </c>
      <c r="C3431" s="30" t="s">
        <v>4113</v>
      </c>
      <c r="D3431" s="210">
        <v>7.63</v>
      </c>
    </row>
    <row r="3432" spans="1:4" x14ac:dyDescent="0.25">
      <c r="A3432" s="30">
        <v>4334</v>
      </c>
      <c r="B3432" s="30" t="s">
        <v>8373</v>
      </c>
      <c r="C3432" s="30" t="s">
        <v>4113</v>
      </c>
      <c r="D3432" s="210">
        <v>10.47</v>
      </c>
    </row>
    <row r="3433" spans="1:4" x14ac:dyDescent="0.25">
      <c r="A3433" s="30">
        <v>4343</v>
      </c>
      <c r="B3433" s="30" t="s">
        <v>8374</v>
      </c>
      <c r="C3433" s="30" t="s">
        <v>4113</v>
      </c>
      <c r="D3433" s="210">
        <v>2.57</v>
      </c>
    </row>
    <row r="3434" spans="1:4" x14ac:dyDescent="0.25">
      <c r="A3434" s="30">
        <v>430</v>
      </c>
      <c r="B3434" s="30" t="s">
        <v>8375</v>
      </c>
      <c r="C3434" s="30" t="s">
        <v>4113</v>
      </c>
      <c r="D3434" s="210">
        <v>6.85</v>
      </c>
    </row>
    <row r="3435" spans="1:4" x14ac:dyDescent="0.25">
      <c r="A3435" s="30">
        <v>441</v>
      </c>
      <c r="B3435" s="30" t="s">
        <v>8376</v>
      </c>
      <c r="C3435" s="30" t="s">
        <v>4113</v>
      </c>
      <c r="D3435" s="210">
        <v>7.54</v>
      </c>
    </row>
    <row r="3436" spans="1:4" x14ac:dyDescent="0.25">
      <c r="A3436" s="30">
        <v>431</v>
      </c>
      <c r="B3436" s="30" t="s">
        <v>8377</v>
      </c>
      <c r="C3436" s="30" t="s">
        <v>4113</v>
      </c>
      <c r="D3436" s="210">
        <v>9.1</v>
      </c>
    </row>
    <row r="3437" spans="1:4" x14ac:dyDescent="0.25">
      <c r="A3437" s="30">
        <v>432</v>
      </c>
      <c r="B3437" s="30" t="s">
        <v>8378</v>
      </c>
      <c r="C3437" s="30" t="s">
        <v>4113</v>
      </c>
      <c r="D3437" s="210">
        <v>10.039999999999999</v>
      </c>
    </row>
    <row r="3438" spans="1:4" x14ac:dyDescent="0.25">
      <c r="A3438" s="30">
        <v>429</v>
      </c>
      <c r="B3438" s="30" t="s">
        <v>8379</v>
      </c>
      <c r="C3438" s="30" t="s">
        <v>4113</v>
      </c>
      <c r="D3438" s="210">
        <v>13.54</v>
      </c>
    </row>
    <row r="3439" spans="1:4" x14ac:dyDescent="0.25">
      <c r="A3439" s="30">
        <v>439</v>
      </c>
      <c r="B3439" s="30" t="s">
        <v>8380</v>
      </c>
      <c r="C3439" s="30" t="s">
        <v>4113</v>
      </c>
      <c r="D3439" s="210">
        <v>11.54</v>
      </c>
    </row>
    <row r="3440" spans="1:4" x14ac:dyDescent="0.25">
      <c r="A3440" s="30">
        <v>433</v>
      </c>
      <c r="B3440" s="30" t="s">
        <v>8381</v>
      </c>
      <c r="C3440" s="30" t="s">
        <v>4113</v>
      </c>
      <c r="D3440" s="210">
        <v>13.47</v>
      </c>
    </row>
    <row r="3441" spans="1:4" x14ac:dyDescent="0.25">
      <c r="A3441" s="30">
        <v>437</v>
      </c>
      <c r="B3441" s="30" t="s">
        <v>8382</v>
      </c>
      <c r="C3441" s="30" t="s">
        <v>4113</v>
      </c>
      <c r="D3441" s="210">
        <v>17.89</v>
      </c>
    </row>
    <row r="3442" spans="1:4" x14ac:dyDescent="0.25">
      <c r="A3442" s="30">
        <v>11790</v>
      </c>
      <c r="B3442" s="30" t="s">
        <v>8383</v>
      </c>
      <c r="C3442" s="30" t="s">
        <v>4113</v>
      </c>
      <c r="D3442" s="210">
        <v>20.29</v>
      </c>
    </row>
    <row r="3443" spans="1:4" x14ac:dyDescent="0.25">
      <c r="A3443" s="30">
        <v>428</v>
      </c>
      <c r="B3443" s="30" t="s">
        <v>8384</v>
      </c>
      <c r="C3443" s="30" t="s">
        <v>4113</v>
      </c>
      <c r="D3443" s="210">
        <v>22.07</v>
      </c>
    </row>
    <row r="3444" spans="1:4" x14ac:dyDescent="0.25">
      <c r="A3444" s="30">
        <v>4384</v>
      </c>
      <c r="B3444" s="30" t="s">
        <v>8385</v>
      </c>
      <c r="C3444" s="30" t="s">
        <v>4113</v>
      </c>
      <c r="D3444" s="210">
        <v>12.46</v>
      </c>
    </row>
    <row r="3445" spans="1:4" x14ac:dyDescent="0.25">
      <c r="A3445" s="30">
        <v>4351</v>
      </c>
      <c r="B3445" s="30" t="s">
        <v>8386</v>
      </c>
      <c r="C3445" s="30" t="s">
        <v>4113</v>
      </c>
      <c r="D3445" s="210">
        <v>9.24</v>
      </c>
    </row>
    <row r="3446" spans="1:4" x14ac:dyDescent="0.25">
      <c r="A3446" s="30">
        <v>11054</v>
      </c>
      <c r="B3446" s="30" t="s">
        <v>8387</v>
      </c>
      <c r="C3446" s="30" t="s">
        <v>4113</v>
      </c>
      <c r="D3446" s="210">
        <v>0.04</v>
      </c>
    </row>
    <row r="3447" spans="1:4" x14ac:dyDescent="0.25">
      <c r="A3447" s="30">
        <v>11055</v>
      </c>
      <c r="B3447" s="30" t="s">
        <v>8388</v>
      </c>
      <c r="C3447" s="30" t="s">
        <v>4113</v>
      </c>
      <c r="D3447" s="210">
        <v>0.06</v>
      </c>
    </row>
    <row r="3448" spans="1:4" x14ac:dyDescent="0.25">
      <c r="A3448" s="30">
        <v>11056</v>
      </c>
      <c r="B3448" s="30" t="s">
        <v>8389</v>
      </c>
      <c r="C3448" s="30" t="s">
        <v>4113</v>
      </c>
      <c r="D3448" s="210">
        <v>7.0000000000000007E-2</v>
      </c>
    </row>
    <row r="3449" spans="1:4" x14ac:dyDescent="0.25">
      <c r="A3449" s="30">
        <v>11057</v>
      </c>
      <c r="B3449" s="30" t="s">
        <v>8390</v>
      </c>
      <c r="C3449" s="30" t="s">
        <v>4113</v>
      </c>
      <c r="D3449" s="210">
        <v>0.15</v>
      </c>
    </row>
    <row r="3450" spans="1:4" x14ac:dyDescent="0.25">
      <c r="A3450" s="30">
        <v>11059</v>
      </c>
      <c r="B3450" s="30" t="s">
        <v>8391</v>
      </c>
      <c r="C3450" s="30" t="s">
        <v>4113</v>
      </c>
      <c r="D3450" s="210">
        <v>0.28999999999999998</v>
      </c>
    </row>
    <row r="3451" spans="1:4" x14ac:dyDescent="0.25">
      <c r="A3451" s="30">
        <v>11058</v>
      </c>
      <c r="B3451" s="30" t="s">
        <v>8392</v>
      </c>
      <c r="C3451" s="30" t="s">
        <v>4113</v>
      </c>
      <c r="D3451" s="210">
        <v>0.37</v>
      </c>
    </row>
    <row r="3452" spans="1:4" x14ac:dyDescent="0.25">
      <c r="A3452" s="30">
        <v>4380</v>
      </c>
      <c r="B3452" s="30" t="s">
        <v>8393</v>
      </c>
      <c r="C3452" s="30" t="s">
        <v>4113</v>
      </c>
      <c r="D3452" s="210">
        <v>1.26</v>
      </c>
    </row>
    <row r="3453" spans="1:4" x14ac:dyDescent="0.25">
      <c r="A3453" s="30">
        <v>4299</v>
      </c>
      <c r="B3453" s="30" t="s">
        <v>8394</v>
      </c>
      <c r="C3453" s="30" t="s">
        <v>4113</v>
      </c>
      <c r="D3453" s="210">
        <v>1.19</v>
      </c>
    </row>
    <row r="3454" spans="1:4" x14ac:dyDescent="0.25">
      <c r="A3454" s="30">
        <v>4304</v>
      </c>
      <c r="B3454" s="30" t="s">
        <v>8395</v>
      </c>
      <c r="C3454" s="30" t="s">
        <v>4113</v>
      </c>
      <c r="D3454" s="210">
        <v>1.62</v>
      </c>
    </row>
    <row r="3455" spans="1:4" x14ac:dyDescent="0.25">
      <c r="A3455" s="30">
        <v>4305</v>
      </c>
      <c r="B3455" s="30" t="s">
        <v>8396</v>
      </c>
      <c r="C3455" s="30" t="s">
        <v>4113</v>
      </c>
      <c r="D3455" s="210">
        <v>1.88</v>
      </c>
    </row>
    <row r="3456" spans="1:4" x14ac:dyDescent="0.25">
      <c r="A3456" s="30">
        <v>4306</v>
      </c>
      <c r="B3456" s="30" t="s">
        <v>8397</v>
      </c>
      <c r="C3456" s="30" t="s">
        <v>4113</v>
      </c>
      <c r="D3456" s="210">
        <v>2.19</v>
      </c>
    </row>
    <row r="3457" spans="1:4" x14ac:dyDescent="0.25">
      <c r="A3457" s="30">
        <v>4308</v>
      </c>
      <c r="B3457" s="30" t="s">
        <v>8398</v>
      </c>
      <c r="C3457" s="30" t="s">
        <v>4113</v>
      </c>
      <c r="D3457" s="210">
        <v>4.53</v>
      </c>
    </row>
    <row r="3458" spans="1:4" x14ac:dyDescent="0.25">
      <c r="A3458" s="30">
        <v>4302</v>
      </c>
      <c r="B3458" s="30" t="s">
        <v>8399</v>
      </c>
      <c r="C3458" s="30" t="s">
        <v>4113</v>
      </c>
      <c r="D3458" s="210">
        <v>3.4</v>
      </c>
    </row>
    <row r="3459" spans="1:4" x14ac:dyDescent="0.25">
      <c r="A3459" s="30">
        <v>4300</v>
      </c>
      <c r="B3459" s="30" t="s">
        <v>8400</v>
      </c>
      <c r="C3459" s="30" t="s">
        <v>4113</v>
      </c>
      <c r="D3459" s="210">
        <v>0.81</v>
      </c>
    </row>
    <row r="3460" spans="1:4" x14ac:dyDescent="0.25">
      <c r="A3460" s="30">
        <v>4301</v>
      </c>
      <c r="B3460" s="30" t="s">
        <v>8401</v>
      </c>
      <c r="C3460" s="30" t="s">
        <v>4113</v>
      </c>
      <c r="D3460" s="210">
        <v>0.99</v>
      </c>
    </row>
    <row r="3461" spans="1:4" x14ac:dyDescent="0.25">
      <c r="A3461" s="30">
        <v>4320</v>
      </c>
      <c r="B3461" s="30" t="s">
        <v>8402</v>
      </c>
      <c r="C3461" s="30" t="s">
        <v>4113</v>
      </c>
      <c r="D3461" s="210">
        <v>3</v>
      </c>
    </row>
    <row r="3462" spans="1:4" x14ac:dyDescent="0.25">
      <c r="A3462" s="30">
        <v>4318</v>
      </c>
      <c r="B3462" s="30" t="s">
        <v>8403</v>
      </c>
      <c r="C3462" s="30" t="s">
        <v>4113</v>
      </c>
      <c r="D3462" s="210">
        <v>1.46</v>
      </c>
    </row>
    <row r="3463" spans="1:4" x14ac:dyDescent="0.25">
      <c r="A3463" s="30">
        <v>40547</v>
      </c>
      <c r="B3463" s="30" t="s">
        <v>13531</v>
      </c>
      <c r="C3463" s="30" t="s">
        <v>4144</v>
      </c>
      <c r="D3463" s="210">
        <v>15.15</v>
      </c>
    </row>
    <row r="3464" spans="1:4" x14ac:dyDescent="0.25">
      <c r="A3464" s="30">
        <v>11962</v>
      </c>
      <c r="B3464" s="30" t="s">
        <v>8404</v>
      </c>
      <c r="C3464" s="30" t="s">
        <v>4113</v>
      </c>
      <c r="D3464" s="210">
        <v>0.12</v>
      </c>
    </row>
    <row r="3465" spans="1:4" x14ac:dyDescent="0.25">
      <c r="A3465" s="30">
        <v>4332</v>
      </c>
      <c r="B3465" s="30" t="s">
        <v>8405</v>
      </c>
      <c r="C3465" s="30" t="s">
        <v>4113</v>
      </c>
      <c r="D3465" s="210">
        <v>0.6</v>
      </c>
    </row>
    <row r="3466" spans="1:4" x14ac:dyDescent="0.25">
      <c r="A3466" s="30">
        <v>4331</v>
      </c>
      <c r="B3466" s="30" t="s">
        <v>8406</v>
      </c>
      <c r="C3466" s="30" t="s">
        <v>4113</v>
      </c>
      <c r="D3466" s="210">
        <v>2.27</v>
      </c>
    </row>
    <row r="3467" spans="1:4" x14ac:dyDescent="0.25">
      <c r="A3467" s="30">
        <v>4336</v>
      </c>
      <c r="B3467" s="30" t="s">
        <v>8407</v>
      </c>
      <c r="C3467" s="30" t="s">
        <v>4113</v>
      </c>
      <c r="D3467" s="210">
        <v>2.91</v>
      </c>
    </row>
    <row r="3468" spans="1:4" x14ac:dyDescent="0.25">
      <c r="A3468" s="30">
        <v>13294</v>
      </c>
      <c r="B3468" s="30" t="s">
        <v>8408</v>
      </c>
      <c r="C3468" s="30" t="s">
        <v>4113</v>
      </c>
      <c r="D3468" s="210">
        <v>0.83</v>
      </c>
    </row>
    <row r="3469" spans="1:4" x14ac:dyDescent="0.25">
      <c r="A3469" s="30">
        <v>11948</v>
      </c>
      <c r="B3469" s="30" t="s">
        <v>8409</v>
      </c>
      <c r="C3469" s="30" t="s">
        <v>4113</v>
      </c>
      <c r="D3469" s="210">
        <v>0.37</v>
      </c>
    </row>
    <row r="3470" spans="1:4" x14ac:dyDescent="0.25">
      <c r="A3470" s="30">
        <v>4382</v>
      </c>
      <c r="B3470" s="30" t="s">
        <v>8410</v>
      </c>
      <c r="C3470" s="30" t="s">
        <v>4113</v>
      </c>
      <c r="D3470" s="210">
        <v>0.62</v>
      </c>
    </row>
    <row r="3471" spans="1:4" x14ac:dyDescent="0.25">
      <c r="A3471" s="30">
        <v>4354</v>
      </c>
      <c r="B3471" s="30" t="s">
        <v>8411</v>
      </c>
      <c r="C3471" s="30" t="s">
        <v>4113</v>
      </c>
      <c r="D3471" s="210">
        <v>26.08</v>
      </c>
    </row>
    <row r="3472" spans="1:4" x14ac:dyDescent="0.25">
      <c r="A3472" s="30">
        <v>40839</v>
      </c>
      <c r="B3472" s="30" t="s">
        <v>8412</v>
      </c>
      <c r="C3472" s="30" t="s">
        <v>4144</v>
      </c>
      <c r="D3472" s="210">
        <v>62.77</v>
      </c>
    </row>
    <row r="3473" spans="1:4" x14ac:dyDescent="0.25">
      <c r="A3473" s="30">
        <v>40552</v>
      </c>
      <c r="B3473" s="30" t="s">
        <v>8413</v>
      </c>
      <c r="C3473" s="30" t="s">
        <v>4144</v>
      </c>
      <c r="D3473" s="210">
        <v>25.97</v>
      </c>
    </row>
    <row r="3474" spans="1:4" x14ac:dyDescent="0.25">
      <c r="A3474" s="30">
        <v>40549</v>
      </c>
      <c r="B3474" s="30" t="s">
        <v>8414</v>
      </c>
      <c r="C3474" s="30" t="s">
        <v>4144</v>
      </c>
      <c r="D3474" s="210">
        <v>102.81</v>
      </c>
    </row>
    <row r="3475" spans="1:4" x14ac:dyDescent="0.25">
      <c r="A3475" s="30">
        <v>4385</v>
      </c>
      <c r="B3475" s="30" t="s">
        <v>13532</v>
      </c>
      <c r="C3475" s="30" t="s">
        <v>4126</v>
      </c>
      <c r="D3475" s="211">
        <v>3892.68</v>
      </c>
    </row>
    <row r="3476" spans="1:4" x14ac:dyDescent="0.25">
      <c r="A3476" s="30">
        <v>20078</v>
      </c>
      <c r="B3476" s="30" t="s">
        <v>4290</v>
      </c>
      <c r="C3476" s="30" t="s">
        <v>4113</v>
      </c>
      <c r="D3476" s="210">
        <v>29.73</v>
      </c>
    </row>
    <row r="3477" spans="1:4" x14ac:dyDescent="0.25">
      <c r="A3477" s="30">
        <v>39897</v>
      </c>
      <c r="B3477" s="30" t="s">
        <v>8415</v>
      </c>
      <c r="C3477" s="30" t="s">
        <v>4113</v>
      </c>
      <c r="D3477" s="210">
        <v>51.77</v>
      </c>
    </row>
    <row r="3478" spans="1:4" x14ac:dyDescent="0.25">
      <c r="A3478" s="30">
        <v>118</v>
      </c>
      <c r="B3478" s="30" t="s">
        <v>8416</v>
      </c>
      <c r="C3478" s="30" t="s">
        <v>4113</v>
      </c>
      <c r="D3478" s="210">
        <v>112.4</v>
      </c>
    </row>
    <row r="3479" spans="1:4" x14ac:dyDescent="0.25">
      <c r="A3479" s="30">
        <v>4396</v>
      </c>
      <c r="B3479" s="30" t="s">
        <v>8417</v>
      </c>
      <c r="C3479" s="30" t="s">
        <v>4114</v>
      </c>
      <c r="D3479" s="210">
        <v>201.7</v>
      </c>
    </row>
    <row r="3480" spans="1:4" x14ac:dyDescent="0.25">
      <c r="A3480" s="30">
        <v>36881</v>
      </c>
      <c r="B3480" s="30" t="s">
        <v>8418</v>
      </c>
      <c r="C3480" s="30" t="s">
        <v>4114</v>
      </c>
      <c r="D3480" s="210">
        <v>180.24</v>
      </c>
    </row>
    <row r="3481" spans="1:4" x14ac:dyDescent="0.25">
      <c r="A3481" s="30">
        <v>36882</v>
      </c>
      <c r="B3481" s="30" t="s">
        <v>8419</v>
      </c>
      <c r="C3481" s="30" t="s">
        <v>4114</v>
      </c>
      <c r="D3481" s="210">
        <v>210.28</v>
      </c>
    </row>
    <row r="3482" spans="1:4" x14ac:dyDescent="0.25">
      <c r="A3482" s="30">
        <v>4397</v>
      </c>
      <c r="B3482" s="30" t="s">
        <v>8420</v>
      </c>
      <c r="C3482" s="30" t="s">
        <v>4114</v>
      </c>
      <c r="D3482" s="210">
        <v>327.08</v>
      </c>
    </row>
    <row r="3483" spans="1:4" x14ac:dyDescent="0.25">
      <c r="A3483" s="30">
        <v>4751</v>
      </c>
      <c r="B3483" s="30" t="s">
        <v>8421</v>
      </c>
      <c r="C3483" s="30" t="s">
        <v>4115</v>
      </c>
      <c r="D3483" s="210">
        <v>15.92</v>
      </c>
    </row>
    <row r="3484" spans="1:4" x14ac:dyDescent="0.25">
      <c r="A3484" s="30">
        <v>41066</v>
      </c>
      <c r="B3484" s="30" t="s">
        <v>8422</v>
      </c>
      <c r="C3484" s="30" t="s">
        <v>4120</v>
      </c>
      <c r="D3484" s="211">
        <v>2823.39</v>
      </c>
    </row>
    <row r="3485" spans="1:4" x14ac:dyDescent="0.25">
      <c r="A3485" s="30">
        <v>39604</v>
      </c>
      <c r="B3485" s="30" t="s">
        <v>8423</v>
      </c>
      <c r="C3485" s="30" t="s">
        <v>4113</v>
      </c>
      <c r="D3485" s="210">
        <v>10.24</v>
      </c>
    </row>
    <row r="3486" spans="1:4" x14ac:dyDescent="0.25">
      <c r="A3486" s="30">
        <v>39605</v>
      </c>
      <c r="B3486" s="30" t="s">
        <v>8424</v>
      </c>
      <c r="C3486" s="30" t="s">
        <v>4113</v>
      </c>
      <c r="D3486" s="210">
        <v>14.21</v>
      </c>
    </row>
    <row r="3487" spans="1:4" x14ac:dyDescent="0.25">
      <c r="A3487" s="30">
        <v>39606</v>
      </c>
      <c r="B3487" s="30" t="s">
        <v>8425</v>
      </c>
      <c r="C3487" s="30" t="s">
        <v>4113</v>
      </c>
      <c r="D3487" s="210">
        <v>18.04</v>
      </c>
    </row>
    <row r="3488" spans="1:4" x14ac:dyDescent="0.25">
      <c r="A3488" s="30">
        <v>39607</v>
      </c>
      <c r="B3488" s="30" t="s">
        <v>8426</v>
      </c>
      <c r="C3488" s="30" t="s">
        <v>4113</v>
      </c>
      <c r="D3488" s="210">
        <v>20.7</v>
      </c>
    </row>
    <row r="3489" spans="1:4" x14ac:dyDescent="0.25">
      <c r="A3489" s="30">
        <v>39594</v>
      </c>
      <c r="B3489" s="30" t="s">
        <v>8427</v>
      </c>
      <c r="C3489" s="30" t="s">
        <v>4113</v>
      </c>
      <c r="D3489" s="210">
        <v>196.01</v>
      </c>
    </row>
    <row r="3490" spans="1:4" x14ac:dyDescent="0.25">
      <c r="A3490" s="30">
        <v>39596</v>
      </c>
      <c r="B3490" s="30" t="s">
        <v>8428</v>
      </c>
      <c r="C3490" s="30" t="s">
        <v>4113</v>
      </c>
      <c r="D3490" s="210">
        <v>341.64</v>
      </c>
    </row>
    <row r="3491" spans="1:4" x14ac:dyDescent="0.25">
      <c r="A3491" s="30">
        <v>39595</v>
      </c>
      <c r="B3491" s="30" t="s">
        <v>8429</v>
      </c>
      <c r="C3491" s="30" t="s">
        <v>4113</v>
      </c>
      <c r="D3491" s="210">
        <v>286.77</v>
      </c>
    </row>
    <row r="3492" spans="1:4" x14ac:dyDescent="0.25">
      <c r="A3492" s="30">
        <v>39597</v>
      </c>
      <c r="B3492" s="30" t="s">
        <v>8430</v>
      </c>
      <c r="C3492" s="30" t="s">
        <v>4113</v>
      </c>
      <c r="D3492" s="210">
        <v>460.71</v>
      </c>
    </row>
    <row r="3493" spans="1:4" x14ac:dyDescent="0.25">
      <c r="A3493" s="30">
        <v>10731</v>
      </c>
      <c r="B3493" s="30" t="s">
        <v>8431</v>
      </c>
      <c r="C3493" s="30" t="s">
        <v>4114</v>
      </c>
      <c r="D3493" s="210">
        <v>28.71</v>
      </c>
    </row>
    <row r="3494" spans="1:4" x14ac:dyDescent="0.25">
      <c r="A3494" s="30">
        <v>4704</v>
      </c>
      <c r="B3494" s="30" t="s">
        <v>8432</v>
      </c>
      <c r="C3494" s="30" t="s">
        <v>4114</v>
      </c>
      <c r="D3494" s="210">
        <v>25.91</v>
      </c>
    </row>
    <row r="3495" spans="1:4" x14ac:dyDescent="0.25">
      <c r="A3495" s="30">
        <v>10730</v>
      </c>
      <c r="B3495" s="30" t="s">
        <v>8433</v>
      </c>
      <c r="C3495" s="30" t="s">
        <v>4114</v>
      </c>
      <c r="D3495" s="210">
        <v>27.76</v>
      </c>
    </row>
    <row r="3496" spans="1:4" x14ac:dyDescent="0.25">
      <c r="A3496" s="30">
        <v>4729</v>
      </c>
      <c r="B3496" s="30" t="s">
        <v>8434</v>
      </c>
      <c r="C3496" s="30" t="s">
        <v>4119</v>
      </c>
      <c r="D3496" s="210">
        <v>80.03</v>
      </c>
    </row>
    <row r="3497" spans="1:4" x14ac:dyDescent="0.25">
      <c r="A3497" s="30">
        <v>4720</v>
      </c>
      <c r="B3497" s="30" t="s">
        <v>4342</v>
      </c>
      <c r="C3497" s="30" t="s">
        <v>4119</v>
      </c>
      <c r="D3497" s="210">
        <v>91.7</v>
      </c>
    </row>
    <row r="3498" spans="1:4" x14ac:dyDescent="0.25">
      <c r="A3498" s="30">
        <v>4721</v>
      </c>
      <c r="B3498" s="30" t="s">
        <v>8435</v>
      </c>
      <c r="C3498" s="30" t="s">
        <v>4119</v>
      </c>
      <c r="D3498" s="210">
        <v>79.430000000000007</v>
      </c>
    </row>
    <row r="3499" spans="1:4" x14ac:dyDescent="0.25">
      <c r="A3499" s="30">
        <v>4718</v>
      </c>
      <c r="B3499" s="30" t="s">
        <v>8436</v>
      </c>
      <c r="C3499" s="30" t="s">
        <v>4119</v>
      </c>
      <c r="D3499" s="210">
        <v>79.849999999999994</v>
      </c>
    </row>
    <row r="3500" spans="1:4" x14ac:dyDescent="0.25">
      <c r="A3500" s="30">
        <v>4722</v>
      </c>
      <c r="B3500" s="30" t="s">
        <v>8437</v>
      </c>
      <c r="C3500" s="30" t="s">
        <v>4119</v>
      </c>
      <c r="D3500" s="210">
        <v>75.03</v>
      </c>
    </row>
    <row r="3501" spans="1:4" x14ac:dyDescent="0.25">
      <c r="A3501" s="30">
        <v>4723</v>
      </c>
      <c r="B3501" s="30" t="s">
        <v>8438</v>
      </c>
      <c r="C3501" s="30" t="s">
        <v>4119</v>
      </c>
      <c r="D3501" s="210">
        <v>74.38</v>
      </c>
    </row>
    <row r="3502" spans="1:4" x14ac:dyDescent="0.25">
      <c r="A3502" s="30">
        <v>4727</v>
      </c>
      <c r="B3502" s="30" t="s">
        <v>8439</v>
      </c>
      <c r="C3502" s="30" t="s">
        <v>4119</v>
      </c>
      <c r="D3502" s="210">
        <v>68.08</v>
      </c>
    </row>
    <row r="3503" spans="1:4" x14ac:dyDescent="0.25">
      <c r="A3503" s="30">
        <v>4748</v>
      </c>
      <c r="B3503" s="30" t="s">
        <v>8440</v>
      </c>
      <c r="C3503" s="30" t="s">
        <v>4119</v>
      </c>
      <c r="D3503" s="210">
        <v>73.36</v>
      </c>
    </row>
    <row r="3504" spans="1:4" x14ac:dyDescent="0.25">
      <c r="A3504" s="30">
        <v>4730</v>
      </c>
      <c r="B3504" s="30" t="s">
        <v>8441</v>
      </c>
      <c r="C3504" s="30" t="s">
        <v>4119</v>
      </c>
      <c r="D3504" s="210">
        <v>74.66</v>
      </c>
    </row>
    <row r="3505" spans="1:4" x14ac:dyDescent="0.25">
      <c r="A3505" s="30">
        <v>13186</v>
      </c>
      <c r="B3505" s="30" t="s">
        <v>8442</v>
      </c>
      <c r="C3505" s="30" t="s">
        <v>4119</v>
      </c>
      <c r="D3505" s="210">
        <v>58.82</v>
      </c>
    </row>
    <row r="3506" spans="1:4" x14ac:dyDescent="0.25">
      <c r="A3506" s="30">
        <v>10737</v>
      </c>
      <c r="B3506" s="30" t="s">
        <v>8443</v>
      </c>
      <c r="C3506" s="30" t="s">
        <v>4114</v>
      </c>
      <c r="D3506" s="210">
        <v>90.22</v>
      </c>
    </row>
    <row r="3507" spans="1:4" x14ac:dyDescent="0.25">
      <c r="A3507" s="30">
        <v>10734</v>
      </c>
      <c r="B3507" s="30" t="s">
        <v>8444</v>
      </c>
      <c r="C3507" s="30" t="s">
        <v>4114</v>
      </c>
      <c r="D3507" s="210">
        <v>53.67</v>
      </c>
    </row>
    <row r="3508" spans="1:4" x14ac:dyDescent="0.25">
      <c r="A3508" s="30">
        <v>4708</v>
      </c>
      <c r="B3508" s="30" t="s">
        <v>8445</v>
      </c>
      <c r="C3508" s="30" t="s">
        <v>4114</v>
      </c>
      <c r="D3508" s="210">
        <v>104.1</v>
      </c>
    </row>
    <row r="3509" spans="1:4" x14ac:dyDescent="0.25">
      <c r="A3509" s="30">
        <v>4712</v>
      </c>
      <c r="B3509" s="30" t="s">
        <v>8446</v>
      </c>
      <c r="C3509" s="30" t="s">
        <v>4114</v>
      </c>
      <c r="D3509" s="210">
        <v>50.89</v>
      </c>
    </row>
    <row r="3510" spans="1:4" x14ac:dyDescent="0.25">
      <c r="A3510" s="30">
        <v>4710</v>
      </c>
      <c r="B3510" s="30" t="s">
        <v>8447</v>
      </c>
      <c r="C3510" s="30" t="s">
        <v>4114</v>
      </c>
      <c r="D3510" s="210">
        <v>163.21</v>
      </c>
    </row>
    <row r="3511" spans="1:4" x14ac:dyDescent="0.25">
      <c r="A3511" s="30">
        <v>4746</v>
      </c>
      <c r="B3511" s="30" t="s">
        <v>8448</v>
      </c>
      <c r="C3511" s="30" t="s">
        <v>4119</v>
      </c>
      <c r="D3511" s="210">
        <v>55.76</v>
      </c>
    </row>
    <row r="3512" spans="1:4" x14ac:dyDescent="0.25">
      <c r="A3512" s="30">
        <v>4750</v>
      </c>
      <c r="B3512" s="30" t="s">
        <v>8449</v>
      </c>
      <c r="C3512" s="30" t="s">
        <v>4115</v>
      </c>
      <c r="D3512" s="210">
        <v>13.66</v>
      </c>
    </row>
    <row r="3513" spans="1:4" x14ac:dyDescent="0.25">
      <c r="A3513" s="30">
        <v>41065</v>
      </c>
      <c r="B3513" s="30" t="s">
        <v>8450</v>
      </c>
      <c r="C3513" s="30" t="s">
        <v>4120</v>
      </c>
      <c r="D3513" s="211">
        <v>2420.84</v>
      </c>
    </row>
    <row r="3514" spans="1:4" x14ac:dyDescent="0.25">
      <c r="A3514" s="30">
        <v>34747</v>
      </c>
      <c r="B3514" s="30" t="s">
        <v>8451</v>
      </c>
      <c r="C3514" s="30" t="s">
        <v>4116</v>
      </c>
      <c r="D3514" s="210">
        <v>85.01</v>
      </c>
    </row>
    <row r="3515" spans="1:4" x14ac:dyDescent="0.25">
      <c r="A3515" s="30">
        <v>4826</v>
      </c>
      <c r="B3515" s="30" t="s">
        <v>8452</v>
      </c>
      <c r="C3515" s="30" t="s">
        <v>4116</v>
      </c>
      <c r="D3515" s="210">
        <v>91.41</v>
      </c>
    </row>
    <row r="3516" spans="1:4" x14ac:dyDescent="0.25">
      <c r="A3516" s="30">
        <v>41975</v>
      </c>
      <c r="B3516" s="30" t="s">
        <v>8453</v>
      </c>
      <c r="C3516" s="30" t="s">
        <v>4114</v>
      </c>
      <c r="D3516" s="210">
        <v>75.650000000000006</v>
      </c>
    </row>
    <row r="3517" spans="1:4" x14ac:dyDescent="0.25">
      <c r="A3517" s="30">
        <v>4825</v>
      </c>
      <c r="B3517" s="30" t="s">
        <v>8454</v>
      </c>
      <c r="C3517" s="30" t="s">
        <v>4116</v>
      </c>
      <c r="D3517" s="210">
        <v>126.53</v>
      </c>
    </row>
    <row r="3518" spans="1:4" x14ac:dyDescent="0.25">
      <c r="A3518" s="30">
        <v>34744</v>
      </c>
      <c r="B3518" s="30" t="s">
        <v>8455</v>
      </c>
      <c r="C3518" s="30" t="s">
        <v>4114</v>
      </c>
      <c r="D3518" s="210">
        <v>20.92</v>
      </c>
    </row>
    <row r="3519" spans="1:4" x14ac:dyDescent="0.25">
      <c r="A3519" s="30">
        <v>39430</v>
      </c>
      <c r="B3519" s="30" t="s">
        <v>8456</v>
      </c>
      <c r="C3519" s="30" t="s">
        <v>4113</v>
      </c>
      <c r="D3519" s="210">
        <v>2.3199999999999998</v>
      </c>
    </row>
    <row r="3520" spans="1:4" x14ac:dyDescent="0.25">
      <c r="A3520" s="30">
        <v>39573</v>
      </c>
      <c r="B3520" s="30" t="s">
        <v>8457</v>
      </c>
      <c r="C3520" s="30" t="s">
        <v>4113</v>
      </c>
      <c r="D3520" s="210">
        <v>2.29</v>
      </c>
    </row>
    <row r="3521" spans="1:4" x14ac:dyDescent="0.25">
      <c r="A3521" s="30">
        <v>38410</v>
      </c>
      <c r="B3521" s="30" t="s">
        <v>8458</v>
      </c>
      <c r="C3521" s="30" t="s">
        <v>4113</v>
      </c>
      <c r="D3521" s="211">
        <v>12230.81</v>
      </c>
    </row>
    <row r="3522" spans="1:4" x14ac:dyDescent="0.25">
      <c r="A3522" s="30">
        <v>41596</v>
      </c>
      <c r="B3522" s="30" t="s">
        <v>13533</v>
      </c>
      <c r="C3522" s="30" t="s">
        <v>4117</v>
      </c>
      <c r="D3522" s="210">
        <v>13.26</v>
      </c>
    </row>
    <row r="3523" spans="1:4" x14ac:dyDescent="0.25">
      <c r="A3523" s="30">
        <v>41598</v>
      </c>
      <c r="B3523" s="30" t="s">
        <v>13534</v>
      </c>
      <c r="C3523" s="30" t="s">
        <v>4117</v>
      </c>
      <c r="D3523" s="210">
        <v>13.26</v>
      </c>
    </row>
    <row r="3524" spans="1:4" x14ac:dyDescent="0.25">
      <c r="A3524" s="30">
        <v>41594</v>
      </c>
      <c r="B3524" s="30" t="s">
        <v>13535</v>
      </c>
      <c r="C3524" s="30" t="s">
        <v>4117</v>
      </c>
      <c r="D3524" s="210">
        <v>13.47</v>
      </c>
    </row>
    <row r="3525" spans="1:4" x14ac:dyDescent="0.25">
      <c r="A3525" s="30">
        <v>43663</v>
      </c>
      <c r="B3525" s="30" t="s">
        <v>13536</v>
      </c>
      <c r="C3525" s="30" t="s">
        <v>4117</v>
      </c>
      <c r="D3525" s="210">
        <v>11.1</v>
      </c>
    </row>
    <row r="3526" spans="1:4" x14ac:dyDescent="0.25">
      <c r="A3526" s="30">
        <v>4766</v>
      </c>
      <c r="B3526" s="30" t="s">
        <v>13537</v>
      </c>
      <c r="C3526" s="30" t="s">
        <v>4117</v>
      </c>
      <c r="D3526" s="210">
        <v>10.45</v>
      </c>
    </row>
    <row r="3527" spans="1:4" x14ac:dyDescent="0.25">
      <c r="A3527" s="30">
        <v>43664</v>
      </c>
      <c r="B3527" s="30" t="s">
        <v>13538</v>
      </c>
      <c r="C3527" s="30" t="s">
        <v>4117</v>
      </c>
      <c r="D3527" s="210">
        <v>11.16</v>
      </c>
    </row>
    <row r="3528" spans="1:4" x14ac:dyDescent="0.25">
      <c r="A3528" s="30">
        <v>43082</v>
      </c>
      <c r="B3528" s="30" t="s">
        <v>13539</v>
      </c>
      <c r="C3528" s="30" t="s">
        <v>4117</v>
      </c>
      <c r="D3528" s="210">
        <v>12.16</v>
      </c>
    </row>
    <row r="3529" spans="1:4" x14ac:dyDescent="0.25">
      <c r="A3529" s="30">
        <v>43665</v>
      </c>
      <c r="B3529" s="30" t="s">
        <v>8459</v>
      </c>
      <c r="C3529" s="30" t="s">
        <v>4117</v>
      </c>
      <c r="D3529" s="210">
        <v>10.45</v>
      </c>
    </row>
    <row r="3530" spans="1:4" x14ac:dyDescent="0.25">
      <c r="A3530" s="30">
        <v>10966</v>
      </c>
      <c r="B3530" s="30" t="s">
        <v>8460</v>
      </c>
      <c r="C3530" s="30" t="s">
        <v>4117</v>
      </c>
      <c r="D3530" s="210">
        <v>11.1</v>
      </c>
    </row>
    <row r="3531" spans="1:4" x14ac:dyDescent="0.25">
      <c r="A3531" s="30">
        <v>43692</v>
      </c>
      <c r="B3531" s="30" t="s">
        <v>13540</v>
      </c>
      <c r="C3531" s="30" t="s">
        <v>4117</v>
      </c>
      <c r="D3531" s="210">
        <v>11.1</v>
      </c>
    </row>
    <row r="3532" spans="1:4" x14ac:dyDescent="0.25">
      <c r="A3532" s="30">
        <v>43083</v>
      </c>
      <c r="B3532" s="30" t="s">
        <v>13541</v>
      </c>
      <c r="C3532" s="30" t="s">
        <v>4117</v>
      </c>
      <c r="D3532" s="210">
        <v>10.53</v>
      </c>
    </row>
    <row r="3533" spans="1:4" x14ac:dyDescent="0.25">
      <c r="A3533" s="30">
        <v>40535</v>
      </c>
      <c r="B3533" s="30" t="s">
        <v>8461</v>
      </c>
      <c r="C3533" s="30" t="s">
        <v>4117</v>
      </c>
      <c r="D3533" s="210">
        <v>10.53</v>
      </c>
    </row>
    <row r="3534" spans="1:4" x14ac:dyDescent="0.25">
      <c r="A3534" s="30">
        <v>39427</v>
      </c>
      <c r="B3534" s="30" t="s">
        <v>8462</v>
      </c>
      <c r="C3534" s="30" t="s">
        <v>4116</v>
      </c>
      <c r="D3534" s="210">
        <v>6.17</v>
      </c>
    </row>
    <row r="3535" spans="1:4" x14ac:dyDescent="0.25">
      <c r="A3535" s="30">
        <v>39424</v>
      </c>
      <c r="B3535" s="30" t="s">
        <v>8463</v>
      </c>
      <c r="C3535" s="30" t="s">
        <v>4116</v>
      </c>
      <c r="D3535" s="210">
        <v>3.67</v>
      </c>
    </row>
    <row r="3536" spans="1:4" x14ac:dyDescent="0.25">
      <c r="A3536" s="30">
        <v>39425</v>
      </c>
      <c r="B3536" s="30" t="s">
        <v>8464</v>
      </c>
      <c r="C3536" s="30" t="s">
        <v>4116</v>
      </c>
      <c r="D3536" s="210">
        <v>3.62</v>
      </c>
    </row>
    <row r="3537" spans="1:4" x14ac:dyDescent="0.25">
      <c r="A3537" s="30">
        <v>40664</v>
      </c>
      <c r="B3537" s="30" t="s">
        <v>8465</v>
      </c>
      <c r="C3537" s="30" t="s">
        <v>4117</v>
      </c>
      <c r="D3537" s="210">
        <v>21.61</v>
      </c>
    </row>
    <row r="3538" spans="1:4" x14ac:dyDescent="0.25">
      <c r="A3538" s="30">
        <v>34360</v>
      </c>
      <c r="B3538" s="30" t="s">
        <v>8466</v>
      </c>
      <c r="C3538" s="30" t="s">
        <v>4117</v>
      </c>
      <c r="D3538" s="210">
        <v>40.36</v>
      </c>
    </row>
    <row r="3539" spans="1:4" x14ac:dyDescent="0.25">
      <c r="A3539" s="30">
        <v>20259</v>
      </c>
      <c r="B3539" s="30" t="s">
        <v>8467</v>
      </c>
      <c r="C3539" s="30" t="s">
        <v>4116</v>
      </c>
      <c r="D3539" s="210">
        <v>7.9</v>
      </c>
    </row>
    <row r="3540" spans="1:4" x14ac:dyDescent="0.25">
      <c r="A3540" s="30">
        <v>14077</v>
      </c>
      <c r="B3540" s="30" t="s">
        <v>8468</v>
      </c>
      <c r="C3540" s="30" t="s">
        <v>4116</v>
      </c>
      <c r="D3540" s="210">
        <v>120.91</v>
      </c>
    </row>
    <row r="3541" spans="1:4" x14ac:dyDescent="0.25">
      <c r="A3541" s="30">
        <v>3678</v>
      </c>
      <c r="B3541" s="30" t="s">
        <v>8469</v>
      </c>
      <c r="C3541" s="30" t="s">
        <v>4116</v>
      </c>
      <c r="D3541" s="210">
        <v>54.65</v>
      </c>
    </row>
    <row r="3542" spans="1:4" x14ac:dyDescent="0.25">
      <c r="A3542" s="30">
        <v>39418</v>
      </c>
      <c r="B3542" s="30" t="s">
        <v>8470</v>
      </c>
      <c r="C3542" s="30" t="s">
        <v>4116</v>
      </c>
      <c r="D3542" s="210">
        <v>6.89</v>
      </c>
    </row>
    <row r="3543" spans="1:4" x14ac:dyDescent="0.25">
      <c r="A3543" s="30">
        <v>39419</v>
      </c>
      <c r="B3543" s="30" t="s">
        <v>8471</v>
      </c>
      <c r="C3543" s="30" t="s">
        <v>4116</v>
      </c>
      <c r="D3543" s="210">
        <v>8.39</v>
      </c>
    </row>
    <row r="3544" spans="1:4" x14ac:dyDescent="0.25">
      <c r="A3544" s="30">
        <v>39420</v>
      </c>
      <c r="B3544" s="30" t="s">
        <v>8472</v>
      </c>
      <c r="C3544" s="30" t="s">
        <v>4116</v>
      </c>
      <c r="D3544" s="210">
        <v>9.26</v>
      </c>
    </row>
    <row r="3545" spans="1:4" x14ac:dyDescent="0.25">
      <c r="A3545" s="30">
        <v>39571</v>
      </c>
      <c r="B3545" s="30" t="s">
        <v>8473</v>
      </c>
      <c r="C3545" s="30" t="s">
        <v>4116</v>
      </c>
      <c r="D3545" s="210">
        <v>5.6</v>
      </c>
    </row>
    <row r="3546" spans="1:4" x14ac:dyDescent="0.25">
      <c r="A3546" s="30">
        <v>39421</v>
      </c>
      <c r="B3546" s="30" t="s">
        <v>8474</v>
      </c>
      <c r="C3546" s="30" t="s">
        <v>4116</v>
      </c>
      <c r="D3546" s="210">
        <v>8.15</v>
      </c>
    </row>
    <row r="3547" spans="1:4" x14ac:dyDescent="0.25">
      <c r="A3547" s="30">
        <v>39422</v>
      </c>
      <c r="B3547" s="30" t="s">
        <v>8475</v>
      </c>
      <c r="C3547" s="30" t="s">
        <v>4116</v>
      </c>
      <c r="D3547" s="210">
        <v>9.52</v>
      </c>
    </row>
    <row r="3548" spans="1:4" x14ac:dyDescent="0.25">
      <c r="A3548" s="30">
        <v>39423</v>
      </c>
      <c r="B3548" s="30" t="s">
        <v>8476</v>
      </c>
      <c r="C3548" s="30" t="s">
        <v>4116</v>
      </c>
      <c r="D3548" s="210">
        <v>11.05</v>
      </c>
    </row>
    <row r="3549" spans="1:4" x14ac:dyDescent="0.25">
      <c r="A3549" s="30">
        <v>39426</v>
      </c>
      <c r="B3549" s="30" t="s">
        <v>8477</v>
      </c>
      <c r="C3549" s="30" t="s">
        <v>4116</v>
      </c>
      <c r="D3549" s="210">
        <v>24.85</v>
      </c>
    </row>
    <row r="3550" spans="1:4" x14ac:dyDescent="0.25">
      <c r="A3550" s="30">
        <v>39429</v>
      </c>
      <c r="B3550" s="30" t="s">
        <v>8478</v>
      </c>
      <c r="C3550" s="30" t="s">
        <v>4116</v>
      </c>
      <c r="D3550" s="210">
        <v>7.84</v>
      </c>
    </row>
    <row r="3551" spans="1:4" x14ac:dyDescent="0.25">
      <c r="A3551" s="30">
        <v>39428</v>
      </c>
      <c r="B3551" s="30" t="s">
        <v>8479</v>
      </c>
      <c r="C3551" s="30" t="s">
        <v>4116</v>
      </c>
      <c r="D3551" s="210">
        <v>5.99</v>
      </c>
    </row>
    <row r="3552" spans="1:4" x14ac:dyDescent="0.25">
      <c r="A3552" s="30">
        <v>39572</v>
      </c>
      <c r="B3552" s="30" t="s">
        <v>8480</v>
      </c>
      <c r="C3552" s="30" t="s">
        <v>4116</v>
      </c>
      <c r="D3552" s="210">
        <v>5.18</v>
      </c>
    </row>
    <row r="3553" spans="1:4" x14ac:dyDescent="0.25">
      <c r="A3553" s="30">
        <v>39570</v>
      </c>
      <c r="B3553" s="30" t="s">
        <v>8481</v>
      </c>
      <c r="C3553" s="30" t="s">
        <v>4116</v>
      </c>
      <c r="D3553" s="210">
        <v>5.5</v>
      </c>
    </row>
    <row r="3554" spans="1:4" x14ac:dyDescent="0.25">
      <c r="A3554" s="30">
        <v>39569</v>
      </c>
      <c r="B3554" s="30" t="s">
        <v>8482</v>
      </c>
      <c r="C3554" s="30" t="s">
        <v>4116</v>
      </c>
      <c r="D3554" s="210">
        <v>5.43</v>
      </c>
    </row>
    <row r="3555" spans="1:4" x14ac:dyDescent="0.25">
      <c r="A3555" s="30">
        <v>11552</v>
      </c>
      <c r="B3555" s="30" t="s">
        <v>13542</v>
      </c>
      <c r="C3555" s="30" t="s">
        <v>4116</v>
      </c>
      <c r="D3555" s="210">
        <v>7.7</v>
      </c>
    </row>
    <row r="3556" spans="1:4" x14ac:dyDescent="0.25">
      <c r="A3556" s="30">
        <v>40598</v>
      </c>
      <c r="B3556" s="30" t="s">
        <v>8483</v>
      </c>
      <c r="C3556" s="30" t="s">
        <v>4117</v>
      </c>
      <c r="D3556" s="210">
        <v>10.27</v>
      </c>
    </row>
    <row r="3557" spans="1:4" x14ac:dyDescent="0.25">
      <c r="A3557" s="30">
        <v>39029</v>
      </c>
      <c r="B3557" s="30" t="s">
        <v>8484</v>
      </c>
      <c r="C3557" s="30" t="s">
        <v>4116</v>
      </c>
      <c r="D3557" s="210">
        <v>17.54</v>
      </c>
    </row>
    <row r="3558" spans="1:4" x14ac:dyDescent="0.25">
      <c r="A3558" s="30">
        <v>39028</v>
      </c>
      <c r="B3558" s="30" t="s">
        <v>8485</v>
      </c>
      <c r="C3558" s="30" t="s">
        <v>4116</v>
      </c>
      <c r="D3558" s="210">
        <v>10.210000000000001</v>
      </c>
    </row>
    <row r="3559" spans="1:4" x14ac:dyDescent="0.25">
      <c r="A3559" s="30">
        <v>39328</v>
      </c>
      <c r="B3559" s="30" t="s">
        <v>8486</v>
      </c>
      <c r="C3559" s="30" t="s">
        <v>4116</v>
      </c>
      <c r="D3559" s="210">
        <v>5.61</v>
      </c>
    </row>
    <row r="3560" spans="1:4" x14ac:dyDescent="0.25">
      <c r="A3560" s="30">
        <v>38541</v>
      </c>
      <c r="B3560" s="30" t="s">
        <v>8487</v>
      </c>
      <c r="C3560" s="30" t="s">
        <v>4113</v>
      </c>
      <c r="D3560" s="211">
        <v>2700776.76</v>
      </c>
    </row>
    <row r="3561" spans="1:4" x14ac:dyDescent="0.25">
      <c r="A3561" s="30">
        <v>38542</v>
      </c>
      <c r="B3561" s="30" t="s">
        <v>8488</v>
      </c>
      <c r="C3561" s="30" t="s">
        <v>4113</v>
      </c>
      <c r="D3561" s="211">
        <v>4199599.25</v>
      </c>
    </row>
    <row r="3562" spans="1:4" x14ac:dyDescent="0.25">
      <c r="A3562" s="30">
        <v>38543</v>
      </c>
      <c r="B3562" s="30" t="s">
        <v>8489</v>
      </c>
      <c r="C3562" s="30" t="s">
        <v>4113</v>
      </c>
      <c r="D3562" s="211">
        <v>1028177.78</v>
      </c>
    </row>
    <row r="3563" spans="1:4" x14ac:dyDescent="0.25">
      <c r="A3563" s="30">
        <v>40406</v>
      </c>
      <c r="B3563" s="30" t="s">
        <v>8490</v>
      </c>
      <c r="C3563" s="30" t="s">
        <v>4113</v>
      </c>
      <c r="D3563" s="211">
        <v>72527.7</v>
      </c>
    </row>
    <row r="3564" spans="1:4" x14ac:dyDescent="0.25">
      <c r="A3564" s="30">
        <v>40789</v>
      </c>
      <c r="B3564" s="30" t="s">
        <v>8491</v>
      </c>
      <c r="C3564" s="30" t="s">
        <v>4113</v>
      </c>
      <c r="D3564" s="211">
        <v>10451.98</v>
      </c>
    </row>
    <row r="3565" spans="1:4" x14ac:dyDescent="0.25">
      <c r="A3565" s="30">
        <v>40791</v>
      </c>
      <c r="B3565" s="30" t="s">
        <v>8492</v>
      </c>
      <c r="C3565" s="30" t="s">
        <v>4113</v>
      </c>
      <c r="D3565" s="211">
        <v>32719.26</v>
      </c>
    </row>
    <row r="3566" spans="1:4" x14ac:dyDescent="0.25">
      <c r="A3566" s="30">
        <v>11651</v>
      </c>
      <c r="B3566" s="30" t="s">
        <v>8493</v>
      </c>
      <c r="C3566" s="30" t="s">
        <v>4113</v>
      </c>
      <c r="D3566" s="211">
        <v>17894.63</v>
      </c>
    </row>
    <row r="3567" spans="1:4" x14ac:dyDescent="0.25">
      <c r="A3567" s="30">
        <v>42002</v>
      </c>
      <c r="B3567" s="30" t="s">
        <v>8494</v>
      </c>
      <c r="C3567" s="30" t="s">
        <v>4113</v>
      </c>
      <c r="D3567" s="211">
        <v>880608.91</v>
      </c>
    </row>
    <row r="3568" spans="1:4" x14ac:dyDescent="0.25">
      <c r="A3568" s="30">
        <v>40435</v>
      </c>
      <c r="B3568" s="30" t="s">
        <v>8495</v>
      </c>
      <c r="C3568" s="30" t="s">
        <v>4113</v>
      </c>
      <c r="D3568" s="211">
        <v>564049.62</v>
      </c>
    </row>
    <row r="3569" spans="1:4" x14ac:dyDescent="0.25">
      <c r="A3569" s="30">
        <v>39012</v>
      </c>
      <c r="B3569" s="30" t="s">
        <v>8496</v>
      </c>
      <c r="C3569" s="30" t="s">
        <v>4113</v>
      </c>
      <c r="D3569" s="211">
        <v>588507.81000000006</v>
      </c>
    </row>
    <row r="3570" spans="1:4" x14ac:dyDescent="0.25">
      <c r="A3570" s="30">
        <v>13617</v>
      </c>
      <c r="B3570" s="30" t="s">
        <v>8497</v>
      </c>
      <c r="C3570" s="30" t="s">
        <v>4113</v>
      </c>
      <c r="D3570" s="211">
        <v>61160.75</v>
      </c>
    </row>
    <row r="3571" spans="1:4" x14ac:dyDescent="0.25">
      <c r="A3571" s="30">
        <v>35274</v>
      </c>
      <c r="B3571" s="30" t="s">
        <v>13543</v>
      </c>
      <c r="C3571" s="30" t="s">
        <v>4116</v>
      </c>
      <c r="D3571" s="210">
        <v>22.83</v>
      </c>
    </row>
    <row r="3572" spans="1:4" x14ac:dyDescent="0.25">
      <c r="A3572" s="30">
        <v>35275</v>
      </c>
      <c r="B3572" s="30" t="s">
        <v>13544</v>
      </c>
      <c r="C3572" s="30" t="s">
        <v>4116</v>
      </c>
      <c r="D3572" s="210">
        <v>48.47</v>
      </c>
    </row>
    <row r="3573" spans="1:4" x14ac:dyDescent="0.25">
      <c r="A3573" s="30">
        <v>35276</v>
      </c>
      <c r="B3573" s="30" t="s">
        <v>13545</v>
      </c>
      <c r="C3573" s="30" t="s">
        <v>4116</v>
      </c>
      <c r="D3573" s="210">
        <v>84.33</v>
      </c>
    </row>
    <row r="3574" spans="1:4" x14ac:dyDescent="0.25">
      <c r="A3574" s="30">
        <v>38386</v>
      </c>
      <c r="B3574" s="30" t="s">
        <v>8498</v>
      </c>
      <c r="C3574" s="30" t="s">
        <v>4113</v>
      </c>
      <c r="D3574" s="210">
        <v>5.16</v>
      </c>
    </row>
    <row r="3575" spans="1:4" x14ac:dyDescent="0.25">
      <c r="A3575" s="30">
        <v>11091</v>
      </c>
      <c r="B3575" s="30" t="s">
        <v>8499</v>
      </c>
      <c r="C3575" s="30" t="s">
        <v>4113</v>
      </c>
      <c r="D3575" s="210">
        <v>1.45</v>
      </c>
    </row>
    <row r="3576" spans="1:4" x14ac:dyDescent="0.25">
      <c r="A3576" s="30">
        <v>37586</v>
      </c>
      <c r="B3576" s="30" t="s">
        <v>8500</v>
      </c>
      <c r="C3576" s="30" t="s">
        <v>4144</v>
      </c>
      <c r="D3576" s="210">
        <v>44.64</v>
      </c>
    </row>
    <row r="3577" spans="1:4" x14ac:dyDescent="0.25">
      <c r="A3577" s="30">
        <v>37395</v>
      </c>
      <c r="B3577" s="30" t="s">
        <v>8501</v>
      </c>
      <c r="C3577" s="30" t="s">
        <v>4144</v>
      </c>
      <c r="D3577" s="210">
        <v>38.39</v>
      </c>
    </row>
    <row r="3578" spans="1:4" x14ac:dyDescent="0.25">
      <c r="A3578" s="30">
        <v>14147</v>
      </c>
      <c r="B3578" s="30" t="s">
        <v>8502</v>
      </c>
      <c r="C3578" s="30" t="s">
        <v>4144</v>
      </c>
      <c r="D3578" s="210">
        <v>50.92</v>
      </c>
    </row>
    <row r="3579" spans="1:4" x14ac:dyDescent="0.25">
      <c r="A3579" s="30">
        <v>37396</v>
      </c>
      <c r="B3579" s="30" t="s">
        <v>8503</v>
      </c>
      <c r="C3579" s="30" t="s">
        <v>4144</v>
      </c>
      <c r="D3579" s="210">
        <v>31.41</v>
      </c>
    </row>
    <row r="3580" spans="1:4" x14ac:dyDescent="0.25">
      <c r="A3580" s="30">
        <v>37397</v>
      </c>
      <c r="B3580" s="30" t="s">
        <v>8504</v>
      </c>
      <c r="C3580" s="30" t="s">
        <v>4144</v>
      </c>
      <c r="D3580" s="210">
        <v>32.9</v>
      </c>
    </row>
    <row r="3581" spans="1:4" x14ac:dyDescent="0.25">
      <c r="A3581" s="30">
        <v>43606</v>
      </c>
      <c r="B3581" s="30" t="s">
        <v>13546</v>
      </c>
      <c r="C3581" s="30" t="s">
        <v>4113</v>
      </c>
      <c r="D3581" s="210">
        <v>9.2200000000000006</v>
      </c>
    </row>
    <row r="3582" spans="1:4" x14ac:dyDescent="0.25">
      <c r="A3582" s="30">
        <v>444</v>
      </c>
      <c r="B3582" s="30" t="s">
        <v>8505</v>
      </c>
      <c r="C3582" s="30" t="s">
        <v>4113</v>
      </c>
      <c r="D3582" s="210">
        <v>24.32</v>
      </c>
    </row>
    <row r="3583" spans="1:4" x14ac:dyDescent="0.25">
      <c r="A3583" s="30">
        <v>445</v>
      </c>
      <c r="B3583" s="30" t="s">
        <v>8506</v>
      </c>
      <c r="C3583" s="30" t="s">
        <v>4113</v>
      </c>
      <c r="D3583" s="210">
        <v>33.29</v>
      </c>
    </row>
    <row r="3584" spans="1:4" x14ac:dyDescent="0.25">
      <c r="A3584" s="30">
        <v>4783</v>
      </c>
      <c r="B3584" s="30" t="s">
        <v>8507</v>
      </c>
      <c r="C3584" s="30" t="s">
        <v>4115</v>
      </c>
      <c r="D3584" s="210">
        <v>13.66</v>
      </c>
    </row>
    <row r="3585" spans="1:4" x14ac:dyDescent="0.25">
      <c r="A3585" s="30">
        <v>41079</v>
      </c>
      <c r="B3585" s="30" t="s">
        <v>8508</v>
      </c>
      <c r="C3585" s="30" t="s">
        <v>4120</v>
      </c>
      <c r="D3585" s="211">
        <v>2420.84</v>
      </c>
    </row>
    <row r="3586" spans="1:4" x14ac:dyDescent="0.25">
      <c r="A3586" s="30">
        <v>12874</v>
      </c>
      <c r="B3586" s="30" t="s">
        <v>8509</v>
      </c>
      <c r="C3586" s="30" t="s">
        <v>4115</v>
      </c>
      <c r="D3586" s="210">
        <v>15.74</v>
      </c>
    </row>
    <row r="3587" spans="1:4" x14ac:dyDescent="0.25">
      <c r="A3587" s="30">
        <v>41082</v>
      </c>
      <c r="B3587" s="30" t="s">
        <v>8510</v>
      </c>
      <c r="C3587" s="30" t="s">
        <v>4120</v>
      </c>
      <c r="D3587" s="211">
        <v>2790.69</v>
      </c>
    </row>
    <row r="3588" spans="1:4" x14ac:dyDescent="0.25">
      <c r="A3588" s="30">
        <v>4785</v>
      </c>
      <c r="B3588" s="30" t="s">
        <v>8511</v>
      </c>
      <c r="C3588" s="30" t="s">
        <v>4115</v>
      </c>
      <c r="D3588" s="210">
        <v>14.69</v>
      </c>
    </row>
    <row r="3589" spans="1:4" x14ac:dyDescent="0.25">
      <c r="A3589" s="30">
        <v>41081</v>
      </c>
      <c r="B3589" s="30" t="s">
        <v>8512</v>
      </c>
      <c r="C3589" s="30" t="s">
        <v>4120</v>
      </c>
      <c r="D3589" s="211">
        <v>2603.86</v>
      </c>
    </row>
    <row r="3590" spans="1:4" x14ac:dyDescent="0.25">
      <c r="A3590" s="30">
        <v>4801</v>
      </c>
      <c r="B3590" s="30" t="s">
        <v>8513</v>
      </c>
      <c r="C3590" s="30" t="s">
        <v>4114</v>
      </c>
      <c r="D3590" s="210">
        <v>63.25</v>
      </c>
    </row>
    <row r="3591" spans="1:4" x14ac:dyDescent="0.25">
      <c r="A3591" s="30">
        <v>4794</v>
      </c>
      <c r="B3591" s="30" t="s">
        <v>8514</v>
      </c>
      <c r="C3591" s="30" t="s">
        <v>4114</v>
      </c>
      <c r="D3591" s="210">
        <v>288.08</v>
      </c>
    </row>
    <row r="3592" spans="1:4" x14ac:dyDescent="0.25">
      <c r="A3592" s="30">
        <v>4796</v>
      </c>
      <c r="B3592" s="30" t="s">
        <v>8515</v>
      </c>
      <c r="C3592" s="30" t="s">
        <v>4114</v>
      </c>
      <c r="D3592" s="210">
        <v>174.98</v>
      </c>
    </row>
    <row r="3593" spans="1:4" x14ac:dyDescent="0.25">
      <c r="A3593" s="30">
        <v>4800</v>
      </c>
      <c r="B3593" s="30" t="s">
        <v>8516</v>
      </c>
      <c r="C3593" s="30" t="s">
        <v>4114</v>
      </c>
      <c r="D3593" s="210">
        <v>48.12</v>
      </c>
    </row>
    <row r="3594" spans="1:4" x14ac:dyDescent="0.25">
      <c r="A3594" s="30">
        <v>4795</v>
      </c>
      <c r="B3594" s="30" t="s">
        <v>8517</v>
      </c>
      <c r="C3594" s="30" t="s">
        <v>4114</v>
      </c>
      <c r="D3594" s="210">
        <v>280.43</v>
      </c>
    </row>
    <row r="3595" spans="1:4" x14ac:dyDescent="0.25">
      <c r="A3595" s="30">
        <v>39694</v>
      </c>
      <c r="B3595" s="30" t="s">
        <v>8518</v>
      </c>
      <c r="C3595" s="30" t="s">
        <v>4114</v>
      </c>
      <c r="D3595" s="210">
        <v>417.17</v>
      </c>
    </row>
    <row r="3596" spans="1:4" x14ac:dyDescent="0.25">
      <c r="A3596" s="30">
        <v>1292</v>
      </c>
      <c r="B3596" s="30" t="s">
        <v>8519</v>
      </c>
      <c r="C3596" s="30" t="s">
        <v>4114</v>
      </c>
      <c r="D3596" s="210">
        <v>45.13</v>
      </c>
    </row>
    <row r="3597" spans="1:4" x14ac:dyDescent="0.25">
      <c r="A3597" s="30">
        <v>1287</v>
      </c>
      <c r="B3597" s="30" t="s">
        <v>8520</v>
      </c>
      <c r="C3597" s="30" t="s">
        <v>4114</v>
      </c>
      <c r="D3597" s="210">
        <v>22.14</v>
      </c>
    </row>
    <row r="3598" spans="1:4" x14ac:dyDescent="0.25">
      <c r="A3598" s="30">
        <v>1297</v>
      </c>
      <c r="B3598" s="30" t="s">
        <v>8521</v>
      </c>
      <c r="C3598" s="30" t="s">
        <v>4114</v>
      </c>
      <c r="D3598" s="210">
        <v>18.36</v>
      </c>
    </row>
    <row r="3599" spans="1:4" x14ac:dyDescent="0.25">
      <c r="A3599" s="30">
        <v>4786</v>
      </c>
      <c r="B3599" s="30" t="s">
        <v>8522</v>
      </c>
      <c r="C3599" s="30" t="s">
        <v>4114</v>
      </c>
      <c r="D3599" s="210">
        <v>87</v>
      </c>
    </row>
    <row r="3600" spans="1:4" x14ac:dyDescent="0.25">
      <c r="A3600" s="30">
        <v>10840</v>
      </c>
      <c r="B3600" s="30" t="s">
        <v>8523</v>
      </c>
      <c r="C3600" s="30" t="s">
        <v>4114</v>
      </c>
      <c r="D3600" s="210">
        <v>280</v>
      </c>
    </row>
    <row r="3601" spans="1:4" x14ac:dyDescent="0.25">
      <c r="A3601" s="30">
        <v>10841</v>
      </c>
      <c r="B3601" s="30" t="s">
        <v>8524</v>
      </c>
      <c r="C3601" s="30" t="s">
        <v>4114</v>
      </c>
      <c r="D3601" s="210">
        <v>211.32</v>
      </c>
    </row>
    <row r="3602" spans="1:4" x14ac:dyDescent="0.25">
      <c r="A3602" s="30">
        <v>25980</v>
      </c>
      <c r="B3602" s="30" t="s">
        <v>8525</v>
      </c>
      <c r="C3602" s="30" t="s">
        <v>4114</v>
      </c>
      <c r="D3602" s="210">
        <v>270.02</v>
      </c>
    </row>
    <row r="3603" spans="1:4" x14ac:dyDescent="0.25">
      <c r="A3603" s="30">
        <v>10842</v>
      </c>
      <c r="B3603" s="30" t="s">
        <v>8526</v>
      </c>
      <c r="C3603" s="30" t="s">
        <v>4114</v>
      </c>
      <c r="D3603" s="210">
        <v>305.24</v>
      </c>
    </row>
    <row r="3604" spans="1:4" x14ac:dyDescent="0.25">
      <c r="A3604" s="30">
        <v>21108</v>
      </c>
      <c r="B3604" s="30" t="s">
        <v>8527</v>
      </c>
      <c r="C3604" s="30" t="s">
        <v>4114</v>
      </c>
      <c r="D3604" s="210">
        <v>60.15</v>
      </c>
    </row>
    <row r="3605" spans="1:4" x14ac:dyDescent="0.25">
      <c r="A3605" s="30">
        <v>38180</v>
      </c>
      <c r="B3605" s="30" t="s">
        <v>8528</v>
      </c>
      <c r="C3605" s="30" t="s">
        <v>4114</v>
      </c>
      <c r="D3605" s="210">
        <v>140.88</v>
      </c>
    </row>
    <row r="3606" spans="1:4" x14ac:dyDescent="0.25">
      <c r="A3606" s="30">
        <v>40648</v>
      </c>
      <c r="B3606" s="30" t="s">
        <v>8529</v>
      </c>
      <c r="C3606" s="30" t="s">
        <v>4114</v>
      </c>
      <c r="D3606" s="210">
        <v>167.04</v>
      </c>
    </row>
    <row r="3607" spans="1:4" x14ac:dyDescent="0.25">
      <c r="A3607" s="30">
        <v>40649</v>
      </c>
      <c r="B3607" s="30" t="s">
        <v>8530</v>
      </c>
      <c r="C3607" s="30" t="s">
        <v>4114</v>
      </c>
      <c r="D3607" s="210">
        <v>97.3</v>
      </c>
    </row>
    <row r="3608" spans="1:4" x14ac:dyDescent="0.25">
      <c r="A3608" s="30">
        <v>40650</v>
      </c>
      <c r="B3608" s="30" t="s">
        <v>8531</v>
      </c>
      <c r="C3608" s="30" t="s">
        <v>4114</v>
      </c>
      <c r="D3608" s="210">
        <v>125.28</v>
      </c>
    </row>
    <row r="3609" spans="1:4" x14ac:dyDescent="0.25">
      <c r="A3609" s="30">
        <v>40651</v>
      </c>
      <c r="B3609" s="30" t="s">
        <v>8532</v>
      </c>
      <c r="C3609" s="30" t="s">
        <v>4114</v>
      </c>
      <c r="D3609" s="210">
        <v>231.07</v>
      </c>
    </row>
    <row r="3610" spans="1:4" x14ac:dyDescent="0.25">
      <c r="A3610" s="30">
        <v>40652</v>
      </c>
      <c r="B3610" s="30" t="s">
        <v>8533</v>
      </c>
      <c r="C3610" s="30" t="s">
        <v>4114</v>
      </c>
      <c r="D3610" s="210">
        <v>123.88</v>
      </c>
    </row>
    <row r="3611" spans="1:4" x14ac:dyDescent="0.25">
      <c r="A3611" s="30">
        <v>40647</v>
      </c>
      <c r="B3611" s="30" t="s">
        <v>8534</v>
      </c>
      <c r="C3611" s="30" t="s">
        <v>4114</v>
      </c>
      <c r="D3611" s="210">
        <v>136.41</v>
      </c>
    </row>
    <row r="3612" spans="1:4" x14ac:dyDescent="0.25">
      <c r="A3612" s="30">
        <v>40653</v>
      </c>
      <c r="B3612" s="30" t="s">
        <v>8535</v>
      </c>
      <c r="C3612" s="30" t="s">
        <v>4114</v>
      </c>
      <c r="D3612" s="210">
        <v>104.4</v>
      </c>
    </row>
    <row r="3613" spans="1:4" x14ac:dyDescent="0.25">
      <c r="A3613" s="30">
        <v>36178</v>
      </c>
      <c r="B3613" s="30" t="s">
        <v>8536</v>
      </c>
      <c r="C3613" s="30" t="s">
        <v>4113</v>
      </c>
      <c r="D3613" s="210">
        <v>11.57</v>
      </c>
    </row>
    <row r="3614" spans="1:4" x14ac:dyDescent="0.25">
      <c r="A3614" s="30">
        <v>38195</v>
      </c>
      <c r="B3614" s="30" t="s">
        <v>8537</v>
      </c>
      <c r="C3614" s="30" t="s">
        <v>4114</v>
      </c>
      <c r="D3614" s="210">
        <v>71.040000000000006</v>
      </c>
    </row>
    <row r="3615" spans="1:4" x14ac:dyDescent="0.25">
      <c r="A3615" s="30">
        <v>38181</v>
      </c>
      <c r="B3615" s="30" t="s">
        <v>8538</v>
      </c>
      <c r="C3615" s="30" t="s">
        <v>4114</v>
      </c>
      <c r="D3615" s="210">
        <v>192.32</v>
      </c>
    </row>
    <row r="3616" spans="1:4" x14ac:dyDescent="0.25">
      <c r="A3616" s="30">
        <v>38182</v>
      </c>
      <c r="B3616" s="30" t="s">
        <v>8539</v>
      </c>
      <c r="C3616" s="30" t="s">
        <v>4114</v>
      </c>
      <c r="D3616" s="210">
        <v>183.19</v>
      </c>
    </row>
    <row r="3617" spans="1:4" x14ac:dyDescent="0.25">
      <c r="A3617" s="30">
        <v>38186</v>
      </c>
      <c r="B3617" s="30" t="s">
        <v>8540</v>
      </c>
      <c r="C3617" s="30" t="s">
        <v>4114</v>
      </c>
      <c r="D3617" s="210">
        <v>476.18</v>
      </c>
    </row>
    <row r="3618" spans="1:4" x14ac:dyDescent="0.25">
      <c r="A3618" s="30">
        <v>38185</v>
      </c>
      <c r="B3618" s="30" t="s">
        <v>8541</v>
      </c>
      <c r="C3618" s="30" t="s">
        <v>4114</v>
      </c>
      <c r="D3618" s="210">
        <v>423.97</v>
      </c>
    </row>
    <row r="3619" spans="1:4" x14ac:dyDescent="0.25">
      <c r="A3619" s="30">
        <v>40654</v>
      </c>
      <c r="B3619" s="30" t="s">
        <v>8542</v>
      </c>
      <c r="C3619" s="30" t="s">
        <v>4114</v>
      </c>
      <c r="D3619" s="210">
        <v>162.16</v>
      </c>
    </row>
    <row r="3620" spans="1:4" x14ac:dyDescent="0.25">
      <c r="A3620" s="30">
        <v>25981</v>
      </c>
      <c r="B3620" s="30" t="s">
        <v>8543</v>
      </c>
      <c r="C3620" s="30" t="s">
        <v>4114</v>
      </c>
      <c r="D3620" s="210">
        <v>223.06</v>
      </c>
    </row>
    <row r="3621" spans="1:4" x14ac:dyDescent="0.25">
      <c r="A3621" s="30">
        <v>4822</v>
      </c>
      <c r="B3621" s="30" t="s">
        <v>8544</v>
      </c>
      <c r="C3621" s="30" t="s">
        <v>4114</v>
      </c>
      <c r="D3621" s="210">
        <v>350.24</v>
      </c>
    </row>
    <row r="3622" spans="1:4" x14ac:dyDescent="0.25">
      <c r="A3622" s="30">
        <v>4818</v>
      </c>
      <c r="B3622" s="30" t="s">
        <v>8545</v>
      </c>
      <c r="C3622" s="30" t="s">
        <v>4114</v>
      </c>
      <c r="D3622" s="210">
        <v>360</v>
      </c>
    </row>
    <row r="3623" spans="1:4" x14ac:dyDescent="0.25">
      <c r="A3623" s="30">
        <v>39567</v>
      </c>
      <c r="B3623" s="30" t="s">
        <v>13547</v>
      </c>
      <c r="C3623" s="30" t="s">
        <v>4114</v>
      </c>
      <c r="D3623" s="210">
        <v>45.02</v>
      </c>
    </row>
    <row r="3624" spans="1:4" x14ac:dyDescent="0.25">
      <c r="A3624" s="30">
        <v>39566</v>
      </c>
      <c r="B3624" s="30" t="s">
        <v>13548</v>
      </c>
      <c r="C3624" s="30" t="s">
        <v>4114</v>
      </c>
      <c r="D3624" s="210">
        <v>52</v>
      </c>
    </row>
    <row r="3625" spans="1:4" x14ac:dyDescent="0.25">
      <c r="A3625" s="30">
        <v>39416</v>
      </c>
      <c r="B3625" s="30" t="s">
        <v>13549</v>
      </c>
      <c r="C3625" s="30" t="s">
        <v>4114</v>
      </c>
      <c r="D3625" s="210">
        <v>27.16</v>
      </c>
    </row>
    <row r="3626" spans="1:4" x14ac:dyDescent="0.25">
      <c r="A3626" s="30">
        <v>39417</v>
      </c>
      <c r="B3626" s="30" t="s">
        <v>13550</v>
      </c>
      <c r="C3626" s="30" t="s">
        <v>4114</v>
      </c>
      <c r="D3626" s="210">
        <v>28.48</v>
      </c>
    </row>
    <row r="3627" spans="1:4" x14ac:dyDescent="0.25">
      <c r="A3627" s="30">
        <v>39414</v>
      </c>
      <c r="B3627" s="30" t="s">
        <v>13551</v>
      </c>
      <c r="C3627" s="30" t="s">
        <v>4114</v>
      </c>
      <c r="D3627" s="210">
        <v>25.51</v>
      </c>
    </row>
    <row r="3628" spans="1:4" x14ac:dyDescent="0.25">
      <c r="A3628" s="30">
        <v>39415</v>
      </c>
      <c r="B3628" s="30" t="s">
        <v>13552</v>
      </c>
      <c r="C3628" s="30" t="s">
        <v>4114</v>
      </c>
      <c r="D3628" s="210">
        <v>27.03</v>
      </c>
    </row>
    <row r="3629" spans="1:4" x14ac:dyDescent="0.25">
      <c r="A3629" s="30">
        <v>39412</v>
      </c>
      <c r="B3629" s="30" t="s">
        <v>13553</v>
      </c>
      <c r="C3629" s="30" t="s">
        <v>4114</v>
      </c>
      <c r="D3629" s="210">
        <v>19.21</v>
      </c>
    </row>
    <row r="3630" spans="1:4" x14ac:dyDescent="0.25">
      <c r="A3630" s="30">
        <v>39413</v>
      </c>
      <c r="B3630" s="30" t="s">
        <v>13554</v>
      </c>
      <c r="C3630" s="30" t="s">
        <v>4114</v>
      </c>
      <c r="D3630" s="210">
        <v>19.02</v>
      </c>
    </row>
    <row r="3631" spans="1:4" x14ac:dyDescent="0.25">
      <c r="A3631" s="30">
        <v>11062</v>
      </c>
      <c r="B3631" s="30" t="s">
        <v>8546</v>
      </c>
      <c r="C3631" s="30" t="s">
        <v>4114</v>
      </c>
      <c r="D3631" s="210">
        <v>68.81</v>
      </c>
    </row>
    <row r="3632" spans="1:4" x14ac:dyDescent="0.25">
      <c r="A3632" s="30">
        <v>11063</v>
      </c>
      <c r="B3632" s="30" t="s">
        <v>8547</v>
      </c>
      <c r="C3632" s="30" t="s">
        <v>4114</v>
      </c>
      <c r="D3632" s="210">
        <v>66.62</v>
      </c>
    </row>
    <row r="3633" spans="1:4" x14ac:dyDescent="0.25">
      <c r="A3633" s="30">
        <v>13521</v>
      </c>
      <c r="B3633" s="30" t="s">
        <v>8548</v>
      </c>
      <c r="C3633" s="30" t="s">
        <v>4113</v>
      </c>
      <c r="D3633" s="210">
        <v>74.25</v>
      </c>
    </row>
    <row r="3634" spans="1:4" x14ac:dyDescent="0.25">
      <c r="A3634" s="30">
        <v>10851</v>
      </c>
      <c r="B3634" s="30" t="s">
        <v>8549</v>
      </c>
      <c r="C3634" s="30" t="s">
        <v>4113</v>
      </c>
      <c r="D3634" s="210">
        <v>54.33</v>
      </c>
    </row>
    <row r="3635" spans="1:4" x14ac:dyDescent="0.25">
      <c r="A3635" s="30">
        <v>39515</v>
      </c>
      <c r="B3635" s="30" t="s">
        <v>8550</v>
      </c>
      <c r="C3635" s="30" t="s">
        <v>4113</v>
      </c>
      <c r="D3635" s="210">
        <v>51.05</v>
      </c>
    </row>
    <row r="3636" spans="1:4" x14ac:dyDescent="0.25">
      <c r="A3636" s="30">
        <v>39516</v>
      </c>
      <c r="B3636" s="30" t="s">
        <v>8551</v>
      </c>
      <c r="C3636" s="30" t="s">
        <v>4113</v>
      </c>
      <c r="D3636" s="210">
        <v>43.04</v>
      </c>
    </row>
    <row r="3637" spans="1:4" x14ac:dyDescent="0.25">
      <c r="A3637" s="30">
        <v>39514</v>
      </c>
      <c r="B3637" s="30" t="s">
        <v>8552</v>
      </c>
      <c r="C3637" s="30" t="s">
        <v>4113</v>
      </c>
      <c r="D3637" s="210">
        <v>26.78</v>
      </c>
    </row>
    <row r="3638" spans="1:4" x14ac:dyDescent="0.25">
      <c r="A3638" s="30">
        <v>4812</v>
      </c>
      <c r="B3638" s="30" t="s">
        <v>13555</v>
      </c>
      <c r="C3638" s="30" t="s">
        <v>4114</v>
      </c>
      <c r="D3638" s="210">
        <v>12.44</v>
      </c>
    </row>
    <row r="3639" spans="1:4" x14ac:dyDescent="0.25">
      <c r="A3639" s="30">
        <v>10849</v>
      </c>
      <c r="B3639" s="30" t="s">
        <v>8553</v>
      </c>
      <c r="C3639" s="30" t="s">
        <v>4113</v>
      </c>
      <c r="D3639" s="211">
        <v>1080.01</v>
      </c>
    </row>
    <row r="3640" spans="1:4" x14ac:dyDescent="0.25">
      <c r="A3640" s="30">
        <v>10848</v>
      </c>
      <c r="B3640" s="30" t="s">
        <v>8554</v>
      </c>
      <c r="C3640" s="30" t="s">
        <v>4113</v>
      </c>
      <c r="D3640" s="210">
        <v>678.38</v>
      </c>
    </row>
    <row r="3641" spans="1:4" x14ac:dyDescent="0.25">
      <c r="A3641" s="30">
        <v>4813</v>
      </c>
      <c r="B3641" s="30" t="s">
        <v>8555</v>
      </c>
      <c r="C3641" s="30" t="s">
        <v>4114</v>
      </c>
      <c r="D3641" s="210">
        <v>225</v>
      </c>
    </row>
    <row r="3642" spans="1:4" x14ac:dyDescent="0.25">
      <c r="A3642" s="30">
        <v>37560</v>
      </c>
      <c r="B3642" s="30" t="s">
        <v>13556</v>
      </c>
      <c r="C3642" s="30" t="s">
        <v>4113</v>
      </c>
      <c r="D3642" s="210">
        <v>44.09</v>
      </c>
    </row>
    <row r="3643" spans="1:4" x14ac:dyDescent="0.25">
      <c r="A3643" s="30">
        <v>37557</v>
      </c>
      <c r="B3643" s="30" t="s">
        <v>13557</v>
      </c>
      <c r="C3643" s="30" t="s">
        <v>4113</v>
      </c>
      <c r="D3643" s="210">
        <v>13.39</v>
      </c>
    </row>
    <row r="3644" spans="1:4" x14ac:dyDescent="0.25">
      <c r="A3644" s="30">
        <v>37556</v>
      </c>
      <c r="B3644" s="30" t="s">
        <v>13558</v>
      </c>
      <c r="C3644" s="30" t="s">
        <v>4113</v>
      </c>
      <c r="D3644" s="210">
        <v>25.91</v>
      </c>
    </row>
    <row r="3645" spans="1:4" x14ac:dyDescent="0.25">
      <c r="A3645" s="30">
        <v>37559</v>
      </c>
      <c r="B3645" s="30" t="s">
        <v>13559</v>
      </c>
      <c r="C3645" s="30" t="s">
        <v>4113</v>
      </c>
      <c r="D3645" s="210">
        <v>31.78</v>
      </c>
    </row>
    <row r="3646" spans="1:4" x14ac:dyDescent="0.25">
      <c r="A3646" s="30">
        <v>37539</v>
      </c>
      <c r="B3646" s="30" t="s">
        <v>13560</v>
      </c>
      <c r="C3646" s="30" t="s">
        <v>4113</v>
      </c>
      <c r="D3646" s="210">
        <v>22.4</v>
      </c>
    </row>
    <row r="3647" spans="1:4" x14ac:dyDescent="0.25">
      <c r="A3647" s="30">
        <v>37558</v>
      </c>
      <c r="B3647" s="30" t="s">
        <v>13561</v>
      </c>
      <c r="C3647" s="30" t="s">
        <v>4113</v>
      </c>
      <c r="D3647" s="210">
        <v>41.76</v>
      </c>
    </row>
    <row r="3648" spans="1:4" x14ac:dyDescent="0.25">
      <c r="A3648" s="30">
        <v>34723</v>
      </c>
      <c r="B3648" s="30" t="s">
        <v>8556</v>
      </c>
      <c r="C3648" s="30" t="s">
        <v>4114</v>
      </c>
      <c r="D3648" s="210">
        <v>519.75</v>
      </c>
    </row>
    <row r="3649" spans="1:4" x14ac:dyDescent="0.25">
      <c r="A3649" s="30">
        <v>34721</v>
      </c>
      <c r="B3649" s="30" t="s">
        <v>8557</v>
      </c>
      <c r="C3649" s="30" t="s">
        <v>4114</v>
      </c>
      <c r="D3649" s="210">
        <v>648</v>
      </c>
    </row>
    <row r="3650" spans="1:4" x14ac:dyDescent="0.25">
      <c r="A3650" s="30">
        <v>4309</v>
      </c>
      <c r="B3650" s="30" t="s">
        <v>8558</v>
      </c>
      <c r="C3650" s="30" t="s">
        <v>4113</v>
      </c>
      <c r="D3650" s="210">
        <v>6.51</v>
      </c>
    </row>
    <row r="3651" spans="1:4" x14ac:dyDescent="0.25">
      <c r="A3651" s="30">
        <v>4307</v>
      </c>
      <c r="B3651" s="30" t="s">
        <v>8559</v>
      </c>
      <c r="C3651" s="30" t="s">
        <v>4113</v>
      </c>
      <c r="D3651" s="210">
        <v>11.14</v>
      </c>
    </row>
    <row r="3652" spans="1:4" x14ac:dyDescent="0.25">
      <c r="A3652" s="30">
        <v>10850</v>
      </c>
      <c r="B3652" s="30" t="s">
        <v>8560</v>
      </c>
      <c r="C3652" s="30" t="s">
        <v>4113</v>
      </c>
      <c r="D3652" s="210">
        <v>33.75</v>
      </c>
    </row>
    <row r="3653" spans="1:4" x14ac:dyDescent="0.25">
      <c r="A3653" s="30">
        <v>42438</v>
      </c>
      <c r="B3653" s="30" t="s">
        <v>8561</v>
      </c>
      <c r="C3653" s="30" t="s">
        <v>4113</v>
      </c>
      <c r="D3653" s="211">
        <v>1789.7</v>
      </c>
    </row>
    <row r="3654" spans="1:4" x14ac:dyDescent="0.25">
      <c r="A3654" s="30">
        <v>4792</v>
      </c>
      <c r="B3654" s="30" t="s">
        <v>8562</v>
      </c>
      <c r="C3654" s="30" t="s">
        <v>4114</v>
      </c>
      <c r="D3654" s="210">
        <v>135.24</v>
      </c>
    </row>
    <row r="3655" spans="1:4" x14ac:dyDescent="0.25">
      <c r="A3655" s="30">
        <v>4790</v>
      </c>
      <c r="B3655" s="30" t="s">
        <v>8563</v>
      </c>
      <c r="C3655" s="30" t="s">
        <v>4114</v>
      </c>
      <c r="D3655" s="210">
        <v>81.31</v>
      </c>
    </row>
    <row r="3656" spans="1:4" x14ac:dyDescent="0.25">
      <c r="A3656" s="30">
        <v>40671</v>
      </c>
      <c r="B3656" s="30" t="s">
        <v>8564</v>
      </c>
      <c r="C3656" s="30" t="s">
        <v>4114</v>
      </c>
      <c r="D3656" s="210">
        <v>75.959999999999994</v>
      </c>
    </row>
    <row r="3657" spans="1:4" x14ac:dyDescent="0.25">
      <c r="A3657" s="30">
        <v>7552</v>
      </c>
      <c r="B3657" s="30" t="s">
        <v>8565</v>
      </c>
      <c r="C3657" s="30" t="s">
        <v>4113</v>
      </c>
      <c r="D3657" s="210">
        <v>24.9</v>
      </c>
    </row>
    <row r="3658" spans="1:4" x14ac:dyDescent="0.25">
      <c r="A3658" s="30">
        <v>4893</v>
      </c>
      <c r="B3658" s="30" t="s">
        <v>8566</v>
      </c>
      <c r="C3658" s="30" t="s">
        <v>4113</v>
      </c>
      <c r="D3658" s="210">
        <v>8.82</v>
      </c>
    </row>
    <row r="3659" spans="1:4" x14ac:dyDescent="0.25">
      <c r="A3659" s="30">
        <v>4894</v>
      </c>
      <c r="B3659" s="30" t="s">
        <v>8567</v>
      </c>
      <c r="C3659" s="30" t="s">
        <v>4113</v>
      </c>
      <c r="D3659" s="210">
        <v>7.56</v>
      </c>
    </row>
    <row r="3660" spans="1:4" x14ac:dyDescent="0.25">
      <c r="A3660" s="30">
        <v>4888</v>
      </c>
      <c r="B3660" s="30" t="s">
        <v>8568</v>
      </c>
      <c r="C3660" s="30" t="s">
        <v>4113</v>
      </c>
      <c r="D3660" s="210">
        <v>2.57</v>
      </c>
    </row>
    <row r="3661" spans="1:4" x14ac:dyDescent="0.25">
      <c r="A3661" s="30">
        <v>4890</v>
      </c>
      <c r="B3661" s="30" t="s">
        <v>8569</v>
      </c>
      <c r="C3661" s="30" t="s">
        <v>4113</v>
      </c>
      <c r="D3661" s="210">
        <v>4.84</v>
      </c>
    </row>
    <row r="3662" spans="1:4" x14ac:dyDescent="0.25">
      <c r="A3662" s="30">
        <v>12411</v>
      </c>
      <c r="B3662" s="30" t="s">
        <v>8570</v>
      </c>
      <c r="C3662" s="30" t="s">
        <v>4113</v>
      </c>
      <c r="D3662" s="210">
        <v>26.08</v>
      </c>
    </row>
    <row r="3663" spans="1:4" x14ac:dyDescent="0.25">
      <c r="A3663" s="30">
        <v>4891</v>
      </c>
      <c r="B3663" s="30" t="s">
        <v>8571</v>
      </c>
      <c r="C3663" s="30" t="s">
        <v>4113</v>
      </c>
      <c r="D3663" s="210">
        <v>13.04</v>
      </c>
    </row>
    <row r="3664" spans="1:4" x14ac:dyDescent="0.25">
      <c r="A3664" s="30">
        <v>4889</v>
      </c>
      <c r="B3664" s="30" t="s">
        <v>8572</v>
      </c>
      <c r="C3664" s="30" t="s">
        <v>4113</v>
      </c>
      <c r="D3664" s="210">
        <v>3.48</v>
      </c>
    </row>
    <row r="3665" spans="1:4" x14ac:dyDescent="0.25">
      <c r="A3665" s="30">
        <v>4892</v>
      </c>
      <c r="B3665" s="30" t="s">
        <v>8573</v>
      </c>
      <c r="C3665" s="30" t="s">
        <v>4113</v>
      </c>
      <c r="D3665" s="210">
        <v>36.520000000000003</v>
      </c>
    </row>
    <row r="3666" spans="1:4" x14ac:dyDescent="0.25">
      <c r="A3666" s="30">
        <v>12412</v>
      </c>
      <c r="B3666" s="30" t="s">
        <v>8574</v>
      </c>
      <c r="C3666" s="30" t="s">
        <v>4113</v>
      </c>
      <c r="D3666" s="210">
        <v>67.87</v>
      </c>
    </row>
    <row r="3667" spans="1:4" x14ac:dyDescent="0.25">
      <c r="A3667" s="30">
        <v>11073</v>
      </c>
      <c r="B3667" s="30" t="s">
        <v>8575</v>
      </c>
      <c r="C3667" s="30" t="s">
        <v>4113</v>
      </c>
      <c r="D3667" s="210">
        <v>4.97</v>
      </c>
    </row>
    <row r="3668" spans="1:4" x14ac:dyDescent="0.25">
      <c r="A3668" s="30">
        <v>11071</v>
      </c>
      <c r="B3668" s="30" t="s">
        <v>8576</v>
      </c>
      <c r="C3668" s="30" t="s">
        <v>4113</v>
      </c>
      <c r="D3668" s="210">
        <v>8.0500000000000007</v>
      </c>
    </row>
    <row r="3669" spans="1:4" x14ac:dyDescent="0.25">
      <c r="A3669" s="30">
        <v>11072</v>
      </c>
      <c r="B3669" s="30" t="s">
        <v>8577</v>
      </c>
      <c r="C3669" s="30" t="s">
        <v>4113</v>
      </c>
      <c r="D3669" s="210">
        <v>2.81</v>
      </c>
    </row>
    <row r="3670" spans="1:4" x14ac:dyDescent="0.25">
      <c r="A3670" s="30">
        <v>4895</v>
      </c>
      <c r="B3670" s="30" t="s">
        <v>8578</v>
      </c>
      <c r="C3670" s="30" t="s">
        <v>4113</v>
      </c>
      <c r="D3670" s="210">
        <v>0.54</v>
      </c>
    </row>
    <row r="3671" spans="1:4" x14ac:dyDescent="0.25">
      <c r="A3671" s="30">
        <v>4907</v>
      </c>
      <c r="B3671" s="30" t="s">
        <v>8579</v>
      </c>
      <c r="C3671" s="30" t="s">
        <v>4113</v>
      </c>
      <c r="D3671" s="210">
        <v>38.979999999999997</v>
      </c>
    </row>
    <row r="3672" spans="1:4" x14ac:dyDescent="0.25">
      <c r="A3672" s="30">
        <v>4902</v>
      </c>
      <c r="B3672" s="30" t="s">
        <v>8580</v>
      </c>
      <c r="C3672" s="30" t="s">
        <v>4113</v>
      </c>
      <c r="D3672" s="210">
        <v>88.23</v>
      </c>
    </row>
    <row r="3673" spans="1:4" x14ac:dyDescent="0.25">
      <c r="A3673" s="30">
        <v>4908</v>
      </c>
      <c r="B3673" s="30" t="s">
        <v>8581</v>
      </c>
      <c r="C3673" s="30" t="s">
        <v>4113</v>
      </c>
      <c r="D3673" s="210">
        <v>179.16</v>
      </c>
    </row>
    <row r="3674" spans="1:4" x14ac:dyDescent="0.25">
      <c r="A3674" s="30">
        <v>4909</v>
      </c>
      <c r="B3674" s="30" t="s">
        <v>8582</v>
      </c>
      <c r="C3674" s="30" t="s">
        <v>4113</v>
      </c>
      <c r="D3674" s="210">
        <v>346.01</v>
      </c>
    </row>
    <row r="3675" spans="1:4" x14ac:dyDescent="0.25">
      <c r="A3675" s="30">
        <v>4903</v>
      </c>
      <c r="B3675" s="30" t="s">
        <v>8583</v>
      </c>
      <c r="C3675" s="30" t="s">
        <v>4113</v>
      </c>
      <c r="D3675" s="211">
        <v>1017.4</v>
      </c>
    </row>
    <row r="3676" spans="1:4" x14ac:dyDescent="0.25">
      <c r="A3676" s="30">
        <v>4897</v>
      </c>
      <c r="B3676" s="30" t="s">
        <v>8584</v>
      </c>
      <c r="C3676" s="30" t="s">
        <v>4113</v>
      </c>
      <c r="D3676" s="210">
        <v>2.2799999999999998</v>
      </c>
    </row>
    <row r="3677" spans="1:4" x14ac:dyDescent="0.25">
      <c r="A3677" s="30">
        <v>4896</v>
      </c>
      <c r="B3677" s="30" t="s">
        <v>8585</v>
      </c>
      <c r="C3677" s="30" t="s">
        <v>4113</v>
      </c>
      <c r="D3677" s="210">
        <v>0.81</v>
      </c>
    </row>
    <row r="3678" spans="1:4" x14ac:dyDescent="0.25">
      <c r="A3678" s="30">
        <v>4900</v>
      </c>
      <c r="B3678" s="30" t="s">
        <v>8586</v>
      </c>
      <c r="C3678" s="30" t="s">
        <v>4113</v>
      </c>
      <c r="D3678" s="210">
        <v>6.8</v>
      </c>
    </row>
    <row r="3679" spans="1:4" x14ac:dyDescent="0.25">
      <c r="A3679" s="30">
        <v>4898</v>
      </c>
      <c r="B3679" s="30" t="s">
        <v>8587</v>
      </c>
      <c r="C3679" s="30" t="s">
        <v>4113</v>
      </c>
      <c r="D3679" s="210">
        <v>2.54</v>
      </c>
    </row>
    <row r="3680" spans="1:4" x14ac:dyDescent="0.25">
      <c r="A3680" s="30">
        <v>4899</v>
      </c>
      <c r="B3680" s="30" t="s">
        <v>8588</v>
      </c>
      <c r="C3680" s="30" t="s">
        <v>4113</v>
      </c>
      <c r="D3680" s="210">
        <v>9.34</v>
      </c>
    </row>
    <row r="3681" spans="1:4" x14ac:dyDescent="0.25">
      <c r="A3681" s="30">
        <v>11096</v>
      </c>
      <c r="B3681" s="30" t="s">
        <v>8589</v>
      </c>
      <c r="C3681" s="30" t="s">
        <v>4117</v>
      </c>
      <c r="D3681" s="210">
        <v>0.41</v>
      </c>
    </row>
    <row r="3682" spans="1:4" x14ac:dyDescent="0.25">
      <c r="A3682" s="30">
        <v>4741</v>
      </c>
      <c r="B3682" s="30" t="s">
        <v>8590</v>
      </c>
      <c r="C3682" s="30" t="s">
        <v>4119</v>
      </c>
      <c r="D3682" s="210">
        <v>75.03</v>
      </c>
    </row>
    <row r="3683" spans="1:4" x14ac:dyDescent="0.25">
      <c r="A3683" s="30">
        <v>4752</v>
      </c>
      <c r="B3683" s="30" t="s">
        <v>8591</v>
      </c>
      <c r="C3683" s="30" t="s">
        <v>4115</v>
      </c>
      <c r="D3683" s="210">
        <v>9.82</v>
      </c>
    </row>
    <row r="3684" spans="1:4" x14ac:dyDescent="0.25">
      <c r="A3684" s="30">
        <v>41091</v>
      </c>
      <c r="B3684" s="30" t="s">
        <v>8592</v>
      </c>
      <c r="C3684" s="30" t="s">
        <v>4120</v>
      </c>
      <c r="D3684" s="211">
        <v>1741.33</v>
      </c>
    </row>
    <row r="3685" spans="1:4" x14ac:dyDescent="0.25">
      <c r="A3685" s="30">
        <v>13954</v>
      </c>
      <c r="B3685" s="30" t="s">
        <v>8593</v>
      </c>
      <c r="C3685" s="30" t="s">
        <v>4113</v>
      </c>
      <c r="D3685" s="211">
        <v>6438.55</v>
      </c>
    </row>
    <row r="3686" spans="1:4" x14ac:dyDescent="0.25">
      <c r="A3686" s="30">
        <v>3411</v>
      </c>
      <c r="B3686" s="30" t="s">
        <v>8594</v>
      </c>
      <c r="C3686" s="30" t="s">
        <v>4117</v>
      </c>
      <c r="D3686" s="210">
        <v>53.37</v>
      </c>
    </row>
    <row r="3687" spans="1:4" x14ac:dyDescent="0.25">
      <c r="A3687" s="30">
        <v>39995</v>
      </c>
      <c r="B3687" s="30" t="s">
        <v>8595</v>
      </c>
      <c r="C3687" s="30" t="s">
        <v>4119</v>
      </c>
      <c r="D3687" s="210">
        <v>410.62</v>
      </c>
    </row>
    <row r="3688" spans="1:4" x14ac:dyDescent="0.25">
      <c r="A3688" s="30">
        <v>11615</v>
      </c>
      <c r="B3688" s="30" t="s">
        <v>8596</v>
      </c>
      <c r="C3688" s="30" t="s">
        <v>4114</v>
      </c>
      <c r="D3688" s="210">
        <v>3.48</v>
      </c>
    </row>
    <row r="3689" spans="1:4" x14ac:dyDescent="0.25">
      <c r="A3689" s="30">
        <v>3408</v>
      </c>
      <c r="B3689" s="30" t="s">
        <v>8597</v>
      </c>
      <c r="C3689" s="30" t="s">
        <v>4114</v>
      </c>
      <c r="D3689" s="210">
        <v>9.25</v>
      </c>
    </row>
    <row r="3690" spans="1:4" x14ac:dyDescent="0.25">
      <c r="A3690" s="30">
        <v>3409</v>
      </c>
      <c r="B3690" s="30" t="s">
        <v>8598</v>
      </c>
      <c r="C3690" s="30" t="s">
        <v>4114</v>
      </c>
      <c r="D3690" s="210">
        <v>23.12</v>
      </c>
    </row>
    <row r="3691" spans="1:4" x14ac:dyDescent="0.25">
      <c r="A3691" s="30">
        <v>11427</v>
      </c>
      <c r="B3691" s="30" t="s">
        <v>8599</v>
      </c>
      <c r="C3691" s="30" t="s">
        <v>4117</v>
      </c>
      <c r="D3691" s="210">
        <v>101.73</v>
      </c>
    </row>
    <row r="3692" spans="1:4" x14ac:dyDescent="0.25">
      <c r="A3692" s="30">
        <v>4491</v>
      </c>
      <c r="B3692" s="30" t="s">
        <v>13562</v>
      </c>
      <c r="C3692" s="30" t="s">
        <v>4116</v>
      </c>
      <c r="D3692" s="210">
        <v>7.99</v>
      </c>
    </row>
    <row r="3693" spans="1:4" x14ac:dyDescent="0.25">
      <c r="A3693" s="30">
        <v>2745</v>
      </c>
      <c r="B3693" s="30" t="s">
        <v>13563</v>
      </c>
      <c r="C3693" s="30" t="s">
        <v>4116</v>
      </c>
      <c r="D3693" s="210">
        <v>2.42</v>
      </c>
    </row>
    <row r="3694" spans="1:4" x14ac:dyDescent="0.25">
      <c r="A3694" s="30">
        <v>14439</v>
      </c>
      <c r="B3694" s="30" t="s">
        <v>13564</v>
      </c>
      <c r="C3694" s="30" t="s">
        <v>4116</v>
      </c>
      <c r="D3694" s="210">
        <v>3</v>
      </c>
    </row>
    <row r="3695" spans="1:4" x14ac:dyDescent="0.25">
      <c r="A3695" s="30">
        <v>26022</v>
      </c>
      <c r="B3695" s="30" t="s">
        <v>8600</v>
      </c>
      <c r="C3695" s="30" t="s">
        <v>4113</v>
      </c>
      <c r="D3695" s="210">
        <v>186.63</v>
      </c>
    </row>
    <row r="3696" spans="1:4" x14ac:dyDescent="0.25">
      <c r="A3696" s="30">
        <v>12362</v>
      </c>
      <c r="B3696" s="30" t="s">
        <v>8601</v>
      </c>
      <c r="C3696" s="30" t="s">
        <v>4113</v>
      </c>
      <c r="D3696" s="210">
        <v>13.21</v>
      </c>
    </row>
    <row r="3697" spans="1:4" x14ac:dyDescent="0.25">
      <c r="A3697" s="30">
        <v>421</v>
      </c>
      <c r="B3697" s="30" t="s">
        <v>13565</v>
      </c>
      <c r="C3697" s="30" t="s">
        <v>4113</v>
      </c>
      <c r="D3697" s="210">
        <v>13.33</v>
      </c>
    </row>
    <row r="3698" spans="1:4" x14ac:dyDescent="0.25">
      <c r="A3698" s="30">
        <v>14148</v>
      </c>
      <c r="B3698" s="30" t="s">
        <v>8602</v>
      </c>
      <c r="C3698" s="30" t="s">
        <v>4113</v>
      </c>
      <c r="D3698" s="210">
        <v>0.86</v>
      </c>
    </row>
    <row r="3699" spans="1:4" x14ac:dyDescent="0.25">
      <c r="A3699" s="30">
        <v>4341</v>
      </c>
      <c r="B3699" s="30" t="s">
        <v>8603</v>
      </c>
      <c r="C3699" s="30" t="s">
        <v>4113</v>
      </c>
      <c r="D3699" s="210">
        <v>0.56000000000000005</v>
      </c>
    </row>
    <row r="3700" spans="1:4" x14ac:dyDescent="0.25">
      <c r="A3700" s="30">
        <v>4337</v>
      </c>
      <c r="B3700" s="30" t="s">
        <v>8604</v>
      </c>
      <c r="C3700" s="30" t="s">
        <v>4113</v>
      </c>
      <c r="D3700" s="210">
        <v>1.41</v>
      </c>
    </row>
    <row r="3701" spans="1:4" x14ac:dyDescent="0.25">
      <c r="A3701" s="30">
        <v>4339</v>
      </c>
      <c r="B3701" s="30" t="s">
        <v>8605</v>
      </c>
      <c r="C3701" s="30" t="s">
        <v>4113</v>
      </c>
      <c r="D3701" s="210">
        <v>0.3</v>
      </c>
    </row>
    <row r="3702" spans="1:4" x14ac:dyDescent="0.25">
      <c r="A3702" s="30">
        <v>39997</v>
      </c>
      <c r="B3702" s="30" t="s">
        <v>8606</v>
      </c>
      <c r="C3702" s="30" t="s">
        <v>4113</v>
      </c>
      <c r="D3702" s="210">
        <v>0.16</v>
      </c>
    </row>
    <row r="3703" spans="1:4" x14ac:dyDescent="0.25">
      <c r="A3703" s="30">
        <v>11971</v>
      </c>
      <c r="B3703" s="30" t="s">
        <v>8607</v>
      </c>
      <c r="C3703" s="30" t="s">
        <v>4113</v>
      </c>
      <c r="D3703" s="210">
        <v>2.34</v>
      </c>
    </row>
    <row r="3704" spans="1:4" x14ac:dyDescent="0.25">
      <c r="A3704" s="30">
        <v>4342</v>
      </c>
      <c r="B3704" s="30" t="s">
        <v>8608</v>
      </c>
      <c r="C3704" s="30" t="s">
        <v>4113</v>
      </c>
      <c r="D3704" s="210">
        <v>0.12</v>
      </c>
    </row>
    <row r="3705" spans="1:4" x14ac:dyDescent="0.25">
      <c r="A3705" s="30">
        <v>4330</v>
      </c>
      <c r="B3705" s="30" t="s">
        <v>8609</v>
      </c>
      <c r="C3705" s="30" t="s">
        <v>4113</v>
      </c>
      <c r="D3705" s="210">
        <v>0.08</v>
      </c>
    </row>
    <row r="3706" spans="1:4" x14ac:dyDescent="0.25">
      <c r="A3706" s="30">
        <v>4340</v>
      </c>
      <c r="B3706" s="30" t="s">
        <v>8610</v>
      </c>
      <c r="C3706" s="30" t="s">
        <v>4113</v>
      </c>
      <c r="D3706" s="210">
        <v>0.65</v>
      </c>
    </row>
    <row r="3707" spans="1:4" x14ac:dyDescent="0.25">
      <c r="A3707" s="30">
        <v>5088</v>
      </c>
      <c r="B3707" s="30" t="s">
        <v>13566</v>
      </c>
      <c r="C3707" s="30" t="s">
        <v>4113</v>
      </c>
      <c r="D3707" s="210">
        <v>7.2</v>
      </c>
    </row>
    <row r="3708" spans="1:4" x14ac:dyDescent="0.25">
      <c r="A3708" s="30">
        <v>11154</v>
      </c>
      <c r="B3708" s="30" t="s">
        <v>8611</v>
      </c>
      <c r="C3708" s="30" t="s">
        <v>4113</v>
      </c>
      <c r="D3708" s="211">
        <v>1087.52</v>
      </c>
    </row>
    <row r="3709" spans="1:4" x14ac:dyDescent="0.25">
      <c r="A3709" s="30">
        <v>4989</v>
      </c>
      <c r="B3709" s="30" t="s">
        <v>13567</v>
      </c>
      <c r="C3709" s="30" t="s">
        <v>4113</v>
      </c>
      <c r="D3709" s="210">
        <v>288.51</v>
      </c>
    </row>
    <row r="3710" spans="1:4" x14ac:dyDescent="0.25">
      <c r="A3710" s="30">
        <v>4982</v>
      </c>
      <c r="B3710" s="30" t="s">
        <v>13568</v>
      </c>
      <c r="C3710" s="30" t="s">
        <v>4113</v>
      </c>
      <c r="D3710" s="210">
        <v>270.61</v>
      </c>
    </row>
    <row r="3711" spans="1:4" x14ac:dyDescent="0.25">
      <c r="A3711" s="30">
        <v>4962</v>
      </c>
      <c r="B3711" s="30" t="s">
        <v>13569</v>
      </c>
      <c r="C3711" s="30" t="s">
        <v>4113</v>
      </c>
      <c r="D3711" s="210">
        <v>213.41</v>
      </c>
    </row>
    <row r="3712" spans="1:4" x14ac:dyDescent="0.25">
      <c r="A3712" s="30">
        <v>4981</v>
      </c>
      <c r="B3712" s="30" t="s">
        <v>13570</v>
      </c>
      <c r="C3712" s="30" t="s">
        <v>4113</v>
      </c>
      <c r="D3712" s="210">
        <v>189.99</v>
      </c>
    </row>
    <row r="3713" spans="1:4" x14ac:dyDescent="0.25">
      <c r="A3713" s="30">
        <v>4964</v>
      </c>
      <c r="B3713" s="30" t="s">
        <v>13571</v>
      </c>
      <c r="C3713" s="30" t="s">
        <v>4113</v>
      </c>
      <c r="D3713" s="210">
        <v>241.02</v>
      </c>
    </row>
    <row r="3714" spans="1:4" x14ac:dyDescent="0.25">
      <c r="A3714" s="30">
        <v>4992</v>
      </c>
      <c r="B3714" s="30" t="s">
        <v>13572</v>
      </c>
      <c r="C3714" s="30" t="s">
        <v>4113</v>
      </c>
      <c r="D3714" s="210">
        <v>235.44</v>
      </c>
    </row>
    <row r="3715" spans="1:4" x14ac:dyDescent="0.25">
      <c r="A3715" s="30">
        <v>4987</v>
      </c>
      <c r="B3715" s="30" t="s">
        <v>13573</v>
      </c>
      <c r="C3715" s="30" t="s">
        <v>4113</v>
      </c>
      <c r="D3715" s="210">
        <v>269.36</v>
      </c>
    </row>
    <row r="3716" spans="1:4" x14ac:dyDescent="0.25">
      <c r="A3716" s="30">
        <v>39021</v>
      </c>
      <c r="B3716" s="30" t="s">
        <v>8612</v>
      </c>
      <c r="C3716" s="30" t="s">
        <v>4113</v>
      </c>
      <c r="D3716" s="210">
        <v>489.16</v>
      </c>
    </row>
    <row r="3717" spans="1:4" x14ac:dyDescent="0.25">
      <c r="A3717" s="30">
        <v>39022</v>
      </c>
      <c r="B3717" s="30" t="s">
        <v>8613</v>
      </c>
      <c r="C3717" s="30" t="s">
        <v>4113</v>
      </c>
      <c r="D3717" s="210">
        <v>604.95000000000005</v>
      </c>
    </row>
    <row r="3718" spans="1:4" x14ac:dyDescent="0.25">
      <c r="A3718" s="30">
        <v>39024</v>
      </c>
      <c r="B3718" s="30" t="s">
        <v>8614</v>
      </c>
      <c r="C3718" s="30" t="s">
        <v>4113</v>
      </c>
      <c r="D3718" s="210">
        <v>653.24</v>
      </c>
    </row>
    <row r="3719" spans="1:4" x14ac:dyDescent="0.25">
      <c r="A3719" s="30">
        <v>4914</v>
      </c>
      <c r="B3719" s="30" t="s">
        <v>8615</v>
      </c>
      <c r="C3719" s="30" t="s">
        <v>4114</v>
      </c>
      <c r="D3719" s="210">
        <v>529.66</v>
      </c>
    </row>
    <row r="3720" spans="1:4" x14ac:dyDescent="0.25">
      <c r="A3720" s="30">
        <v>4917</v>
      </c>
      <c r="B3720" s="30" t="s">
        <v>8616</v>
      </c>
      <c r="C3720" s="30" t="s">
        <v>4114</v>
      </c>
      <c r="D3720" s="210">
        <v>365.79</v>
      </c>
    </row>
    <row r="3721" spans="1:4" x14ac:dyDescent="0.25">
      <c r="A3721" s="30">
        <v>39025</v>
      </c>
      <c r="B3721" s="30" t="s">
        <v>8617</v>
      </c>
      <c r="C3721" s="30" t="s">
        <v>4113</v>
      </c>
      <c r="D3721" s="210">
        <v>669.83</v>
      </c>
    </row>
    <row r="3722" spans="1:4" x14ac:dyDescent="0.25">
      <c r="A3722" s="30">
        <v>4930</v>
      </c>
      <c r="B3722" s="30" t="s">
        <v>8618</v>
      </c>
      <c r="C3722" s="30" t="s">
        <v>4114</v>
      </c>
      <c r="D3722" s="210">
        <v>525.71</v>
      </c>
    </row>
    <row r="3723" spans="1:4" x14ac:dyDescent="0.25">
      <c r="A3723" s="30">
        <v>4922</v>
      </c>
      <c r="B3723" s="30" t="s">
        <v>8619</v>
      </c>
      <c r="C3723" s="30" t="s">
        <v>4114</v>
      </c>
      <c r="D3723" s="210">
        <v>339.3</v>
      </c>
    </row>
    <row r="3724" spans="1:4" x14ac:dyDescent="0.25">
      <c r="A3724" s="30">
        <v>4911</v>
      </c>
      <c r="B3724" s="30" t="s">
        <v>8620</v>
      </c>
      <c r="C3724" s="30" t="s">
        <v>4114</v>
      </c>
      <c r="D3724" s="210">
        <v>344.4</v>
      </c>
    </row>
    <row r="3725" spans="1:4" x14ac:dyDescent="0.25">
      <c r="A3725" s="30">
        <v>37518</v>
      </c>
      <c r="B3725" s="30" t="s">
        <v>8621</v>
      </c>
      <c r="C3725" s="30" t="s">
        <v>4114</v>
      </c>
      <c r="D3725" s="210">
        <v>559.65</v>
      </c>
    </row>
    <row r="3726" spans="1:4" x14ac:dyDescent="0.25">
      <c r="A3726" s="30">
        <v>4910</v>
      </c>
      <c r="B3726" s="30" t="s">
        <v>8622</v>
      </c>
      <c r="C3726" s="30" t="s">
        <v>4114</v>
      </c>
      <c r="D3726" s="210">
        <v>471.79</v>
      </c>
    </row>
    <row r="3727" spans="1:4" x14ac:dyDescent="0.25">
      <c r="A3727" s="30">
        <v>4943</v>
      </c>
      <c r="B3727" s="30" t="s">
        <v>8623</v>
      </c>
      <c r="C3727" s="30" t="s">
        <v>4114</v>
      </c>
      <c r="D3727" s="210">
        <v>702.85</v>
      </c>
    </row>
    <row r="3728" spans="1:4" x14ac:dyDescent="0.25">
      <c r="A3728" s="30">
        <v>5002</v>
      </c>
      <c r="B3728" s="30" t="s">
        <v>8624</v>
      </c>
      <c r="C3728" s="30" t="s">
        <v>4114</v>
      </c>
      <c r="D3728" s="210">
        <v>324.22000000000003</v>
      </c>
    </row>
    <row r="3729" spans="1:4" x14ac:dyDescent="0.25">
      <c r="A3729" s="30">
        <v>4977</v>
      </c>
      <c r="B3729" s="30" t="s">
        <v>8625</v>
      </c>
      <c r="C3729" s="30" t="s">
        <v>4114</v>
      </c>
      <c r="D3729" s="210">
        <v>218.86</v>
      </c>
    </row>
    <row r="3730" spans="1:4" x14ac:dyDescent="0.25">
      <c r="A3730" s="30">
        <v>5028</v>
      </c>
      <c r="B3730" s="30" t="s">
        <v>8626</v>
      </c>
      <c r="C3730" s="30" t="s">
        <v>4114</v>
      </c>
      <c r="D3730" s="210">
        <v>535.52</v>
      </c>
    </row>
    <row r="3731" spans="1:4" x14ac:dyDescent="0.25">
      <c r="A3731" s="30">
        <v>4998</v>
      </c>
      <c r="B3731" s="30" t="s">
        <v>8627</v>
      </c>
      <c r="C3731" s="30" t="s">
        <v>4114</v>
      </c>
      <c r="D3731" s="210">
        <v>444.76</v>
      </c>
    </row>
    <row r="3732" spans="1:4" x14ac:dyDescent="0.25">
      <c r="A3732" s="30">
        <v>4969</v>
      </c>
      <c r="B3732" s="30" t="s">
        <v>8628</v>
      </c>
      <c r="C3732" s="30" t="s">
        <v>4114</v>
      </c>
      <c r="D3732" s="210">
        <v>309.54000000000002</v>
      </c>
    </row>
    <row r="3733" spans="1:4" x14ac:dyDescent="0.25">
      <c r="A3733" s="30">
        <v>11364</v>
      </c>
      <c r="B3733" s="30" t="s">
        <v>13574</v>
      </c>
      <c r="C3733" s="30" t="s">
        <v>4113</v>
      </c>
      <c r="D3733" s="210">
        <v>163.22</v>
      </c>
    </row>
    <row r="3734" spans="1:4" x14ac:dyDescent="0.25">
      <c r="A3734" s="30">
        <v>11365</v>
      </c>
      <c r="B3734" s="30" t="s">
        <v>13575</v>
      </c>
      <c r="C3734" s="30" t="s">
        <v>4113</v>
      </c>
      <c r="D3734" s="210">
        <v>169.38</v>
      </c>
    </row>
    <row r="3735" spans="1:4" x14ac:dyDescent="0.25">
      <c r="A3735" s="30">
        <v>11366</v>
      </c>
      <c r="B3735" s="30" t="s">
        <v>13576</v>
      </c>
      <c r="C3735" s="30" t="s">
        <v>4113</v>
      </c>
      <c r="D3735" s="210">
        <v>180.05</v>
      </c>
    </row>
    <row r="3736" spans="1:4" x14ac:dyDescent="0.25">
      <c r="A3736" s="30">
        <v>43777</v>
      </c>
      <c r="B3736" s="30" t="s">
        <v>13577</v>
      </c>
      <c r="C3736" s="30" t="s">
        <v>4113</v>
      </c>
      <c r="D3736" s="210">
        <v>211.49</v>
      </c>
    </row>
    <row r="3737" spans="1:4" x14ac:dyDescent="0.25">
      <c r="A3737" s="30">
        <v>20322</v>
      </c>
      <c r="B3737" s="30" t="s">
        <v>13578</v>
      </c>
      <c r="C3737" s="30" t="s">
        <v>4113</v>
      </c>
      <c r="D3737" s="210">
        <v>196.33</v>
      </c>
    </row>
    <row r="3738" spans="1:4" x14ac:dyDescent="0.25">
      <c r="A3738" s="30">
        <v>10553</v>
      </c>
      <c r="B3738" s="30" t="s">
        <v>13579</v>
      </c>
      <c r="C3738" s="30" t="s">
        <v>4113</v>
      </c>
      <c r="D3738" s="210">
        <v>178.27</v>
      </c>
    </row>
    <row r="3739" spans="1:4" x14ac:dyDescent="0.25">
      <c r="A3739" s="30">
        <v>5020</v>
      </c>
      <c r="B3739" s="30" t="s">
        <v>13580</v>
      </c>
      <c r="C3739" s="30" t="s">
        <v>4113</v>
      </c>
      <c r="D3739" s="210">
        <v>187.95</v>
      </c>
    </row>
    <row r="3740" spans="1:4" x14ac:dyDescent="0.25">
      <c r="A3740" s="30">
        <v>10554</v>
      </c>
      <c r="B3740" s="30" t="s">
        <v>13581</v>
      </c>
      <c r="C3740" s="30" t="s">
        <v>4113</v>
      </c>
      <c r="D3740" s="210">
        <v>179.85</v>
      </c>
    </row>
    <row r="3741" spans="1:4" x14ac:dyDescent="0.25">
      <c r="A3741" s="30">
        <v>10555</v>
      </c>
      <c r="B3741" s="30" t="s">
        <v>13582</v>
      </c>
      <c r="C3741" s="30" t="s">
        <v>4113</v>
      </c>
      <c r="D3741" s="210">
        <v>196.13</v>
      </c>
    </row>
    <row r="3742" spans="1:4" x14ac:dyDescent="0.25">
      <c r="A3742" s="30">
        <v>10556</v>
      </c>
      <c r="B3742" s="30" t="s">
        <v>13583</v>
      </c>
      <c r="C3742" s="30" t="s">
        <v>4113</v>
      </c>
      <c r="D3742" s="210">
        <v>260.77999999999997</v>
      </c>
    </row>
    <row r="3743" spans="1:4" x14ac:dyDescent="0.25">
      <c r="A3743" s="30">
        <v>39502</v>
      </c>
      <c r="B3743" s="30" t="s">
        <v>13584</v>
      </c>
      <c r="C3743" s="30" t="s">
        <v>4113</v>
      </c>
      <c r="D3743" s="210">
        <v>366.19</v>
      </c>
    </row>
    <row r="3744" spans="1:4" x14ac:dyDescent="0.25">
      <c r="A3744" s="30">
        <v>39504</v>
      </c>
      <c r="B3744" s="30" t="s">
        <v>13585</v>
      </c>
      <c r="C3744" s="30" t="s">
        <v>4113</v>
      </c>
      <c r="D3744" s="210">
        <v>404.94</v>
      </c>
    </row>
    <row r="3745" spans="1:4" x14ac:dyDescent="0.25">
      <c r="A3745" s="30">
        <v>39503</v>
      </c>
      <c r="B3745" s="30" t="s">
        <v>13586</v>
      </c>
      <c r="C3745" s="30" t="s">
        <v>4113</v>
      </c>
      <c r="D3745" s="210">
        <v>426.19</v>
      </c>
    </row>
    <row r="3746" spans="1:4" x14ac:dyDescent="0.25">
      <c r="A3746" s="30">
        <v>39505</v>
      </c>
      <c r="B3746" s="30" t="s">
        <v>13587</v>
      </c>
      <c r="C3746" s="30" t="s">
        <v>4113</v>
      </c>
      <c r="D3746" s="210">
        <v>459.28</v>
      </c>
    </row>
    <row r="3747" spans="1:4" x14ac:dyDescent="0.25">
      <c r="A3747" s="30">
        <v>25969</v>
      </c>
      <c r="B3747" s="30" t="s">
        <v>8629</v>
      </c>
      <c r="C3747" s="30" t="s">
        <v>4113</v>
      </c>
      <c r="D3747" s="210">
        <v>534.97</v>
      </c>
    </row>
    <row r="3748" spans="1:4" x14ac:dyDescent="0.25">
      <c r="A3748" s="30">
        <v>4944</v>
      </c>
      <c r="B3748" s="30" t="s">
        <v>8630</v>
      </c>
      <c r="C3748" s="30" t="s">
        <v>4114</v>
      </c>
      <c r="D3748" s="211">
        <v>1050.77</v>
      </c>
    </row>
    <row r="3749" spans="1:4" x14ac:dyDescent="0.25">
      <c r="A3749" s="30">
        <v>21102</v>
      </c>
      <c r="B3749" s="30" t="s">
        <v>8631</v>
      </c>
      <c r="C3749" s="30" t="s">
        <v>4113</v>
      </c>
      <c r="D3749" s="210">
        <v>34.17</v>
      </c>
    </row>
    <row r="3750" spans="1:4" x14ac:dyDescent="0.25">
      <c r="A3750" s="30">
        <v>21101</v>
      </c>
      <c r="B3750" s="30" t="s">
        <v>8632</v>
      </c>
      <c r="C3750" s="30" t="s">
        <v>4113</v>
      </c>
      <c r="D3750" s="210">
        <v>21.94</v>
      </c>
    </row>
    <row r="3751" spans="1:4" x14ac:dyDescent="0.25">
      <c r="A3751" s="30">
        <v>34713</v>
      </c>
      <c r="B3751" s="30" t="s">
        <v>8633</v>
      </c>
      <c r="C3751" s="30" t="s">
        <v>4114</v>
      </c>
      <c r="D3751" s="210">
        <v>332.63</v>
      </c>
    </row>
    <row r="3752" spans="1:4" x14ac:dyDescent="0.25">
      <c r="A3752" s="30">
        <v>4947</v>
      </c>
      <c r="B3752" s="30" t="s">
        <v>8634</v>
      </c>
      <c r="C3752" s="30" t="s">
        <v>4114</v>
      </c>
      <c r="D3752" s="210">
        <v>675.58</v>
      </c>
    </row>
    <row r="3753" spans="1:4" x14ac:dyDescent="0.25">
      <c r="A3753" s="30">
        <v>37563</v>
      </c>
      <c r="B3753" s="30" t="s">
        <v>8635</v>
      </c>
      <c r="C3753" s="30" t="s">
        <v>4114</v>
      </c>
      <c r="D3753" s="210">
        <v>518.73</v>
      </c>
    </row>
    <row r="3754" spans="1:4" x14ac:dyDescent="0.25">
      <c r="A3754" s="30">
        <v>4948</v>
      </c>
      <c r="B3754" s="30" t="s">
        <v>8636</v>
      </c>
      <c r="C3754" s="30" t="s">
        <v>4114</v>
      </c>
      <c r="D3754" s="210">
        <v>470.77</v>
      </c>
    </row>
    <row r="3755" spans="1:4" x14ac:dyDescent="0.25">
      <c r="A3755" s="30">
        <v>37561</v>
      </c>
      <c r="B3755" s="30" t="s">
        <v>8637</v>
      </c>
      <c r="C3755" s="30" t="s">
        <v>4114</v>
      </c>
      <c r="D3755" s="210">
        <v>968.34</v>
      </c>
    </row>
    <row r="3756" spans="1:4" x14ac:dyDescent="0.25">
      <c r="A3756" s="30">
        <v>37562</v>
      </c>
      <c r="B3756" s="30" t="s">
        <v>8638</v>
      </c>
      <c r="C3756" s="30" t="s">
        <v>4114</v>
      </c>
      <c r="D3756" s="210">
        <v>621.09</v>
      </c>
    </row>
    <row r="3757" spans="1:4" x14ac:dyDescent="0.25">
      <c r="A3757" s="30">
        <v>14164</v>
      </c>
      <c r="B3757" s="30" t="s">
        <v>8639</v>
      </c>
      <c r="C3757" s="30" t="s">
        <v>4113</v>
      </c>
      <c r="D3757" s="211">
        <v>2034.16</v>
      </c>
    </row>
    <row r="3758" spans="1:4" x14ac:dyDescent="0.25">
      <c r="A3758" s="30">
        <v>14163</v>
      </c>
      <c r="B3758" s="30" t="s">
        <v>8640</v>
      </c>
      <c r="C3758" s="30" t="s">
        <v>4113</v>
      </c>
      <c r="D3758" s="211">
        <v>2311.96</v>
      </c>
    </row>
    <row r="3759" spans="1:4" x14ac:dyDescent="0.25">
      <c r="A3759" s="30">
        <v>5051</v>
      </c>
      <c r="B3759" s="30" t="s">
        <v>8641</v>
      </c>
      <c r="C3759" s="30" t="s">
        <v>4113</v>
      </c>
      <c r="D3759" s="211">
        <v>1966.29</v>
      </c>
    </row>
    <row r="3760" spans="1:4" x14ac:dyDescent="0.25">
      <c r="A3760" s="30">
        <v>14162</v>
      </c>
      <c r="B3760" s="30" t="s">
        <v>8642</v>
      </c>
      <c r="C3760" s="30" t="s">
        <v>4113</v>
      </c>
      <c r="D3760" s="211">
        <v>1963.44</v>
      </c>
    </row>
    <row r="3761" spans="1:4" x14ac:dyDescent="0.25">
      <c r="A3761" s="30">
        <v>5052</v>
      </c>
      <c r="B3761" s="30" t="s">
        <v>8643</v>
      </c>
      <c r="C3761" s="30" t="s">
        <v>4113</v>
      </c>
      <c r="D3761" s="211">
        <v>1465</v>
      </c>
    </row>
    <row r="3762" spans="1:4" x14ac:dyDescent="0.25">
      <c r="A3762" s="30">
        <v>14166</v>
      </c>
      <c r="B3762" s="30" t="s">
        <v>8644</v>
      </c>
      <c r="C3762" s="30" t="s">
        <v>4113</v>
      </c>
      <c r="D3762" s="211">
        <v>1483.6</v>
      </c>
    </row>
    <row r="3763" spans="1:4" x14ac:dyDescent="0.25">
      <c r="A3763" s="30">
        <v>14165</v>
      </c>
      <c r="B3763" s="30" t="s">
        <v>8645</v>
      </c>
      <c r="C3763" s="30" t="s">
        <v>4113</v>
      </c>
      <c r="D3763" s="211">
        <v>2055.3200000000002</v>
      </c>
    </row>
    <row r="3764" spans="1:4" x14ac:dyDescent="0.25">
      <c r="A3764" s="30">
        <v>5050</v>
      </c>
      <c r="B3764" s="30" t="s">
        <v>8646</v>
      </c>
      <c r="C3764" s="30" t="s">
        <v>4113</v>
      </c>
      <c r="D3764" s="210">
        <v>505.86</v>
      </c>
    </row>
    <row r="3765" spans="1:4" x14ac:dyDescent="0.25">
      <c r="A3765" s="30">
        <v>12366</v>
      </c>
      <c r="B3765" s="30" t="s">
        <v>8647</v>
      </c>
      <c r="C3765" s="30" t="s">
        <v>4113</v>
      </c>
      <c r="D3765" s="210">
        <v>789.01</v>
      </c>
    </row>
    <row r="3766" spans="1:4" x14ac:dyDescent="0.25">
      <c r="A3766" s="30">
        <v>5045</v>
      </c>
      <c r="B3766" s="30" t="s">
        <v>8648</v>
      </c>
      <c r="C3766" s="30" t="s">
        <v>4113</v>
      </c>
      <c r="D3766" s="211">
        <v>1098.73</v>
      </c>
    </row>
    <row r="3767" spans="1:4" x14ac:dyDescent="0.25">
      <c r="A3767" s="30">
        <v>5044</v>
      </c>
      <c r="B3767" s="30" t="s">
        <v>8649</v>
      </c>
      <c r="C3767" s="30" t="s">
        <v>4113</v>
      </c>
      <c r="D3767" s="210">
        <v>775.17</v>
      </c>
    </row>
    <row r="3768" spans="1:4" x14ac:dyDescent="0.25">
      <c r="A3768" s="30">
        <v>5055</v>
      </c>
      <c r="B3768" s="30" t="s">
        <v>8650</v>
      </c>
      <c r="C3768" s="30" t="s">
        <v>4113</v>
      </c>
      <c r="D3768" s="211">
        <v>1102.08</v>
      </c>
    </row>
    <row r="3769" spans="1:4" x14ac:dyDescent="0.25">
      <c r="A3769" s="30">
        <v>5053</v>
      </c>
      <c r="B3769" s="30" t="s">
        <v>8651</v>
      </c>
      <c r="C3769" s="30" t="s">
        <v>4113</v>
      </c>
      <c r="D3769" s="210">
        <v>857.79</v>
      </c>
    </row>
    <row r="3770" spans="1:4" x14ac:dyDescent="0.25">
      <c r="A3770" s="30">
        <v>5035</v>
      </c>
      <c r="B3770" s="30" t="s">
        <v>8652</v>
      </c>
      <c r="C3770" s="30" t="s">
        <v>4113</v>
      </c>
      <c r="D3770" s="211">
        <v>1402.46</v>
      </c>
    </row>
    <row r="3771" spans="1:4" x14ac:dyDescent="0.25">
      <c r="A3771" s="30">
        <v>5036</v>
      </c>
      <c r="B3771" s="30" t="s">
        <v>8653</v>
      </c>
      <c r="C3771" s="30" t="s">
        <v>4113</v>
      </c>
      <c r="D3771" s="211">
        <v>2341.17</v>
      </c>
    </row>
    <row r="3772" spans="1:4" x14ac:dyDescent="0.25">
      <c r="A3772" s="30">
        <v>5059</v>
      </c>
      <c r="B3772" s="30" t="s">
        <v>8654</v>
      </c>
      <c r="C3772" s="30" t="s">
        <v>4113</v>
      </c>
      <c r="D3772" s="211">
        <v>1096.8499999999999</v>
      </c>
    </row>
    <row r="3773" spans="1:4" x14ac:dyDescent="0.25">
      <c r="A3773" s="30">
        <v>5057</v>
      </c>
      <c r="B3773" s="30" t="s">
        <v>8655</v>
      </c>
      <c r="C3773" s="30" t="s">
        <v>4113</v>
      </c>
      <c r="D3773" s="210">
        <v>943.2</v>
      </c>
    </row>
    <row r="3774" spans="1:4" x14ac:dyDescent="0.25">
      <c r="A3774" s="30">
        <v>5033</v>
      </c>
      <c r="B3774" s="30" t="s">
        <v>8656</v>
      </c>
      <c r="C3774" s="30" t="s">
        <v>4113</v>
      </c>
      <c r="D3774" s="210">
        <v>783</v>
      </c>
    </row>
    <row r="3775" spans="1:4" x14ac:dyDescent="0.25">
      <c r="A3775" s="30">
        <v>5038</v>
      </c>
      <c r="B3775" s="30" t="s">
        <v>8657</v>
      </c>
      <c r="C3775" s="30" t="s">
        <v>4113</v>
      </c>
      <c r="D3775" s="210">
        <v>638.14</v>
      </c>
    </row>
    <row r="3776" spans="1:4" x14ac:dyDescent="0.25">
      <c r="A3776" s="30">
        <v>12372</v>
      </c>
      <c r="B3776" s="30" t="s">
        <v>8658</v>
      </c>
      <c r="C3776" s="30" t="s">
        <v>4113</v>
      </c>
      <c r="D3776" s="210">
        <v>840.94</v>
      </c>
    </row>
    <row r="3777" spans="1:4" x14ac:dyDescent="0.25">
      <c r="A3777" s="30">
        <v>13339</v>
      </c>
      <c r="B3777" s="30" t="s">
        <v>8659</v>
      </c>
      <c r="C3777" s="30" t="s">
        <v>4113</v>
      </c>
      <c r="D3777" s="211">
        <v>1250.1500000000001</v>
      </c>
    </row>
    <row r="3778" spans="1:4" x14ac:dyDescent="0.25">
      <c r="A3778" s="30">
        <v>12373</v>
      </c>
      <c r="B3778" s="30" t="s">
        <v>8660</v>
      </c>
      <c r="C3778" s="30" t="s">
        <v>4113</v>
      </c>
      <c r="D3778" s="211">
        <v>1309.17</v>
      </c>
    </row>
    <row r="3779" spans="1:4" x14ac:dyDescent="0.25">
      <c r="A3779" s="30">
        <v>12388</v>
      </c>
      <c r="B3779" s="30" t="s">
        <v>8661</v>
      </c>
      <c r="C3779" s="30" t="s">
        <v>4113</v>
      </c>
      <c r="D3779" s="210">
        <v>299.43</v>
      </c>
    </row>
    <row r="3780" spans="1:4" x14ac:dyDescent="0.25">
      <c r="A3780" s="30">
        <v>34695</v>
      </c>
      <c r="B3780" s="30" t="s">
        <v>8662</v>
      </c>
      <c r="C3780" s="30" t="s">
        <v>4113</v>
      </c>
      <c r="D3780" s="210">
        <v>900.45</v>
      </c>
    </row>
    <row r="3781" spans="1:4" x14ac:dyDescent="0.25">
      <c r="A3781" s="30">
        <v>34692</v>
      </c>
      <c r="B3781" s="30" t="s">
        <v>8663</v>
      </c>
      <c r="C3781" s="30" t="s">
        <v>4113</v>
      </c>
      <c r="D3781" s="211">
        <v>2161.08</v>
      </c>
    </row>
    <row r="3782" spans="1:4" x14ac:dyDescent="0.25">
      <c r="A3782" s="30">
        <v>2731</v>
      </c>
      <c r="B3782" s="30" t="s">
        <v>13588</v>
      </c>
      <c r="C3782" s="30" t="s">
        <v>4116</v>
      </c>
      <c r="D3782" s="210">
        <v>69.25</v>
      </c>
    </row>
    <row r="3783" spans="1:4" x14ac:dyDescent="0.25">
      <c r="A3783" s="30">
        <v>26028</v>
      </c>
      <c r="B3783" s="30" t="s">
        <v>8664</v>
      </c>
      <c r="C3783" s="30" t="s">
        <v>4139</v>
      </c>
      <c r="D3783" s="210">
        <v>264.45</v>
      </c>
    </row>
    <row r="3784" spans="1:4" x14ac:dyDescent="0.25">
      <c r="A3784" s="30">
        <v>11844</v>
      </c>
      <c r="B3784" s="30" t="s">
        <v>13589</v>
      </c>
      <c r="C3784" s="30" t="s">
        <v>4116</v>
      </c>
      <c r="D3784" s="210">
        <v>23.91</v>
      </c>
    </row>
    <row r="3785" spans="1:4" x14ac:dyDescent="0.25">
      <c r="A3785" s="30">
        <v>4465</v>
      </c>
      <c r="B3785" s="30" t="s">
        <v>13590</v>
      </c>
      <c r="C3785" s="30" t="s">
        <v>4116</v>
      </c>
      <c r="D3785" s="210">
        <v>19.87</v>
      </c>
    </row>
    <row r="3786" spans="1:4" x14ac:dyDescent="0.25">
      <c r="A3786" s="30">
        <v>35273</v>
      </c>
      <c r="B3786" s="30" t="s">
        <v>13591</v>
      </c>
      <c r="C3786" s="30" t="s">
        <v>4116</v>
      </c>
      <c r="D3786" s="210">
        <v>23.83</v>
      </c>
    </row>
    <row r="3787" spans="1:4" x14ac:dyDescent="0.25">
      <c r="A3787" s="30">
        <v>4470</v>
      </c>
      <c r="B3787" s="30" t="s">
        <v>13592</v>
      </c>
      <c r="C3787" s="30" t="s">
        <v>4116</v>
      </c>
      <c r="D3787" s="210">
        <v>55</v>
      </c>
    </row>
    <row r="3788" spans="1:4" x14ac:dyDescent="0.25">
      <c r="A3788" s="30">
        <v>20208</v>
      </c>
      <c r="B3788" s="30" t="s">
        <v>13593</v>
      </c>
      <c r="C3788" s="30" t="s">
        <v>4116</v>
      </c>
      <c r="D3788" s="210">
        <v>49.5</v>
      </c>
    </row>
    <row r="3789" spans="1:4" x14ac:dyDescent="0.25">
      <c r="A3789" s="30">
        <v>20204</v>
      </c>
      <c r="B3789" s="30" t="s">
        <v>13594</v>
      </c>
      <c r="C3789" s="30" t="s">
        <v>4116</v>
      </c>
      <c r="D3789" s="210">
        <v>36.659999999999997</v>
      </c>
    </row>
    <row r="3790" spans="1:4" x14ac:dyDescent="0.25">
      <c r="A3790" s="30">
        <v>4437</v>
      </c>
      <c r="B3790" s="30" t="s">
        <v>13595</v>
      </c>
      <c r="C3790" s="30" t="s">
        <v>4116</v>
      </c>
      <c r="D3790" s="210">
        <v>41.25</v>
      </c>
    </row>
    <row r="3791" spans="1:4" x14ac:dyDescent="0.25">
      <c r="A3791" s="30">
        <v>14580</v>
      </c>
      <c r="B3791" s="30" t="s">
        <v>13596</v>
      </c>
      <c r="C3791" s="30" t="s">
        <v>4116</v>
      </c>
      <c r="D3791" s="210">
        <v>41.25</v>
      </c>
    </row>
    <row r="3792" spans="1:4" x14ac:dyDescent="0.25">
      <c r="A3792" s="30">
        <v>40304</v>
      </c>
      <c r="B3792" s="30" t="s">
        <v>8665</v>
      </c>
      <c r="C3792" s="30" t="s">
        <v>4117</v>
      </c>
      <c r="D3792" s="210">
        <v>19.77</v>
      </c>
    </row>
    <row r="3793" spans="1:4" x14ac:dyDescent="0.25">
      <c r="A3793" s="30">
        <v>5065</v>
      </c>
      <c r="B3793" s="30" t="s">
        <v>8666</v>
      </c>
      <c r="C3793" s="30" t="s">
        <v>4117</v>
      </c>
      <c r="D3793" s="210">
        <v>30.47</v>
      </c>
    </row>
    <row r="3794" spans="1:4" x14ac:dyDescent="0.25">
      <c r="A3794" s="30">
        <v>5072</v>
      </c>
      <c r="B3794" s="30" t="s">
        <v>8667</v>
      </c>
      <c r="C3794" s="30" t="s">
        <v>4117</v>
      </c>
      <c r="D3794" s="210">
        <v>28.19</v>
      </c>
    </row>
    <row r="3795" spans="1:4" x14ac:dyDescent="0.25">
      <c r="A3795" s="30">
        <v>5066</v>
      </c>
      <c r="B3795" s="30" t="s">
        <v>8668</v>
      </c>
      <c r="C3795" s="30" t="s">
        <v>4117</v>
      </c>
      <c r="D3795" s="210">
        <v>21.11</v>
      </c>
    </row>
    <row r="3796" spans="1:4" x14ac:dyDescent="0.25">
      <c r="A3796" s="30">
        <v>5063</v>
      </c>
      <c r="B3796" s="30" t="s">
        <v>8669</v>
      </c>
      <c r="C3796" s="30" t="s">
        <v>4117</v>
      </c>
      <c r="D3796" s="210">
        <v>19.12</v>
      </c>
    </row>
    <row r="3797" spans="1:4" x14ac:dyDescent="0.25">
      <c r="A3797" s="30">
        <v>20247</v>
      </c>
      <c r="B3797" s="30" t="s">
        <v>8670</v>
      </c>
      <c r="C3797" s="30" t="s">
        <v>4117</v>
      </c>
      <c r="D3797" s="210">
        <v>17.739999999999998</v>
      </c>
    </row>
    <row r="3798" spans="1:4" x14ac:dyDescent="0.25">
      <c r="A3798" s="30">
        <v>5074</v>
      </c>
      <c r="B3798" s="30" t="s">
        <v>8671</v>
      </c>
      <c r="C3798" s="30" t="s">
        <v>4117</v>
      </c>
      <c r="D3798" s="210">
        <v>17.95</v>
      </c>
    </row>
    <row r="3799" spans="1:4" x14ac:dyDescent="0.25">
      <c r="A3799" s="30">
        <v>5067</v>
      </c>
      <c r="B3799" s="30" t="s">
        <v>8672</v>
      </c>
      <c r="C3799" s="30" t="s">
        <v>4117</v>
      </c>
      <c r="D3799" s="210">
        <v>17.07</v>
      </c>
    </row>
    <row r="3800" spans="1:4" x14ac:dyDescent="0.25">
      <c r="A3800" s="30">
        <v>5078</v>
      </c>
      <c r="B3800" s="30" t="s">
        <v>8673</v>
      </c>
      <c r="C3800" s="30" t="s">
        <v>4117</v>
      </c>
      <c r="D3800" s="210">
        <v>16.88</v>
      </c>
    </row>
    <row r="3801" spans="1:4" x14ac:dyDescent="0.25">
      <c r="A3801" s="30">
        <v>5068</v>
      </c>
      <c r="B3801" s="30" t="s">
        <v>8674</v>
      </c>
      <c r="C3801" s="30" t="s">
        <v>4117</v>
      </c>
      <c r="D3801" s="210">
        <v>16.02</v>
      </c>
    </row>
    <row r="3802" spans="1:4" x14ac:dyDescent="0.25">
      <c r="A3802" s="30">
        <v>5073</v>
      </c>
      <c r="B3802" s="30" t="s">
        <v>8675</v>
      </c>
      <c r="C3802" s="30" t="s">
        <v>4117</v>
      </c>
      <c r="D3802" s="210">
        <v>16.329999999999998</v>
      </c>
    </row>
    <row r="3803" spans="1:4" x14ac:dyDescent="0.25">
      <c r="A3803" s="30">
        <v>5069</v>
      </c>
      <c r="B3803" s="30" t="s">
        <v>8676</v>
      </c>
      <c r="C3803" s="30" t="s">
        <v>4117</v>
      </c>
      <c r="D3803" s="210">
        <v>16.329999999999998</v>
      </c>
    </row>
    <row r="3804" spans="1:4" x14ac:dyDescent="0.25">
      <c r="A3804" s="30">
        <v>5070</v>
      </c>
      <c r="B3804" s="30" t="s">
        <v>8677</v>
      </c>
      <c r="C3804" s="30" t="s">
        <v>4117</v>
      </c>
      <c r="D3804" s="210">
        <v>16.510000000000002</v>
      </c>
    </row>
    <row r="3805" spans="1:4" x14ac:dyDescent="0.25">
      <c r="A3805" s="30">
        <v>5071</v>
      </c>
      <c r="B3805" s="30" t="s">
        <v>8678</v>
      </c>
      <c r="C3805" s="30" t="s">
        <v>4117</v>
      </c>
      <c r="D3805" s="210">
        <v>16.02</v>
      </c>
    </row>
    <row r="3806" spans="1:4" x14ac:dyDescent="0.25">
      <c r="A3806" s="30">
        <v>5061</v>
      </c>
      <c r="B3806" s="30" t="s">
        <v>4518</v>
      </c>
      <c r="C3806" s="30" t="s">
        <v>4117</v>
      </c>
      <c r="D3806" s="210">
        <v>15.75</v>
      </c>
    </row>
    <row r="3807" spans="1:4" x14ac:dyDescent="0.25">
      <c r="A3807" s="30">
        <v>5075</v>
      </c>
      <c r="B3807" s="30" t="s">
        <v>8679</v>
      </c>
      <c r="C3807" s="30" t="s">
        <v>4117</v>
      </c>
      <c r="D3807" s="210">
        <v>16.02</v>
      </c>
    </row>
    <row r="3808" spans="1:4" x14ac:dyDescent="0.25">
      <c r="A3808" s="30">
        <v>39027</v>
      </c>
      <c r="B3808" s="30" t="s">
        <v>8680</v>
      </c>
      <c r="C3808" s="30" t="s">
        <v>4117</v>
      </c>
      <c r="D3808" s="210">
        <v>16</v>
      </c>
    </row>
    <row r="3809" spans="1:4" x14ac:dyDescent="0.25">
      <c r="A3809" s="30">
        <v>5062</v>
      </c>
      <c r="B3809" s="30" t="s">
        <v>8681</v>
      </c>
      <c r="C3809" s="30" t="s">
        <v>4117</v>
      </c>
      <c r="D3809" s="210">
        <v>16.23</v>
      </c>
    </row>
    <row r="3810" spans="1:4" x14ac:dyDescent="0.25">
      <c r="A3810" s="30">
        <v>40568</v>
      </c>
      <c r="B3810" s="30" t="s">
        <v>8682</v>
      </c>
      <c r="C3810" s="30" t="s">
        <v>4117</v>
      </c>
      <c r="D3810" s="210">
        <v>16.14</v>
      </c>
    </row>
    <row r="3811" spans="1:4" x14ac:dyDescent="0.25">
      <c r="A3811" s="30">
        <v>39026</v>
      </c>
      <c r="B3811" s="30" t="s">
        <v>8683</v>
      </c>
      <c r="C3811" s="30" t="s">
        <v>4117</v>
      </c>
      <c r="D3811" s="210">
        <v>18.010000000000002</v>
      </c>
    </row>
    <row r="3812" spans="1:4" x14ac:dyDescent="0.25">
      <c r="A3812" s="30">
        <v>42431</v>
      </c>
      <c r="B3812" s="30" t="s">
        <v>8684</v>
      </c>
      <c r="C3812" s="30" t="s">
        <v>4113</v>
      </c>
      <c r="D3812" s="211">
        <v>3387.96</v>
      </c>
    </row>
    <row r="3813" spans="1:4" x14ac:dyDescent="0.25">
      <c r="A3813" s="30">
        <v>11149</v>
      </c>
      <c r="B3813" s="30" t="s">
        <v>8685</v>
      </c>
      <c r="C3813" s="30" t="s">
        <v>4145</v>
      </c>
      <c r="D3813" s="210">
        <v>179.66</v>
      </c>
    </row>
    <row r="3814" spans="1:4" x14ac:dyDescent="0.25">
      <c r="A3814" s="30">
        <v>511</v>
      </c>
      <c r="B3814" s="30" t="s">
        <v>8686</v>
      </c>
      <c r="C3814" s="30" t="s">
        <v>4118</v>
      </c>
      <c r="D3814" s="210">
        <v>17.73</v>
      </c>
    </row>
    <row r="3815" spans="1:4" x14ac:dyDescent="0.25">
      <c r="A3815" s="30">
        <v>37540</v>
      </c>
      <c r="B3815" s="30" t="s">
        <v>8687</v>
      </c>
      <c r="C3815" s="30" t="s">
        <v>4113</v>
      </c>
      <c r="D3815" s="211">
        <v>67960.649999999994</v>
      </c>
    </row>
    <row r="3816" spans="1:4" x14ac:dyDescent="0.25">
      <c r="A3816" s="30">
        <v>37548</v>
      </c>
      <c r="B3816" s="30" t="s">
        <v>8688</v>
      </c>
      <c r="C3816" s="30" t="s">
        <v>4113</v>
      </c>
      <c r="D3816" s="211">
        <v>90081.5</v>
      </c>
    </row>
    <row r="3817" spans="1:4" x14ac:dyDescent="0.25">
      <c r="A3817" s="30">
        <v>39828</v>
      </c>
      <c r="B3817" s="30" t="s">
        <v>8689</v>
      </c>
      <c r="C3817" s="30" t="s">
        <v>4113</v>
      </c>
      <c r="D3817" s="210">
        <v>540.4</v>
      </c>
    </row>
    <row r="3818" spans="1:4" x14ac:dyDescent="0.25">
      <c r="A3818" s="30">
        <v>12273</v>
      </c>
      <c r="B3818" s="30" t="s">
        <v>8690</v>
      </c>
      <c r="C3818" s="30" t="s">
        <v>4113</v>
      </c>
      <c r="D3818" s="210">
        <v>88.38</v>
      </c>
    </row>
    <row r="3819" spans="1:4" x14ac:dyDescent="0.25">
      <c r="A3819" s="30">
        <v>38392</v>
      </c>
      <c r="B3819" s="30" t="s">
        <v>8691</v>
      </c>
      <c r="C3819" s="30" t="s">
        <v>4113</v>
      </c>
      <c r="D3819" s="210">
        <v>56.94</v>
      </c>
    </row>
    <row r="3820" spans="1:4" x14ac:dyDescent="0.25">
      <c r="A3820" s="30">
        <v>11735</v>
      </c>
      <c r="B3820" s="30" t="s">
        <v>8692</v>
      </c>
      <c r="C3820" s="30" t="s">
        <v>4113</v>
      </c>
      <c r="D3820" s="210">
        <v>5.15</v>
      </c>
    </row>
    <row r="3821" spans="1:4" x14ac:dyDescent="0.25">
      <c r="A3821" s="30">
        <v>11737</v>
      </c>
      <c r="B3821" s="30" t="s">
        <v>8693</v>
      </c>
      <c r="C3821" s="30" t="s">
        <v>4113</v>
      </c>
      <c r="D3821" s="210">
        <v>6.87</v>
      </c>
    </row>
    <row r="3822" spans="1:4" x14ac:dyDescent="0.25">
      <c r="A3822" s="30">
        <v>11738</v>
      </c>
      <c r="B3822" s="30" t="s">
        <v>8694</v>
      </c>
      <c r="C3822" s="30" t="s">
        <v>4113</v>
      </c>
      <c r="D3822" s="210">
        <v>11.17</v>
      </c>
    </row>
    <row r="3823" spans="1:4" x14ac:dyDescent="0.25">
      <c r="A3823" s="30">
        <v>36143</v>
      </c>
      <c r="B3823" s="30" t="s">
        <v>8695</v>
      </c>
      <c r="C3823" s="30" t="s">
        <v>4113</v>
      </c>
      <c r="D3823" s="210">
        <v>28.67</v>
      </c>
    </row>
    <row r="3824" spans="1:4" x14ac:dyDescent="0.25">
      <c r="A3824" s="30">
        <v>36142</v>
      </c>
      <c r="B3824" s="30" t="s">
        <v>8696</v>
      </c>
      <c r="C3824" s="30" t="s">
        <v>4113</v>
      </c>
      <c r="D3824" s="210">
        <v>2.09</v>
      </c>
    </row>
    <row r="3825" spans="1:4" x14ac:dyDescent="0.25">
      <c r="A3825" s="30">
        <v>36146</v>
      </c>
      <c r="B3825" s="30" t="s">
        <v>8697</v>
      </c>
      <c r="C3825" s="30" t="s">
        <v>4113</v>
      </c>
      <c r="D3825" s="210">
        <v>237.83</v>
      </c>
    </row>
    <row r="3826" spans="1:4" x14ac:dyDescent="0.25">
      <c r="A3826" s="30">
        <v>39015</v>
      </c>
      <c r="B3826" s="30" t="s">
        <v>8698</v>
      </c>
      <c r="C3826" s="30" t="s">
        <v>4113</v>
      </c>
      <c r="D3826" s="210">
        <v>0.95</v>
      </c>
    </row>
    <row r="3827" spans="1:4" x14ac:dyDescent="0.25">
      <c r="A3827" s="30">
        <v>38377</v>
      </c>
      <c r="B3827" s="30" t="s">
        <v>8699</v>
      </c>
      <c r="C3827" s="30" t="s">
        <v>4113</v>
      </c>
      <c r="D3827" s="210">
        <v>31.14</v>
      </c>
    </row>
    <row r="3828" spans="1:4" x14ac:dyDescent="0.25">
      <c r="A3828" s="30">
        <v>38376</v>
      </c>
      <c r="B3828" s="30" t="s">
        <v>8700</v>
      </c>
      <c r="C3828" s="30" t="s">
        <v>4113</v>
      </c>
      <c r="D3828" s="210">
        <v>35.5</v>
      </c>
    </row>
    <row r="3829" spans="1:4" x14ac:dyDescent="0.25">
      <c r="A3829" s="30">
        <v>38116</v>
      </c>
      <c r="B3829" s="30" t="s">
        <v>8701</v>
      </c>
      <c r="C3829" s="30" t="s">
        <v>4113</v>
      </c>
      <c r="D3829" s="210">
        <v>4.45</v>
      </c>
    </row>
    <row r="3830" spans="1:4" x14ac:dyDescent="0.25">
      <c r="A3830" s="30">
        <v>38066</v>
      </c>
      <c r="B3830" s="30" t="s">
        <v>8702</v>
      </c>
      <c r="C3830" s="30" t="s">
        <v>4113</v>
      </c>
      <c r="D3830" s="210">
        <v>7.35</v>
      </c>
    </row>
    <row r="3831" spans="1:4" x14ac:dyDescent="0.25">
      <c r="A3831" s="30">
        <v>38117</v>
      </c>
      <c r="B3831" s="30" t="s">
        <v>8703</v>
      </c>
      <c r="C3831" s="30" t="s">
        <v>4113</v>
      </c>
      <c r="D3831" s="210">
        <v>7.58</v>
      </c>
    </row>
    <row r="3832" spans="1:4" x14ac:dyDescent="0.25">
      <c r="A3832" s="30">
        <v>38067</v>
      </c>
      <c r="B3832" s="30" t="s">
        <v>8704</v>
      </c>
      <c r="C3832" s="30" t="s">
        <v>4113</v>
      </c>
      <c r="D3832" s="210">
        <v>10.35</v>
      </c>
    </row>
    <row r="3833" spans="1:4" x14ac:dyDescent="0.25">
      <c r="A3833" s="30">
        <v>41757</v>
      </c>
      <c r="B3833" s="30" t="s">
        <v>8705</v>
      </c>
      <c r="C3833" s="30" t="s">
        <v>4113</v>
      </c>
      <c r="D3833" s="211">
        <v>4570.25</v>
      </c>
    </row>
    <row r="3834" spans="1:4" x14ac:dyDescent="0.25">
      <c r="A3834" s="30">
        <v>11522</v>
      </c>
      <c r="B3834" s="30" t="s">
        <v>13597</v>
      </c>
      <c r="C3834" s="30" t="s">
        <v>4113</v>
      </c>
      <c r="D3834" s="210">
        <v>13.95</v>
      </c>
    </row>
    <row r="3835" spans="1:4" x14ac:dyDescent="0.25">
      <c r="A3835" s="30">
        <v>43600</v>
      </c>
      <c r="B3835" s="30" t="s">
        <v>13598</v>
      </c>
      <c r="C3835" s="30" t="s">
        <v>4113</v>
      </c>
      <c r="D3835" s="210">
        <v>55.89</v>
      </c>
    </row>
    <row r="3836" spans="1:4" x14ac:dyDescent="0.25">
      <c r="A3836" s="30">
        <v>5080</v>
      </c>
      <c r="B3836" s="30" t="s">
        <v>13599</v>
      </c>
      <c r="C3836" s="30" t="s">
        <v>4113</v>
      </c>
      <c r="D3836" s="210">
        <v>21.79</v>
      </c>
    </row>
    <row r="3837" spans="1:4" x14ac:dyDescent="0.25">
      <c r="A3837" s="30">
        <v>38168</v>
      </c>
      <c r="B3837" s="30" t="s">
        <v>13600</v>
      </c>
      <c r="C3837" s="30" t="s">
        <v>4113</v>
      </c>
      <c r="D3837" s="210">
        <v>152.16999999999999</v>
      </c>
    </row>
    <row r="3838" spans="1:4" x14ac:dyDescent="0.25">
      <c r="A3838" s="30">
        <v>43601</v>
      </c>
      <c r="B3838" s="30" t="s">
        <v>13601</v>
      </c>
      <c r="C3838" s="30" t="s">
        <v>4113</v>
      </c>
      <c r="D3838" s="210">
        <v>76.08</v>
      </c>
    </row>
    <row r="3839" spans="1:4" x14ac:dyDescent="0.25">
      <c r="A3839" s="30">
        <v>13393</v>
      </c>
      <c r="B3839" s="30" t="s">
        <v>8706</v>
      </c>
      <c r="C3839" s="30" t="s">
        <v>4113</v>
      </c>
      <c r="D3839" s="210">
        <v>357.35</v>
      </c>
    </row>
    <row r="3840" spans="1:4" x14ac:dyDescent="0.25">
      <c r="A3840" s="30">
        <v>13395</v>
      </c>
      <c r="B3840" s="30" t="s">
        <v>13602</v>
      </c>
      <c r="C3840" s="30" t="s">
        <v>4113</v>
      </c>
      <c r="D3840" s="210">
        <v>500.78</v>
      </c>
    </row>
    <row r="3841" spans="1:4" x14ac:dyDescent="0.25">
      <c r="A3841" s="30">
        <v>12039</v>
      </c>
      <c r="B3841" s="30" t="s">
        <v>8707</v>
      </c>
      <c r="C3841" s="30" t="s">
        <v>4113</v>
      </c>
      <c r="D3841" s="210">
        <v>526.27</v>
      </c>
    </row>
    <row r="3842" spans="1:4" x14ac:dyDescent="0.25">
      <c r="A3842" s="30">
        <v>13396</v>
      </c>
      <c r="B3842" s="30" t="s">
        <v>8708</v>
      </c>
      <c r="C3842" s="30" t="s">
        <v>4113</v>
      </c>
      <c r="D3842" s="210">
        <v>739.11</v>
      </c>
    </row>
    <row r="3843" spans="1:4" x14ac:dyDescent="0.25">
      <c r="A3843" s="30">
        <v>12041</v>
      </c>
      <c r="B3843" s="30" t="s">
        <v>8709</v>
      </c>
      <c r="C3843" s="30" t="s">
        <v>4113</v>
      </c>
      <c r="D3843" s="210">
        <v>603.53</v>
      </c>
    </row>
    <row r="3844" spans="1:4" x14ac:dyDescent="0.25">
      <c r="A3844" s="30">
        <v>12043</v>
      </c>
      <c r="B3844" s="30" t="s">
        <v>8710</v>
      </c>
      <c r="C3844" s="30" t="s">
        <v>4113</v>
      </c>
      <c r="D3844" s="211">
        <v>1274.26</v>
      </c>
    </row>
    <row r="3845" spans="1:4" x14ac:dyDescent="0.25">
      <c r="A3845" s="30">
        <v>39762</v>
      </c>
      <c r="B3845" s="30" t="s">
        <v>8711</v>
      </c>
      <c r="C3845" s="30" t="s">
        <v>4113</v>
      </c>
      <c r="D3845" s="210">
        <v>606.58000000000004</v>
      </c>
    </row>
    <row r="3846" spans="1:4" x14ac:dyDescent="0.25">
      <c r="A3846" s="30">
        <v>12042</v>
      </c>
      <c r="B3846" s="30" t="s">
        <v>8712</v>
      </c>
      <c r="C3846" s="30" t="s">
        <v>4113</v>
      </c>
      <c r="D3846" s="210">
        <v>885.59</v>
      </c>
    </row>
    <row r="3847" spans="1:4" x14ac:dyDescent="0.25">
      <c r="A3847" s="30">
        <v>39763</v>
      </c>
      <c r="B3847" s="30" t="s">
        <v>8713</v>
      </c>
      <c r="C3847" s="30" t="s">
        <v>4113</v>
      </c>
      <c r="D3847" s="211">
        <v>1036.46</v>
      </c>
    </row>
    <row r="3848" spans="1:4" x14ac:dyDescent="0.25">
      <c r="A3848" s="30">
        <v>39760</v>
      </c>
      <c r="B3848" s="30" t="s">
        <v>13603</v>
      </c>
      <c r="C3848" s="30" t="s">
        <v>4113</v>
      </c>
      <c r="D3848" s="211">
        <v>1033.05</v>
      </c>
    </row>
    <row r="3849" spans="1:4" x14ac:dyDescent="0.25">
      <c r="A3849" s="30">
        <v>39756</v>
      </c>
      <c r="B3849" s="30" t="s">
        <v>8714</v>
      </c>
      <c r="C3849" s="30" t="s">
        <v>4113</v>
      </c>
      <c r="D3849" s="210">
        <v>370.93</v>
      </c>
    </row>
    <row r="3850" spans="1:4" x14ac:dyDescent="0.25">
      <c r="A3850" s="30">
        <v>12038</v>
      </c>
      <c r="B3850" s="30" t="s">
        <v>8715</v>
      </c>
      <c r="C3850" s="30" t="s">
        <v>4113</v>
      </c>
      <c r="D3850" s="210">
        <v>463.49</v>
      </c>
    </row>
    <row r="3851" spans="1:4" x14ac:dyDescent="0.25">
      <c r="A3851" s="30">
        <v>39757</v>
      </c>
      <c r="B3851" s="30" t="s">
        <v>8716</v>
      </c>
      <c r="C3851" s="30" t="s">
        <v>4113</v>
      </c>
      <c r="D3851" s="210">
        <v>428.58</v>
      </c>
    </row>
    <row r="3852" spans="1:4" x14ac:dyDescent="0.25">
      <c r="A3852" s="30">
        <v>39758</v>
      </c>
      <c r="B3852" s="30" t="s">
        <v>8717</v>
      </c>
      <c r="C3852" s="30" t="s">
        <v>4113</v>
      </c>
      <c r="D3852" s="210">
        <v>624.6</v>
      </c>
    </row>
    <row r="3853" spans="1:4" x14ac:dyDescent="0.25">
      <c r="A3853" s="30">
        <v>39759</v>
      </c>
      <c r="B3853" s="30" t="s">
        <v>8718</v>
      </c>
      <c r="C3853" s="30" t="s">
        <v>4113</v>
      </c>
      <c r="D3853" s="210">
        <v>771.38</v>
      </c>
    </row>
    <row r="3854" spans="1:4" x14ac:dyDescent="0.25">
      <c r="A3854" s="30">
        <v>39761</v>
      </c>
      <c r="B3854" s="30" t="s">
        <v>8719</v>
      </c>
      <c r="C3854" s="30" t="s">
        <v>4113</v>
      </c>
      <c r="D3854" s="210">
        <v>927.22</v>
      </c>
    </row>
    <row r="3855" spans="1:4" x14ac:dyDescent="0.25">
      <c r="A3855" s="30">
        <v>39805</v>
      </c>
      <c r="B3855" s="30" t="s">
        <v>13604</v>
      </c>
      <c r="C3855" s="30" t="s">
        <v>4113</v>
      </c>
      <c r="D3855" s="210">
        <v>118.78</v>
      </c>
    </row>
    <row r="3856" spans="1:4" x14ac:dyDescent="0.25">
      <c r="A3856" s="30">
        <v>39806</v>
      </c>
      <c r="B3856" s="30" t="s">
        <v>13605</v>
      </c>
      <c r="C3856" s="30" t="s">
        <v>4113</v>
      </c>
      <c r="D3856" s="210">
        <v>220.06</v>
      </c>
    </row>
    <row r="3857" spans="1:4" x14ac:dyDescent="0.25">
      <c r="A3857" s="30">
        <v>39807</v>
      </c>
      <c r="B3857" s="30" t="s">
        <v>13606</v>
      </c>
      <c r="C3857" s="30" t="s">
        <v>4113</v>
      </c>
      <c r="D3857" s="210">
        <v>476.92</v>
      </c>
    </row>
    <row r="3858" spans="1:4" x14ac:dyDescent="0.25">
      <c r="A3858" s="30">
        <v>43100</v>
      </c>
      <c r="B3858" s="30" t="s">
        <v>13607</v>
      </c>
      <c r="C3858" s="30" t="s">
        <v>4113</v>
      </c>
      <c r="D3858" s="210">
        <v>372.85</v>
      </c>
    </row>
    <row r="3859" spans="1:4" x14ac:dyDescent="0.25">
      <c r="A3859" s="30">
        <v>39804</v>
      </c>
      <c r="B3859" s="30" t="s">
        <v>13608</v>
      </c>
      <c r="C3859" s="30" t="s">
        <v>4113</v>
      </c>
      <c r="D3859" s="210">
        <v>69.739999999999995</v>
      </c>
    </row>
    <row r="3860" spans="1:4" x14ac:dyDescent="0.25">
      <c r="A3860" s="30">
        <v>39796</v>
      </c>
      <c r="B3860" s="30" t="s">
        <v>13609</v>
      </c>
      <c r="C3860" s="30" t="s">
        <v>4113</v>
      </c>
      <c r="D3860" s="210">
        <v>72.239999999999995</v>
      </c>
    </row>
    <row r="3861" spans="1:4" x14ac:dyDescent="0.25">
      <c r="A3861" s="30">
        <v>39797</v>
      </c>
      <c r="B3861" s="30" t="s">
        <v>13610</v>
      </c>
      <c r="C3861" s="30" t="s">
        <v>4113</v>
      </c>
      <c r="D3861" s="210">
        <v>113.4</v>
      </c>
    </row>
    <row r="3862" spans="1:4" x14ac:dyDescent="0.25">
      <c r="A3862" s="30">
        <v>39798</v>
      </c>
      <c r="B3862" s="30" t="s">
        <v>13611</v>
      </c>
      <c r="C3862" s="30" t="s">
        <v>4113</v>
      </c>
      <c r="D3862" s="210">
        <v>194.51</v>
      </c>
    </row>
    <row r="3863" spans="1:4" x14ac:dyDescent="0.25">
      <c r="A3863" s="30">
        <v>39794</v>
      </c>
      <c r="B3863" s="30" t="s">
        <v>13612</v>
      </c>
      <c r="C3863" s="30" t="s">
        <v>4113</v>
      </c>
      <c r="D3863" s="210">
        <v>30.66</v>
      </c>
    </row>
    <row r="3864" spans="1:4" x14ac:dyDescent="0.25">
      <c r="A3864" s="30">
        <v>39795</v>
      </c>
      <c r="B3864" s="30" t="s">
        <v>13613</v>
      </c>
      <c r="C3864" s="30" t="s">
        <v>4113</v>
      </c>
      <c r="D3864" s="210">
        <v>48.44</v>
      </c>
    </row>
    <row r="3865" spans="1:4" x14ac:dyDescent="0.25">
      <c r="A3865" s="30">
        <v>39799</v>
      </c>
      <c r="B3865" s="30" t="s">
        <v>13614</v>
      </c>
      <c r="C3865" s="30" t="s">
        <v>4113</v>
      </c>
      <c r="D3865" s="210">
        <v>35.74</v>
      </c>
    </row>
    <row r="3866" spans="1:4" x14ac:dyDescent="0.25">
      <c r="A3866" s="30">
        <v>39801</v>
      </c>
      <c r="B3866" s="30" t="s">
        <v>13615</v>
      </c>
      <c r="C3866" s="30" t="s">
        <v>4113</v>
      </c>
      <c r="D3866" s="210">
        <v>102.29</v>
      </c>
    </row>
    <row r="3867" spans="1:4" x14ac:dyDescent="0.25">
      <c r="A3867" s="30">
        <v>39802</v>
      </c>
      <c r="B3867" s="30" t="s">
        <v>13616</v>
      </c>
      <c r="C3867" s="30" t="s">
        <v>4113</v>
      </c>
      <c r="D3867" s="210">
        <v>149.94</v>
      </c>
    </row>
    <row r="3868" spans="1:4" x14ac:dyDescent="0.25">
      <c r="A3868" s="30">
        <v>39803</v>
      </c>
      <c r="B3868" s="30" t="s">
        <v>13617</v>
      </c>
      <c r="C3868" s="30" t="s">
        <v>4113</v>
      </c>
      <c r="D3868" s="210">
        <v>209.17</v>
      </c>
    </row>
    <row r="3869" spans="1:4" x14ac:dyDescent="0.25">
      <c r="A3869" s="30">
        <v>39800</v>
      </c>
      <c r="B3869" s="30" t="s">
        <v>13618</v>
      </c>
      <c r="C3869" s="30" t="s">
        <v>4113</v>
      </c>
      <c r="D3869" s="210">
        <v>60.88</v>
      </c>
    </row>
    <row r="3870" spans="1:4" x14ac:dyDescent="0.25">
      <c r="A3870" s="30">
        <v>21059</v>
      </c>
      <c r="B3870" s="30" t="s">
        <v>8720</v>
      </c>
      <c r="C3870" s="30" t="s">
        <v>4113</v>
      </c>
      <c r="D3870" s="210">
        <v>64.180000000000007</v>
      </c>
    </row>
    <row r="3871" spans="1:4" x14ac:dyDescent="0.25">
      <c r="A3871" s="30">
        <v>11234</v>
      </c>
      <c r="B3871" s="30" t="s">
        <v>8721</v>
      </c>
      <c r="C3871" s="30" t="s">
        <v>4113</v>
      </c>
      <c r="D3871" s="210">
        <v>96.74</v>
      </c>
    </row>
    <row r="3872" spans="1:4" x14ac:dyDescent="0.25">
      <c r="A3872" s="30">
        <v>21060</v>
      </c>
      <c r="B3872" s="30" t="s">
        <v>8722</v>
      </c>
      <c r="C3872" s="30" t="s">
        <v>4113</v>
      </c>
      <c r="D3872" s="210">
        <v>119.06</v>
      </c>
    </row>
    <row r="3873" spans="1:4" x14ac:dyDescent="0.25">
      <c r="A3873" s="30">
        <v>21061</v>
      </c>
      <c r="B3873" s="30" t="s">
        <v>8723</v>
      </c>
      <c r="C3873" s="30" t="s">
        <v>4113</v>
      </c>
      <c r="D3873" s="210">
        <v>148.83000000000001</v>
      </c>
    </row>
    <row r="3874" spans="1:4" x14ac:dyDescent="0.25">
      <c r="A3874" s="30">
        <v>21062</v>
      </c>
      <c r="B3874" s="30" t="s">
        <v>8724</v>
      </c>
      <c r="C3874" s="30" t="s">
        <v>4113</v>
      </c>
      <c r="D3874" s="210">
        <v>234.41</v>
      </c>
    </row>
    <row r="3875" spans="1:4" x14ac:dyDescent="0.25">
      <c r="A3875" s="30">
        <v>11708</v>
      </c>
      <c r="B3875" s="30" t="s">
        <v>8725</v>
      </c>
      <c r="C3875" s="30" t="s">
        <v>4113</v>
      </c>
      <c r="D3875" s="210">
        <v>25.58</v>
      </c>
    </row>
    <row r="3876" spans="1:4" x14ac:dyDescent="0.25">
      <c r="A3876" s="30">
        <v>11709</v>
      </c>
      <c r="B3876" s="30" t="s">
        <v>8726</v>
      </c>
      <c r="C3876" s="30" t="s">
        <v>4113</v>
      </c>
      <c r="D3876" s="210">
        <v>60.09</v>
      </c>
    </row>
    <row r="3877" spans="1:4" x14ac:dyDescent="0.25">
      <c r="A3877" s="30">
        <v>11710</v>
      </c>
      <c r="B3877" s="30" t="s">
        <v>8727</v>
      </c>
      <c r="C3877" s="30" t="s">
        <v>4113</v>
      </c>
      <c r="D3877" s="210">
        <v>138.13</v>
      </c>
    </row>
    <row r="3878" spans="1:4" x14ac:dyDescent="0.25">
      <c r="A3878" s="30">
        <v>11707</v>
      </c>
      <c r="B3878" s="30" t="s">
        <v>8728</v>
      </c>
      <c r="C3878" s="30" t="s">
        <v>4113</v>
      </c>
      <c r="D3878" s="210">
        <v>19.16</v>
      </c>
    </row>
    <row r="3879" spans="1:4" x14ac:dyDescent="0.25">
      <c r="A3879" s="30">
        <v>11739</v>
      </c>
      <c r="B3879" s="30" t="s">
        <v>8729</v>
      </c>
      <c r="C3879" s="30" t="s">
        <v>4113</v>
      </c>
      <c r="D3879" s="210">
        <v>7.49</v>
      </c>
    </row>
    <row r="3880" spans="1:4" x14ac:dyDescent="0.25">
      <c r="A3880" s="30">
        <v>11711</v>
      </c>
      <c r="B3880" s="30" t="s">
        <v>8730</v>
      </c>
      <c r="C3880" s="30" t="s">
        <v>4113</v>
      </c>
      <c r="D3880" s="210">
        <v>10.97</v>
      </c>
    </row>
    <row r="3881" spans="1:4" x14ac:dyDescent="0.25">
      <c r="A3881" s="30">
        <v>5102</v>
      </c>
      <c r="B3881" s="30" t="s">
        <v>8731</v>
      </c>
      <c r="C3881" s="30" t="s">
        <v>4113</v>
      </c>
      <c r="D3881" s="210">
        <v>10.61</v>
      </c>
    </row>
    <row r="3882" spans="1:4" x14ac:dyDescent="0.25">
      <c r="A3882" s="30">
        <v>11741</v>
      </c>
      <c r="B3882" s="30" t="s">
        <v>8732</v>
      </c>
      <c r="C3882" s="30" t="s">
        <v>4113</v>
      </c>
      <c r="D3882" s="210">
        <v>7.72</v>
      </c>
    </row>
    <row r="3883" spans="1:4" x14ac:dyDescent="0.25">
      <c r="A3883" s="30">
        <v>11743</v>
      </c>
      <c r="B3883" s="30" t="s">
        <v>8733</v>
      </c>
      <c r="C3883" s="30" t="s">
        <v>4113</v>
      </c>
      <c r="D3883" s="210">
        <v>7.01</v>
      </c>
    </row>
    <row r="3884" spans="1:4" x14ac:dyDescent="0.25">
      <c r="A3884" s="30">
        <v>11745</v>
      </c>
      <c r="B3884" s="30" t="s">
        <v>8734</v>
      </c>
      <c r="C3884" s="30" t="s">
        <v>4113</v>
      </c>
      <c r="D3884" s="210">
        <v>9.9600000000000009</v>
      </c>
    </row>
    <row r="3885" spans="1:4" x14ac:dyDescent="0.25">
      <c r="A3885" s="30">
        <v>25961</v>
      </c>
      <c r="B3885" s="30" t="s">
        <v>8735</v>
      </c>
      <c r="C3885" s="30" t="s">
        <v>4115</v>
      </c>
      <c r="D3885" s="210">
        <v>8.84</v>
      </c>
    </row>
    <row r="3886" spans="1:4" x14ac:dyDescent="0.25">
      <c r="A3886" s="30">
        <v>40985</v>
      </c>
      <c r="B3886" s="30" t="s">
        <v>8736</v>
      </c>
      <c r="C3886" s="30" t="s">
        <v>4120</v>
      </c>
      <c r="D3886" s="211">
        <v>1569.51</v>
      </c>
    </row>
    <row r="3887" spans="1:4" x14ac:dyDescent="0.25">
      <c r="A3887" s="30">
        <v>1088</v>
      </c>
      <c r="B3887" s="30" t="s">
        <v>8737</v>
      </c>
      <c r="C3887" s="30" t="s">
        <v>4113</v>
      </c>
      <c r="D3887" s="210">
        <v>23.48</v>
      </c>
    </row>
    <row r="3888" spans="1:4" x14ac:dyDescent="0.25">
      <c r="A3888" s="30">
        <v>1087</v>
      </c>
      <c r="B3888" s="30" t="s">
        <v>8738</v>
      </c>
      <c r="C3888" s="30" t="s">
        <v>4113</v>
      </c>
      <c r="D3888" s="210">
        <v>29.33</v>
      </c>
    </row>
    <row r="3889" spans="1:4" x14ac:dyDescent="0.25">
      <c r="A3889" s="30">
        <v>38777</v>
      </c>
      <c r="B3889" s="30" t="s">
        <v>8739</v>
      </c>
      <c r="C3889" s="30" t="s">
        <v>4113</v>
      </c>
      <c r="D3889" s="210">
        <v>58.41</v>
      </c>
    </row>
    <row r="3890" spans="1:4" x14ac:dyDescent="0.25">
      <c r="A3890" s="30">
        <v>1086</v>
      </c>
      <c r="B3890" s="30" t="s">
        <v>8740</v>
      </c>
      <c r="C3890" s="30" t="s">
        <v>4113</v>
      </c>
      <c r="D3890" s="210">
        <v>30.83</v>
      </c>
    </row>
    <row r="3891" spans="1:4" x14ac:dyDescent="0.25">
      <c r="A3891" s="30">
        <v>1079</v>
      </c>
      <c r="B3891" s="30" t="s">
        <v>8741</v>
      </c>
      <c r="C3891" s="30" t="s">
        <v>4113</v>
      </c>
      <c r="D3891" s="210">
        <v>31.86</v>
      </c>
    </row>
    <row r="3892" spans="1:4" x14ac:dyDescent="0.25">
      <c r="A3892" s="30">
        <v>39374</v>
      </c>
      <c r="B3892" s="30" t="s">
        <v>8742</v>
      </c>
      <c r="C3892" s="30" t="s">
        <v>4113</v>
      </c>
      <c r="D3892" s="210">
        <v>133.6</v>
      </c>
    </row>
    <row r="3893" spans="1:4" x14ac:dyDescent="0.25">
      <c r="A3893" s="30">
        <v>1082</v>
      </c>
      <c r="B3893" s="30" t="s">
        <v>8743</v>
      </c>
      <c r="C3893" s="30" t="s">
        <v>4113</v>
      </c>
      <c r="D3893" s="210">
        <v>200.33</v>
      </c>
    </row>
    <row r="3894" spans="1:4" x14ac:dyDescent="0.25">
      <c r="A3894" s="30">
        <v>12316</v>
      </c>
      <c r="B3894" s="30" t="s">
        <v>8744</v>
      </c>
      <c r="C3894" s="30" t="s">
        <v>4113</v>
      </c>
      <c r="D3894" s="210">
        <v>91.82</v>
      </c>
    </row>
    <row r="3895" spans="1:4" x14ac:dyDescent="0.25">
      <c r="A3895" s="30">
        <v>12317</v>
      </c>
      <c r="B3895" s="30" t="s">
        <v>8745</v>
      </c>
      <c r="C3895" s="30" t="s">
        <v>4113</v>
      </c>
      <c r="D3895" s="210">
        <v>109.49</v>
      </c>
    </row>
    <row r="3896" spans="1:4" x14ac:dyDescent="0.25">
      <c r="A3896" s="30">
        <v>12318</v>
      </c>
      <c r="B3896" s="30" t="s">
        <v>8746</v>
      </c>
      <c r="C3896" s="30" t="s">
        <v>4113</v>
      </c>
      <c r="D3896" s="210">
        <v>126.14</v>
      </c>
    </row>
    <row r="3897" spans="1:4" x14ac:dyDescent="0.25">
      <c r="A3897" s="30">
        <v>5104</v>
      </c>
      <c r="B3897" s="30" t="s">
        <v>4519</v>
      </c>
      <c r="C3897" s="30" t="s">
        <v>4117</v>
      </c>
      <c r="D3897" s="210">
        <v>65.8</v>
      </c>
    </row>
    <row r="3898" spans="1:4" x14ac:dyDescent="0.25">
      <c r="A3898" s="30">
        <v>26023</v>
      </c>
      <c r="B3898" s="30" t="s">
        <v>8747</v>
      </c>
      <c r="C3898" s="30" t="s">
        <v>4113</v>
      </c>
      <c r="D3898" s="210">
        <v>66.3</v>
      </c>
    </row>
    <row r="3899" spans="1:4" x14ac:dyDescent="0.25">
      <c r="A3899" s="30">
        <v>2710</v>
      </c>
      <c r="B3899" s="30" t="s">
        <v>8748</v>
      </c>
      <c r="C3899" s="30" t="s">
        <v>4113</v>
      </c>
      <c r="D3899" s="210">
        <v>52.95</v>
      </c>
    </row>
    <row r="3900" spans="1:4" x14ac:dyDescent="0.25">
      <c r="A3900" s="30">
        <v>14575</v>
      </c>
      <c r="B3900" s="30" t="s">
        <v>8749</v>
      </c>
      <c r="C3900" s="30" t="s">
        <v>4113</v>
      </c>
      <c r="D3900" s="211">
        <v>5403660.5800000001</v>
      </c>
    </row>
    <row r="3901" spans="1:4" x14ac:dyDescent="0.25">
      <c r="A3901" s="30">
        <v>20034</v>
      </c>
      <c r="B3901" s="30" t="s">
        <v>8750</v>
      </c>
      <c r="C3901" s="30" t="s">
        <v>4113</v>
      </c>
      <c r="D3901" s="210">
        <v>127.47</v>
      </c>
    </row>
    <row r="3902" spans="1:4" x14ac:dyDescent="0.25">
      <c r="A3902" s="30">
        <v>20036</v>
      </c>
      <c r="B3902" s="30" t="s">
        <v>8751</v>
      </c>
      <c r="C3902" s="30" t="s">
        <v>4113</v>
      </c>
      <c r="D3902" s="210">
        <v>245.19</v>
      </c>
    </row>
    <row r="3903" spans="1:4" x14ac:dyDescent="0.25">
      <c r="A3903" s="30">
        <v>20037</v>
      </c>
      <c r="B3903" s="30" t="s">
        <v>8752</v>
      </c>
      <c r="C3903" s="30" t="s">
        <v>4113</v>
      </c>
      <c r="D3903" s="210">
        <v>462.48</v>
      </c>
    </row>
    <row r="3904" spans="1:4" x14ac:dyDescent="0.25">
      <c r="A3904" s="30">
        <v>20043</v>
      </c>
      <c r="B3904" s="30" t="s">
        <v>8753</v>
      </c>
      <c r="C3904" s="30" t="s">
        <v>4113</v>
      </c>
      <c r="D3904" s="210">
        <v>6.75</v>
      </c>
    </row>
    <row r="3905" spans="1:4" x14ac:dyDescent="0.25">
      <c r="A3905" s="30">
        <v>20044</v>
      </c>
      <c r="B3905" s="30" t="s">
        <v>8754</v>
      </c>
      <c r="C3905" s="30" t="s">
        <v>4113</v>
      </c>
      <c r="D3905" s="210">
        <v>7.89</v>
      </c>
    </row>
    <row r="3906" spans="1:4" x14ac:dyDescent="0.25">
      <c r="A3906" s="30">
        <v>20042</v>
      </c>
      <c r="B3906" s="30" t="s">
        <v>8755</v>
      </c>
      <c r="C3906" s="30" t="s">
        <v>4113</v>
      </c>
      <c r="D3906" s="210">
        <v>5.72</v>
      </c>
    </row>
    <row r="3907" spans="1:4" x14ac:dyDescent="0.25">
      <c r="A3907" s="30">
        <v>20046</v>
      </c>
      <c r="B3907" s="30" t="s">
        <v>13619</v>
      </c>
      <c r="C3907" s="30" t="s">
        <v>4113</v>
      </c>
      <c r="D3907" s="210">
        <v>16.739999999999998</v>
      </c>
    </row>
    <row r="3908" spans="1:4" x14ac:dyDescent="0.25">
      <c r="A3908" s="30">
        <v>20047</v>
      </c>
      <c r="B3908" s="30" t="s">
        <v>13620</v>
      </c>
      <c r="C3908" s="30" t="s">
        <v>4113</v>
      </c>
      <c r="D3908" s="210">
        <v>45.76</v>
      </c>
    </row>
    <row r="3909" spans="1:4" x14ac:dyDescent="0.25">
      <c r="A3909" s="30">
        <v>20045</v>
      </c>
      <c r="B3909" s="30" t="s">
        <v>13621</v>
      </c>
      <c r="C3909" s="30" t="s">
        <v>4113</v>
      </c>
      <c r="D3909" s="210">
        <v>6.88</v>
      </c>
    </row>
    <row r="3910" spans="1:4" x14ac:dyDescent="0.25">
      <c r="A3910" s="30">
        <v>20972</v>
      </c>
      <c r="B3910" s="30" t="s">
        <v>4484</v>
      </c>
      <c r="C3910" s="30" t="s">
        <v>4113</v>
      </c>
      <c r="D3910" s="210">
        <v>109.11</v>
      </c>
    </row>
    <row r="3911" spans="1:4" x14ac:dyDescent="0.25">
      <c r="A3911" s="30">
        <v>20032</v>
      </c>
      <c r="B3911" s="30" t="s">
        <v>8756</v>
      </c>
      <c r="C3911" s="30" t="s">
        <v>4113</v>
      </c>
      <c r="D3911" s="210">
        <v>74.510000000000005</v>
      </c>
    </row>
    <row r="3912" spans="1:4" x14ac:dyDescent="0.25">
      <c r="A3912" s="30">
        <v>11321</v>
      </c>
      <c r="B3912" s="30" t="s">
        <v>8757</v>
      </c>
      <c r="C3912" s="30" t="s">
        <v>4113</v>
      </c>
      <c r="D3912" s="210">
        <v>33.97</v>
      </c>
    </row>
    <row r="3913" spans="1:4" x14ac:dyDescent="0.25">
      <c r="A3913" s="30">
        <v>11323</v>
      </c>
      <c r="B3913" s="30" t="s">
        <v>8758</v>
      </c>
      <c r="C3913" s="30" t="s">
        <v>4113</v>
      </c>
      <c r="D3913" s="210">
        <v>39.07</v>
      </c>
    </row>
    <row r="3914" spans="1:4" x14ac:dyDescent="0.25">
      <c r="A3914" s="30">
        <v>20327</v>
      </c>
      <c r="B3914" s="30" t="s">
        <v>8759</v>
      </c>
      <c r="C3914" s="30" t="s">
        <v>4113</v>
      </c>
      <c r="D3914" s="210">
        <v>22.17</v>
      </c>
    </row>
    <row r="3915" spans="1:4" x14ac:dyDescent="0.25">
      <c r="A3915" s="30">
        <v>13390</v>
      </c>
      <c r="B3915" s="30" t="s">
        <v>8760</v>
      </c>
      <c r="C3915" s="30" t="s">
        <v>4113</v>
      </c>
      <c r="D3915" s="210">
        <v>115.88</v>
      </c>
    </row>
    <row r="3916" spans="1:4" x14ac:dyDescent="0.25">
      <c r="A3916" s="30">
        <v>6034</v>
      </c>
      <c r="B3916" s="30" t="s">
        <v>8761</v>
      </c>
      <c r="C3916" s="30" t="s">
        <v>4113</v>
      </c>
      <c r="D3916" s="210">
        <v>6.84</v>
      </c>
    </row>
    <row r="3917" spans="1:4" x14ac:dyDescent="0.25">
      <c r="A3917" s="30">
        <v>6036</v>
      </c>
      <c r="B3917" s="30" t="s">
        <v>8762</v>
      </c>
      <c r="C3917" s="30" t="s">
        <v>4113</v>
      </c>
      <c r="D3917" s="210">
        <v>9.32</v>
      </c>
    </row>
    <row r="3918" spans="1:4" x14ac:dyDescent="0.25">
      <c r="A3918" s="30">
        <v>6031</v>
      </c>
      <c r="B3918" s="30" t="s">
        <v>8763</v>
      </c>
      <c r="C3918" s="30" t="s">
        <v>4113</v>
      </c>
      <c r="D3918" s="210">
        <v>10.95</v>
      </c>
    </row>
    <row r="3919" spans="1:4" x14ac:dyDescent="0.25">
      <c r="A3919" s="30">
        <v>6029</v>
      </c>
      <c r="B3919" s="30" t="s">
        <v>8764</v>
      </c>
      <c r="C3919" s="30" t="s">
        <v>4113</v>
      </c>
      <c r="D3919" s="210">
        <v>11.06</v>
      </c>
    </row>
    <row r="3920" spans="1:4" x14ac:dyDescent="0.25">
      <c r="A3920" s="30">
        <v>6033</v>
      </c>
      <c r="B3920" s="30" t="s">
        <v>8765</v>
      </c>
      <c r="C3920" s="30" t="s">
        <v>4113</v>
      </c>
      <c r="D3920" s="210">
        <v>14.58</v>
      </c>
    </row>
    <row r="3921" spans="1:4" x14ac:dyDescent="0.25">
      <c r="A3921" s="30">
        <v>11672</v>
      </c>
      <c r="B3921" s="30" t="s">
        <v>8766</v>
      </c>
      <c r="C3921" s="30" t="s">
        <v>4113</v>
      </c>
      <c r="D3921" s="210">
        <v>31.72</v>
      </c>
    </row>
    <row r="3922" spans="1:4" x14ac:dyDescent="0.25">
      <c r="A3922" s="30">
        <v>11669</v>
      </c>
      <c r="B3922" s="30" t="s">
        <v>8767</v>
      </c>
      <c r="C3922" s="30" t="s">
        <v>4113</v>
      </c>
      <c r="D3922" s="210">
        <v>30.21</v>
      </c>
    </row>
    <row r="3923" spans="1:4" x14ac:dyDescent="0.25">
      <c r="A3923" s="30">
        <v>11670</v>
      </c>
      <c r="B3923" s="30" t="s">
        <v>8768</v>
      </c>
      <c r="C3923" s="30" t="s">
        <v>4113</v>
      </c>
      <c r="D3923" s="210">
        <v>11.57</v>
      </c>
    </row>
    <row r="3924" spans="1:4" x14ac:dyDescent="0.25">
      <c r="A3924" s="30">
        <v>20055</v>
      </c>
      <c r="B3924" s="30" t="s">
        <v>8769</v>
      </c>
      <c r="C3924" s="30" t="s">
        <v>4113</v>
      </c>
      <c r="D3924" s="210">
        <v>22.63</v>
      </c>
    </row>
    <row r="3925" spans="1:4" x14ac:dyDescent="0.25">
      <c r="A3925" s="30">
        <v>11671</v>
      </c>
      <c r="B3925" s="30" t="s">
        <v>8770</v>
      </c>
      <c r="C3925" s="30" t="s">
        <v>4113</v>
      </c>
      <c r="D3925" s="210">
        <v>48.55</v>
      </c>
    </row>
    <row r="3926" spans="1:4" x14ac:dyDescent="0.25">
      <c r="A3926" s="30">
        <v>6032</v>
      </c>
      <c r="B3926" s="30" t="s">
        <v>8771</v>
      </c>
      <c r="C3926" s="30" t="s">
        <v>4113</v>
      </c>
      <c r="D3926" s="210">
        <v>13.87</v>
      </c>
    </row>
    <row r="3927" spans="1:4" x14ac:dyDescent="0.25">
      <c r="A3927" s="30">
        <v>11673</v>
      </c>
      <c r="B3927" s="30" t="s">
        <v>8772</v>
      </c>
      <c r="C3927" s="30" t="s">
        <v>4113</v>
      </c>
      <c r="D3927" s="210">
        <v>10.92</v>
      </c>
    </row>
    <row r="3928" spans="1:4" x14ac:dyDescent="0.25">
      <c r="A3928" s="30">
        <v>11674</v>
      </c>
      <c r="B3928" s="30" t="s">
        <v>8773</v>
      </c>
      <c r="C3928" s="30" t="s">
        <v>4113</v>
      </c>
      <c r="D3928" s="210">
        <v>14.06</v>
      </c>
    </row>
    <row r="3929" spans="1:4" x14ac:dyDescent="0.25">
      <c r="A3929" s="30">
        <v>11675</v>
      </c>
      <c r="B3929" s="30" t="s">
        <v>8774</v>
      </c>
      <c r="C3929" s="30" t="s">
        <v>4113</v>
      </c>
      <c r="D3929" s="210">
        <v>22.33</v>
      </c>
    </row>
    <row r="3930" spans="1:4" x14ac:dyDescent="0.25">
      <c r="A3930" s="30">
        <v>11676</v>
      </c>
      <c r="B3930" s="30" t="s">
        <v>8775</v>
      </c>
      <c r="C3930" s="30" t="s">
        <v>4113</v>
      </c>
      <c r="D3930" s="210">
        <v>29.86</v>
      </c>
    </row>
    <row r="3931" spans="1:4" x14ac:dyDescent="0.25">
      <c r="A3931" s="30">
        <v>11677</v>
      </c>
      <c r="B3931" s="30" t="s">
        <v>8776</v>
      </c>
      <c r="C3931" s="30" t="s">
        <v>4113</v>
      </c>
      <c r="D3931" s="210">
        <v>30.84</v>
      </c>
    </row>
    <row r="3932" spans="1:4" x14ac:dyDescent="0.25">
      <c r="A3932" s="30">
        <v>11678</v>
      </c>
      <c r="B3932" s="30" t="s">
        <v>8777</v>
      </c>
      <c r="C3932" s="30" t="s">
        <v>4113</v>
      </c>
      <c r="D3932" s="210">
        <v>56.48</v>
      </c>
    </row>
    <row r="3933" spans="1:4" x14ac:dyDescent="0.25">
      <c r="A3933" s="30">
        <v>6038</v>
      </c>
      <c r="B3933" s="30" t="s">
        <v>8778</v>
      </c>
      <c r="C3933" s="30" t="s">
        <v>4113</v>
      </c>
      <c r="D3933" s="210">
        <v>3.58</v>
      </c>
    </row>
    <row r="3934" spans="1:4" x14ac:dyDescent="0.25">
      <c r="A3934" s="30">
        <v>11718</v>
      </c>
      <c r="B3934" s="30" t="s">
        <v>8779</v>
      </c>
      <c r="C3934" s="30" t="s">
        <v>4113</v>
      </c>
      <c r="D3934" s="210">
        <v>10.210000000000001</v>
      </c>
    </row>
    <row r="3935" spans="1:4" x14ac:dyDescent="0.25">
      <c r="A3935" s="30">
        <v>6037</v>
      </c>
      <c r="B3935" s="30" t="s">
        <v>8780</v>
      </c>
      <c r="C3935" s="30" t="s">
        <v>4113</v>
      </c>
      <c r="D3935" s="210">
        <v>7.45</v>
      </c>
    </row>
    <row r="3936" spans="1:4" x14ac:dyDescent="0.25">
      <c r="A3936" s="30">
        <v>11719</v>
      </c>
      <c r="B3936" s="30" t="s">
        <v>8781</v>
      </c>
      <c r="C3936" s="30" t="s">
        <v>4113</v>
      </c>
      <c r="D3936" s="210">
        <v>8.2899999999999991</v>
      </c>
    </row>
    <row r="3937" spans="1:4" x14ac:dyDescent="0.25">
      <c r="A3937" s="30">
        <v>6019</v>
      </c>
      <c r="B3937" s="30" t="s">
        <v>8782</v>
      </c>
      <c r="C3937" s="30" t="s">
        <v>4113</v>
      </c>
      <c r="D3937" s="210">
        <v>27.15</v>
      </c>
    </row>
    <row r="3938" spans="1:4" x14ac:dyDescent="0.25">
      <c r="A3938" s="30">
        <v>6010</v>
      </c>
      <c r="B3938" s="30" t="s">
        <v>8783</v>
      </c>
      <c r="C3938" s="30" t="s">
        <v>4113</v>
      </c>
      <c r="D3938" s="210">
        <v>46.72</v>
      </c>
    </row>
    <row r="3939" spans="1:4" x14ac:dyDescent="0.25">
      <c r="A3939" s="30">
        <v>6017</v>
      </c>
      <c r="B3939" s="30" t="s">
        <v>8784</v>
      </c>
      <c r="C3939" s="30" t="s">
        <v>4113</v>
      </c>
      <c r="D3939" s="210">
        <v>37.01</v>
      </c>
    </row>
    <row r="3940" spans="1:4" x14ac:dyDescent="0.25">
      <c r="A3940" s="30">
        <v>6020</v>
      </c>
      <c r="B3940" s="30" t="s">
        <v>8785</v>
      </c>
      <c r="C3940" s="30" t="s">
        <v>4113</v>
      </c>
      <c r="D3940" s="210">
        <v>16.309999999999999</v>
      </c>
    </row>
    <row r="3941" spans="1:4" x14ac:dyDescent="0.25">
      <c r="A3941" s="30">
        <v>6028</v>
      </c>
      <c r="B3941" s="30" t="s">
        <v>8786</v>
      </c>
      <c r="C3941" s="30" t="s">
        <v>4113</v>
      </c>
      <c r="D3941" s="210">
        <v>65.08</v>
      </c>
    </row>
    <row r="3942" spans="1:4" x14ac:dyDescent="0.25">
      <c r="A3942" s="30">
        <v>6011</v>
      </c>
      <c r="B3942" s="30" t="s">
        <v>8787</v>
      </c>
      <c r="C3942" s="30" t="s">
        <v>4113</v>
      </c>
      <c r="D3942" s="210">
        <v>134.97</v>
      </c>
    </row>
    <row r="3943" spans="1:4" x14ac:dyDescent="0.25">
      <c r="A3943" s="30">
        <v>6012</v>
      </c>
      <c r="B3943" s="30" t="s">
        <v>8788</v>
      </c>
      <c r="C3943" s="30" t="s">
        <v>4113</v>
      </c>
      <c r="D3943" s="210">
        <v>163.4</v>
      </c>
    </row>
    <row r="3944" spans="1:4" x14ac:dyDescent="0.25">
      <c r="A3944" s="30">
        <v>6016</v>
      </c>
      <c r="B3944" s="30" t="s">
        <v>8789</v>
      </c>
      <c r="C3944" s="30" t="s">
        <v>4113</v>
      </c>
      <c r="D3944" s="210">
        <v>17.2</v>
      </c>
    </row>
    <row r="3945" spans="1:4" x14ac:dyDescent="0.25">
      <c r="A3945" s="30">
        <v>6027</v>
      </c>
      <c r="B3945" s="30" t="s">
        <v>8790</v>
      </c>
      <c r="C3945" s="30" t="s">
        <v>4113</v>
      </c>
      <c r="D3945" s="210">
        <v>340.47</v>
      </c>
    </row>
    <row r="3946" spans="1:4" x14ac:dyDescent="0.25">
      <c r="A3946" s="30">
        <v>6013</v>
      </c>
      <c r="B3946" s="30" t="s">
        <v>8791</v>
      </c>
      <c r="C3946" s="30" t="s">
        <v>4113</v>
      </c>
      <c r="D3946" s="210">
        <v>51.37</v>
      </c>
    </row>
    <row r="3947" spans="1:4" x14ac:dyDescent="0.25">
      <c r="A3947" s="30">
        <v>6015</v>
      </c>
      <c r="B3947" s="30" t="s">
        <v>8792</v>
      </c>
      <c r="C3947" s="30" t="s">
        <v>4113</v>
      </c>
      <c r="D3947" s="210">
        <v>74.709999999999994</v>
      </c>
    </row>
    <row r="3948" spans="1:4" x14ac:dyDescent="0.25">
      <c r="A3948" s="30">
        <v>6014</v>
      </c>
      <c r="B3948" s="30" t="s">
        <v>8793</v>
      </c>
      <c r="C3948" s="30" t="s">
        <v>4113</v>
      </c>
      <c r="D3948" s="210">
        <v>71.430000000000007</v>
      </c>
    </row>
    <row r="3949" spans="1:4" x14ac:dyDescent="0.25">
      <c r="A3949" s="30">
        <v>6006</v>
      </c>
      <c r="B3949" s="30" t="s">
        <v>8794</v>
      </c>
      <c r="C3949" s="30" t="s">
        <v>4113</v>
      </c>
      <c r="D3949" s="210">
        <v>37.200000000000003</v>
      </c>
    </row>
    <row r="3950" spans="1:4" x14ac:dyDescent="0.25">
      <c r="A3950" s="30">
        <v>6005</v>
      </c>
      <c r="B3950" s="30" t="s">
        <v>8795</v>
      </c>
      <c r="C3950" s="30" t="s">
        <v>4113</v>
      </c>
      <c r="D3950" s="210">
        <v>41.97</v>
      </c>
    </row>
    <row r="3951" spans="1:4" x14ac:dyDescent="0.25">
      <c r="A3951" s="30">
        <v>11756</v>
      </c>
      <c r="B3951" s="30" t="s">
        <v>8796</v>
      </c>
      <c r="C3951" s="30" t="s">
        <v>4113</v>
      </c>
      <c r="D3951" s="210">
        <v>20.04</v>
      </c>
    </row>
    <row r="3952" spans="1:4" x14ac:dyDescent="0.25">
      <c r="A3952" s="30">
        <v>10904</v>
      </c>
      <c r="B3952" s="30" t="s">
        <v>4483</v>
      </c>
      <c r="C3952" s="30" t="s">
        <v>4113</v>
      </c>
      <c r="D3952" s="210">
        <v>152.76</v>
      </c>
    </row>
    <row r="3953" spans="1:4" x14ac:dyDescent="0.25">
      <c r="A3953" s="30">
        <v>11752</v>
      </c>
      <c r="B3953" s="30" t="s">
        <v>8797</v>
      </c>
      <c r="C3953" s="30" t="s">
        <v>4113</v>
      </c>
      <c r="D3953" s="210">
        <v>11.55</v>
      </c>
    </row>
    <row r="3954" spans="1:4" x14ac:dyDescent="0.25">
      <c r="A3954" s="30">
        <v>11753</v>
      </c>
      <c r="B3954" s="30" t="s">
        <v>8798</v>
      </c>
      <c r="C3954" s="30" t="s">
        <v>4113</v>
      </c>
      <c r="D3954" s="210">
        <v>13.8</v>
      </c>
    </row>
    <row r="3955" spans="1:4" x14ac:dyDescent="0.25">
      <c r="A3955" s="30">
        <v>6021</v>
      </c>
      <c r="B3955" s="30" t="s">
        <v>8799</v>
      </c>
      <c r="C3955" s="30" t="s">
        <v>4113</v>
      </c>
      <c r="D3955" s="210">
        <v>38.29</v>
      </c>
    </row>
    <row r="3956" spans="1:4" x14ac:dyDescent="0.25">
      <c r="A3956" s="30">
        <v>6024</v>
      </c>
      <c r="B3956" s="30" t="s">
        <v>8800</v>
      </c>
      <c r="C3956" s="30" t="s">
        <v>4113</v>
      </c>
      <c r="D3956" s="210">
        <v>39.58</v>
      </c>
    </row>
    <row r="3957" spans="1:4" x14ac:dyDescent="0.25">
      <c r="A3957" s="30">
        <v>38379</v>
      </c>
      <c r="B3957" s="30" t="s">
        <v>8801</v>
      </c>
      <c r="C3957" s="30" t="s">
        <v>4116</v>
      </c>
      <c r="D3957" s="210">
        <v>41.66</v>
      </c>
    </row>
    <row r="3958" spans="1:4" x14ac:dyDescent="0.25">
      <c r="A3958" s="30">
        <v>13897</v>
      </c>
      <c r="B3958" s="30" t="s">
        <v>8802</v>
      </c>
      <c r="C3958" s="30" t="s">
        <v>4113</v>
      </c>
      <c r="D3958" s="211">
        <v>5871.96</v>
      </c>
    </row>
    <row r="3959" spans="1:4" x14ac:dyDescent="0.25">
      <c r="A3959" s="30">
        <v>10640</v>
      </c>
      <c r="B3959" s="30" t="s">
        <v>8803</v>
      </c>
      <c r="C3959" s="30" t="s">
        <v>4113</v>
      </c>
      <c r="D3959" s="211">
        <v>12717.43</v>
      </c>
    </row>
    <row r="3960" spans="1:4" x14ac:dyDescent="0.25">
      <c r="A3960" s="30">
        <v>11086</v>
      </c>
      <c r="B3960" s="30" t="s">
        <v>8804</v>
      </c>
      <c r="C3960" s="30" t="s">
        <v>4119</v>
      </c>
      <c r="D3960" s="210">
        <v>71.790000000000006</v>
      </c>
    </row>
    <row r="3961" spans="1:4" x14ac:dyDescent="0.25">
      <c r="A3961" s="30">
        <v>34357</v>
      </c>
      <c r="B3961" s="30" t="s">
        <v>13622</v>
      </c>
      <c r="C3961" s="30" t="s">
        <v>4117</v>
      </c>
      <c r="D3961" s="210">
        <v>4.58</v>
      </c>
    </row>
    <row r="3962" spans="1:4" x14ac:dyDescent="0.25">
      <c r="A3962" s="30">
        <v>37329</v>
      </c>
      <c r="B3962" s="30" t="s">
        <v>13623</v>
      </c>
      <c r="C3962" s="30" t="s">
        <v>4117</v>
      </c>
      <c r="D3962" s="210">
        <v>96.46</v>
      </c>
    </row>
    <row r="3963" spans="1:4" x14ac:dyDescent="0.25">
      <c r="A3963" s="30">
        <v>2510</v>
      </c>
      <c r="B3963" s="30" t="s">
        <v>8805</v>
      </c>
      <c r="C3963" s="30" t="s">
        <v>4113</v>
      </c>
      <c r="D3963" s="210">
        <v>29.02</v>
      </c>
    </row>
    <row r="3964" spans="1:4" x14ac:dyDescent="0.25">
      <c r="A3964" s="30">
        <v>12359</v>
      </c>
      <c r="B3964" s="30" t="s">
        <v>8806</v>
      </c>
      <c r="C3964" s="30" t="s">
        <v>4113</v>
      </c>
      <c r="D3964" s="210">
        <v>112.41</v>
      </c>
    </row>
    <row r="3965" spans="1:4" x14ac:dyDescent="0.25">
      <c r="A3965" s="30">
        <v>7353</v>
      </c>
      <c r="B3965" s="30" t="s">
        <v>8807</v>
      </c>
      <c r="C3965" s="30" t="s">
        <v>4118</v>
      </c>
      <c r="D3965" s="210">
        <v>24.56</v>
      </c>
    </row>
    <row r="3966" spans="1:4" x14ac:dyDescent="0.25">
      <c r="A3966" s="30">
        <v>36144</v>
      </c>
      <c r="B3966" s="30" t="s">
        <v>8808</v>
      </c>
      <c r="C3966" s="30" t="s">
        <v>4113</v>
      </c>
      <c r="D3966" s="210">
        <v>1.56</v>
      </c>
    </row>
    <row r="3967" spans="1:4" x14ac:dyDescent="0.25">
      <c r="A3967" s="30">
        <v>10518</v>
      </c>
      <c r="B3967" s="30" t="s">
        <v>8809</v>
      </c>
      <c r="C3967" s="30" t="s">
        <v>4113</v>
      </c>
      <c r="D3967" s="210">
        <v>73.58</v>
      </c>
    </row>
    <row r="3968" spans="1:4" x14ac:dyDescent="0.25">
      <c r="A3968" s="30">
        <v>36530</v>
      </c>
      <c r="B3968" s="30" t="s">
        <v>8810</v>
      </c>
      <c r="C3968" s="30" t="s">
        <v>4113</v>
      </c>
      <c r="D3968" s="211">
        <v>268108.01</v>
      </c>
    </row>
    <row r="3969" spans="1:4" x14ac:dyDescent="0.25">
      <c r="A3969" s="30">
        <v>6046</v>
      </c>
      <c r="B3969" s="30" t="s">
        <v>8811</v>
      </c>
      <c r="C3969" s="30" t="s">
        <v>4113</v>
      </c>
      <c r="D3969" s="211">
        <v>290805</v>
      </c>
    </row>
    <row r="3970" spans="1:4" x14ac:dyDescent="0.25">
      <c r="A3970" s="30">
        <v>36531</v>
      </c>
      <c r="B3970" s="30" t="s">
        <v>8812</v>
      </c>
      <c r="C3970" s="30" t="s">
        <v>4113</v>
      </c>
      <c r="D3970" s="211">
        <v>301444.18</v>
      </c>
    </row>
    <row r="3971" spans="1:4" x14ac:dyDescent="0.25">
      <c r="A3971" s="30">
        <v>34684</v>
      </c>
      <c r="B3971" s="30" t="s">
        <v>8813</v>
      </c>
      <c r="C3971" s="30" t="s">
        <v>4114</v>
      </c>
      <c r="D3971" s="210">
        <v>205.77</v>
      </c>
    </row>
    <row r="3972" spans="1:4" x14ac:dyDescent="0.25">
      <c r="A3972" s="30">
        <v>34683</v>
      </c>
      <c r="B3972" s="30" t="s">
        <v>8814</v>
      </c>
      <c r="C3972" s="30" t="s">
        <v>4114</v>
      </c>
      <c r="D3972" s="210">
        <v>128.6</v>
      </c>
    </row>
    <row r="3973" spans="1:4" x14ac:dyDescent="0.25">
      <c r="A3973" s="30">
        <v>533</v>
      </c>
      <c r="B3973" s="30" t="s">
        <v>8815</v>
      </c>
      <c r="C3973" s="30" t="s">
        <v>4114</v>
      </c>
      <c r="D3973" s="210">
        <v>14.75</v>
      </c>
    </row>
    <row r="3974" spans="1:4" x14ac:dyDescent="0.25">
      <c r="A3974" s="30">
        <v>10515</v>
      </c>
      <c r="B3974" s="30" t="s">
        <v>8816</v>
      </c>
      <c r="C3974" s="30" t="s">
        <v>4114</v>
      </c>
      <c r="D3974" s="210">
        <v>38.04</v>
      </c>
    </row>
    <row r="3975" spans="1:4" x14ac:dyDescent="0.25">
      <c r="A3975" s="30">
        <v>536</v>
      </c>
      <c r="B3975" s="30" t="s">
        <v>8817</v>
      </c>
      <c r="C3975" s="30" t="s">
        <v>4114</v>
      </c>
      <c r="D3975" s="210">
        <v>25</v>
      </c>
    </row>
    <row r="3976" spans="1:4" x14ac:dyDescent="0.25">
      <c r="A3976" s="30">
        <v>153</v>
      </c>
      <c r="B3976" s="30" t="s">
        <v>8818</v>
      </c>
      <c r="C3976" s="30" t="s">
        <v>4118</v>
      </c>
      <c r="D3976" s="210">
        <v>73.239999999999995</v>
      </c>
    </row>
    <row r="3977" spans="1:4" x14ac:dyDescent="0.25">
      <c r="A3977" s="30">
        <v>34682</v>
      </c>
      <c r="B3977" s="30" t="s">
        <v>8819</v>
      </c>
      <c r="C3977" s="30" t="s">
        <v>4114</v>
      </c>
      <c r="D3977" s="210">
        <v>98.34</v>
      </c>
    </row>
    <row r="3978" spans="1:4" x14ac:dyDescent="0.25">
      <c r="A3978" s="30">
        <v>20205</v>
      </c>
      <c r="B3978" s="30" t="s">
        <v>13624</v>
      </c>
      <c r="C3978" s="30" t="s">
        <v>4116</v>
      </c>
      <c r="D3978" s="210">
        <v>1.52</v>
      </c>
    </row>
    <row r="3979" spans="1:4" x14ac:dyDescent="0.25">
      <c r="A3979" s="30">
        <v>4412</v>
      </c>
      <c r="B3979" s="30" t="s">
        <v>13625</v>
      </c>
      <c r="C3979" s="30" t="s">
        <v>4116</v>
      </c>
      <c r="D3979" s="210">
        <v>0.91</v>
      </c>
    </row>
    <row r="3980" spans="1:4" x14ac:dyDescent="0.25">
      <c r="A3980" s="30">
        <v>4408</v>
      </c>
      <c r="B3980" s="30" t="s">
        <v>13626</v>
      </c>
      <c r="C3980" s="30" t="s">
        <v>4116</v>
      </c>
      <c r="D3980" s="210">
        <v>1.1399999999999999</v>
      </c>
    </row>
    <row r="3981" spans="1:4" x14ac:dyDescent="0.25">
      <c r="A3981" s="30">
        <v>10559</v>
      </c>
      <c r="B3981" s="30" t="s">
        <v>8820</v>
      </c>
      <c r="C3981" s="30" t="s">
        <v>4113</v>
      </c>
      <c r="D3981" s="211">
        <v>2735</v>
      </c>
    </row>
    <row r="3982" spans="1:4" x14ac:dyDescent="0.25">
      <c r="A3982" s="30">
        <v>10664</v>
      </c>
      <c r="B3982" s="30" t="s">
        <v>8821</v>
      </c>
      <c r="C3982" s="30" t="s">
        <v>4113</v>
      </c>
      <c r="D3982" s="211">
        <v>7433.14</v>
      </c>
    </row>
    <row r="3983" spans="1:4" x14ac:dyDescent="0.25">
      <c r="A3983" s="30">
        <v>36250</v>
      </c>
      <c r="B3983" s="30" t="s">
        <v>8822</v>
      </c>
      <c r="C3983" s="30" t="s">
        <v>4116</v>
      </c>
      <c r="D3983" s="210">
        <v>4.9400000000000004</v>
      </c>
    </row>
    <row r="3984" spans="1:4" x14ac:dyDescent="0.25">
      <c r="A3984" s="30">
        <v>10857</v>
      </c>
      <c r="B3984" s="30" t="s">
        <v>8823</v>
      </c>
      <c r="C3984" s="30" t="s">
        <v>4116</v>
      </c>
      <c r="D3984" s="210">
        <v>11.18</v>
      </c>
    </row>
    <row r="3985" spans="1:4" x14ac:dyDescent="0.25">
      <c r="A3985" s="30">
        <v>4803</v>
      </c>
      <c r="B3985" s="30" t="s">
        <v>8824</v>
      </c>
      <c r="C3985" s="30" t="s">
        <v>4116</v>
      </c>
      <c r="D3985" s="210">
        <v>25.72</v>
      </c>
    </row>
    <row r="3986" spans="1:4" x14ac:dyDescent="0.25">
      <c r="A3986" s="30">
        <v>6186</v>
      </c>
      <c r="B3986" s="30" t="s">
        <v>8825</v>
      </c>
      <c r="C3986" s="30" t="s">
        <v>4116</v>
      </c>
      <c r="D3986" s="210">
        <v>11.85</v>
      </c>
    </row>
    <row r="3987" spans="1:4" x14ac:dyDescent="0.25">
      <c r="A3987" s="30">
        <v>4829</v>
      </c>
      <c r="B3987" s="30" t="s">
        <v>8826</v>
      </c>
      <c r="C3987" s="30" t="s">
        <v>4116</v>
      </c>
      <c r="D3987" s="210">
        <v>42.86</v>
      </c>
    </row>
    <row r="3988" spans="1:4" x14ac:dyDescent="0.25">
      <c r="A3988" s="30">
        <v>39829</v>
      </c>
      <c r="B3988" s="30" t="s">
        <v>8827</v>
      </c>
      <c r="C3988" s="30" t="s">
        <v>4116</v>
      </c>
      <c r="D3988" s="210">
        <v>24.96</v>
      </c>
    </row>
    <row r="3989" spans="1:4" x14ac:dyDescent="0.25">
      <c r="A3989" s="30">
        <v>20231</v>
      </c>
      <c r="B3989" s="30" t="s">
        <v>8828</v>
      </c>
      <c r="C3989" s="30" t="s">
        <v>4116</v>
      </c>
      <c r="D3989" s="210">
        <v>41.67</v>
      </c>
    </row>
    <row r="3990" spans="1:4" x14ac:dyDescent="0.25">
      <c r="A3990" s="30">
        <v>4804</v>
      </c>
      <c r="B3990" s="30" t="s">
        <v>8829</v>
      </c>
      <c r="C3990" s="30" t="s">
        <v>4116</v>
      </c>
      <c r="D3990" s="210">
        <v>19.739999999999998</v>
      </c>
    </row>
    <row r="3991" spans="1:4" x14ac:dyDescent="0.25">
      <c r="A3991" s="30">
        <v>34680</v>
      </c>
      <c r="B3991" s="30" t="s">
        <v>8830</v>
      </c>
      <c r="C3991" s="30" t="s">
        <v>4116</v>
      </c>
      <c r="D3991" s="210">
        <v>30.26</v>
      </c>
    </row>
    <row r="3992" spans="1:4" x14ac:dyDescent="0.25">
      <c r="A3992" s="30">
        <v>11573</v>
      </c>
      <c r="B3992" s="30" t="s">
        <v>13627</v>
      </c>
      <c r="C3992" s="30" t="s">
        <v>4113</v>
      </c>
      <c r="D3992" s="210">
        <v>6.24</v>
      </c>
    </row>
    <row r="3993" spans="1:4" x14ac:dyDescent="0.25">
      <c r="A3993" s="30">
        <v>38401</v>
      </c>
      <c r="B3993" s="30" t="s">
        <v>8831</v>
      </c>
      <c r="C3993" s="30" t="s">
        <v>4113</v>
      </c>
      <c r="D3993" s="210">
        <v>15.54</v>
      </c>
    </row>
    <row r="3994" spans="1:4" x14ac:dyDescent="0.25">
      <c r="A3994" s="30">
        <v>11575</v>
      </c>
      <c r="B3994" s="30" t="s">
        <v>13628</v>
      </c>
      <c r="C3994" s="30" t="s">
        <v>4113</v>
      </c>
      <c r="D3994" s="210">
        <v>60.19</v>
      </c>
    </row>
    <row r="3995" spans="1:4" x14ac:dyDescent="0.25">
      <c r="A3995" s="30">
        <v>38179</v>
      </c>
      <c r="B3995" s="30" t="s">
        <v>13629</v>
      </c>
      <c r="C3995" s="30" t="s">
        <v>4113</v>
      </c>
      <c r="D3995" s="210">
        <v>49.77</v>
      </c>
    </row>
    <row r="3996" spans="1:4" x14ac:dyDescent="0.25">
      <c r="A3996" s="30">
        <v>20256</v>
      </c>
      <c r="B3996" s="30" t="s">
        <v>8832</v>
      </c>
      <c r="C3996" s="30" t="s">
        <v>4113</v>
      </c>
      <c r="D3996" s="210">
        <v>0.33</v>
      </c>
    </row>
    <row r="3997" spans="1:4" x14ac:dyDescent="0.25">
      <c r="A3997" s="30">
        <v>14511</v>
      </c>
      <c r="B3997" s="30" t="s">
        <v>8833</v>
      </c>
      <c r="C3997" s="30" t="s">
        <v>4113</v>
      </c>
      <c r="D3997" s="211">
        <v>599332.15</v>
      </c>
    </row>
    <row r="3998" spans="1:4" x14ac:dyDescent="0.25">
      <c r="A3998" s="30">
        <v>10642</v>
      </c>
      <c r="B3998" s="30" t="s">
        <v>8834</v>
      </c>
      <c r="C3998" s="30" t="s">
        <v>4113</v>
      </c>
      <c r="D3998" s="211">
        <v>564600</v>
      </c>
    </row>
    <row r="3999" spans="1:4" x14ac:dyDescent="0.25">
      <c r="A3999" s="30">
        <v>14489</v>
      </c>
      <c r="B3999" s="30" t="s">
        <v>8835</v>
      </c>
      <c r="C3999" s="30" t="s">
        <v>4113</v>
      </c>
      <c r="D3999" s="211">
        <v>500789.69</v>
      </c>
    </row>
    <row r="4000" spans="1:4" x14ac:dyDescent="0.25">
      <c r="A4000" s="30">
        <v>14513</v>
      </c>
      <c r="B4000" s="30" t="s">
        <v>8836</v>
      </c>
      <c r="C4000" s="30" t="s">
        <v>4113</v>
      </c>
      <c r="D4000" s="211">
        <v>375604.15</v>
      </c>
    </row>
    <row r="4001" spans="1:4" x14ac:dyDescent="0.25">
      <c r="A4001" s="30">
        <v>13600</v>
      </c>
      <c r="B4001" s="30" t="s">
        <v>8837</v>
      </c>
      <c r="C4001" s="30" t="s">
        <v>4113</v>
      </c>
      <c r="D4001" s="211">
        <v>484635.13</v>
      </c>
    </row>
    <row r="4002" spans="1:4" x14ac:dyDescent="0.25">
      <c r="A4002" s="30">
        <v>10646</v>
      </c>
      <c r="B4002" s="30" t="s">
        <v>8838</v>
      </c>
      <c r="C4002" s="30" t="s">
        <v>4113</v>
      </c>
      <c r="D4002" s="211">
        <v>361263.2</v>
      </c>
    </row>
    <row r="4003" spans="1:4" x14ac:dyDescent="0.25">
      <c r="A4003" s="30">
        <v>6070</v>
      </c>
      <c r="B4003" s="30" t="s">
        <v>8839</v>
      </c>
      <c r="C4003" s="30" t="s">
        <v>4113</v>
      </c>
      <c r="D4003" s="211">
        <v>493621.7</v>
      </c>
    </row>
    <row r="4004" spans="1:4" x14ac:dyDescent="0.25">
      <c r="A4004" s="30">
        <v>6069</v>
      </c>
      <c r="B4004" s="30" t="s">
        <v>8840</v>
      </c>
      <c r="C4004" s="30" t="s">
        <v>4113</v>
      </c>
      <c r="D4004" s="211">
        <v>109048.48</v>
      </c>
    </row>
    <row r="4005" spans="1:4" x14ac:dyDescent="0.25">
      <c r="A4005" s="30">
        <v>14626</v>
      </c>
      <c r="B4005" s="30" t="s">
        <v>8841</v>
      </c>
      <c r="C4005" s="30" t="s">
        <v>4113</v>
      </c>
      <c r="D4005" s="211">
        <v>540402.88</v>
      </c>
    </row>
    <row r="4006" spans="1:4" x14ac:dyDescent="0.25">
      <c r="A4006" s="30">
        <v>6067</v>
      </c>
      <c r="B4006" s="30" t="s">
        <v>8842</v>
      </c>
      <c r="C4006" s="30" t="s">
        <v>4113</v>
      </c>
      <c r="D4006" s="211">
        <v>443614.29</v>
      </c>
    </row>
    <row r="4007" spans="1:4" x14ac:dyDescent="0.25">
      <c r="A4007" s="30">
        <v>38393</v>
      </c>
      <c r="B4007" s="30" t="s">
        <v>8843</v>
      </c>
      <c r="C4007" s="30" t="s">
        <v>4113</v>
      </c>
      <c r="D4007" s="210">
        <v>15.95</v>
      </c>
    </row>
    <row r="4008" spans="1:4" x14ac:dyDescent="0.25">
      <c r="A4008" s="30">
        <v>38390</v>
      </c>
      <c r="B4008" s="30" t="s">
        <v>8844</v>
      </c>
      <c r="C4008" s="30" t="s">
        <v>4113</v>
      </c>
      <c r="D4008" s="210">
        <v>35.369999999999997</v>
      </c>
    </row>
    <row r="4009" spans="1:4" x14ac:dyDescent="0.25">
      <c r="A4009" s="30">
        <v>36532</v>
      </c>
      <c r="B4009" s="30" t="s">
        <v>8845</v>
      </c>
      <c r="C4009" s="30" t="s">
        <v>4113</v>
      </c>
      <c r="D4009" s="211">
        <v>27984.39</v>
      </c>
    </row>
    <row r="4010" spans="1:4" x14ac:dyDescent="0.25">
      <c r="A4010" s="30">
        <v>11578</v>
      </c>
      <c r="B4010" s="30" t="s">
        <v>8846</v>
      </c>
      <c r="C4010" s="30" t="s">
        <v>4113</v>
      </c>
      <c r="D4010" s="210">
        <v>12.99</v>
      </c>
    </row>
    <row r="4011" spans="1:4" x14ac:dyDescent="0.25">
      <c r="A4011" s="30">
        <v>11577</v>
      </c>
      <c r="B4011" s="30" t="s">
        <v>8847</v>
      </c>
      <c r="C4011" s="30" t="s">
        <v>4113</v>
      </c>
      <c r="D4011" s="210">
        <v>12.4</v>
      </c>
    </row>
    <row r="4012" spans="1:4" x14ac:dyDescent="0.25">
      <c r="A4012" s="30">
        <v>42432</v>
      </c>
      <c r="B4012" s="30" t="s">
        <v>8848</v>
      </c>
      <c r="C4012" s="30" t="s">
        <v>4113</v>
      </c>
      <c r="D4012" s="211">
        <v>2075.5100000000002</v>
      </c>
    </row>
    <row r="4013" spans="1:4" x14ac:dyDescent="0.25">
      <c r="A4013" s="30">
        <v>42437</v>
      </c>
      <c r="B4013" s="30" t="s">
        <v>8849</v>
      </c>
      <c r="C4013" s="30" t="s">
        <v>4113</v>
      </c>
      <c r="D4013" s="211">
        <v>1577.94</v>
      </c>
    </row>
    <row r="4014" spans="1:4" x14ac:dyDescent="0.25">
      <c r="A4014" s="30">
        <v>1116</v>
      </c>
      <c r="B4014" s="30" t="s">
        <v>8850</v>
      </c>
      <c r="C4014" s="30" t="s">
        <v>4116</v>
      </c>
      <c r="D4014" s="210">
        <v>20.53</v>
      </c>
    </row>
    <row r="4015" spans="1:4" x14ac:dyDescent="0.25">
      <c r="A4015" s="30">
        <v>1115</v>
      </c>
      <c r="B4015" s="30" t="s">
        <v>8851</v>
      </c>
      <c r="C4015" s="30" t="s">
        <v>4116</v>
      </c>
      <c r="D4015" s="210">
        <v>24.6</v>
      </c>
    </row>
    <row r="4016" spans="1:4" x14ac:dyDescent="0.25">
      <c r="A4016" s="30">
        <v>1113</v>
      </c>
      <c r="B4016" s="30" t="s">
        <v>8852</v>
      </c>
      <c r="C4016" s="30" t="s">
        <v>4116</v>
      </c>
      <c r="D4016" s="210">
        <v>28.76</v>
      </c>
    </row>
    <row r="4017" spans="1:4" x14ac:dyDescent="0.25">
      <c r="A4017" s="30">
        <v>1114</v>
      </c>
      <c r="B4017" s="30" t="s">
        <v>8853</v>
      </c>
      <c r="C4017" s="30" t="s">
        <v>4116</v>
      </c>
      <c r="D4017" s="210">
        <v>34.26</v>
      </c>
    </row>
    <row r="4018" spans="1:4" x14ac:dyDescent="0.25">
      <c r="A4018" s="30">
        <v>40873</v>
      </c>
      <c r="B4018" s="30" t="s">
        <v>13630</v>
      </c>
      <c r="C4018" s="30" t="s">
        <v>4116</v>
      </c>
      <c r="D4018" s="210">
        <v>26.81</v>
      </c>
    </row>
    <row r="4019" spans="1:4" x14ac:dyDescent="0.25">
      <c r="A4019" s="30">
        <v>20214</v>
      </c>
      <c r="B4019" s="30" t="s">
        <v>8854</v>
      </c>
      <c r="C4019" s="30" t="s">
        <v>4113</v>
      </c>
      <c r="D4019" s="210">
        <v>45.23</v>
      </c>
    </row>
    <row r="4020" spans="1:4" x14ac:dyDescent="0.25">
      <c r="A4020" s="30">
        <v>11064</v>
      </c>
      <c r="B4020" s="30" t="s">
        <v>8855</v>
      </c>
      <c r="C4020" s="30" t="s">
        <v>4113</v>
      </c>
      <c r="D4020" s="210">
        <v>19.18</v>
      </c>
    </row>
    <row r="4021" spans="1:4" x14ac:dyDescent="0.25">
      <c r="A4021" s="30">
        <v>7237</v>
      </c>
      <c r="B4021" s="30" t="s">
        <v>8856</v>
      </c>
      <c r="C4021" s="30" t="s">
        <v>4113</v>
      </c>
      <c r="D4021" s="210">
        <v>26.16</v>
      </c>
    </row>
    <row r="4022" spans="1:4" x14ac:dyDescent="0.25">
      <c r="A4022" s="30">
        <v>11757</v>
      </c>
      <c r="B4022" s="30" t="s">
        <v>8857</v>
      </c>
      <c r="C4022" s="30" t="s">
        <v>4113</v>
      </c>
      <c r="D4022" s="210">
        <v>28</v>
      </c>
    </row>
    <row r="4023" spans="1:4" x14ac:dyDescent="0.25">
      <c r="A4023" s="30">
        <v>11758</v>
      </c>
      <c r="B4023" s="30" t="s">
        <v>8858</v>
      </c>
      <c r="C4023" s="30" t="s">
        <v>4113</v>
      </c>
      <c r="D4023" s="210">
        <v>82.45</v>
      </c>
    </row>
    <row r="4024" spans="1:4" x14ac:dyDescent="0.25">
      <c r="A4024" s="30">
        <v>37526</v>
      </c>
      <c r="B4024" s="30" t="s">
        <v>8859</v>
      </c>
      <c r="C4024" s="30" t="s">
        <v>4113</v>
      </c>
      <c r="D4024" s="210">
        <v>2.66</v>
      </c>
    </row>
    <row r="4025" spans="1:4" x14ac:dyDescent="0.25">
      <c r="A4025" s="30">
        <v>6076</v>
      </c>
      <c r="B4025" s="30" t="s">
        <v>8860</v>
      </c>
      <c r="C4025" s="30" t="s">
        <v>4119</v>
      </c>
      <c r="D4025" s="210">
        <v>55</v>
      </c>
    </row>
    <row r="4026" spans="1:4" x14ac:dyDescent="0.25">
      <c r="A4026" s="30">
        <v>13109</v>
      </c>
      <c r="B4026" s="30" t="s">
        <v>8861</v>
      </c>
      <c r="C4026" s="30" t="s">
        <v>4113</v>
      </c>
      <c r="D4026" s="210">
        <v>261.3</v>
      </c>
    </row>
    <row r="4027" spans="1:4" x14ac:dyDescent="0.25">
      <c r="A4027" s="30">
        <v>13110</v>
      </c>
      <c r="B4027" s="30" t="s">
        <v>8862</v>
      </c>
      <c r="C4027" s="30" t="s">
        <v>4113</v>
      </c>
      <c r="D4027" s="210">
        <v>343.89</v>
      </c>
    </row>
    <row r="4028" spans="1:4" x14ac:dyDescent="0.25">
      <c r="A4028" s="30">
        <v>7581</v>
      </c>
      <c r="B4028" s="30" t="s">
        <v>8863</v>
      </c>
      <c r="C4028" s="30" t="s">
        <v>4113</v>
      </c>
      <c r="D4028" s="210">
        <v>3.48</v>
      </c>
    </row>
    <row r="4029" spans="1:4" x14ac:dyDescent="0.25">
      <c r="A4029" s="30">
        <v>4509</v>
      </c>
      <c r="B4029" s="30" t="s">
        <v>13631</v>
      </c>
      <c r="C4029" s="30" t="s">
        <v>4116</v>
      </c>
      <c r="D4029" s="210">
        <v>4.05</v>
      </c>
    </row>
    <row r="4030" spans="1:4" x14ac:dyDescent="0.25">
      <c r="A4030" s="30">
        <v>4512</v>
      </c>
      <c r="B4030" s="30" t="s">
        <v>13632</v>
      </c>
      <c r="C4030" s="30" t="s">
        <v>4116</v>
      </c>
      <c r="D4030" s="210">
        <v>1.93</v>
      </c>
    </row>
    <row r="4031" spans="1:4" x14ac:dyDescent="0.25">
      <c r="A4031" s="30">
        <v>4517</v>
      </c>
      <c r="B4031" s="30" t="s">
        <v>13633</v>
      </c>
      <c r="C4031" s="30" t="s">
        <v>4116</v>
      </c>
      <c r="D4031" s="210">
        <v>2.79</v>
      </c>
    </row>
    <row r="4032" spans="1:4" x14ac:dyDescent="0.25">
      <c r="A4032" s="30">
        <v>20206</v>
      </c>
      <c r="B4032" s="30" t="s">
        <v>13634</v>
      </c>
      <c r="C4032" s="30" t="s">
        <v>4116</v>
      </c>
      <c r="D4032" s="210">
        <v>4.12</v>
      </c>
    </row>
    <row r="4033" spans="1:4" x14ac:dyDescent="0.25">
      <c r="A4033" s="30">
        <v>4460</v>
      </c>
      <c r="B4033" s="30" t="s">
        <v>13635</v>
      </c>
      <c r="C4033" s="30" t="s">
        <v>4116</v>
      </c>
      <c r="D4033" s="210">
        <v>4.2300000000000004</v>
      </c>
    </row>
    <row r="4034" spans="1:4" x14ac:dyDescent="0.25">
      <c r="A4034" s="30">
        <v>4417</v>
      </c>
      <c r="B4034" s="30" t="s">
        <v>13636</v>
      </c>
      <c r="C4034" s="30" t="s">
        <v>4116</v>
      </c>
      <c r="D4034" s="210">
        <v>3.26</v>
      </c>
    </row>
    <row r="4035" spans="1:4" x14ac:dyDescent="0.25">
      <c r="A4035" s="30">
        <v>4415</v>
      </c>
      <c r="B4035" s="30" t="s">
        <v>13637</v>
      </c>
      <c r="C4035" s="30" t="s">
        <v>4116</v>
      </c>
      <c r="D4035" s="210">
        <v>2.2599999999999998</v>
      </c>
    </row>
    <row r="4036" spans="1:4" x14ac:dyDescent="0.25">
      <c r="A4036" s="30">
        <v>37373</v>
      </c>
      <c r="B4036" s="30" t="s">
        <v>8864</v>
      </c>
      <c r="C4036" s="30" t="s">
        <v>4115</v>
      </c>
      <c r="D4036" s="210">
        <v>0.06</v>
      </c>
    </row>
    <row r="4037" spans="1:4" x14ac:dyDescent="0.25">
      <c r="A4037" s="30">
        <v>40864</v>
      </c>
      <c r="B4037" s="30" t="s">
        <v>8865</v>
      </c>
      <c r="C4037" s="30" t="s">
        <v>4120</v>
      </c>
      <c r="D4037" s="210">
        <v>11.13</v>
      </c>
    </row>
    <row r="4038" spans="1:4" x14ac:dyDescent="0.25">
      <c r="A4038" s="30">
        <v>4734</v>
      </c>
      <c r="B4038" s="30" t="s">
        <v>8866</v>
      </c>
      <c r="C4038" s="30" t="s">
        <v>4119</v>
      </c>
      <c r="D4038" s="210">
        <v>102.16</v>
      </c>
    </row>
    <row r="4039" spans="1:4" x14ac:dyDescent="0.25">
      <c r="A4039" s="30">
        <v>6085</v>
      </c>
      <c r="B4039" s="30" t="s">
        <v>8867</v>
      </c>
      <c r="C4039" s="30" t="s">
        <v>4118</v>
      </c>
      <c r="D4039" s="210">
        <v>4.17</v>
      </c>
    </row>
    <row r="4040" spans="1:4" x14ac:dyDescent="0.25">
      <c r="A4040" s="30">
        <v>38396</v>
      </c>
      <c r="B4040" s="30" t="s">
        <v>8868</v>
      </c>
      <c r="C4040" s="30" t="s">
        <v>4113</v>
      </c>
      <c r="D4040" s="210">
        <v>483.16</v>
      </c>
    </row>
    <row r="4041" spans="1:4" x14ac:dyDescent="0.25">
      <c r="A4041" s="30">
        <v>11622</v>
      </c>
      <c r="B4041" s="30" t="s">
        <v>8869</v>
      </c>
      <c r="C4041" s="30" t="s">
        <v>4117</v>
      </c>
      <c r="D4041" s="210">
        <v>55.19</v>
      </c>
    </row>
    <row r="4042" spans="1:4" x14ac:dyDescent="0.25">
      <c r="A4042" s="30">
        <v>43143</v>
      </c>
      <c r="B4042" s="30" t="s">
        <v>13638</v>
      </c>
      <c r="C4042" s="30" t="s">
        <v>4118</v>
      </c>
      <c r="D4042" s="210">
        <v>20.84</v>
      </c>
    </row>
    <row r="4043" spans="1:4" x14ac:dyDescent="0.25">
      <c r="A4043" s="30">
        <v>7317</v>
      </c>
      <c r="B4043" s="30" t="s">
        <v>8870</v>
      </c>
      <c r="C4043" s="30" t="s">
        <v>4117</v>
      </c>
      <c r="D4043" s="210">
        <v>35.6</v>
      </c>
    </row>
    <row r="4044" spans="1:4" x14ac:dyDescent="0.25">
      <c r="A4044" s="30">
        <v>142</v>
      </c>
      <c r="B4044" s="30" t="s">
        <v>13639</v>
      </c>
      <c r="C4044" s="30" t="s">
        <v>4153</v>
      </c>
      <c r="D4044" s="210">
        <v>26.04</v>
      </c>
    </row>
    <row r="4045" spans="1:4" x14ac:dyDescent="0.25">
      <c r="A4045" s="30">
        <v>43142</v>
      </c>
      <c r="B4045" s="30" t="s">
        <v>13640</v>
      </c>
      <c r="C4045" s="30" t="s">
        <v>4118</v>
      </c>
      <c r="D4045" s="210">
        <v>118.29</v>
      </c>
    </row>
    <row r="4046" spans="1:4" x14ac:dyDescent="0.25">
      <c r="A4046" s="30">
        <v>38123</v>
      </c>
      <c r="B4046" s="30" t="s">
        <v>8871</v>
      </c>
      <c r="C4046" s="30" t="s">
        <v>4117</v>
      </c>
      <c r="D4046" s="210">
        <v>71.989999999999995</v>
      </c>
    </row>
    <row r="4047" spans="1:4" x14ac:dyDescent="0.25">
      <c r="A4047" s="30">
        <v>42701</v>
      </c>
      <c r="B4047" s="30" t="s">
        <v>8872</v>
      </c>
      <c r="C4047" s="30" t="s">
        <v>4113</v>
      </c>
      <c r="D4047" s="210">
        <v>59.28</v>
      </c>
    </row>
    <row r="4048" spans="1:4" x14ac:dyDescent="0.25">
      <c r="A4048" s="30">
        <v>42702</v>
      </c>
      <c r="B4048" s="30" t="s">
        <v>8873</v>
      </c>
      <c r="C4048" s="30" t="s">
        <v>4113</v>
      </c>
      <c r="D4048" s="210">
        <v>105.33</v>
      </c>
    </row>
    <row r="4049" spans="1:4" x14ac:dyDescent="0.25">
      <c r="A4049" s="30">
        <v>37955</v>
      </c>
      <c r="B4049" s="30" t="s">
        <v>8874</v>
      </c>
      <c r="C4049" s="30" t="s">
        <v>4113</v>
      </c>
      <c r="D4049" s="210">
        <v>136.51</v>
      </c>
    </row>
    <row r="4050" spans="1:4" x14ac:dyDescent="0.25">
      <c r="A4050" s="30">
        <v>42699</v>
      </c>
      <c r="B4050" s="30" t="s">
        <v>8875</v>
      </c>
      <c r="C4050" s="30" t="s">
        <v>4113</v>
      </c>
      <c r="D4050" s="210">
        <v>36.21</v>
      </c>
    </row>
    <row r="4051" spans="1:4" x14ac:dyDescent="0.25">
      <c r="A4051" s="30">
        <v>42700</v>
      </c>
      <c r="B4051" s="30" t="s">
        <v>8876</v>
      </c>
      <c r="C4051" s="30" t="s">
        <v>4113</v>
      </c>
      <c r="D4051" s="210">
        <v>103.23</v>
      </c>
    </row>
    <row r="4052" spans="1:4" x14ac:dyDescent="0.25">
      <c r="A4052" s="30">
        <v>37743</v>
      </c>
      <c r="B4052" s="30" t="s">
        <v>8877</v>
      </c>
      <c r="C4052" s="30" t="s">
        <v>4113</v>
      </c>
      <c r="D4052" s="211">
        <v>195616.95</v>
      </c>
    </row>
    <row r="4053" spans="1:4" x14ac:dyDescent="0.25">
      <c r="A4053" s="30">
        <v>37744</v>
      </c>
      <c r="B4053" s="30" t="s">
        <v>8878</v>
      </c>
      <c r="C4053" s="30" t="s">
        <v>4113</v>
      </c>
      <c r="D4053" s="211">
        <v>230008.74</v>
      </c>
    </row>
    <row r="4054" spans="1:4" x14ac:dyDescent="0.25">
      <c r="A4054" s="30">
        <v>37741</v>
      </c>
      <c r="B4054" s="30" t="s">
        <v>8879</v>
      </c>
      <c r="C4054" s="30" t="s">
        <v>4113</v>
      </c>
      <c r="D4054" s="211">
        <v>177873.42</v>
      </c>
    </row>
    <row r="4055" spans="1:4" x14ac:dyDescent="0.25">
      <c r="A4055" s="30">
        <v>39396</v>
      </c>
      <c r="B4055" s="30" t="s">
        <v>8880</v>
      </c>
      <c r="C4055" s="30" t="s">
        <v>4113</v>
      </c>
      <c r="D4055" s="210">
        <v>56.83</v>
      </c>
    </row>
    <row r="4056" spans="1:4" x14ac:dyDescent="0.25">
      <c r="A4056" s="30">
        <v>39392</v>
      </c>
      <c r="B4056" s="30" t="s">
        <v>8881</v>
      </c>
      <c r="C4056" s="30" t="s">
        <v>4113</v>
      </c>
      <c r="D4056" s="210">
        <v>64.099999999999994</v>
      </c>
    </row>
    <row r="4057" spans="1:4" x14ac:dyDescent="0.25">
      <c r="A4057" s="30">
        <v>39393</v>
      </c>
      <c r="B4057" s="30" t="s">
        <v>8882</v>
      </c>
      <c r="C4057" s="30" t="s">
        <v>4113</v>
      </c>
      <c r="D4057" s="210">
        <v>39.64</v>
      </c>
    </row>
    <row r="4058" spans="1:4" x14ac:dyDescent="0.25">
      <c r="A4058" s="30">
        <v>39394</v>
      </c>
      <c r="B4058" s="30" t="s">
        <v>8883</v>
      </c>
      <c r="C4058" s="30" t="s">
        <v>4113</v>
      </c>
      <c r="D4058" s="210">
        <v>44.62</v>
      </c>
    </row>
    <row r="4059" spans="1:4" x14ac:dyDescent="0.25">
      <c r="A4059" s="30">
        <v>39395</v>
      </c>
      <c r="B4059" s="30" t="s">
        <v>8884</v>
      </c>
      <c r="C4059" s="30" t="s">
        <v>4113</v>
      </c>
      <c r="D4059" s="210">
        <v>41.49</v>
      </c>
    </row>
    <row r="4060" spans="1:4" x14ac:dyDescent="0.25">
      <c r="A4060" s="30">
        <v>14618</v>
      </c>
      <c r="B4060" s="30" t="s">
        <v>8885</v>
      </c>
      <c r="C4060" s="30" t="s">
        <v>4113</v>
      </c>
      <c r="D4060" s="211">
        <v>1368.47</v>
      </c>
    </row>
    <row r="4061" spans="1:4" x14ac:dyDescent="0.25">
      <c r="A4061" s="30">
        <v>40269</v>
      </c>
      <c r="B4061" s="30" t="s">
        <v>8886</v>
      </c>
      <c r="C4061" s="30" t="s">
        <v>4113</v>
      </c>
      <c r="D4061" s="211">
        <v>5513.48</v>
      </c>
    </row>
    <row r="4062" spans="1:4" x14ac:dyDescent="0.25">
      <c r="A4062" s="30">
        <v>6110</v>
      </c>
      <c r="B4062" s="30" t="s">
        <v>8887</v>
      </c>
      <c r="C4062" s="30" t="s">
        <v>4115</v>
      </c>
      <c r="D4062" s="210">
        <v>13.66</v>
      </c>
    </row>
    <row r="4063" spans="1:4" x14ac:dyDescent="0.25">
      <c r="A4063" s="30">
        <v>40910</v>
      </c>
      <c r="B4063" s="30" t="s">
        <v>8888</v>
      </c>
      <c r="C4063" s="30" t="s">
        <v>4120</v>
      </c>
      <c r="D4063" s="211">
        <v>2420.84</v>
      </c>
    </row>
    <row r="4064" spans="1:4" x14ac:dyDescent="0.25">
      <c r="A4064" s="30">
        <v>6111</v>
      </c>
      <c r="B4064" s="30" t="s">
        <v>8889</v>
      </c>
      <c r="C4064" s="30" t="s">
        <v>4115</v>
      </c>
      <c r="D4064" s="210">
        <v>10.17</v>
      </c>
    </row>
    <row r="4065" spans="1:4" x14ac:dyDescent="0.25">
      <c r="A4065" s="30">
        <v>41084</v>
      </c>
      <c r="B4065" s="30" t="s">
        <v>8890</v>
      </c>
      <c r="C4065" s="30" t="s">
        <v>4120</v>
      </c>
      <c r="D4065" s="211">
        <v>1801.78</v>
      </c>
    </row>
    <row r="4066" spans="1:4" x14ac:dyDescent="0.25">
      <c r="A4066" s="286">
        <v>25950</v>
      </c>
      <c r="B4066" s="286" t="s">
        <v>8891</v>
      </c>
      <c r="C4066" s="286" t="s">
        <v>4119</v>
      </c>
      <c r="D4066" s="287">
        <v>42.92</v>
      </c>
    </row>
    <row r="4067" spans="1:4" x14ac:dyDescent="0.25">
      <c r="A4067" s="30">
        <v>38637</v>
      </c>
      <c r="B4067" s="30" t="s">
        <v>8892</v>
      </c>
      <c r="C4067" s="30" t="s">
        <v>4113</v>
      </c>
      <c r="D4067" s="210">
        <v>188.51</v>
      </c>
    </row>
    <row r="4068" spans="1:4" x14ac:dyDescent="0.25">
      <c r="A4068" s="30">
        <v>6150</v>
      </c>
      <c r="B4068" s="30" t="s">
        <v>8893</v>
      </c>
      <c r="C4068" s="30" t="s">
        <v>4113</v>
      </c>
      <c r="D4068" s="210">
        <v>190.81</v>
      </c>
    </row>
    <row r="4069" spans="1:4" x14ac:dyDescent="0.25">
      <c r="A4069" s="30">
        <v>6136</v>
      </c>
      <c r="B4069" s="30" t="s">
        <v>8894</v>
      </c>
      <c r="C4069" s="30" t="s">
        <v>4113</v>
      </c>
      <c r="D4069" s="210">
        <v>149.99</v>
      </c>
    </row>
    <row r="4070" spans="1:4" x14ac:dyDescent="0.25">
      <c r="A4070" s="30">
        <v>38638</v>
      </c>
      <c r="B4070" s="30" t="s">
        <v>8895</v>
      </c>
      <c r="C4070" s="30" t="s">
        <v>4113</v>
      </c>
      <c r="D4070" s="210">
        <v>158.85</v>
      </c>
    </row>
    <row r="4071" spans="1:4" x14ac:dyDescent="0.25">
      <c r="A4071" s="30">
        <v>20262</v>
      </c>
      <c r="B4071" s="30" t="s">
        <v>8896</v>
      </c>
      <c r="C4071" s="30" t="s">
        <v>4113</v>
      </c>
      <c r="D4071" s="210">
        <v>14.38</v>
      </c>
    </row>
    <row r="4072" spans="1:4" x14ac:dyDescent="0.25">
      <c r="A4072" s="30">
        <v>6148</v>
      </c>
      <c r="B4072" s="30" t="s">
        <v>8897</v>
      </c>
      <c r="C4072" s="30" t="s">
        <v>4113</v>
      </c>
      <c r="D4072" s="210">
        <v>8.9</v>
      </c>
    </row>
    <row r="4073" spans="1:4" x14ac:dyDescent="0.25">
      <c r="A4073" s="30">
        <v>6145</v>
      </c>
      <c r="B4073" s="30" t="s">
        <v>8898</v>
      </c>
      <c r="C4073" s="30" t="s">
        <v>4113</v>
      </c>
      <c r="D4073" s="210">
        <v>15.96</v>
      </c>
    </row>
    <row r="4074" spans="1:4" x14ac:dyDescent="0.25">
      <c r="A4074" s="30">
        <v>6149</v>
      </c>
      <c r="B4074" s="30" t="s">
        <v>8899</v>
      </c>
      <c r="C4074" s="30" t="s">
        <v>4113</v>
      </c>
      <c r="D4074" s="210">
        <v>15.05</v>
      </c>
    </row>
    <row r="4075" spans="1:4" x14ac:dyDescent="0.25">
      <c r="A4075" s="30">
        <v>6146</v>
      </c>
      <c r="B4075" s="30" t="s">
        <v>8900</v>
      </c>
      <c r="C4075" s="30" t="s">
        <v>4113</v>
      </c>
      <c r="D4075" s="210">
        <v>15.97</v>
      </c>
    </row>
    <row r="4076" spans="1:4" x14ac:dyDescent="0.25">
      <c r="A4076" s="30">
        <v>26026</v>
      </c>
      <c r="B4076" s="30" t="s">
        <v>8901</v>
      </c>
      <c r="C4076" s="30" t="s">
        <v>4117</v>
      </c>
      <c r="D4076" s="210">
        <v>2.19</v>
      </c>
    </row>
    <row r="4077" spans="1:4" x14ac:dyDescent="0.25">
      <c r="A4077" s="30">
        <v>39961</v>
      </c>
      <c r="B4077" s="30" t="s">
        <v>8902</v>
      </c>
      <c r="C4077" s="30" t="s">
        <v>4113</v>
      </c>
      <c r="D4077" s="210">
        <v>17.2</v>
      </c>
    </row>
    <row r="4078" spans="1:4" x14ac:dyDescent="0.25">
      <c r="A4078" s="30">
        <v>42433</v>
      </c>
      <c r="B4078" s="30" t="s">
        <v>8903</v>
      </c>
      <c r="C4078" s="30" t="s">
        <v>4113</v>
      </c>
      <c r="D4078" s="211">
        <v>4099.59</v>
      </c>
    </row>
    <row r="4079" spans="1:4" x14ac:dyDescent="0.25">
      <c r="A4079" s="30">
        <v>42434</v>
      </c>
      <c r="B4079" s="30" t="s">
        <v>8904</v>
      </c>
      <c r="C4079" s="30" t="s">
        <v>4113</v>
      </c>
      <c r="D4079" s="211">
        <v>4430.2</v>
      </c>
    </row>
    <row r="4080" spans="1:4" x14ac:dyDescent="0.25">
      <c r="A4080" s="30">
        <v>42435</v>
      </c>
      <c r="B4080" s="30" t="s">
        <v>8905</v>
      </c>
      <c r="C4080" s="30" t="s">
        <v>4113</v>
      </c>
      <c r="D4080" s="211">
        <v>2209.17</v>
      </c>
    </row>
    <row r="4081" spans="1:4" x14ac:dyDescent="0.25">
      <c r="A4081" s="30">
        <v>38061</v>
      </c>
      <c r="B4081" s="30" t="s">
        <v>8906</v>
      </c>
      <c r="C4081" s="30" t="s">
        <v>4113</v>
      </c>
      <c r="D4081" s="210">
        <v>64.83</v>
      </c>
    </row>
    <row r="4082" spans="1:4" x14ac:dyDescent="0.25">
      <c r="A4082" s="30">
        <v>20250</v>
      </c>
      <c r="B4082" s="30" t="s">
        <v>8907</v>
      </c>
      <c r="C4082" s="30" t="s">
        <v>4117</v>
      </c>
      <c r="D4082" s="210">
        <v>12</v>
      </c>
    </row>
    <row r="4083" spans="1:4" x14ac:dyDescent="0.25">
      <c r="A4083" s="30">
        <v>39965</v>
      </c>
      <c r="B4083" s="30" t="s">
        <v>8908</v>
      </c>
      <c r="C4083" s="30" t="s">
        <v>4114</v>
      </c>
      <c r="D4083" s="211">
        <v>1771.67</v>
      </c>
    </row>
    <row r="4084" spans="1:4" x14ac:dyDescent="0.25">
      <c r="A4084" s="30">
        <v>39964</v>
      </c>
      <c r="B4084" s="30" t="s">
        <v>8909</v>
      </c>
      <c r="C4084" s="30" t="s">
        <v>4114</v>
      </c>
      <c r="D4084" s="211">
        <v>1427.31</v>
      </c>
    </row>
    <row r="4085" spans="1:4" x14ac:dyDescent="0.25">
      <c r="A4085" s="30">
        <v>13388</v>
      </c>
      <c r="B4085" s="30" t="s">
        <v>4520</v>
      </c>
      <c r="C4085" s="30" t="s">
        <v>4117</v>
      </c>
      <c r="D4085" s="210">
        <v>90.03</v>
      </c>
    </row>
    <row r="4086" spans="1:4" x14ac:dyDescent="0.25">
      <c r="A4086" s="30">
        <v>39914</v>
      </c>
      <c r="B4086" s="30" t="s">
        <v>8910</v>
      </c>
      <c r="C4086" s="30" t="s">
        <v>4117</v>
      </c>
      <c r="D4086" s="210">
        <v>244.75</v>
      </c>
    </row>
    <row r="4087" spans="1:4" x14ac:dyDescent="0.25">
      <c r="A4087" s="30">
        <v>12732</v>
      </c>
      <c r="B4087" s="30" t="s">
        <v>8911</v>
      </c>
      <c r="C4087" s="30" t="s">
        <v>4113</v>
      </c>
      <c r="D4087" s="210">
        <v>282.41000000000003</v>
      </c>
    </row>
    <row r="4088" spans="1:4" x14ac:dyDescent="0.25">
      <c r="A4088" s="30">
        <v>6160</v>
      </c>
      <c r="B4088" s="30" t="s">
        <v>8912</v>
      </c>
      <c r="C4088" s="30" t="s">
        <v>4115</v>
      </c>
      <c r="D4088" s="210">
        <v>13.66</v>
      </c>
    </row>
    <row r="4089" spans="1:4" x14ac:dyDescent="0.25">
      <c r="A4089" s="30">
        <v>41087</v>
      </c>
      <c r="B4089" s="30" t="s">
        <v>8913</v>
      </c>
      <c r="C4089" s="30" t="s">
        <v>4120</v>
      </c>
      <c r="D4089" s="211">
        <v>2420.84</v>
      </c>
    </row>
    <row r="4090" spans="1:4" x14ac:dyDescent="0.25">
      <c r="A4090" s="30">
        <v>6166</v>
      </c>
      <c r="B4090" s="30" t="s">
        <v>8914</v>
      </c>
      <c r="C4090" s="30" t="s">
        <v>4115</v>
      </c>
      <c r="D4090" s="210">
        <v>18.309999999999999</v>
      </c>
    </row>
    <row r="4091" spans="1:4" x14ac:dyDescent="0.25">
      <c r="A4091" s="30">
        <v>41088</v>
      </c>
      <c r="B4091" s="30" t="s">
        <v>8915</v>
      </c>
      <c r="C4091" s="30" t="s">
        <v>4120</v>
      </c>
      <c r="D4091" s="211">
        <v>3245.37</v>
      </c>
    </row>
    <row r="4092" spans="1:4" x14ac:dyDescent="0.25">
      <c r="A4092" s="30">
        <v>20232</v>
      </c>
      <c r="B4092" s="30" t="s">
        <v>8916</v>
      </c>
      <c r="C4092" s="30" t="s">
        <v>4116</v>
      </c>
      <c r="D4092" s="210">
        <v>58.99</v>
      </c>
    </row>
    <row r="4093" spans="1:4" x14ac:dyDescent="0.25">
      <c r="A4093" s="30">
        <v>10856</v>
      </c>
      <c r="B4093" s="30" t="s">
        <v>8917</v>
      </c>
      <c r="C4093" s="30" t="s">
        <v>4116</v>
      </c>
      <c r="D4093" s="210">
        <v>83.21</v>
      </c>
    </row>
    <row r="4094" spans="1:4" x14ac:dyDescent="0.25">
      <c r="A4094" s="30">
        <v>4828</v>
      </c>
      <c r="B4094" s="30" t="s">
        <v>8918</v>
      </c>
      <c r="C4094" s="30" t="s">
        <v>4116</v>
      </c>
      <c r="D4094" s="210">
        <v>63.97</v>
      </c>
    </row>
    <row r="4095" spans="1:4" x14ac:dyDescent="0.25">
      <c r="A4095" s="30">
        <v>20249</v>
      </c>
      <c r="B4095" s="30" t="s">
        <v>8919</v>
      </c>
      <c r="C4095" s="30" t="s">
        <v>4116</v>
      </c>
      <c r="D4095" s="210">
        <v>35.03</v>
      </c>
    </row>
    <row r="4096" spans="1:4" x14ac:dyDescent="0.25">
      <c r="A4096" s="30">
        <v>11609</v>
      </c>
      <c r="B4096" s="30" t="s">
        <v>8920</v>
      </c>
      <c r="C4096" s="30" t="s">
        <v>4118</v>
      </c>
      <c r="D4096" s="210">
        <v>9.17</v>
      </c>
    </row>
    <row r="4097" spans="1:4" x14ac:dyDescent="0.25">
      <c r="A4097" s="30">
        <v>20083</v>
      </c>
      <c r="B4097" s="30" t="s">
        <v>4292</v>
      </c>
      <c r="C4097" s="30" t="s">
        <v>4113</v>
      </c>
      <c r="D4097" s="210">
        <v>70.52</v>
      </c>
    </row>
    <row r="4098" spans="1:4" x14ac:dyDescent="0.25">
      <c r="A4098" s="30">
        <v>5318</v>
      </c>
      <c r="B4098" s="30" t="s">
        <v>8921</v>
      </c>
      <c r="C4098" s="30" t="s">
        <v>4118</v>
      </c>
      <c r="D4098" s="210">
        <v>12.7</v>
      </c>
    </row>
    <row r="4099" spans="1:4" x14ac:dyDescent="0.25">
      <c r="A4099" s="30">
        <v>10691</v>
      </c>
      <c r="B4099" s="30" t="s">
        <v>8922</v>
      </c>
      <c r="C4099" s="30" t="s">
        <v>4118</v>
      </c>
      <c r="D4099" s="210">
        <v>48.2</v>
      </c>
    </row>
    <row r="4100" spans="1:4" x14ac:dyDescent="0.25">
      <c r="A4100" s="30">
        <v>12295</v>
      </c>
      <c r="B4100" s="30" t="s">
        <v>8923</v>
      </c>
      <c r="C4100" s="30" t="s">
        <v>4113</v>
      </c>
      <c r="D4100" s="210">
        <v>2.8</v>
      </c>
    </row>
    <row r="4101" spans="1:4" x14ac:dyDescent="0.25">
      <c r="A4101" s="30">
        <v>12296</v>
      </c>
      <c r="B4101" s="30" t="s">
        <v>8924</v>
      </c>
      <c r="C4101" s="30" t="s">
        <v>4113</v>
      </c>
      <c r="D4101" s="210">
        <v>3.63</v>
      </c>
    </row>
    <row r="4102" spans="1:4" x14ac:dyDescent="0.25">
      <c r="A4102" s="30">
        <v>12294</v>
      </c>
      <c r="B4102" s="30" t="s">
        <v>8925</v>
      </c>
      <c r="C4102" s="30" t="s">
        <v>4113</v>
      </c>
      <c r="D4102" s="210">
        <v>8.7100000000000009</v>
      </c>
    </row>
    <row r="4103" spans="1:4" x14ac:dyDescent="0.25">
      <c r="A4103" s="30">
        <v>14543</v>
      </c>
      <c r="B4103" s="30" t="s">
        <v>8926</v>
      </c>
      <c r="C4103" s="30" t="s">
        <v>4113</v>
      </c>
      <c r="D4103" s="210">
        <v>6.22</v>
      </c>
    </row>
    <row r="4104" spans="1:4" x14ac:dyDescent="0.25">
      <c r="A4104" s="30">
        <v>13329</v>
      </c>
      <c r="B4104" s="30" t="s">
        <v>8927</v>
      </c>
      <c r="C4104" s="30" t="s">
        <v>4113</v>
      </c>
      <c r="D4104" s="210">
        <v>3.65</v>
      </c>
    </row>
    <row r="4105" spans="1:4" x14ac:dyDescent="0.25">
      <c r="A4105" s="30">
        <v>21044</v>
      </c>
      <c r="B4105" s="30" t="s">
        <v>8928</v>
      </c>
      <c r="C4105" s="30" t="s">
        <v>4113</v>
      </c>
      <c r="D4105" s="210">
        <v>34.74</v>
      </c>
    </row>
    <row r="4106" spans="1:4" x14ac:dyDescent="0.25">
      <c r="A4106" s="30">
        <v>21045</v>
      </c>
      <c r="B4106" s="30" t="s">
        <v>8929</v>
      </c>
      <c r="C4106" s="30" t="s">
        <v>4113</v>
      </c>
      <c r="D4106" s="210">
        <v>47.59</v>
      </c>
    </row>
    <row r="4107" spans="1:4" x14ac:dyDescent="0.25">
      <c r="A4107" s="30">
        <v>21040</v>
      </c>
      <c r="B4107" s="30" t="s">
        <v>8930</v>
      </c>
      <c r="C4107" s="30" t="s">
        <v>4113</v>
      </c>
      <c r="D4107" s="210">
        <v>34</v>
      </c>
    </row>
    <row r="4108" spans="1:4" x14ac:dyDescent="0.25">
      <c r="A4108" s="30">
        <v>21041</v>
      </c>
      <c r="B4108" s="30" t="s">
        <v>8931</v>
      </c>
      <c r="C4108" s="30" t="s">
        <v>4113</v>
      </c>
      <c r="D4108" s="210">
        <v>41.04</v>
      </c>
    </row>
    <row r="4109" spans="1:4" x14ac:dyDescent="0.25">
      <c r="A4109" s="30">
        <v>21047</v>
      </c>
      <c r="B4109" s="30" t="s">
        <v>8932</v>
      </c>
      <c r="C4109" s="30" t="s">
        <v>4113</v>
      </c>
      <c r="D4109" s="210">
        <v>51.22</v>
      </c>
    </row>
    <row r="4110" spans="1:4" x14ac:dyDescent="0.25">
      <c r="A4110" s="30">
        <v>21043</v>
      </c>
      <c r="B4110" s="30" t="s">
        <v>8933</v>
      </c>
      <c r="C4110" s="30" t="s">
        <v>4113</v>
      </c>
      <c r="D4110" s="210">
        <v>49.87</v>
      </c>
    </row>
    <row r="4111" spans="1:4" x14ac:dyDescent="0.25">
      <c r="A4111" s="30">
        <v>21042</v>
      </c>
      <c r="B4111" s="30" t="s">
        <v>8934</v>
      </c>
      <c r="C4111" s="30" t="s">
        <v>4113</v>
      </c>
      <c r="D4111" s="210">
        <v>39.479999999999997</v>
      </c>
    </row>
    <row r="4112" spans="1:4" x14ac:dyDescent="0.25">
      <c r="A4112" s="30">
        <v>14149</v>
      </c>
      <c r="B4112" s="30" t="s">
        <v>8935</v>
      </c>
      <c r="C4112" s="30" t="s">
        <v>4144</v>
      </c>
      <c r="D4112" s="210">
        <v>181.2</v>
      </c>
    </row>
    <row r="4113" spans="1:4" x14ac:dyDescent="0.25">
      <c r="A4113" s="30">
        <v>38099</v>
      </c>
      <c r="B4113" s="30" t="s">
        <v>8936</v>
      </c>
      <c r="C4113" s="30" t="s">
        <v>4113</v>
      </c>
      <c r="D4113" s="210">
        <v>1.17</v>
      </c>
    </row>
    <row r="4114" spans="1:4" x14ac:dyDescent="0.25">
      <c r="A4114" s="30">
        <v>38100</v>
      </c>
      <c r="B4114" s="30" t="s">
        <v>8937</v>
      </c>
      <c r="C4114" s="30" t="s">
        <v>4113</v>
      </c>
      <c r="D4114" s="210">
        <v>1.91</v>
      </c>
    </row>
    <row r="4115" spans="1:4" x14ac:dyDescent="0.25">
      <c r="A4115" s="30">
        <v>20061</v>
      </c>
      <c r="B4115" s="30" t="s">
        <v>8938</v>
      </c>
      <c r="C4115" s="30" t="s">
        <v>4113</v>
      </c>
      <c r="D4115" s="210">
        <v>3.1</v>
      </c>
    </row>
    <row r="4116" spans="1:4" x14ac:dyDescent="0.25">
      <c r="A4116" s="30">
        <v>7576</v>
      </c>
      <c r="B4116" s="30" t="s">
        <v>8939</v>
      </c>
      <c r="C4116" s="30" t="s">
        <v>4113</v>
      </c>
      <c r="D4116" s="210">
        <v>143.18</v>
      </c>
    </row>
    <row r="4117" spans="1:4" x14ac:dyDescent="0.25">
      <c r="A4117" s="30">
        <v>3384</v>
      </c>
      <c r="B4117" s="30" t="s">
        <v>8940</v>
      </c>
      <c r="C4117" s="30" t="s">
        <v>4113</v>
      </c>
      <c r="D4117" s="210">
        <v>4.95</v>
      </c>
    </row>
    <row r="4118" spans="1:4" x14ac:dyDescent="0.25">
      <c r="A4118" s="30">
        <v>7572</v>
      </c>
      <c r="B4118" s="30" t="s">
        <v>8941</v>
      </c>
      <c r="C4118" s="30" t="s">
        <v>4113</v>
      </c>
      <c r="D4118" s="210">
        <v>10.36</v>
      </c>
    </row>
    <row r="4119" spans="1:4" x14ac:dyDescent="0.25">
      <c r="A4119" s="30">
        <v>3396</v>
      </c>
      <c r="B4119" s="30" t="s">
        <v>8942</v>
      </c>
      <c r="C4119" s="30" t="s">
        <v>4113</v>
      </c>
      <c r="D4119" s="210">
        <v>7.34</v>
      </c>
    </row>
    <row r="4120" spans="1:4" x14ac:dyDescent="0.25">
      <c r="A4120" s="30">
        <v>37590</v>
      </c>
      <c r="B4120" s="30" t="s">
        <v>8943</v>
      </c>
      <c r="C4120" s="30" t="s">
        <v>4113</v>
      </c>
      <c r="D4120" s="210">
        <v>20.5</v>
      </c>
    </row>
    <row r="4121" spans="1:4" x14ac:dyDescent="0.25">
      <c r="A4121" s="30">
        <v>37591</v>
      </c>
      <c r="B4121" s="30" t="s">
        <v>8944</v>
      </c>
      <c r="C4121" s="30" t="s">
        <v>4113</v>
      </c>
      <c r="D4121" s="210">
        <v>24.64</v>
      </c>
    </row>
    <row r="4122" spans="1:4" x14ac:dyDescent="0.25">
      <c r="A4122" s="30">
        <v>12626</v>
      </c>
      <c r="B4122" s="30" t="s">
        <v>8945</v>
      </c>
      <c r="C4122" s="30" t="s">
        <v>4113</v>
      </c>
      <c r="D4122" s="210">
        <v>14.89</v>
      </c>
    </row>
    <row r="4123" spans="1:4" x14ac:dyDescent="0.25">
      <c r="A4123" s="30">
        <v>11033</v>
      </c>
      <c r="B4123" s="30" t="s">
        <v>8946</v>
      </c>
      <c r="C4123" s="30" t="s">
        <v>4113</v>
      </c>
      <c r="D4123" s="210">
        <v>6.23</v>
      </c>
    </row>
    <row r="4124" spans="1:4" x14ac:dyDescent="0.25">
      <c r="A4124" s="30">
        <v>390</v>
      </c>
      <c r="B4124" s="30" t="s">
        <v>8947</v>
      </c>
      <c r="C4124" s="30" t="s">
        <v>4113</v>
      </c>
      <c r="D4124" s="210">
        <v>14.75</v>
      </c>
    </row>
    <row r="4125" spans="1:4" x14ac:dyDescent="0.25">
      <c r="A4125" s="30">
        <v>42436</v>
      </c>
      <c r="B4125" s="30" t="s">
        <v>8948</v>
      </c>
      <c r="C4125" s="30" t="s">
        <v>4113</v>
      </c>
      <c r="D4125" s="211">
        <v>2312.38</v>
      </c>
    </row>
    <row r="4126" spans="1:4" x14ac:dyDescent="0.25">
      <c r="A4126" s="30">
        <v>6193</v>
      </c>
      <c r="B4126" s="30" t="s">
        <v>13641</v>
      </c>
      <c r="C4126" s="30" t="s">
        <v>4116</v>
      </c>
      <c r="D4126" s="210">
        <v>8.4700000000000006</v>
      </c>
    </row>
    <row r="4127" spans="1:4" x14ac:dyDescent="0.25">
      <c r="A4127" s="30">
        <v>6194</v>
      </c>
      <c r="B4127" s="30" t="s">
        <v>13642</v>
      </c>
      <c r="C4127" s="30" t="s">
        <v>4116</v>
      </c>
      <c r="D4127" s="210">
        <v>5.7</v>
      </c>
    </row>
    <row r="4128" spans="1:4" x14ac:dyDescent="0.25">
      <c r="A4128" s="30">
        <v>10567</v>
      </c>
      <c r="B4128" s="30" t="s">
        <v>13643</v>
      </c>
      <c r="C4128" s="30" t="s">
        <v>4116</v>
      </c>
      <c r="D4128" s="210">
        <v>9.0299999999999994</v>
      </c>
    </row>
    <row r="4129" spans="1:4" x14ac:dyDescent="0.25">
      <c r="A4129" s="30">
        <v>6212</v>
      </c>
      <c r="B4129" s="30" t="s">
        <v>13644</v>
      </c>
      <c r="C4129" s="30" t="s">
        <v>4116</v>
      </c>
      <c r="D4129" s="210">
        <v>13.25</v>
      </c>
    </row>
    <row r="4130" spans="1:4" x14ac:dyDescent="0.25">
      <c r="A4130" s="30">
        <v>3993</v>
      </c>
      <c r="B4130" s="30" t="s">
        <v>13645</v>
      </c>
      <c r="C4130" s="30" t="s">
        <v>4114</v>
      </c>
      <c r="D4130" s="210">
        <v>8.2200000000000006</v>
      </c>
    </row>
    <row r="4131" spans="1:4" x14ac:dyDescent="0.25">
      <c r="A4131" s="30">
        <v>3990</v>
      </c>
      <c r="B4131" s="30" t="s">
        <v>13646</v>
      </c>
      <c r="C4131" s="30" t="s">
        <v>4116</v>
      </c>
      <c r="D4131" s="210">
        <v>10.31</v>
      </c>
    </row>
    <row r="4132" spans="1:4" x14ac:dyDescent="0.25">
      <c r="A4132" s="30">
        <v>3992</v>
      </c>
      <c r="B4132" s="30" t="s">
        <v>13647</v>
      </c>
      <c r="C4132" s="30" t="s">
        <v>4116</v>
      </c>
      <c r="D4132" s="210">
        <v>13.92</v>
      </c>
    </row>
    <row r="4133" spans="1:4" x14ac:dyDescent="0.25">
      <c r="A4133" s="30">
        <v>6178</v>
      </c>
      <c r="B4133" s="30" t="s">
        <v>8949</v>
      </c>
      <c r="C4133" s="30" t="s">
        <v>4114</v>
      </c>
      <c r="D4133" s="210">
        <v>197.64</v>
      </c>
    </row>
    <row r="4134" spans="1:4" x14ac:dyDescent="0.25">
      <c r="A4134" s="30">
        <v>6180</v>
      </c>
      <c r="B4134" s="30" t="s">
        <v>8950</v>
      </c>
      <c r="C4134" s="30" t="s">
        <v>4114</v>
      </c>
      <c r="D4134" s="210">
        <v>213.31</v>
      </c>
    </row>
    <row r="4135" spans="1:4" x14ac:dyDescent="0.25">
      <c r="A4135" s="30">
        <v>6182</v>
      </c>
      <c r="B4135" s="30" t="s">
        <v>8951</v>
      </c>
      <c r="C4135" s="30" t="s">
        <v>4114</v>
      </c>
      <c r="D4135" s="210">
        <v>264.77</v>
      </c>
    </row>
    <row r="4136" spans="1:4" x14ac:dyDescent="0.25">
      <c r="A4136" s="30">
        <v>43614</v>
      </c>
      <c r="B4136" s="30" t="s">
        <v>13648</v>
      </c>
      <c r="C4136" s="30" t="s">
        <v>4116</v>
      </c>
      <c r="D4136" s="210">
        <v>6.96</v>
      </c>
    </row>
    <row r="4137" spans="1:4" x14ac:dyDescent="0.25">
      <c r="A4137" s="30">
        <v>6189</v>
      </c>
      <c r="B4137" s="30" t="s">
        <v>13649</v>
      </c>
      <c r="C4137" s="30" t="s">
        <v>4116</v>
      </c>
      <c r="D4137" s="210">
        <v>12.37</v>
      </c>
    </row>
    <row r="4138" spans="1:4" x14ac:dyDescent="0.25">
      <c r="A4138" s="30">
        <v>6214</v>
      </c>
      <c r="B4138" s="30" t="s">
        <v>8952</v>
      </c>
      <c r="C4138" s="30" t="s">
        <v>4114</v>
      </c>
      <c r="D4138" s="210">
        <v>123.8</v>
      </c>
    </row>
    <row r="4139" spans="1:4" x14ac:dyDescent="0.25">
      <c r="A4139" s="30">
        <v>36153</v>
      </c>
      <c r="B4139" s="30" t="s">
        <v>8953</v>
      </c>
      <c r="C4139" s="30" t="s">
        <v>4113</v>
      </c>
      <c r="D4139" s="210">
        <v>187.11</v>
      </c>
    </row>
    <row r="4140" spans="1:4" x14ac:dyDescent="0.25">
      <c r="A4140" s="30">
        <v>10740</v>
      </c>
      <c r="B4140" s="30" t="s">
        <v>8954</v>
      </c>
      <c r="C4140" s="30" t="s">
        <v>4113</v>
      </c>
      <c r="D4140" s="211">
        <v>11702.85</v>
      </c>
    </row>
    <row r="4141" spans="1:4" x14ac:dyDescent="0.25">
      <c r="A4141" s="30">
        <v>13914</v>
      </c>
      <c r="B4141" s="30" t="s">
        <v>8955</v>
      </c>
      <c r="C4141" s="30" t="s">
        <v>4113</v>
      </c>
      <c r="D4141" s="210">
        <v>846.75</v>
      </c>
    </row>
    <row r="4142" spans="1:4" x14ac:dyDescent="0.25">
      <c r="A4142" s="30">
        <v>10742</v>
      </c>
      <c r="B4142" s="30" t="s">
        <v>8956</v>
      </c>
      <c r="C4142" s="30" t="s">
        <v>4113</v>
      </c>
      <c r="D4142" s="211">
        <v>1234.99</v>
      </c>
    </row>
    <row r="4143" spans="1:4" x14ac:dyDescent="0.25">
      <c r="A4143" s="30">
        <v>38465</v>
      </c>
      <c r="B4143" s="30" t="s">
        <v>8957</v>
      </c>
      <c r="C4143" s="30" t="s">
        <v>4113</v>
      </c>
      <c r="D4143" s="210">
        <v>29.18</v>
      </c>
    </row>
    <row r="4144" spans="1:4" x14ac:dyDescent="0.25">
      <c r="A4144" s="30">
        <v>7543</v>
      </c>
      <c r="B4144" s="30" t="s">
        <v>8958</v>
      </c>
      <c r="C4144" s="30" t="s">
        <v>4113</v>
      </c>
      <c r="D4144" s="210">
        <v>3.94</v>
      </c>
    </row>
    <row r="4145" spans="1:4" x14ac:dyDescent="0.25">
      <c r="A4145" s="30">
        <v>43427</v>
      </c>
      <c r="B4145" s="30" t="s">
        <v>13650</v>
      </c>
      <c r="C4145" s="30" t="s">
        <v>4113</v>
      </c>
      <c r="D4145" s="211">
        <v>1612.09</v>
      </c>
    </row>
    <row r="4146" spans="1:4" x14ac:dyDescent="0.25">
      <c r="A4146" s="30">
        <v>41613</v>
      </c>
      <c r="B4146" s="30" t="s">
        <v>13651</v>
      </c>
      <c r="C4146" s="30" t="s">
        <v>4113</v>
      </c>
      <c r="D4146" s="210">
        <v>103.62</v>
      </c>
    </row>
    <row r="4147" spans="1:4" x14ac:dyDescent="0.25">
      <c r="A4147" s="30">
        <v>41614</v>
      </c>
      <c r="B4147" s="30" t="s">
        <v>13652</v>
      </c>
      <c r="C4147" s="30" t="s">
        <v>4113</v>
      </c>
      <c r="D4147" s="210">
        <v>132.04</v>
      </c>
    </row>
    <row r="4148" spans="1:4" x14ac:dyDescent="0.25">
      <c r="A4148" s="30">
        <v>41615</v>
      </c>
      <c r="B4148" s="30" t="s">
        <v>13653</v>
      </c>
      <c r="C4148" s="30" t="s">
        <v>4113</v>
      </c>
      <c r="D4148" s="210">
        <v>204.08</v>
      </c>
    </row>
    <row r="4149" spans="1:4" x14ac:dyDescent="0.25">
      <c r="A4149" s="30">
        <v>41616</v>
      </c>
      <c r="B4149" s="30" t="s">
        <v>13654</v>
      </c>
      <c r="C4149" s="30" t="s">
        <v>4113</v>
      </c>
      <c r="D4149" s="210">
        <v>304.92</v>
      </c>
    </row>
    <row r="4150" spans="1:4" x14ac:dyDescent="0.25">
      <c r="A4150" s="30">
        <v>41617</v>
      </c>
      <c r="B4150" s="30" t="s">
        <v>13655</v>
      </c>
      <c r="C4150" s="30" t="s">
        <v>4113</v>
      </c>
      <c r="D4150" s="210">
        <v>606.30999999999995</v>
      </c>
    </row>
    <row r="4151" spans="1:4" x14ac:dyDescent="0.25">
      <c r="A4151" s="30">
        <v>41618</v>
      </c>
      <c r="B4151" s="30" t="s">
        <v>13656</v>
      </c>
      <c r="C4151" s="30" t="s">
        <v>4113</v>
      </c>
      <c r="D4151" s="211">
        <v>1116.17</v>
      </c>
    </row>
    <row r="4152" spans="1:4" x14ac:dyDescent="0.25">
      <c r="A4152" s="30">
        <v>43428</v>
      </c>
      <c r="B4152" s="30" t="s">
        <v>13657</v>
      </c>
      <c r="C4152" s="30" t="s">
        <v>4113</v>
      </c>
      <c r="D4152" s="211">
        <v>1960.58</v>
      </c>
    </row>
    <row r="4153" spans="1:4" x14ac:dyDescent="0.25">
      <c r="A4153" s="30">
        <v>41619</v>
      </c>
      <c r="B4153" s="30" t="s">
        <v>13658</v>
      </c>
      <c r="C4153" s="30" t="s">
        <v>4113</v>
      </c>
      <c r="D4153" s="210">
        <v>127.02</v>
      </c>
    </row>
    <row r="4154" spans="1:4" x14ac:dyDescent="0.25">
      <c r="A4154" s="30">
        <v>41620</v>
      </c>
      <c r="B4154" s="30" t="s">
        <v>13659</v>
      </c>
      <c r="C4154" s="30" t="s">
        <v>4113</v>
      </c>
      <c r="D4154" s="210">
        <v>160.44999999999999</v>
      </c>
    </row>
    <row r="4155" spans="1:4" x14ac:dyDescent="0.25">
      <c r="A4155" s="30">
        <v>41622</v>
      </c>
      <c r="B4155" s="30" t="s">
        <v>13660</v>
      </c>
      <c r="C4155" s="30" t="s">
        <v>4113</v>
      </c>
      <c r="D4155" s="210">
        <v>278.29000000000002</v>
      </c>
    </row>
    <row r="4156" spans="1:4" x14ac:dyDescent="0.25">
      <c r="A4156" s="30">
        <v>41623</v>
      </c>
      <c r="B4156" s="30" t="s">
        <v>13661</v>
      </c>
      <c r="C4156" s="30" t="s">
        <v>4113</v>
      </c>
      <c r="D4156" s="210">
        <v>427.88</v>
      </c>
    </row>
    <row r="4157" spans="1:4" x14ac:dyDescent="0.25">
      <c r="A4157" s="30">
        <v>41624</v>
      </c>
      <c r="B4157" s="30" t="s">
        <v>13662</v>
      </c>
      <c r="C4157" s="30" t="s">
        <v>4113</v>
      </c>
      <c r="D4157" s="210">
        <v>802.28</v>
      </c>
    </row>
    <row r="4158" spans="1:4" x14ac:dyDescent="0.25">
      <c r="A4158" s="30">
        <v>41625</v>
      </c>
      <c r="B4158" s="30" t="s">
        <v>13663</v>
      </c>
      <c r="C4158" s="30" t="s">
        <v>4113</v>
      </c>
      <c r="D4158" s="211">
        <v>1234.3499999999999</v>
      </c>
    </row>
    <row r="4159" spans="1:4" x14ac:dyDescent="0.25">
      <c r="A4159" s="30">
        <v>39352</v>
      </c>
      <c r="B4159" s="30" t="s">
        <v>8959</v>
      </c>
      <c r="C4159" s="30" t="s">
        <v>4113</v>
      </c>
      <c r="D4159" s="210">
        <v>2.4300000000000002</v>
      </c>
    </row>
    <row r="4160" spans="1:4" x14ac:dyDescent="0.25">
      <c r="A4160" s="30">
        <v>39346</v>
      </c>
      <c r="B4160" s="30" t="s">
        <v>8960</v>
      </c>
      <c r="C4160" s="30" t="s">
        <v>4113</v>
      </c>
      <c r="D4160" s="210">
        <v>2.4300000000000002</v>
      </c>
    </row>
    <row r="4161" spans="1:4" x14ac:dyDescent="0.25">
      <c r="A4161" s="30">
        <v>39350</v>
      </c>
      <c r="B4161" s="30" t="s">
        <v>8961</v>
      </c>
      <c r="C4161" s="30" t="s">
        <v>4113</v>
      </c>
      <c r="D4161" s="210">
        <v>2.62</v>
      </c>
    </row>
    <row r="4162" spans="1:4" x14ac:dyDescent="0.25">
      <c r="A4162" s="30">
        <v>39351</v>
      </c>
      <c r="B4162" s="30" t="s">
        <v>8962</v>
      </c>
      <c r="C4162" s="30" t="s">
        <v>4113</v>
      </c>
      <c r="D4162" s="210">
        <v>3.03</v>
      </c>
    </row>
    <row r="4163" spans="1:4" x14ac:dyDescent="0.25">
      <c r="A4163" s="30">
        <v>38952</v>
      </c>
      <c r="B4163" s="30" t="s">
        <v>8963</v>
      </c>
      <c r="C4163" s="30" t="s">
        <v>4113</v>
      </c>
      <c r="D4163" s="210">
        <v>4.03</v>
      </c>
    </row>
    <row r="4164" spans="1:4" x14ac:dyDescent="0.25">
      <c r="A4164" s="30">
        <v>38953</v>
      </c>
      <c r="B4164" s="30" t="s">
        <v>8964</v>
      </c>
      <c r="C4164" s="30" t="s">
        <v>4113</v>
      </c>
      <c r="D4164" s="210">
        <v>6.35</v>
      </c>
    </row>
    <row r="4165" spans="1:4" x14ac:dyDescent="0.25">
      <c r="A4165" s="30">
        <v>38835</v>
      </c>
      <c r="B4165" s="30" t="s">
        <v>8965</v>
      </c>
      <c r="C4165" s="30" t="s">
        <v>4113</v>
      </c>
      <c r="D4165" s="210">
        <v>5.7</v>
      </c>
    </row>
    <row r="4166" spans="1:4" x14ac:dyDescent="0.25">
      <c r="A4166" s="30">
        <v>38837</v>
      </c>
      <c r="B4166" s="30" t="s">
        <v>8966</v>
      </c>
      <c r="C4166" s="30" t="s">
        <v>4113</v>
      </c>
      <c r="D4166" s="210">
        <v>14.83</v>
      </c>
    </row>
    <row r="4167" spans="1:4" x14ac:dyDescent="0.25">
      <c r="A4167" s="30">
        <v>38836</v>
      </c>
      <c r="B4167" s="30" t="s">
        <v>8967</v>
      </c>
      <c r="C4167" s="30" t="s">
        <v>4113</v>
      </c>
      <c r="D4167" s="210">
        <v>8.2100000000000009</v>
      </c>
    </row>
    <row r="4168" spans="1:4" x14ac:dyDescent="0.25">
      <c r="A4168" s="30">
        <v>2666</v>
      </c>
      <c r="B4168" s="30" t="s">
        <v>8968</v>
      </c>
      <c r="C4168" s="30" t="s">
        <v>4113</v>
      </c>
      <c r="D4168" s="210">
        <v>5.55</v>
      </c>
    </row>
    <row r="4169" spans="1:4" x14ac:dyDescent="0.25">
      <c r="A4169" s="30">
        <v>2668</v>
      </c>
      <c r="B4169" s="30" t="s">
        <v>8969</v>
      </c>
      <c r="C4169" s="30" t="s">
        <v>4113</v>
      </c>
      <c r="D4169" s="210">
        <v>6.34</v>
      </c>
    </row>
    <row r="4170" spans="1:4" x14ac:dyDescent="0.25">
      <c r="A4170" s="30">
        <v>2664</v>
      </c>
      <c r="B4170" s="30" t="s">
        <v>8970</v>
      </c>
      <c r="C4170" s="30" t="s">
        <v>4113</v>
      </c>
      <c r="D4170" s="210">
        <v>9.35</v>
      </c>
    </row>
    <row r="4171" spans="1:4" x14ac:dyDescent="0.25">
      <c r="A4171" s="30">
        <v>2662</v>
      </c>
      <c r="B4171" s="30" t="s">
        <v>8971</v>
      </c>
      <c r="C4171" s="30" t="s">
        <v>4113</v>
      </c>
      <c r="D4171" s="210">
        <v>11.47</v>
      </c>
    </row>
    <row r="4172" spans="1:4" x14ac:dyDescent="0.25">
      <c r="A4172" s="30">
        <v>20964</v>
      </c>
      <c r="B4172" s="30" t="s">
        <v>8972</v>
      </c>
      <c r="C4172" s="30" t="s">
        <v>4113</v>
      </c>
      <c r="D4172" s="210">
        <v>59.64</v>
      </c>
    </row>
    <row r="4173" spans="1:4" x14ac:dyDescent="0.25">
      <c r="A4173" s="30">
        <v>10905</v>
      </c>
      <c r="B4173" s="30" t="s">
        <v>8973</v>
      </c>
      <c r="C4173" s="30" t="s">
        <v>4113</v>
      </c>
      <c r="D4173" s="210">
        <v>80.010000000000005</v>
      </c>
    </row>
    <row r="4174" spans="1:4" x14ac:dyDescent="0.25">
      <c r="A4174" s="30">
        <v>42703</v>
      </c>
      <c r="B4174" s="30" t="s">
        <v>8974</v>
      </c>
      <c r="C4174" s="30" t="s">
        <v>4113</v>
      </c>
      <c r="D4174" s="210">
        <v>116</v>
      </c>
    </row>
    <row r="4175" spans="1:4" x14ac:dyDescent="0.25">
      <c r="A4175" s="30">
        <v>42704</v>
      </c>
      <c r="B4175" s="30" t="s">
        <v>8975</v>
      </c>
      <c r="C4175" s="30" t="s">
        <v>4113</v>
      </c>
      <c r="D4175" s="210">
        <v>178.08</v>
      </c>
    </row>
    <row r="4176" spans="1:4" x14ac:dyDescent="0.25">
      <c r="A4176" s="30">
        <v>42705</v>
      </c>
      <c r="B4176" s="30" t="s">
        <v>8976</v>
      </c>
      <c r="C4176" s="30" t="s">
        <v>4113</v>
      </c>
      <c r="D4176" s="210">
        <v>227.2</v>
      </c>
    </row>
    <row r="4177" spans="1:4" x14ac:dyDescent="0.25">
      <c r="A4177" s="30">
        <v>42706</v>
      </c>
      <c r="B4177" s="30" t="s">
        <v>8977</v>
      </c>
      <c r="C4177" s="30" t="s">
        <v>4113</v>
      </c>
      <c r="D4177" s="210">
        <v>281.38</v>
      </c>
    </row>
    <row r="4178" spans="1:4" x14ac:dyDescent="0.25">
      <c r="A4178" s="30">
        <v>11289</v>
      </c>
      <c r="B4178" s="30" t="s">
        <v>8978</v>
      </c>
      <c r="C4178" s="30" t="s">
        <v>4113</v>
      </c>
      <c r="D4178" s="210">
        <v>104.18</v>
      </c>
    </row>
    <row r="4179" spans="1:4" x14ac:dyDescent="0.25">
      <c r="A4179" s="30">
        <v>11241</v>
      </c>
      <c r="B4179" s="30" t="s">
        <v>8979</v>
      </c>
      <c r="C4179" s="30" t="s">
        <v>4113</v>
      </c>
      <c r="D4179" s="210">
        <v>260.45999999999998</v>
      </c>
    </row>
    <row r="4180" spans="1:4" x14ac:dyDescent="0.25">
      <c r="A4180" s="30">
        <v>11301</v>
      </c>
      <c r="B4180" s="30" t="s">
        <v>8980</v>
      </c>
      <c r="C4180" s="30" t="s">
        <v>4113</v>
      </c>
      <c r="D4180" s="210">
        <v>660.46</v>
      </c>
    </row>
    <row r="4181" spans="1:4" x14ac:dyDescent="0.25">
      <c r="A4181" s="30">
        <v>21090</v>
      </c>
      <c r="B4181" s="30" t="s">
        <v>8981</v>
      </c>
      <c r="C4181" s="30" t="s">
        <v>4113</v>
      </c>
      <c r="D4181" s="210">
        <v>809.3</v>
      </c>
    </row>
    <row r="4182" spans="1:4" x14ac:dyDescent="0.25">
      <c r="A4182" s="30">
        <v>14112</v>
      </c>
      <c r="B4182" s="30" t="s">
        <v>8982</v>
      </c>
      <c r="C4182" s="30" t="s">
        <v>4113</v>
      </c>
      <c r="D4182" s="210">
        <v>337.67</v>
      </c>
    </row>
    <row r="4183" spans="1:4" x14ac:dyDescent="0.25">
      <c r="A4183" s="30">
        <v>11315</v>
      </c>
      <c r="B4183" s="30" t="s">
        <v>8983</v>
      </c>
      <c r="C4183" s="30" t="s">
        <v>4113</v>
      </c>
      <c r="D4183" s="210">
        <v>158.13</v>
      </c>
    </row>
    <row r="4184" spans="1:4" x14ac:dyDescent="0.25">
      <c r="A4184" s="30">
        <v>21071</v>
      </c>
      <c r="B4184" s="30" t="s">
        <v>8984</v>
      </c>
      <c r="C4184" s="30" t="s">
        <v>4113</v>
      </c>
      <c r="D4184" s="210">
        <v>241.86</v>
      </c>
    </row>
    <row r="4185" spans="1:4" x14ac:dyDescent="0.25">
      <c r="A4185" s="30">
        <v>11316</v>
      </c>
      <c r="B4185" s="30" t="s">
        <v>8985</v>
      </c>
      <c r="C4185" s="30" t="s">
        <v>4113</v>
      </c>
      <c r="D4185" s="210">
        <v>520.92999999999995</v>
      </c>
    </row>
    <row r="4186" spans="1:4" x14ac:dyDescent="0.25">
      <c r="A4186" s="30">
        <v>6243</v>
      </c>
      <c r="B4186" s="30" t="s">
        <v>8986</v>
      </c>
      <c r="C4186" s="30" t="s">
        <v>4113</v>
      </c>
      <c r="D4186" s="210">
        <v>600</v>
      </c>
    </row>
    <row r="4187" spans="1:4" x14ac:dyDescent="0.25">
      <c r="A4187" s="30">
        <v>6240</v>
      </c>
      <c r="B4187" s="30" t="s">
        <v>8987</v>
      </c>
      <c r="C4187" s="30" t="s">
        <v>4113</v>
      </c>
      <c r="D4187" s="210">
        <v>794.41</v>
      </c>
    </row>
    <row r="4188" spans="1:4" x14ac:dyDescent="0.25">
      <c r="A4188" s="30">
        <v>11296</v>
      </c>
      <c r="B4188" s="30" t="s">
        <v>8988</v>
      </c>
      <c r="C4188" s="30" t="s">
        <v>4113</v>
      </c>
      <c r="D4188" s="211">
        <v>2531.16</v>
      </c>
    </row>
    <row r="4189" spans="1:4" x14ac:dyDescent="0.25">
      <c r="A4189" s="30">
        <v>11299</v>
      </c>
      <c r="B4189" s="30" t="s">
        <v>8989</v>
      </c>
      <c r="C4189" s="30" t="s">
        <v>4113</v>
      </c>
      <c r="D4189" s="210">
        <v>856.74</v>
      </c>
    </row>
    <row r="4190" spans="1:4" x14ac:dyDescent="0.25">
      <c r="A4190" s="30">
        <v>11066</v>
      </c>
      <c r="B4190" s="30" t="s">
        <v>8990</v>
      </c>
      <c r="C4190" s="30" t="s">
        <v>4113</v>
      </c>
      <c r="D4190" s="210">
        <v>15.91</v>
      </c>
    </row>
    <row r="4191" spans="1:4" x14ac:dyDescent="0.25">
      <c r="A4191" s="30">
        <v>11065</v>
      </c>
      <c r="B4191" s="30" t="s">
        <v>8991</v>
      </c>
      <c r="C4191" s="30" t="s">
        <v>4113</v>
      </c>
      <c r="D4191" s="210">
        <v>18.239999999999998</v>
      </c>
    </row>
    <row r="4192" spans="1:4" x14ac:dyDescent="0.25">
      <c r="A4192" s="30">
        <v>11688</v>
      </c>
      <c r="B4192" s="30" t="s">
        <v>8992</v>
      </c>
      <c r="C4192" s="30" t="s">
        <v>4113</v>
      </c>
      <c r="D4192" s="210">
        <v>495.86</v>
      </c>
    </row>
    <row r="4193" spans="1:4" x14ac:dyDescent="0.25">
      <c r="A4193" s="30">
        <v>37736</v>
      </c>
      <c r="B4193" s="30" t="s">
        <v>8993</v>
      </c>
      <c r="C4193" s="30" t="s">
        <v>4113</v>
      </c>
      <c r="D4193" s="211">
        <v>72850</v>
      </c>
    </row>
    <row r="4194" spans="1:4" x14ac:dyDescent="0.25">
      <c r="A4194" s="30">
        <v>37739</v>
      </c>
      <c r="B4194" s="30" t="s">
        <v>8994</v>
      </c>
      <c r="C4194" s="30" t="s">
        <v>4113</v>
      </c>
      <c r="D4194" s="211">
        <v>89661.53</v>
      </c>
    </row>
    <row r="4195" spans="1:4" x14ac:dyDescent="0.25">
      <c r="A4195" s="30">
        <v>37740</v>
      </c>
      <c r="B4195" s="30" t="s">
        <v>8995</v>
      </c>
      <c r="C4195" s="30" t="s">
        <v>4113</v>
      </c>
      <c r="D4195" s="211">
        <v>51165.54</v>
      </c>
    </row>
    <row r="4196" spans="1:4" x14ac:dyDescent="0.25">
      <c r="A4196" s="30">
        <v>37738</v>
      </c>
      <c r="B4196" s="30" t="s">
        <v>8996</v>
      </c>
      <c r="C4196" s="30" t="s">
        <v>4113</v>
      </c>
      <c r="D4196" s="211">
        <v>60789.55</v>
      </c>
    </row>
    <row r="4197" spans="1:4" x14ac:dyDescent="0.25">
      <c r="A4197" s="30">
        <v>37737</v>
      </c>
      <c r="B4197" s="30" t="s">
        <v>8997</v>
      </c>
      <c r="C4197" s="30" t="s">
        <v>4113</v>
      </c>
      <c r="D4197" s="211">
        <v>48363.62</v>
      </c>
    </row>
    <row r="4198" spans="1:4" x14ac:dyDescent="0.25">
      <c r="A4198" s="30">
        <v>25014</v>
      </c>
      <c r="B4198" s="30" t="s">
        <v>8998</v>
      </c>
      <c r="C4198" s="30" t="s">
        <v>4113</v>
      </c>
      <c r="D4198" s="211">
        <v>101295.6</v>
      </c>
    </row>
    <row r="4199" spans="1:4" x14ac:dyDescent="0.25">
      <c r="A4199" s="30">
        <v>25013</v>
      </c>
      <c r="B4199" s="30" t="s">
        <v>8999</v>
      </c>
      <c r="C4199" s="30" t="s">
        <v>4113</v>
      </c>
      <c r="D4199" s="211">
        <v>106168.52</v>
      </c>
    </row>
    <row r="4200" spans="1:4" x14ac:dyDescent="0.25">
      <c r="A4200" s="30">
        <v>14405</v>
      </c>
      <c r="B4200" s="30" t="s">
        <v>9000</v>
      </c>
      <c r="C4200" s="30" t="s">
        <v>4113</v>
      </c>
      <c r="D4200" s="211">
        <v>124624.66</v>
      </c>
    </row>
    <row r="4201" spans="1:4" x14ac:dyDescent="0.25">
      <c r="A4201" s="30">
        <v>36790</v>
      </c>
      <c r="B4201" s="30" t="s">
        <v>9001</v>
      </c>
      <c r="C4201" s="30" t="s">
        <v>4113</v>
      </c>
      <c r="D4201" s="210">
        <v>248.27</v>
      </c>
    </row>
    <row r="4202" spans="1:4" x14ac:dyDescent="0.25">
      <c r="A4202" s="30">
        <v>20271</v>
      </c>
      <c r="B4202" s="30" t="s">
        <v>9002</v>
      </c>
      <c r="C4202" s="30" t="s">
        <v>4113</v>
      </c>
      <c r="D4202" s="210">
        <v>696.41</v>
      </c>
    </row>
    <row r="4203" spans="1:4" x14ac:dyDescent="0.25">
      <c r="A4203" s="30">
        <v>10423</v>
      </c>
      <c r="B4203" s="30" t="s">
        <v>9003</v>
      </c>
      <c r="C4203" s="30" t="s">
        <v>4113</v>
      </c>
      <c r="D4203" s="210">
        <v>431.93</v>
      </c>
    </row>
    <row r="4204" spans="1:4" x14ac:dyDescent="0.25">
      <c r="A4204" s="30">
        <v>37589</v>
      </c>
      <c r="B4204" s="30" t="s">
        <v>9004</v>
      </c>
      <c r="C4204" s="30" t="s">
        <v>4113</v>
      </c>
      <c r="D4204" s="210">
        <v>304.2</v>
      </c>
    </row>
    <row r="4205" spans="1:4" x14ac:dyDescent="0.25">
      <c r="A4205" s="30">
        <v>11690</v>
      </c>
      <c r="B4205" s="30" t="s">
        <v>9005</v>
      </c>
      <c r="C4205" s="30" t="s">
        <v>4113</v>
      </c>
      <c r="D4205" s="210">
        <v>161.6</v>
      </c>
    </row>
    <row r="4206" spans="1:4" x14ac:dyDescent="0.25">
      <c r="A4206" s="30">
        <v>20234</v>
      </c>
      <c r="B4206" s="30" t="s">
        <v>9006</v>
      </c>
      <c r="C4206" s="30" t="s">
        <v>4113</v>
      </c>
      <c r="D4206" s="210">
        <v>204.51</v>
      </c>
    </row>
    <row r="4207" spans="1:4" x14ac:dyDescent="0.25">
      <c r="A4207" s="30">
        <v>4763</v>
      </c>
      <c r="B4207" s="30" t="s">
        <v>9007</v>
      </c>
      <c r="C4207" s="30" t="s">
        <v>4115</v>
      </c>
      <c r="D4207" s="210">
        <v>16.75</v>
      </c>
    </row>
    <row r="4208" spans="1:4" x14ac:dyDescent="0.25">
      <c r="A4208" s="30">
        <v>41070</v>
      </c>
      <c r="B4208" s="30" t="s">
        <v>9008</v>
      </c>
      <c r="C4208" s="30" t="s">
        <v>4120</v>
      </c>
      <c r="D4208" s="211">
        <v>2970.7</v>
      </c>
    </row>
    <row r="4209" spans="1:4" x14ac:dyDescent="0.25">
      <c r="A4209" s="30">
        <v>14583</v>
      </c>
      <c r="B4209" s="30" t="s">
        <v>9009</v>
      </c>
      <c r="C4209" s="30" t="s">
        <v>4119</v>
      </c>
      <c r="D4209" s="210">
        <v>15.89</v>
      </c>
    </row>
    <row r="4210" spans="1:4" x14ac:dyDescent="0.25">
      <c r="A4210" s="30">
        <v>11457</v>
      </c>
      <c r="B4210" s="30" t="s">
        <v>13664</v>
      </c>
      <c r="C4210" s="30" t="s">
        <v>4113</v>
      </c>
      <c r="D4210" s="210">
        <v>49.21</v>
      </c>
    </row>
    <row r="4211" spans="1:4" x14ac:dyDescent="0.25">
      <c r="A4211" s="30">
        <v>21121</v>
      </c>
      <c r="B4211" s="30" t="s">
        <v>9010</v>
      </c>
      <c r="C4211" s="30" t="s">
        <v>4113</v>
      </c>
      <c r="D4211" s="210">
        <v>4.5199999999999996</v>
      </c>
    </row>
    <row r="4212" spans="1:4" x14ac:dyDescent="0.25">
      <c r="A4212" s="30">
        <v>38010</v>
      </c>
      <c r="B4212" s="30" t="s">
        <v>9011</v>
      </c>
      <c r="C4212" s="30" t="s">
        <v>4113</v>
      </c>
      <c r="D4212" s="210">
        <v>7.4</v>
      </c>
    </row>
    <row r="4213" spans="1:4" x14ac:dyDescent="0.25">
      <c r="A4213" s="30">
        <v>38011</v>
      </c>
      <c r="B4213" s="30" t="s">
        <v>9012</v>
      </c>
      <c r="C4213" s="30" t="s">
        <v>4113</v>
      </c>
      <c r="D4213" s="210">
        <v>13.65</v>
      </c>
    </row>
    <row r="4214" spans="1:4" x14ac:dyDescent="0.25">
      <c r="A4214" s="30">
        <v>38012</v>
      </c>
      <c r="B4214" s="30" t="s">
        <v>9013</v>
      </c>
      <c r="C4214" s="30" t="s">
        <v>4113</v>
      </c>
      <c r="D4214" s="210">
        <v>46.65</v>
      </c>
    </row>
    <row r="4215" spans="1:4" x14ac:dyDescent="0.25">
      <c r="A4215" s="30">
        <v>38013</v>
      </c>
      <c r="B4215" s="30" t="s">
        <v>9014</v>
      </c>
      <c r="C4215" s="30" t="s">
        <v>4113</v>
      </c>
      <c r="D4215" s="210">
        <v>60.56</v>
      </c>
    </row>
    <row r="4216" spans="1:4" x14ac:dyDescent="0.25">
      <c r="A4216" s="30">
        <v>38014</v>
      </c>
      <c r="B4216" s="30" t="s">
        <v>9015</v>
      </c>
      <c r="C4216" s="30" t="s">
        <v>4113</v>
      </c>
      <c r="D4216" s="210">
        <v>98.56</v>
      </c>
    </row>
    <row r="4217" spans="1:4" x14ac:dyDescent="0.25">
      <c r="A4217" s="30">
        <v>38015</v>
      </c>
      <c r="B4217" s="30" t="s">
        <v>9016</v>
      </c>
      <c r="C4217" s="30" t="s">
        <v>4113</v>
      </c>
      <c r="D4217" s="210">
        <v>237.99</v>
      </c>
    </row>
    <row r="4218" spans="1:4" x14ac:dyDescent="0.25">
      <c r="A4218" s="30">
        <v>38016</v>
      </c>
      <c r="B4218" s="30" t="s">
        <v>9017</v>
      </c>
      <c r="C4218" s="30" t="s">
        <v>4113</v>
      </c>
      <c r="D4218" s="210">
        <v>289.58</v>
      </c>
    </row>
    <row r="4219" spans="1:4" x14ac:dyDescent="0.25">
      <c r="A4219" s="30">
        <v>12741</v>
      </c>
      <c r="B4219" s="30" t="s">
        <v>9018</v>
      </c>
      <c r="C4219" s="30" t="s">
        <v>4113</v>
      </c>
      <c r="D4219" s="211">
        <v>1356.05</v>
      </c>
    </row>
    <row r="4220" spans="1:4" x14ac:dyDescent="0.25">
      <c r="A4220" s="30">
        <v>12733</v>
      </c>
      <c r="B4220" s="30" t="s">
        <v>9019</v>
      </c>
      <c r="C4220" s="30" t="s">
        <v>4113</v>
      </c>
      <c r="D4220" s="210">
        <v>6.82</v>
      </c>
    </row>
    <row r="4221" spans="1:4" x14ac:dyDescent="0.25">
      <c r="A4221" s="30">
        <v>12734</v>
      </c>
      <c r="B4221" s="30" t="s">
        <v>9020</v>
      </c>
      <c r="C4221" s="30" t="s">
        <v>4113</v>
      </c>
      <c r="D4221" s="210">
        <v>14.54</v>
      </c>
    </row>
    <row r="4222" spans="1:4" x14ac:dyDescent="0.25">
      <c r="A4222" s="30">
        <v>12735</v>
      </c>
      <c r="B4222" s="30" t="s">
        <v>9021</v>
      </c>
      <c r="C4222" s="30" t="s">
        <v>4113</v>
      </c>
      <c r="D4222" s="210">
        <v>23.92</v>
      </c>
    </row>
    <row r="4223" spans="1:4" x14ac:dyDescent="0.25">
      <c r="A4223" s="30">
        <v>12736</v>
      </c>
      <c r="B4223" s="30" t="s">
        <v>9022</v>
      </c>
      <c r="C4223" s="30" t="s">
        <v>4113</v>
      </c>
      <c r="D4223" s="210">
        <v>54.69</v>
      </c>
    </row>
    <row r="4224" spans="1:4" x14ac:dyDescent="0.25">
      <c r="A4224" s="30">
        <v>12737</v>
      </c>
      <c r="B4224" s="30" t="s">
        <v>9023</v>
      </c>
      <c r="C4224" s="30" t="s">
        <v>4113</v>
      </c>
      <c r="D4224" s="210">
        <v>70.459999999999994</v>
      </c>
    </row>
    <row r="4225" spans="1:4" x14ac:dyDescent="0.25">
      <c r="A4225" s="30">
        <v>12738</v>
      </c>
      <c r="B4225" s="30" t="s">
        <v>9024</v>
      </c>
      <c r="C4225" s="30" t="s">
        <v>4113</v>
      </c>
      <c r="D4225" s="210">
        <v>139.26</v>
      </c>
    </row>
    <row r="4226" spans="1:4" x14ac:dyDescent="0.25">
      <c r="A4226" s="30">
        <v>12739</v>
      </c>
      <c r="B4226" s="30" t="s">
        <v>9025</v>
      </c>
      <c r="C4226" s="30" t="s">
        <v>4113</v>
      </c>
      <c r="D4226" s="210">
        <v>396.41</v>
      </c>
    </row>
    <row r="4227" spans="1:4" x14ac:dyDescent="0.25">
      <c r="A4227" s="30">
        <v>12740</v>
      </c>
      <c r="B4227" s="30" t="s">
        <v>9026</v>
      </c>
      <c r="C4227" s="30" t="s">
        <v>4113</v>
      </c>
      <c r="D4227" s="210">
        <v>620.21</v>
      </c>
    </row>
    <row r="4228" spans="1:4" x14ac:dyDescent="0.25">
      <c r="A4228" s="30">
        <v>6297</v>
      </c>
      <c r="B4228" s="30" t="s">
        <v>9027</v>
      </c>
      <c r="C4228" s="30" t="s">
        <v>4113</v>
      </c>
      <c r="D4228" s="210">
        <v>26.2</v>
      </c>
    </row>
    <row r="4229" spans="1:4" x14ac:dyDescent="0.25">
      <c r="A4229" s="30">
        <v>6296</v>
      </c>
      <c r="B4229" s="30" t="s">
        <v>9028</v>
      </c>
      <c r="C4229" s="30" t="s">
        <v>4113</v>
      </c>
      <c r="D4229" s="210">
        <v>20.68</v>
      </c>
    </row>
    <row r="4230" spans="1:4" x14ac:dyDescent="0.25">
      <c r="A4230" s="30">
        <v>6294</v>
      </c>
      <c r="B4230" s="30" t="s">
        <v>9029</v>
      </c>
      <c r="C4230" s="30" t="s">
        <v>4113</v>
      </c>
      <c r="D4230" s="210">
        <v>5.89</v>
      </c>
    </row>
    <row r="4231" spans="1:4" x14ac:dyDescent="0.25">
      <c r="A4231" s="30">
        <v>6323</v>
      </c>
      <c r="B4231" s="30" t="s">
        <v>9030</v>
      </c>
      <c r="C4231" s="30" t="s">
        <v>4113</v>
      </c>
      <c r="D4231" s="210">
        <v>13.51</v>
      </c>
    </row>
    <row r="4232" spans="1:4" x14ac:dyDescent="0.25">
      <c r="A4232" s="30">
        <v>6299</v>
      </c>
      <c r="B4232" s="30" t="s">
        <v>9031</v>
      </c>
      <c r="C4232" s="30" t="s">
        <v>4113</v>
      </c>
      <c r="D4232" s="210">
        <v>78.8</v>
      </c>
    </row>
    <row r="4233" spans="1:4" x14ac:dyDescent="0.25">
      <c r="A4233" s="30">
        <v>6298</v>
      </c>
      <c r="B4233" s="30" t="s">
        <v>9032</v>
      </c>
      <c r="C4233" s="30" t="s">
        <v>4113</v>
      </c>
      <c r="D4233" s="210">
        <v>41.5</v>
      </c>
    </row>
    <row r="4234" spans="1:4" x14ac:dyDescent="0.25">
      <c r="A4234" s="30">
        <v>6295</v>
      </c>
      <c r="B4234" s="30" t="s">
        <v>9033</v>
      </c>
      <c r="C4234" s="30" t="s">
        <v>4113</v>
      </c>
      <c r="D4234" s="210">
        <v>8.39</v>
      </c>
    </row>
    <row r="4235" spans="1:4" x14ac:dyDescent="0.25">
      <c r="A4235" s="30">
        <v>6322</v>
      </c>
      <c r="B4235" s="30" t="s">
        <v>9034</v>
      </c>
      <c r="C4235" s="30" t="s">
        <v>4113</v>
      </c>
      <c r="D4235" s="210">
        <v>105.55</v>
      </c>
    </row>
    <row r="4236" spans="1:4" x14ac:dyDescent="0.25">
      <c r="A4236" s="30">
        <v>6300</v>
      </c>
      <c r="B4236" s="30" t="s">
        <v>9035</v>
      </c>
      <c r="C4236" s="30" t="s">
        <v>4113</v>
      </c>
      <c r="D4236" s="210">
        <v>194.59</v>
      </c>
    </row>
    <row r="4237" spans="1:4" x14ac:dyDescent="0.25">
      <c r="A4237" s="30">
        <v>6321</v>
      </c>
      <c r="B4237" s="30" t="s">
        <v>9036</v>
      </c>
      <c r="C4237" s="30" t="s">
        <v>4113</v>
      </c>
      <c r="D4237" s="210">
        <v>277.97000000000003</v>
      </c>
    </row>
    <row r="4238" spans="1:4" x14ac:dyDescent="0.25">
      <c r="A4238" s="30">
        <v>6301</v>
      </c>
      <c r="B4238" s="30" t="s">
        <v>9037</v>
      </c>
      <c r="C4238" s="30" t="s">
        <v>4113</v>
      </c>
      <c r="D4238" s="210">
        <v>651.53</v>
      </c>
    </row>
    <row r="4239" spans="1:4" x14ac:dyDescent="0.25">
      <c r="A4239" s="30">
        <v>7105</v>
      </c>
      <c r="B4239" s="30" t="s">
        <v>9038</v>
      </c>
      <c r="C4239" s="30" t="s">
        <v>4113</v>
      </c>
      <c r="D4239" s="210">
        <v>36.42</v>
      </c>
    </row>
    <row r="4240" spans="1:4" x14ac:dyDescent="0.25">
      <c r="A4240" s="30">
        <v>20183</v>
      </c>
      <c r="B4240" s="30" t="s">
        <v>13665</v>
      </c>
      <c r="C4240" s="30" t="s">
        <v>4113</v>
      </c>
      <c r="D4240" s="210">
        <v>47.95</v>
      </c>
    </row>
    <row r="4241" spans="1:4" x14ac:dyDescent="0.25">
      <c r="A4241" s="30">
        <v>38448</v>
      </c>
      <c r="B4241" s="30" t="s">
        <v>13666</v>
      </c>
      <c r="C4241" s="30" t="s">
        <v>4113</v>
      </c>
      <c r="D4241" s="210">
        <v>225.3</v>
      </c>
    </row>
    <row r="4242" spans="1:4" x14ac:dyDescent="0.25">
      <c r="A4242" s="30">
        <v>20182</v>
      </c>
      <c r="B4242" s="30" t="s">
        <v>13667</v>
      </c>
      <c r="C4242" s="30" t="s">
        <v>4113</v>
      </c>
      <c r="D4242" s="210">
        <v>27.37</v>
      </c>
    </row>
    <row r="4243" spans="1:4" x14ac:dyDescent="0.25">
      <c r="A4243" s="30">
        <v>7119</v>
      </c>
      <c r="B4243" s="30" t="s">
        <v>9039</v>
      </c>
      <c r="C4243" s="30" t="s">
        <v>4113</v>
      </c>
      <c r="D4243" s="210">
        <v>9.5</v>
      </c>
    </row>
    <row r="4244" spans="1:4" x14ac:dyDescent="0.25">
      <c r="A4244" s="30">
        <v>7120</v>
      </c>
      <c r="B4244" s="30" t="s">
        <v>9040</v>
      </c>
      <c r="C4244" s="30" t="s">
        <v>4113</v>
      </c>
      <c r="D4244" s="210">
        <v>6.52</v>
      </c>
    </row>
    <row r="4245" spans="1:4" x14ac:dyDescent="0.25">
      <c r="A4245" s="30">
        <v>6319</v>
      </c>
      <c r="B4245" s="30" t="s">
        <v>9041</v>
      </c>
      <c r="C4245" s="30" t="s">
        <v>4113</v>
      </c>
      <c r="D4245" s="210">
        <v>30.78</v>
      </c>
    </row>
    <row r="4246" spans="1:4" x14ac:dyDescent="0.25">
      <c r="A4246" s="30">
        <v>6304</v>
      </c>
      <c r="B4246" s="30" t="s">
        <v>9042</v>
      </c>
      <c r="C4246" s="30" t="s">
        <v>4113</v>
      </c>
      <c r="D4246" s="210">
        <v>30.78</v>
      </c>
    </row>
    <row r="4247" spans="1:4" x14ac:dyDescent="0.25">
      <c r="A4247" s="30">
        <v>21116</v>
      </c>
      <c r="B4247" s="30" t="s">
        <v>9043</v>
      </c>
      <c r="C4247" s="30" t="s">
        <v>4113</v>
      </c>
      <c r="D4247" s="210">
        <v>23.31</v>
      </c>
    </row>
    <row r="4248" spans="1:4" x14ac:dyDescent="0.25">
      <c r="A4248" s="30">
        <v>6320</v>
      </c>
      <c r="B4248" s="30" t="s">
        <v>9044</v>
      </c>
      <c r="C4248" s="30" t="s">
        <v>4113</v>
      </c>
      <c r="D4248" s="210">
        <v>15.85</v>
      </c>
    </row>
    <row r="4249" spans="1:4" x14ac:dyDescent="0.25">
      <c r="A4249" s="30">
        <v>6303</v>
      </c>
      <c r="B4249" s="30" t="s">
        <v>9045</v>
      </c>
      <c r="C4249" s="30" t="s">
        <v>4113</v>
      </c>
      <c r="D4249" s="210">
        <v>15.85</v>
      </c>
    </row>
    <row r="4250" spans="1:4" x14ac:dyDescent="0.25">
      <c r="A4250" s="30">
        <v>6308</v>
      </c>
      <c r="B4250" s="30" t="s">
        <v>9046</v>
      </c>
      <c r="C4250" s="30" t="s">
        <v>4113</v>
      </c>
      <c r="D4250" s="210">
        <v>85.18</v>
      </c>
    </row>
    <row r="4251" spans="1:4" x14ac:dyDescent="0.25">
      <c r="A4251" s="30">
        <v>6317</v>
      </c>
      <c r="B4251" s="30" t="s">
        <v>9047</v>
      </c>
      <c r="C4251" s="30" t="s">
        <v>4113</v>
      </c>
      <c r="D4251" s="210">
        <v>85.18</v>
      </c>
    </row>
    <row r="4252" spans="1:4" x14ac:dyDescent="0.25">
      <c r="A4252" s="30">
        <v>6307</v>
      </c>
      <c r="B4252" s="30" t="s">
        <v>9048</v>
      </c>
      <c r="C4252" s="30" t="s">
        <v>4113</v>
      </c>
      <c r="D4252" s="210">
        <v>85.18</v>
      </c>
    </row>
    <row r="4253" spans="1:4" x14ac:dyDescent="0.25">
      <c r="A4253" s="30">
        <v>6309</v>
      </c>
      <c r="B4253" s="30" t="s">
        <v>9049</v>
      </c>
      <c r="C4253" s="30" t="s">
        <v>4113</v>
      </c>
      <c r="D4253" s="210">
        <v>87.65</v>
      </c>
    </row>
    <row r="4254" spans="1:4" x14ac:dyDescent="0.25">
      <c r="A4254" s="30">
        <v>6318</v>
      </c>
      <c r="B4254" s="30" t="s">
        <v>9050</v>
      </c>
      <c r="C4254" s="30" t="s">
        <v>4113</v>
      </c>
      <c r="D4254" s="210">
        <v>45.94</v>
      </c>
    </row>
    <row r="4255" spans="1:4" x14ac:dyDescent="0.25">
      <c r="A4255" s="30">
        <v>6306</v>
      </c>
      <c r="B4255" s="30" t="s">
        <v>9051</v>
      </c>
      <c r="C4255" s="30" t="s">
        <v>4113</v>
      </c>
      <c r="D4255" s="210">
        <v>45.94</v>
      </c>
    </row>
    <row r="4256" spans="1:4" x14ac:dyDescent="0.25">
      <c r="A4256" s="30">
        <v>6305</v>
      </c>
      <c r="B4256" s="30" t="s">
        <v>9052</v>
      </c>
      <c r="C4256" s="30" t="s">
        <v>4113</v>
      </c>
      <c r="D4256" s="210">
        <v>45.94</v>
      </c>
    </row>
    <row r="4257" spans="1:4" x14ac:dyDescent="0.25">
      <c r="A4257" s="30">
        <v>6302</v>
      </c>
      <c r="B4257" s="30" t="s">
        <v>9053</v>
      </c>
      <c r="C4257" s="30" t="s">
        <v>4113</v>
      </c>
      <c r="D4257" s="210">
        <v>9.74</v>
      </c>
    </row>
    <row r="4258" spans="1:4" x14ac:dyDescent="0.25">
      <c r="A4258" s="30">
        <v>6312</v>
      </c>
      <c r="B4258" s="30" t="s">
        <v>9054</v>
      </c>
      <c r="C4258" s="30" t="s">
        <v>4113</v>
      </c>
      <c r="D4258" s="210">
        <v>122.52</v>
      </c>
    </row>
    <row r="4259" spans="1:4" x14ac:dyDescent="0.25">
      <c r="A4259" s="30">
        <v>6311</v>
      </c>
      <c r="B4259" s="30" t="s">
        <v>9055</v>
      </c>
      <c r="C4259" s="30" t="s">
        <v>4113</v>
      </c>
      <c r="D4259" s="210">
        <v>122.52</v>
      </c>
    </row>
    <row r="4260" spans="1:4" x14ac:dyDescent="0.25">
      <c r="A4260" s="30">
        <v>6310</v>
      </c>
      <c r="B4260" s="30" t="s">
        <v>9056</v>
      </c>
      <c r="C4260" s="30" t="s">
        <v>4113</v>
      </c>
      <c r="D4260" s="210">
        <v>122.52</v>
      </c>
    </row>
    <row r="4261" spans="1:4" x14ac:dyDescent="0.25">
      <c r="A4261" s="30">
        <v>6314</v>
      </c>
      <c r="B4261" s="30" t="s">
        <v>9057</v>
      </c>
      <c r="C4261" s="30" t="s">
        <v>4113</v>
      </c>
      <c r="D4261" s="210">
        <v>122.52</v>
      </c>
    </row>
    <row r="4262" spans="1:4" x14ac:dyDescent="0.25">
      <c r="A4262" s="30">
        <v>6313</v>
      </c>
      <c r="B4262" s="30" t="s">
        <v>9058</v>
      </c>
      <c r="C4262" s="30" t="s">
        <v>4113</v>
      </c>
      <c r="D4262" s="210">
        <v>122.52</v>
      </c>
    </row>
    <row r="4263" spans="1:4" x14ac:dyDescent="0.25">
      <c r="A4263" s="30">
        <v>6315</v>
      </c>
      <c r="B4263" s="30" t="s">
        <v>9059</v>
      </c>
      <c r="C4263" s="30" t="s">
        <v>4113</v>
      </c>
      <c r="D4263" s="210">
        <v>231.98</v>
      </c>
    </row>
    <row r="4264" spans="1:4" x14ac:dyDescent="0.25">
      <c r="A4264" s="30">
        <v>6316</v>
      </c>
      <c r="B4264" s="30" t="s">
        <v>9060</v>
      </c>
      <c r="C4264" s="30" t="s">
        <v>4113</v>
      </c>
      <c r="D4264" s="210">
        <v>231.98</v>
      </c>
    </row>
    <row r="4265" spans="1:4" x14ac:dyDescent="0.25">
      <c r="A4265" s="30">
        <v>38878</v>
      </c>
      <c r="B4265" s="30" t="s">
        <v>9061</v>
      </c>
      <c r="C4265" s="30" t="s">
        <v>4113</v>
      </c>
      <c r="D4265" s="210">
        <v>20.86</v>
      </c>
    </row>
    <row r="4266" spans="1:4" x14ac:dyDescent="0.25">
      <c r="A4266" s="30">
        <v>38879</v>
      </c>
      <c r="B4266" s="30" t="s">
        <v>9062</v>
      </c>
      <c r="C4266" s="30" t="s">
        <v>4113</v>
      </c>
      <c r="D4266" s="210">
        <v>39.1</v>
      </c>
    </row>
    <row r="4267" spans="1:4" x14ac:dyDescent="0.25">
      <c r="A4267" s="30">
        <v>38881</v>
      </c>
      <c r="B4267" s="30" t="s">
        <v>9063</v>
      </c>
      <c r="C4267" s="30" t="s">
        <v>4113</v>
      </c>
      <c r="D4267" s="210">
        <v>20.46</v>
      </c>
    </row>
    <row r="4268" spans="1:4" x14ac:dyDescent="0.25">
      <c r="A4268" s="30">
        <v>38880</v>
      </c>
      <c r="B4268" s="30" t="s">
        <v>9064</v>
      </c>
      <c r="C4268" s="30" t="s">
        <v>4113</v>
      </c>
      <c r="D4268" s="210">
        <v>21.44</v>
      </c>
    </row>
    <row r="4269" spans="1:4" x14ac:dyDescent="0.25">
      <c r="A4269" s="30">
        <v>38882</v>
      </c>
      <c r="B4269" s="30" t="s">
        <v>9065</v>
      </c>
      <c r="C4269" s="30" t="s">
        <v>4113</v>
      </c>
      <c r="D4269" s="210">
        <v>22.21</v>
      </c>
    </row>
    <row r="4270" spans="1:4" x14ac:dyDescent="0.25">
      <c r="A4270" s="30">
        <v>38883</v>
      </c>
      <c r="B4270" s="30" t="s">
        <v>9066</v>
      </c>
      <c r="C4270" s="30" t="s">
        <v>4113</v>
      </c>
      <c r="D4270" s="210">
        <v>32.840000000000003</v>
      </c>
    </row>
    <row r="4271" spans="1:4" x14ac:dyDescent="0.25">
      <c r="A4271" s="30">
        <v>38884</v>
      </c>
      <c r="B4271" s="30" t="s">
        <v>9067</v>
      </c>
      <c r="C4271" s="30" t="s">
        <v>4113</v>
      </c>
      <c r="D4271" s="210">
        <v>35.65</v>
      </c>
    </row>
    <row r="4272" spans="1:4" x14ac:dyDescent="0.25">
      <c r="A4272" s="30">
        <v>38885</v>
      </c>
      <c r="B4272" s="30" t="s">
        <v>9068</v>
      </c>
      <c r="C4272" s="30" t="s">
        <v>4113</v>
      </c>
      <c r="D4272" s="210">
        <v>34.49</v>
      </c>
    </row>
    <row r="4273" spans="1:4" x14ac:dyDescent="0.25">
      <c r="A4273" s="30">
        <v>38886</v>
      </c>
      <c r="B4273" s="30" t="s">
        <v>9069</v>
      </c>
      <c r="C4273" s="30" t="s">
        <v>4113</v>
      </c>
      <c r="D4273" s="210">
        <v>37.22</v>
      </c>
    </row>
    <row r="4274" spans="1:4" x14ac:dyDescent="0.25">
      <c r="A4274" s="30">
        <v>38887</v>
      </c>
      <c r="B4274" s="30" t="s">
        <v>9070</v>
      </c>
      <c r="C4274" s="30" t="s">
        <v>4113</v>
      </c>
      <c r="D4274" s="210">
        <v>33.43</v>
      </c>
    </row>
    <row r="4275" spans="1:4" x14ac:dyDescent="0.25">
      <c r="A4275" s="30">
        <v>38888</v>
      </c>
      <c r="B4275" s="30" t="s">
        <v>9071</v>
      </c>
      <c r="C4275" s="30" t="s">
        <v>4113</v>
      </c>
      <c r="D4275" s="210">
        <v>39.74</v>
      </c>
    </row>
    <row r="4276" spans="1:4" x14ac:dyDescent="0.25">
      <c r="A4276" s="30">
        <v>38890</v>
      </c>
      <c r="B4276" s="30" t="s">
        <v>9072</v>
      </c>
      <c r="C4276" s="30" t="s">
        <v>4113</v>
      </c>
      <c r="D4276" s="210">
        <v>59.08</v>
      </c>
    </row>
    <row r="4277" spans="1:4" x14ac:dyDescent="0.25">
      <c r="A4277" s="30">
        <v>38893</v>
      </c>
      <c r="B4277" s="30" t="s">
        <v>9073</v>
      </c>
      <c r="C4277" s="30" t="s">
        <v>4113</v>
      </c>
      <c r="D4277" s="210">
        <v>47.51</v>
      </c>
    </row>
    <row r="4278" spans="1:4" x14ac:dyDescent="0.25">
      <c r="A4278" s="30">
        <v>38894</v>
      </c>
      <c r="B4278" s="30" t="s">
        <v>9074</v>
      </c>
      <c r="C4278" s="30" t="s">
        <v>4113</v>
      </c>
      <c r="D4278" s="210">
        <v>60.34</v>
      </c>
    </row>
    <row r="4279" spans="1:4" x14ac:dyDescent="0.25">
      <c r="A4279" s="30">
        <v>38896</v>
      </c>
      <c r="B4279" s="30" t="s">
        <v>9075</v>
      </c>
      <c r="C4279" s="30" t="s">
        <v>4113</v>
      </c>
      <c r="D4279" s="210">
        <v>61.53</v>
      </c>
    </row>
    <row r="4280" spans="1:4" x14ac:dyDescent="0.25">
      <c r="A4280" s="30">
        <v>39324</v>
      </c>
      <c r="B4280" s="30" t="s">
        <v>9076</v>
      </c>
      <c r="C4280" s="30" t="s">
        <v>4113</v>
      </c>
      <c r="D4280" s="210">
        <v>10.029999999999999</v>
      </c>
    </row>
    <row r="4281" spans="1:4" x14ac:dyDescent="0.25">
      <c r="A4281" s="30">
        <v>39325</v>
      </c>
      <c r="B4281" s="30" t="s">
        <v>9077</v>
      </c>
      <c r="C4281" s="30" t="s">
        <v>4113</v>
      </c>
      <c r="D4281" s="210">
        <v>15.18</v>
      </c>
    </row>
    <row r="4282" spans="1:4" x14ac:dyDescent="0.25">
      <c r="A4282" s="30">
        <v>39326</v>
      </c>
      <c r="B4282" s="30" t="s">
        <v>9078</v>
      </c>
      <c r="C4282" s="30" t="s">
        <v>4113</v>
      </c>
      <c r="D4282" s="210">
        <v>39.090000000000003</v>
      </c>
    </row>
    <row r="4283" spans="1:4" x14ac:dyDescent="0.25">
      <c r="A4283" s="30">
        <v>39327</v>
      </c>
      <c r="B4283" s="30" t="s">
        <v>9079</v>
      </c>
      <c r="C4283" s="30" t="s">
        <v>4113</v>
      </c>
      <c r="D4283" s="210">
        <v>59.22</v>
      </c>
    </row>
    <row r="4284" spans="1:4" x14ac:dyDescent="0.25">
      <c r="A4284" s="30">
        <v>20176</v>
      </c>
      <c r="B4284" s="30" t="s">
        <v>9080</v>
      </c>
      <c r="C4284" s="30" t="s">
        <v>4113</v>
      </c>
      <c r="D4284" s="210">
        <v>41.32</v>
      </c>
    </row>
    <row r="4285" spans="1:4" x14ac:dyDescent="0.25">
      <c r="A4285" s="30">
        <v>11378</v>
      </c>
      <c r="B4285" s="30" t="s">
        <v>9081</v>
      </c>
      <c r="C4285" s="30" t="s">
        <v>4113</v>
      </c>
      <c r="D4285" s="210">
        <v>106.25</v>
      </c>
    </row>
    <row r="4286" spans="1:4" x14ac:dyDescent="0.25">
      <c r="A4286" s="30">
        <v>11379</v>
      </c>
      <c r="B4286" s="30" t="s">
        <v>9082</v>
      </c>
      <c r="C4286" s="30" t="s">
        <v>4113</v>
      </c>
      <c r="D4286" s="210">
        <v>89.79</v>
      </c>
    </row>
    <row r="4287" spans="1:4" x14ac:dyDescent="0.25">
      <c r="A4287" s="30">
        <v>11493</v>
      </c>
      <c r="B4287" s="30" t="s">
        <v>9083</v>
      </c>
      <c r="C4287" s="30" t="s">
        <v>4113</v>
      </c>
      <c r="D4287" s="210">
        <v>51.79</v>
      </c>
    </row>
    <row r="4288" spans="1:4" x14ac:dyDescent="0.25">
      <c r="A4288" s="30">
        <v>42717</v>
      </c>
      <c r="B4288" s="30" t="s">
        <v>9084</v>
      </c>
      <c r="C4288" s="30" t="s">
        <v>4113</v>
      </c>
      <c r="D4288" s="210">
        <v>690.33</v>
      </c>
    </row>
    <row r="4289" spans="1:4" x14ac:dyDescent="0.25">
      <c r="A4289" s="30">
        <v>42718</v>
      </c>
      <c r="B4289" s="30" t="s">
        <v>9085</v>
      </c>
      <c r="C4289" s="30" t="s">
        <v>4113</v>
      </c>
      <c r="D4289" s="210">
        <v>766.4</v>
      </c>
    </row>
    <row r="4290" spans="1:4" x14ac:dyDescent="0.25">
      <c r="A4290" s="30">
        <v>7106</v>
      </c>
      <c r="B4290" s="30" t="s">
        <v>9086</v>
      </c>
      <c r="C4290" s="30" t="s">
        <v>4113</v>
      </c>
      <c r="D4290" s="210">
        <v>154.6</v>
      </c>
    </row>
    <row r="4291" spans="1:4" x14ac:dyDescent="0.25">
      <c r="A4291" s="30">
        <v>7104</v>
      </c>
      <c r="B4291" s="30" t="s">
        <v>9087</v>
      </c>
      <c r="C4291" s="30" t="s">
        <v>4113</v>
      </c>
      <c r="D4291" s="210">
        <v>3.22</v>
      </c>
    </row>
    <row r="4292" spans="1:4" x14ac:dyDescent="0.25">
      <c r="A4292" s="30">
        <v>7136</v>
      </c>
      <c r="B4292" s="30" t="s">
        <v>9088</v>
      </c>
      <c r="C4292" s="30" t="s">
        <v>4113</v>
      </c>
      <c r="D4292" s="210">
        <v>6.06</v>
      </c>
    </row>
    <row r="4293" spans="1:4" x14ac:dyDescent="0.25">
      <c r="A4293" s="30">
        <v>7128</v>
      </c>
      <c r="B4293" s="30" t="s">
        <v>9089</v>
      </c>
      <c r="C4293" s="30" t="s">
        <v>4113</v>
      </c>
      <c r="D4293" s="210">
        <v>9.93</v>
      </c>
    </row>
    <row r="4294" spans="1:4" x14ac:dyDescent="0.25">
      <c r="A4294" s="30">
        <v>7108</v>
      </c>
      <c r="B4294" s="30" t="s">
        <v>9090</v>
      </c>
      <c r="C4294" s="30" t="s">
        <v>4113</v>
      </c>
      <c r="D4294" s="210">
        <v>10.62</v>
      </c>
    </row>
    <row r="4295" spans="1:4" x14ac:dyDescent="0.25">
      <c r="A4295" s="30">
        <v>7129</v>
      </c>
      <c r="B4295" s="30" t="s">
        <v>9091</v>
      </c>
      <c r="C4295" s="30" t="s">
        <v>4113</v>
      </c>
      <c r="D4295" s="210">
        <v>8.83</v>
      </c>
    </row>
    <row r="4296" spans="1:4" x14ac:dyDescent="0.25">
      <c r="A4296" s="30">
        <v>7130</v>
      </c>
      <c r="B4296" s="30" t="s">
        <v>9092</v>
      </c>
      <c r="C4296" s="30" t="s">
        <v>4113</v>
      </c>
      <c r="D4296" s="210">
        <v>14.41</v>
      </c>
    </row>
    <row r="4297" spans="1:4" x14ac:dyDescent="0.25">
      <c r="A4297" s="30">
        <v>7131</v>
      </c>
      <c r="B4297" s="30" t="s">
        <v>9093</v>
      </c>
      <c r="C4297" s="30" t="s">
        <v>4113</v>
      </c>
      <c r="D4297" s="210">
        <v>17.670000000000002</v>
      </c>
    </row>
    <row r="4298" spans="1:4" x14ac:dyDescent="0.25">
      <c r="A4298" s="30">
        <v>7132</v>
      </c>
      <c r="B4298" s="30" t="s">
        <v>9094</v>
      </c>
      <c r="C4298" s="30" t="s">
        <v>4113</v>
      </c>
      <c r="D4298" s="210">
        <v>49.06</v>
      </c>
    </row>
    <row r="4299" spans="1:4" x14ac:dyDescent="0.25">
      <c r="A4299" s="30">
        <v>7133</v>
      </c>
      <c r="B4299" s="30" t="s">
        <v>9095</v>
      </c>
      <c r="C4299" s="30" t="s">
        <v>4113</v>
      </c>
      <c r="D4299" s="210">
        <v>76.2</v>
      </c>
    </row>
    <row r="4300" spans="1:4" x14ac:dyDescent="0.25">
      <c r="A4300" s="30">
        <v>37420</v>
      </c>
      <c r="B4300" s="30" t="s">
        <v>9096</v>
      </c>
      <c r="C4300" s="30" t="s">
        <v>4113</v>
      </c>
      <c r="D4300" s="210">
        <v>43.4</v>
      </c>
    </row>
    <row r="4301" spans="1:4" x14ac:dyDescent="0.25">
      <c r="A4301" s="30">
        <v>37421</v>
      </c>
      <c r="B4301" s="30" t="s">
        <v>9097</v>
      </c>
      <c r="C4301" s="30" t="s">
        <v>4113</v>
      </c>
      <c r="D4301" s="210">
        <v>59.32</v>
      </c>
    </row>
    <row r="4302" spans="1:4" x14ac:dyDescent="0.25">
      <c r="A4302" s="30">
        <v>37422</v>
      </c>
      <c r="B4302" s="30" t="s">
        <v>9098</v>
      </c>
      <c r="C4302" s="30" t="s">
        <v>4113</v>
      </c>
      <c r="D4302" s="210">
        <v>55.53</v>
      </c>
    </row>
    <row r="4303" spans="1:4" x14ac:dyDescent="0.25">
      <c r="A4303" s="30">
        <v>37443</v>
      </c>
      <c r="B4303" s="30" t="s">
        <v>9099</v>
      </c>
      <c r="C4303" s="30" t="s">
        <v>4113</v>
      </c>
      <c r="D4303" s="210">
        <v>149.44</v>
      </c>
    </row>
    <row r="4304" spans="1:4" x14ac:dyDescent="0.25">
      <c r="A4304" s="30">
        <v>37444</v>
      </c>
      <c r="B4304" s="30" t="s">
        <v>9100</v>
      </c>
      <c r="C4304" s="30" t="s">
        <v>4113</v>
      </c>
      <c r="D4304" s="210">
        <v>151.97999999999999</v>
      </c>
    </row>
    <row r="4305" spans="1:4" x14ac:dyDescent="0.25">
      <c r="A4305" s="30">
        <v>37445</v>
      </c>
      <c r="B4305" s="30" t="s">
        <v>9101</v>
      </c>
      <c r="C4305" s="30" t="s">
        <v>4113</v>
      </c>
      <c r="D4305" s="210">
        <v>230.36</v>
      </c>
    </row>
    <row r="4306" spans="1:4" x14ac:dyDescent="0.25">
      <c r="A4306" s="30">
        <v>37446</v>
      </c>
      <c r="B4306" s="30" t="s">
        <v>9102</v>
      </c>
      <c r="C4306" s="30" t="s">
        <v>4113</v>
      </c>
      <c r="D4306" s="210">
        <v>251.13</v>
      </c>
    </row>
    <row r="4307" spans="1:4" x14ac:dyDescent="0.25">
      <c r="A4307" s="30">
        <v>37447</v>
      </c>
      <c r="B4307" s="30" t="s">
        <v>9103</v>
      </c>
      <c r="C4307" s="30" t="s">
        <v>4113</v>
      </c>
      <c r="D4307" s="210">
        <v>255.06</v>
      </c>
    </row>
    <row r="4308" spans="1:4" x14ac:dyDescent="0.25">
      <c r="A4308" s="30">
        <v>37448</v>
      </c>
      <c r="B4308" s="30" t="s">
        <v>9104</v>
      </c>
      <c r="C4308" s="30" t="s">
        <v>4113</v>
      </c>
      <c r="D4308" s="210">
        <v>349.85</v>
      </c>
    </row>
    <row r="4309" spans="1:4" x14ac:dyDescent="0.25">
      <c r="A4309" s="30">
        <v>37440</v>
      </c>
      <c r="B4309" s="30" t="s">
        <v>9105</v>
      </c>
      <c r="C4309" s="30" t="s">
        <v>4113</v>
      </c>
      <c r="D4309" s="210">
        <v>118.62</v>
      </c>
    </row>
    <row r="4310" spans="1:4" x14ac:dyDescent="0.25">
      <c r="A4310" s="30">
        <v>37441</v>
      </c>
      <c r="B4310" s="30" t="s">
        <v>9106</v>
      </c>
      <c r="C4310" s="30" t="s">
        <v>4113</v>
      </c>
      <c r="D4310" s="210">
        <v>118.62</v>
      </c>
    </row>
    <row r="4311" spans="1:4" x14ac:dyDescent="0.25">
      <c r="A4311" s="30">
        <v>37442</v>
      </c>
      <c r="B4311" s="30" t="s">
        <v>9107</v>
      </c>
      <c r="C4311" s="30" t="s">
        <v>4113</v>
      </c>
      <c r="D4311" s="210">
        <v>142.87</v>
      </c>
    </row>
    <row r="4312" spans="1:4" x14ac:dyDescent="0.25">
      <c r="A4312" s="30">
        <v>38017</v>
      </c>
      <c r="B4312" s="30" t="s">
        <v>9108</v>
      </c>
      <c r="C4312" s="30" t="s">
        <v>4113</v>
      </c>
      <c r="D4312" s="210">
        <v>14.27</v>
      </c>
    </row>
    <row r="4313" spans="1:4" x14ac:dyDescent="0.25">
      <c r="A4313" s="30">
        <v>38018</v>
      </c>
      <c r="B4313" s="30" t="s">
        <v>9109</v>
      </c>
      <c r="C4313" s="30" t="s">
        <v>4113</v>
      </c>
      <c r="D4313" s="210">
        <v>15.74</v>
      </c>
    </row>
    <row r="4314" spans="1:4" x14ac:dyDescent="0.25">
      <c r="A4314" s="30">
        <v>39895</v>
      </c>
      <c r="B4314" s="30" t="s">
        <v>9110</v>
      </c>
      <c r="C4314" s="30" t="s">
        <v>4113</v>
      </c>
      <c r="D4314" s="210">
        <v>49.26</v>
      </c>
    </row>
    <row r="4315" spans="1:4" x14ac:dyDescent="0.25">
      <c r="A4315" s="30">
        <v>39896</v>
      </c>
      <c r="B4315" s="30" t="s">
        <v>9111</v>
      </c>
      <c r="C4315" s="30" t="s">
        <v>4113</v>
      </c>
      <c r="D4315" s="210">
        <v>72.2</v>
      </c>
    </row>
    <row r="4316" spans="1:4" x14ac:dyDescent="0.25">
      <c r="A4316" s="30">
        <v>38873</v>
      </c>
      <c r="B4316" s="30" t="s">
        <v>9112</v>
      </c>
      <c r="C4316" s="30" t="s">
        <v>4113</v>
      </c>
      <c r="D4316" s="210">
        <v>18.5</v>
      </c>
    </row>
    <row r="4317" spans="1:4" x14ac:dyDescent="0.25">
      <c r="A4317" s="30">
        <v>38874</v>
      </c>
      <c r="B4317" s="30" t="s">
        <v>9113</v>
      </c>
      <c r="C4317" s="30" t="s">
        <v>4113</v>
      </c>
      <c r="D4317" s="210">
        <v>22.5</v>
      </c>
    </row>
    <row r="4318" spans="1:4" x14ac:dyDescent="0.25">
      <c r="A4318" s="30">
        <v>38875</v>
      </c>
      <c r="B4318" s="30" t="s">
        <v>9114</v>
      </c>
      <c r="C4318" s="30" t="s">
        <v>4113</v>
      </c>
      <c r="D4318" s="210">
        <v>39.76</v>
      </c>
    </row>
    <row r="4319" spans="1:4" x14ac:dyDescent="0.25">
      <c r="A4319" s="30">
        <v>38876</v>
      </c>
      <c r="B4319" s="30" t="s">
        <v>9115</v>
      </c>
      <c r="C4319" s="30" t="s">
        <v>4113</v>
      </c>
      <c r="D4319" s="210">
        <v>53.5</v>
      </c>
    </row>
    <row r="4320" spans="1:4" x14ac:dyDescent="0.25">
      <c r="A4320" s="30">
        <v>39000</v>
      </c>
      <c r="B4320" s="30" t="s">
        <v>9116</v>
      </c>
      <c r="C4320" s="30" t="s">
        <v>4113</v>
      </c>
      <c r="D4320" s="210">
        <v>38.840000000000003</v>
      </c>
    </row>
    <row r="4321" spans="1:4" x14ac:dyDescent="0.25">
      <c r="A4321" s="30">
        <v>38674</v>
      </c>
      <c r="B4321" s="30" t="s">
        <v>9117</v>
      </c>
      <c r="C4321" s="30" t="s">
        <v>4113</v>
      </c>
      <c r="D4321" s="210">
        <v>49.6</v>
      </c>
    </row>
    <row r="4322" spans="1:4" x14ac:dyDescent="0.25">
      <c r="A4322" s="30">
        <v>38911</v>
      </c>
      <c r="B4322" s="30" t="s">
        <v>9118</v>
      </c>
      <c r="C4322" s="30" t="s">
        <v>4113</v>
      </c>
      <c r="D4322" s="210">
        <v>66.349999999999994</v>
      </c>
    </row>
    <row r="4323" spans="1:4" x14ac:dyDescent="0.25">
      <c r="A4323" s="30">
        <v>38912</v>
      </c>
      <c r="B4323" s="30" t="s">
        <v>9119</v>
      </c>
      <c r="C4323" s="30" t="s">
        <v>4113</v>
      </c>
      <c r="D4323" s="210">
        <v>84.32</v>
      </c>
    </row>
    <row r="4324" spans="1:4" x14ac:dyDescent="0.25">
      <c r="A4324" s="30">
        <v>38019</v>
      </c>
      <c r="B4324" s="30" t="s">
        <v>9120</v>
      </c>
      <c r="C4324" s="30" t="s">
        <v>4113</v>
      </c>
      <c r="D4324" s="210">
        <v>12.43</v>
      </c>
    </row>
    <row r="4325" spans="1:4" x14ac:dyDescent="0.25">
      <c r="A4325" s="30">
        <v>38020</v>
      </c>
      <c r="B4325" s="30" t="s">
        <v>9121</v>
      </c>
      <c r="C4325" s="30" t="s">
        <v>4113</v>
      </c>
      <c r="D4325" s="210">
        <v>15.74</v>
      </c>
    </row>
    <row r="4326" spans="1:4" x14ac:dyDescent="0.25">
      <c r="A4326" s="30">
        <v>38454</v>
      </c>
      <c r="B4326" s="30" t="s">
        <v>9122</v>
      </c>
      <c r="C4326" s="30" t="s">
        <v>4113</v>
      </c>
      <c r="D4326" s="210">
        <v>7.09</v>
      </c>
    </row>
    <row r="4327" spans="1:4" x14ac:dyDescent="0.25">
      <c r="A4327" s="30">
        <v>38455</v>
      </c>
      <c r="B4327" s="30" t="s">
        <v>9123</v>
      </c>
      <c r="C4327" s="30" t="s">
        <v>4113</v>
      </c>
      <c r="D4327" s="210">
        <v>6.49</v>
      </c>
    </row>
    <row r="4328" spans="1:4" x14ac:dyDescent="0.25">
      <c r="A4328" s="30">
        <v>38462</v>
      </c>
      <c r="B4328" s="30" t="s">
        <v>9124</v>
      </c>
      <c r="C4328" s="30" t="s">
        <v>4113</v>
      </c>
      <c r="D4328" s="210">
        <v>183.14</v>
      </c>
    </row>
    <row r="4329" spans="1:4" x14ac:dyDescent="0.25">
      <c r="A4329" s="30">
        <v>36362</v>
      </c>
      <c r="B4329" s="30" t="s">
        <v>9125</v>
      </c>
      <c r="C4329" s="30" t="s">
        <v>4113</v>
      </c>
      <c r="D4329" s="210">
        <v>2.79</v>
      </c>
    </row>
    <row r="4330" spans="1:4" x14ac:dyDescent="0.25">
      <c r="A4330" s="30">
        <v>36298</v>
      </c>
      <c r="B4330" s="30" t="s">
        <v>9126</v>
      </c>
      <c r="C4330" s="30" t="s">
        <v>4113</v>
      </c>
      <c r="D4330" s="210">
        <v>4.13</v>
      </c>
    </row>
    <row r="4331" spans="1:4" x14ac:dyDescent="0.25">
      <c r="A4331" s="30">
        <v>38456</v>
      </c>
      <c r="B4331" s="30" t="s">
        <v>9127</v>
      </c>
      <c r="C4331" s="30" t="s">
        <v>4113</v>
      </c>
      <c r="D4331" s="210">
        <v>6.74</v>
      </c>
    </row>
    <row r="4332" spans="1:4" x14ac:dyDescent="0.25">
      <c r="A4332" s="30">
        <v>38457</v>
      </c>
      <c r="B4332" s="30" t="s">
        <v>9128</v>
      </c>
      <c r="C4332" s="30" t="s">
        <v>4113</v>
      </c>
      <c r="D4332" s="210">
        <v>15.18</v>
      </c>
    </row>
    <row r="4333" spans="1:4" x14ac:dyDescent="0.25">
      <c r="A4333" s="30">
        <v>38458</v>
      </c>
      <c r="B4333" s="30" t="s">
        <v>9129</v>
      </c>
      <c r="C4333" s="30" t="s">
        <v>4113</v>
      </c>
      <c r="D4333" s="210">
        <v>20.350000000000001</v>
      </c>
    </row>
    <row r="4334" spans="1:4" x14ac:dyDescent="0.25">
      <c r="A4334" s="30">
        <v>38459</v>
      </c>
      <c r="B4334" s="30" t="s">
        <v>9130</v>
      </c>
      <c r="C4334" s="30" t="s">
        <v>4113</v>
      </c>
      <c r="D4334" s="210">
        <v>35.92</v>
      </c>
    </row>
    <row r="4335" spans="1:4" x14ac:dyDescent="0.25">
      <c r="A4335" s="30">
        <v>38460</v>
      </c>
      <c r="B4335" s="30" t="s">
        <v>9131</v>
      </c>
      <c r="C4335" s="30" t="s">
        <v>4113</v>
      </c>
      <c r="D4335" s="210">
        <v>75.02</v>
      </c>
    </row>
    <row r="4336" spans="1:4" x14ac:dyDescent="0.25">
      <c r="A4336" s="30">
        <v>38461</v>
      </c>
      <c r="B4336" s="30" t="s">
        <v>9132</v>
      </c>
      <c r="C4336" s="30" t="s">
        <v>4113</v>
      </c>
      <c r="D4336" s="210">
        <v>114.45</v>
      </c>
    </row>
    <row r="4337" spans="1:4" x14ac:dyDescent="0.25">
      <c r="A4337" s="30">
        <v>7094</v>
      </c>
      <c r="B4337" s="30" t="s">
        <v>9133</v>
      </c>
      <c r="C4337" s="30" t="s">
        <v>4113</v>
      </c>
      <c r="D4337" s="210">
        <v>11.14</v>
      </c>
    </row>
    <row r="4338" spans="1:4" x14ac:dyDescent="0.25">
      <c r="A4338" s="30">
        <v>7116</v>
      </c>
      <c r="B4338" s="30" t="s">
        <v>9134</v>
      </c>
      <c r="C4338" s="30" t="s">
        <v>4113</v>
      </c>
      <c r="D4338" s="210">
        <v>3.09</v>
      </c>
    </row>
    <row r="4339" spans="1:4" x14ac:dyDescent="0.25">
      <c r="A4339" s="30">
        <v>7118</v>
      </c>
      <c r="B4339" s="30" t="s">
        <v>9135</v>
      </c>
      <c r="C4339" s="30" t="s">
        <v>4113</v>
      </c>
      <c r="D4339" s="210">
        <v>24.58</v>
      </c>
    </row>
    <row r="4340" spans="1:4" x14ac:dyDescent="0.25">
      <c r="A4340" s="30">
        <v>7117</v>
      </c>
      <c r="B4340" s="30" t="s">
        <v>9136</v>
      </c>
      <c r="C4340" s="30" t="s">
        <v>4113</v>
      </c>
      <c r="D4340" s="210">
        <v>21.86</v>
      </c>
    </row>
    <row r="4341" spans="1:4" x14ac:dyDescent="0.25">
      <c r="A4341" s="30">
        <v>7098</v>
      </c>
      <c r="B4341" s="30" t="s">
        <v>9137</v>
      </c>
      <c r="C4341" s="30" t="s">
        <v>4113</v>
      </c>
      <c r="D4341" s="210">
        <v>3.04</v>
      </c>
    </row>
    <row r="4342" spans="1:4" x14ac:dyDescent="0.25">
      <c r="A4342" s="30">
        <v>7110</v>
      </c>
      <c r="B4342" s="30" t="s">
        <v>9138</v>
      </c>
      <c r="C4342" s="30" t="s">
        <v>4113</v>
      </c>
      <c r="D4342" s="210">
        <v>53.46</v>
      </c>
    </row>
    <row r="4343" spans="1:4" x14ac:dyDescent="0.25">
      <c r="A4343" s="30">
        <v>7123</v>
      </c>
      <c r="B4343" s="30" t="s">
        <v>9139</v>
      </c>
      <c r="C4343" s="30" t="s">
        <v>4113</v>
      </c>
      <c r="D4343" s="210">
        <v>3.92</v>
      </c>
    </row>
    <row r="4344" spans="1:4" x14ac:dyDescent="0.25">
      <c r="A4344" s="30">
        <v>7121</v>
      </c>
      <c r="B4344" s="30" t="s">
        <v>9140</v>
      </c>
      <c r="C4344" s="30" t="s">
        <v>4113</v>
      </c>
      <c r="D4344" s="210">
        <v>9.66</v>
      </c>
    </row>
    <row r="4345" spans="1:4" x14ac:dyDescent="0.25">
      <c r="A4345" s="30">
        <v>7137</v>
      </c>
      <c r="B4345" s="30" t="s">
        <v>9141</v>
      </c>
      <c r="C4345" s="30" t="s">
        <v>4113</v>
      </c>
      <c r="D4345" s="210">
        <v>8.69</v>
      </c>
    </row>
    <row r="4346" spans="1:4" x14ac:dyDescent="0.25">
      <c r="A4346" s="30">
        <v>7122</v>
      </c>
      <c r="B4346" s="30" t="s">
        <v>9142</v>
      </c>
      <c r="C4346" s="30" t="s">
        <v>4113</v>
      </c>
      <c r="D4346" s="210">
        <v>10.87</v>
      </c>
    </row>
    <row r="4347" spans="1:4" x14ac:dyDescent="0.25">
      <c r="A4347" s="30">
        <v>7114</v>
      </c>
      <c r="B4347" s="30" t="s">
        <v>9143</v>
      </c>
      <c r="C4347" s="30" t="s">
        <v>4113</v>
      </c>
      <c r="D4347" s="210">
        <v>16.75</v>
      </c>
    </row>
    <row r="4348" spans="1:4" x14ac:dyDescent="0.25">
      <c r="A4348" s="30">
        <v>7109</v>
      </c>
      <c r="B4348" s="30" t="s">
        <v>9144</v>
      </c>
      <c r="C4348" s="30" t="s">
        <v>4113</v>
      </c>
      <c r="D4348" s="210">
        <v>2.93</v>
      </c>
    </row>
    <row r="4349" spans="1:4" x14ac:dyDescent="0.25">
      <c r="A4349" s="30">
        <v>7135</v>
      </c>
      <c r="B4349" s="30" t="s">
        <v>9145</v>
      </c>
      <c r="C4349" s="30" t="s">
        <v>4113</v>
      </c>
      <c r="D4349" s="210">
        <v>4.58</v>
      </c>
    </row>
    <row r="4350" spans="1:4" x14ac:dyDescent="0.25">
      <c r="A4350" s="30">
        <v>37947</v>
      </c>
      <c r="B4350" s="30" t="s">
        <v>9146</v>
      </c>
      <c r="C4350" s="30" t="s">
        <v>4113</v>
      </c>
      <c r="D4350" s="210">
        <v>4.6399999999999997</v>
      </c>
    </row>
    <row r="4351" spans="1:4" x14ac:dyDescent="0.25">
      <c r="A4351" s="30">
        <v>7103</v>
      </c>
      <c r="B4351" s="30" t="s">
        <v>9147</v>
      </c>
      <c r="C4351" s="30" t="s">
        <v>4113</v>
      </c>
      <c r="D4351" s="210">
        <v>10.63</v>
      </c>
    </row>
    <row r="4352" spans="1:4" x14ac:dyDescent="0.25">
      <c r="A4352" s="30">
        <v>40419</v>
      </c>
      <c r="B4352" s="30" t="s">
        <v>9148</v>
      </c>
      <c r="C4352" s="30" t="s">
        <v>4113</v>
      </c>
      <c r="D4352" s="210">
        <v>36.89</v>
      </c>
    </row>
    <row r="4353" spans="1:4" x14ac:dyDescent="0.25">
      <c r="A4353" s="30">
        <v>40420</v>
      </c>
      <c r="B4353" s="30" t="s">
        <v>9149</v>
      </c>
      <c r="C4353" s="30" t="s">
        <v>4113</v>
      </c>
      <c r="D4353" s="210">
        <v>53.81</v>
      </c>
    </row>
    <row r="4354" spans="1:4" x14ac:dyDescent="0.25">
      <c r="A4354" s="30">
        <v>40421</v>
      </c>
      <c r="B4354" s="30" t="s">
        <v>9150</v>
      </c>
      <c r="C4354" s="30" t="s">
        <v>4113</v>
      </c>
      <c r="D4354" s="210">
        <v>57.29</v>
      </c>
    </row>
    <row r="4355" spans="1:4" x14ac:dyDescent="0.25">
      <c r="A4355" s="30">
        <v>7126</v>
      </c>
      <c r="B4355" s="30" t="s">
        <v>9151</v>
      </c>
      <c r="C4355" s="30" t="s">
        <v>4113</v>
      </c>
      <c r="D4355" s="210">
        <v>22.3</v>
      </c>
    </row>
    <row r="4356" spans="1:4" x14ac:dyDescent="0.25">
      <c r="A4356" s="30">
        <v>38905</v>
      </c>
      <c r="B4356" s="30" t="s">
        <v>9152</v>
      </c>
      <c r="C4356" s="30" t="s">
        <v>4113</v>
      </c>
      <c r="D4356" s="210">
        <v>20.79</v>
      </c>
    </row>
    <row r="4357" spans="1:4" x14ac:dyDescent="0.25">
      <c r="A4357" s="30">
        <v>38907</v>
      </c>
      <c r="B4357" s="30" t="s">
        <v>9153</v>
      </c>
      <c r="C4357" s="30" t="s">
        <v>4113</v>
      </c>
      <c r="D4357" s="210">
        <v>22.12</v>
      </c>
    </row>
    <row r="4358" spans="1:4" x14ac:dyDescent="0.25">
      <c r="A4358" s="30">
        <v>38908</v>
      </c>
      <c r="B4358" s="30" t="s">
        <v>9154</v>
      </c>
      <c r="C4358" s="30" t="s">
        <v>4113</v>
      </c>
      <c r="D4358" s="210">
        <v>24.89</v>
      </c>
    </row>
    <row r="4359" spans="1:4" x14ac:dyDescent="0.25">
      <c r="A4359" s="30">
        <v>38909</v>
      </c>
      <c r="B4359" s="30" t="s">
        <v>9155</v>
      </c>
      <c r="C4359" s="30" t="s">
        <v>4113</v>
      </c>
      <c r="D4359" s="210">
        <v>35.79</v>
      </c>
    </row>
    <row r="4360" spans="1:4" x14ac:dyDescent="0.25">
      <c r="A4360" s="30">
        <v>38910</v>
      </c>
      <c r="B4360" s="30" t="s">
        <v>9156</v>
      </c>
      <c r="C4360" s="30" t="s">
        <v>4113</v>
      </c>
      <c r="D4360" s="210">
        <v>38.65</v>
      </c>
    </row>
    <row r="4361" spans="1:4" x14ac:dyDescent="0.25">
      <c r="A4361" s="30">
        <v>38897</v>
      </c>
      <c r="B4361" s="30" t="s">
        <v>9157</v>
      </c>
      <c r="C4361" s="30" t="s">
        <v>4113</v>
      </c>
      <c r="D4361" s="210">
        <v>20.88</v>
      </c>
    </row>
    <row r="4362" spans="1:4" x14ac:dyDescent="0.25">
      <c r="A4362" s="30">
        <v>38899</v>
      </c>
      <c r="B4362" s="30" t="s">
        <v>9158</v>
      </c>
      <c r="C4362" s="30" t="s">
        <v>4113</v>
      </c>
      <c r="D4362" s="210">
        <v>23.49</v>
      </c>
    </row>
    <row r="4363" spans="1:4" x14ac:dyDescent="0.25">
      <c r="A4363" s="30">
        <v>38900</v>
      </c>
      <c r="B4363" s="30" t="s">
        <v>9159</v>
      </c>
      <c r="C4363" s="30" t="s">
        <v>4113</v>
      </c>
      <c r="D4363" s="210">
        <v>24.48</v>
      </c>
    </row>
    <row r="4364" spans="1:4" x14ac:dyDescent="0.25">
      <c r="A4364" s="30">
        <v>38901</v>
      </c>
      <c r="B4364" s="30" t="s">
        <v>9160</v>
      </c>
      <c r="C4364" s="30" t="s">
        <v>4113</v>
      </c>
      <c r="D4364" s="210">
        <v>40.049999999999997</v>
      </c>
    </row>
    <row r="4365" spans="1:4" x14ac:dyDescent="0.25">
      <c r="A4365" s="30">
        <v>38904</v>
      </c>
      <c r="B4365" s="30" t="s">
        <v>9161</v>
      </c>
      <c r="C4365" s="30" t="s">
        <v>4113</v>
      </c>
      <c r="D4365" s="210">
        <v>65.069999999999993</v>
      </c>
    </row>
    <row r="4366" spans="1:4" x14ac:dyDescent="0.25">
      <c r="A4366" s="30">
        <v>38903</v>
      </c>
      <c r="B4366" s="30" t="s">
        <v>9162</v>
      </c>
      <c r="C4366" s="30" t="s">
        <v>4113</v>
      </c>
      <c r="D4366" s="210">
        <v>64.66</v>
      </c>
    </row>
    <row r="4367" spans="1:4" x14ac:dyDescent="0.25">
      <c r="A4367" s="30">
        <v>7091</v>
      </c>
      <c r="B4367" s="30" t="s">
        <v>9163</v>
      </c>
      <c r="C4367" s="30" t="s">
        <v>4113</v>
      </c>
      <c r="D4367" s="210">
        <v>14.54</v>
      </c>
    </row>
    <row r="4368" spans="1:4" x14ac:dyDescent="0.25">
      <c r="A4368" s="30">
        <v>11655</v>
      </c>
      <c r="B4368" s="30" t="s">
        <v>9164</v>
      </c>
      <c r="C4368" s="30" t="s">
        <v>4113</v>
      </c>
      <c r="D4368" s="210">
        <v>13.89</v>
      </c>
    </row>
    <row r="4369" spans="1:4" x14ac:dyDescent="0.25">
      <c r="A4369" s="30">
        <v>11656</v>
      </c>
      <c r="B4369" s="30" t="s">
        <v>9165</v>
      </c>
      <c r="C4369" s="30" t="s">
        <v>4113</v>
      </c>
      <c r="D4369" s="210">
        <v>14.53</v>
      </c>
    </row>
    <row r="4370" spans="1:4" x14ac:dyDescent="0.25">
      <c r="A4370" s="30">
        <v>37948</v>
      </c>
      <c r="B4370" s="30" t="s">
        <v>9166</v>
      </c>
      <c r="C4370" s="30" t="s">
        <v>4113</v>
      </c>
      <c r="D4370" s="210">
        <v>2.94</v>
      </c>
    </row>
    <row r="4371" spans="1:4" x14ac:dyDescent="0.25">
      <c r="A4371" s="30">
        <v>7097</v>
      </c>
      <c r="B4371" s="30" t="s">
        <v>9167</v>
      </c>
      <c r="C4371" s="30" t="s">
        <v>4113</v>
      </c>
      <c r="D4371" s="210">
        <v>6.46</v>
      </c>
    </row>
    <row r="4372" spans="1:4" x14ac:dyDescent="0.25">
      <c r="A4372" s="30">
        <v>11657</v>
      </c>
      <c r="B4372" s="30" t="s">
        <v>9168</v>
      </c>
      <c r="C4372" s="30" t="s">
        <v>4113</v>
      </c>
      <c r="D4372" s="210">
        <v>12.66</v>
      </c>
    </row>
    <row r="4373" spans="1:4" x14ac:dyDescent="0.25">
      <c r="A4373" s="30">
        <v>11658</v>
      </c>
      <c r="B4373" s="30" t="s">
        <v>9169</v>
      </c>
      <c r="C4373" s="30" t="s">
        <v>4113</v>
      </c>
      <c r="D4373" s="210">
        <v>12.9</v>
      </c>
    </row>
    <row r="4374" spans="1:4" x14ac:dyDescent="0.25">
      <c r="A4374" s="30">
        <v>7146</v>
      </c>
      <c r="B4374" s="30" t="s">
        <v>9170</v>
      </c>
      <c r="C4374" s="30" t="s">
        <v>4113</v>
      </c>
      <c r="D4374" s="210">
        <v>165.56</v>
      </c>
    </row>
    <row r="4375" spans="1:4" x14ac:dyDescent="0.25">
      <c r="A4375" s="30">
        <v>7138</v>
      </c>
      <c r="B4375" s="30" t="s">
        <v>9171</v>
      </c>
      <c r="C4375" s="30" t="s">
        <v>4113</v>
      </c>
      <c r="D4375" s="210">
        <v>0.93</v>
      </c>
    </row>
    <row r="4376" spans="1:4" x14ac:dyDescent="0.25">
      <c r="A4376" s="30">
        <v>7139</v>
      </c>
      <c r="B4376" s="30" t="s">
        <v>9172</v>
      </c>
      <c r="C4376" s="30" t="s">
        <v>4113</v>
      </c>
      <c r="D4376" s="210">
        <v>1.23</v>
      </c>
    </row>
    <row r="4377" spans="1:4" x14ac:dyDescent="0.25">
      <c r="A4377" s="30">
        <v>7140</v>
      </c>
      <c r="B4377" s="30" t="s">
        <v>9173</v>
      </c>
      <c r="C4377" s="30" t="s">
        <v>4113</v>
      </c>
      <c r="D4377" s="210">
        <v>4.08</v>
      </c>
    </row>
    <row r="4378" spans="1:4" x14ac:dyDescent="0.25">
      <c r="A4378" s="30">
        <v>7141</v>
      </c>
      <c r="B4378" s="30" t="s">
        <v>9174</v>
      </c>
      <c r="C4378" s="30" t="s">
        <v>4113</v>
      </c>
      <c r="D4378" s="210">
        <v>8.93</v>
      </c>
    </row>
    <row r="4379" spans="1:4" x14ac:dyDescent="0.25">
      <c r="A4379" s="30">
        <v>7143</v>
      </c>
      <c r="B4379" s="30" t="s">
        <v>9175</v>
      </c>
      <c r="C4379" s="30" t="s">
        <v>4113</v>
      </c>
      <c r="D4379" s="210">
        <v>29.76</v>
      </c>
    </row>
    <row r="4380" spans="1:4" x14ac:dyDescent="0.25">
      <c r="A4380" s="30">
        <v>7144</v>
      </c>
      <c r="B4380" s="30" t="s">
        <v>9176</v>
      </c>
      <c r="C4380" s="30" t="s">
        <v>4113</v>
      </c>
      <c r="D4380" s="210">
        <v>59.53</v>
      </c>
    </row>
    <row r="4381" spans="1:4" x14ac:dyDescent="0.25">
      <c r="A4381" s="30">
        <v>7145</v>
      </c>
      <c r="B4381" s="30" t="s">
        <v>9177</v>
      </c>
      <c r="C4381" s="30" t="s">
        <v>4113</v>
      </c>
      <c r="D4381" s="210">
        <v>97.62</v>
      </c>
    </row>
    <row r="4382" spans="1:4" x14ac:dyDescent="0.25">
      <c r="A4382" s="30">
        <v>7142</v>
      </c>
      <c r="B4382" s="30" t="s">
        <v>9178</v>
      </c>
      <c r="C4382" s="30" t="s">
        <v>4113</v>
      </c>
      <c r="D4382" s="210">
        <v>9.98</v>
      </c>
    </row>
    <row r="4383" spans="1:4" x14ac:dyDescent="0.25">
      <c r="A4383" s="30">
        <v>3593</v>
      </c>
      <c r="B4383" s="30" t="s">
        <v>9179</v>
      </c>
      <c r="C4383" s="30" t="s">
        <v>4113</v>
      </c>
      <c r="D4383" s="210">
        <v>56.87</v>
      </c>
    </row>
    <row r="4384" spans="1:4" x14ac:dyDescent="0.25">
      <c r="A4384" s="30">
        <v>3588</v>
      </c>
      <c r="B4384" s="30" t="s">
        <v>9180</v>
      </c>
      <c r="C4384" s="30" t="s">
        <v>4113</v>
      </c>
      <c r="D4384" s="210">
        <v>43.83</v>
      </c>
    </row>
    <row r="4385" spans="1:4" x14ac:dyDescent="0.25">
      <c r="A4385" s="30">
        <v>3585</v>
      </c>
      <c r="B4385" s="30" t="s">
        <v>9181</v>
      </c>
      <c r="C4385" s="30" t="s">
        <v>4113</v>
      </c>
      <c r="D4385" s="210">
        <v>13.54</v>
      </c>
    </row>
    <row r="4386" spans="1:4" x14ac:dyDescent="0.25">
      <c r="A4386" s="30">
        <v>3587</v>
      </c>
      <c r="B4386" s="30" t="s">
        <v>9182</v>
      </c>
      <c r="C4386" s="30" t="s">
        <v>4113</v>
      </c>
      <c r="D4386" s="210">
        <v>27.2</v>
      </c>
    </row>
    <row r="4387" spans="1:4" x14ac:dyDescent="0.25">
      <c r="A4387" s="30">
        <v>3590</v>
      </c>
      <c r="B4387" s="30" t="s">
        <v>9183</v>
      </c>
      <c r="C4387" s="30" t="s">
        <v>4113</v>
      </c>
      <c r="D4387" s="210">
        <v>161.46</v>
      </c>
    </row>
    <row r="4388" spans="1:4" x14ac:dyDescent="0.25">
      <c r="A4388" s="30">
        <v>3589</v>
      </c>
      <c r="B4388" s="30" t="s">
        <v>9184</v>
      </c>
      <c r="C4388" s="30" t="s">
        <v>4113</v>
      </c>
      <c r="D4388" s="210">
        <v>86.66</v>
      </c>
    </row>
    <row r="4389" spans="1:4" x14ac:dyDescent="0.25">
      <c r="A4389" s="30">
        <v>3586</v>
      </c>
      <c r="B4389" s="30" t="s">
        <v>9185</v>
      </c>
      <c r="C4389" s="30" t="s">
        <v>4113</v>
      </c>
      <c r="D4389" s="210">
        <v>17.73</v>
      </c>
    </row>
    <row r="4390" spans="1:4" x14ac:dyDescent="0.25">
      <c r="A4390" s="30">
        <v>3592</v>
      </c>
      <c r="B4390" s="30" t="s">
        <v>9186</v>
      </c>
      <c r="C4390" s="30" t="s">
        <v>4113</v>
      </c>
      <c r="D4390" s="210">
        <v>255.22</v>
      </c>
    </row>
    <row r="4391" spans="1:4" x14ac:dyDescent="0.25">
      <c r="A4391" s="30">
        <v>3591</v>
      </c>
      <c r="B4391" s="30" t="s">
        <v>9187</v>
      </c>
      <c r="C4391" s="30" t="s">
        <v>4113</v>
      </c>
      <c r="D4391" s="210">
        <v>409.14</v>
      </c>
    </row>
    <row r="4392" spans="1:4" x14ac:dyDescent="0.25">
      <c r="A4392" s="30">
        <v>40396</v>
      </c>
      <c r="B4392" s="30" t="s">
        <v>9188</v>
      </c>
      <c r="C4392" s="30" t="s">
        <v>4113</v>
      </c>
      <c r="D4392" s="210">
        <v>94.01</v>
      </c>
    </row>
    <row r="4393" spans="1:4" x14ac:dyDescent="0.25">
      <c r="A4393" s="30">
        <v>40395</v>
      </c>
      <c r="B4393" s="30" t="s">
        <v>9189</v>
      </c>
      <c r="C4393" s="30" t="s">
        <v>4113</v>
      </c>
      <c r="D4393" s="210">
        <v>72.14</v>
      </c>
    </row>
    <row r="4394" spans="1:4" x14ac:dyDescent="0.25">
      <c r="A4394" s="30">
        <v>40392</v>
      </c>
      <c r="B4394" s="30" t="s">
        <v>9190</v>
      </c>
      <c r="C4394" s="30" t="s">
        <v>4113</v>
      </c>
      <c r="D4394" s="210">
        <v>23.21</v>
      </c>
    </row>
    <row r="4395" spans="1:4" x14ac:dyDescent="0.25">
      <c r="A4395" s="30">
        <v>40394</v>
      </c>
      <c r="B4395" s="30" t="s">
        <v>9191</v>
      </c>
      <c r="C4395" s="30" t="s">
        <v>4113</v>
      </c>
      <c r="D4395" s="210">
        <v>46.97</v>
      </c>
    </row>
    <row r="4396" spans="1:4" x14ac:dyDescent="0.25">
      <c r="A4396" s="30">
        <v>40398</v>
      </c>
      <c r="B4396" s="30" t="s">
        <v>9192</v>
      </c>
      <c r="C4396" s="30" t="s">
        <v>4113</v>
      </c>
      <c r="D4396" s="210">
        <v>301.60000000000002</v>
      </c>
    </row>
    <row r="4397" spans="1:4" x14ac:dyDescent="0.25">
      <c r="A4397" s="30">
        <v>40397</v>
      </c>
      <c r="B4397" s="30" t="s">
        <v>9193</v>
      </c>
      <c r="C4397" s="30" t="s">
        <v>4113</v>
      </c>
      <c r="D4397" s="210">
        <v>154.44999999999999</v>
      </c>
    </row>
    <row r="4398" spans="1:4" x14ac:dyDescent="0.25">
      <c r="A4398" s="30">
        <v>40393</v>
      </c>
      <c r="B4398" s="30" t="s">
        <v>9194</v>
      </c>
      <c r="C4398" s="30" t="s">
        <v>4113</v>
      </c>
      <c r="D4398" s="210">
        <v>29.9</v>
      </c>
    </row>
    <row r="4399" spans="1:4" x14ac:dyDescent="0.25">
      <c r="A4399" s="30">
        <v>40399</v>
      </c>
      <c r="B4399" s="30" t="s">
        <v>9195</v>
      </c>
      <c r="C4399" s="30" t="s">
        <v>4113</v>
      </c>
      <c r="D4399" s="210">
        <v>493.42</v>
      </c>
    </row>
    <row r="4400" spans="1:4" x14ac:dyDescent="0.25">
      <c r="A4400" s="30">
        <v>39322</v>
      </c>
      <c r="B4400" s="30" t="s">
        <v>9196</v>
      </c>
      <c r="C4400" s="30" t="s">
        <v>4113</v>
      </c>
      <c r="D4400" s="210">
        <v>25.22</v>
      </c>
    </row>
    <row r="4401" spans="1:4" x14ac:dyDescent="0.25">
      <c r="A4401" s="30">
        <v>39289</v>
      </c>
      <c r="B4401" s="30" t="s">
        <v>9197</v>
      </c>
      <c r="C4401" s="30" t="s">
        <v>4113</v>
      </c>
      <c r="D4401" s="210">
        <v>30.21</v>
      </c>
    </row>
    <row r="4402" spans="1:4" x14ac:dyDescent="0.25">
      <c r="A4402" s="30">
        <v>39290</v>
      </c>
      <c r="B4402" s="30" t="s">
        <v>9198</v>
      </c>
      <c r="C4402" s="30" t="s">
        <v>4113</v>
      </c>
      <c r="D4402" s="210">
        <v>51.28</v>
      </c>
    </row>
    <row r="4403" spans="1:4" x14ac:dyDescent="0.25">
      <c r="A4403" s="30">
        <v>39291</v>
      </c>
      <c r="B4403" s="30" t="s">
        <v>9199</v>
      </c>
      <c r="C4403" s="30" t="s">
        <v>4113</v>
      </c>
      <c r="D4403" s="210">
        <v>76.78</v>
      </c>
    </row>
    <row r="4404" spans="1:4" x14ac:dyDescent="0.25">
      <c r="A4404" s="30">
        <v>20174</v>
      </c>
      <c r="B4404" s="30" t="s">
        <v>9200</v>
      </c>
      <c r="C4404" s="30" t="s">
        <v>4113</v>
      </c>
      <c r="D4404" s="210">
        <v>35.44</v>
      </c>
    </row>
    <row r="4405" spans="1:4" x14ac:dyDescent="0.25">
      <c r="A4405" s="30">
        <v>41892</v>
      </c>
      <c r="B4405" s="30" t="s">
        <v>9201</v>
      </c>
      <c r="C4405" s="30" t="s">
        <v>4113</v>
      </c>
      <c r="D4405" s="210">
        <v>133.71</v>
      </c>
    </row>
    <row r="4406" spans="1:4" x14ac:dyDescent="0.25">
      <c r="A4406" s="30">
        <v>7048</v>
      </c>
      <c r="B4406" s="30" t="s">
        <v>9202</v>
      </c>
      <c r="C4406" s="30" t="s">
        <v>4113</v>
      </c>
      <c r="D4406" s="210">
        <v>28.86</v>
      </c>
    </row>
    <row r="4407" spans="1:4" x14ac:dyDescent="0.25">
      <c r="A4407" s="30">
        <v>7088</v>
      </c>
      <c r="B4407" s="30" t="s">
        <v>9203</v>
      </c>
      <c r="C4407" s="30" t="s">
        <v>4113</v>
      </c>
      <c r="D4407" s="210">
        <v>63.11</v>
      </c>
    </row>
    <row r="4408" spans="1:4" x14ac:dyDescent="0.25">
      <c r="A4408" s="30">
        <v>20179</v>
      </c>
      <c r="B4408" s="30" t="s">
        <v>13668</v>
      </c>
      <c r="C4408" s="30" t="s">
        <v>4113</v>
      </c>
      <c r="D4408" s="210">
        <v>47.71</v>
      </c>
    </row>
    <row r="4409" spans="1:4" x14ac:dyDescent="0.25">
      <c r="A4409" s="30">
        <v>20178</v>
      </c>
      <c r="B4409" s="30" t="s">
        <v>13669</v>
      </c>
      <c r="C4409" s="30" t="s">
        <v>4113</v>
      </c>
      <c r="D4409" s="210">
        <v>42.16</v>
      </c>
    </row>
    <row r="4410" spans="1:4" x14ac:dyDescent="0.25">
      <c r="A4410" s="30">
        <v>20180</v>
      </c>
      <c r="B4410" s="30" t="s">
        <v>13670</v>
      </c>
      <c r="C4410" s="30" t="s">
        <v>4113</v>
      </c>
      <c r="D4410" s="210">
        <v>77.48</v>
      </c>
    </row>
    <row r="4411" spans="1:4" x14ac:dyDescent="0.25">
      <c r="A4411" s="30">
        <v>20181</v>
      </c>
      <c r="B4411" s="30" t="s">
        <v>13671</v>
      </c>
      <c r="C4411" s="30" t="s">
        <v>4113</v>
      </c>
      <c r="D4411" s="210">
        <v>114.93</v>
      </c>
    </row>
    <row r="4412" spans="1:4" x14ac:dyDescent="0.25">
      <c r="A4412" s="30">
        <v>20177</v>
      </c>
      <c r="B4412" s="30" t="s">
        <v>13672</v>
      </c>
      <c r="C4412" s="30" t="s">
        <v>4113</v>
      </c>
      <c r="D4412" s="210">
        <v>27.63</v>
      </c>
    </row>
    <row r="4413" spans="1:4" x14ac:dyDescent="0.25">
      <c r="A4413" s="30">
        <v>7082</v>
      </c>
      <c r="B4413" s="30" t="s">
        <v>9204</v>
      </c>
      <c r="C4413" s="30" t="s">
        <v>4113</v>
      </c>
      <c r="D4413" s="210">
        <v>74.36</v>
      </c>
    </row>
    <row r="4414" spans="1:4" x14ac:dyDescent="0.25">
      <c r="A4414" s="30">
        <v>42707</v>
      </c>
      <c r="B4414" s="30" t="s">
        <v>9205</v>
      </c>
      <c r="C4414" s="30" t="s">
        <v>4113</v>
      </c>
      <c r="D4414" s="210">
        <v>201.95</v>
      </c>
    </row>
    <row r="4415" spans="1:4" x14ac:dyDescent="0.25">
      <c r="A4415" s="30">
        <v>7069</v>
      </c>
      <c r="B4415" s="30" t="s">
        <v>9206</v>
      </c>
      <c r="C4415" s="30" t="s">
        <v>4113</v>
      </c>
      <c r="D4415" s="210">
        <v>165.04</v>
      </c>
    </row>
    <row r="4416" spans="1:4" x14ac:dyDescent="0.25">
      <c r="A4416" s="30">
        <v>42708</v>
      </c>
      <c r="B4416" s="30" t="s">
        <v>9207</v>
      </c>
      <c r="C4416" s="30" t="s">
        <v>4113</v>
      </c>
      <c r="D4416" s="210">
        <v>530.05999999999995</v>
      </c>
    </row>
    <row r="4417" spans="1:4" x14ac:dyDescent="0.25">
      <c r="A4417" s="30">
        <v>7070</v>
      </c>
      <c r="B4417" s="30" t="s">
        <v>9208</v>
      </c>
      <c r="C4417" s="30" t="s">
        <v>4113</v>
      </c>
      <c r="D4417" s="210">
        <v>236.33</v>
      </c>
    </row>
    <row r="4418" spans="1:4" x14ac:dyDescent="0.25">
      <c r="A4418" s="30">
        <v>42709</v>
      </c>
      <c r="B4418" s="30" t="s">
        <v>9209</v>
      </c>
      <c r="C4418" s="30" t="s">
        <v>4113</v>
      </c>
      <c r="D4418" s="210">
        <v>792.73</v>
      </c>
    </row>
    <row r="4419" spans="1:4" x14ac:dyDescent="0.25">
      <c r="A4419" s="30">
        <v>42710</v>
      </c>
      <c r="B4419" s="30" t="s">
        <v>9210</v>
      </c>
      <c r="C4419" s="30" t="s">
        <v>4113</v>
      </c>
      <c r="D4419" s="211">
        <v>2278.7199999999998</v>
      </c>
    </row>
    <row r="4420" spans="1:4" x14ac:dyDescent="0.25">
      <c r="A4420" s="30">
        <v>42716</v>
      </c>
      <c r="B4420" s="30" t="s">
        <v>9211</v>
      </c>
      <c r="C4420" s="30" t="s">
        <v>4113</v>
      </c>
      <c r="D4420" s="211">
        <v>2836.25</v>
      </c>
    </row>
    <row r="4421" spans="1:4" x14ac:dyDescent="0.25">
      <c r="A4421" s="30">
        <v>20172</v>
      </c>
      <c r="B4421" s="30" t="s">
        <v>9212</v>
      </c>
      <c r="C4421" s="30" t="s">
        <v>4113</v>
      </c>
      <c r="D4421" s="210">
        <v>54.54</v>
      </c>
    </row>
    <row r="4422" spans="1:4" x14ac:dyDescent="0.25">
      <c r="A4422" s="30">
        <v>40945</v>
      </c>
      <c r="B4422" s="30" t="s">
        <v>9213</v>
      </c>
      <c r="C4422" s="30" t="s">
        <v>4115</v>
      </c>
      <c r="D4422" s="210">
        <v>13.02</v>
      </c>
    </row>
    <row r="4423" spans="1:4" x14ac:dyDescent="0.25">
      <c r="A4423" s="30">
        <v>40946</v>
      </c>
      <c r="B4423" s="30" t="s">
        <v>9214</v>
      </c>
      <c r="C4423" s="30" t="s">
        <v>4120</v>
      </c>
      <c r="D4423" s="211">
        <v>2309.2600000000002</v>
      </c>
    </row>
    <row r="4424" spans="1:4" x14ac:dyDescent="0.25">
      <c r="A4424" s="30">
        <v>7153</v>
      </c>
      <c r="B4424" s="30" t="s">
        <v>9215</v>
      </c>
      <c r="C4424" s="30" t="s">
        <v>4115</v>
      </c>
      <c r="D4424" s="210">
        <v>19.66</v>
      </c>
    </row>
    <row r="4425" spans="1:4" x14ac:dyDescent="0.25">
      <c r="A4425" s="30">
        <v>41089</v>
      </c>
      <c r="B4425" s="30" t="s">
        <v>9216</v>
      </c>
      <c r="C4425" s="30" t="s">
        <v>4120</v>
      </c>
      <c r="D4425" s="211">
        <v>3485.32</v>
      </c>
    </row>
    <row r="4426" spans="1:4" x14ac:dyDescent="0.25">
      <c r="A4426" s="30">
        <v>40943</v>
      </c>
      <c r="B4426" s="30" t="s">
        <v>9217</v>
      </c>
      <c r="C4426" s="30" t="s">
        <v>4115</v>
      </c>
      <c r="D4426" s="210">
        <v>20.7</v>
      </c>
    </row>
    <row r="4427" spans="1:4" x14ac:dyDescent="0.25">
      <c r="A4427" s="30">
        <v>40944</v>
      </c>
      <c r="B4427" s="30" t="s">
        <v>9218</v>
      </c>
      <c r="C4427" s="30" t="s">
        <v>4120</v>
      </c>
      <c r="D4427" s="211">
        <v>3670.52</v>
      </c>
    </row>
    <row r="4428" spans="1:4" x14ac:dyDescent="0.25">
      <c r="A4428" s="30">
        <v>6175</v>
      </c>
      <c r="B4428" s="30" t="s">
        <v>9219</v>
      </c>
      <c r="C4428" s="30" t="s">
        <v>4115</v>
      </c>
      <c r="D4428" s="210">
        <v>18.11</v>
      </c>
    </row>
    <row r="4429" spans="1:4" x14ac:dyDescent="0.25">
      <c r="A4429" s="30">
        <v>41092</v>
      </c>
      <c r="B4429" s="30" t="s">
        <v>9220</v>
      </c>
      <c r="C4429" s="30" t="s">
        <v>4120</v>
      </c>
      <c r="D4429" s="211">
        <v>3210.7</v>
      </c>
    </row>
    <row r="4430" spans="1:4" x14ac:dyDescent="0.25">
      <c r="A4430" s="30">
        <v>37712</v>
      </c>
      <c r="B4430" s="30" t="s">
        <v>9221</v>
      </c>
      <c r="C4430" s="30" t="s">
        <v>4114</v>
      </c>
      <c r="D4430" s="210">
        <v>61.5</v>
      </c>
    </row>
    <row r="4431" spans="1:4" x14ac:dyDescent="0.25">
      <c r="A4431" s="30">
        <v>34547</v>
      </c>
      <c r="B4431" s="30" t="s">
        <v>9222</v>
      </c>
      <c r="C4431" s="30" t="s">
        <v>4116</v>
      </c>
      <c r="D4431" s="210">
        <v>6.48</v>
      </c>
    </row>
    <row r="4432" spans="1:4" x14ac:dyDescent="0.25">
      <c r="A4432" s="30">
        <v>34548</v>
      </c>
      <c r="B4432" s="30" t="s">
        <v>9223</v>
      </c>
      <c r="C4432" s="30" t="s">
        <v>4116</v>
      </c>
      <c r="D4432" s="210">
        <v>10.63</v>
      </c>
    </row>
    <row r="4433" spans="1:4" x14ac:dyDescent="0.25">
      <c r="A4433" s="30">
        <v>34558</v>
      </c>
      <c r="B4433" s="30" t="s">
        <v>9224</v>
      </c>
      <c r="C4433" s="30" t="s">
        <v>4116</v>
      </c>
      <c r="D4433" s="210">
        <v>5.27</v>
      </c>
    </row>
    <row r="4434" spans="1:4" x14ac:dyDescent="0.25">
      <c r="A4434" s="30">
        <v>34550</v>
      </c>
      <c r="B4434" s="30" t="s">
        <v>9225</v>
      </c>
      <c r="C4434" s="30" t="s">
        <v>4116</v>
      </c>
      <c r="D4434" s="210">
        <v>2.8</v>
      </c>
    </row>
    <row r="4435" spans="1:4" x14ac:dyDescent="0.25">
      <c r="A4435" s="30">
        <v>34557</v>
      </c>
      <c r="B4435" s="30" t="s">
        <v>9226</v>
      </c>
      <c r="C4435" s="30" t="s">
        <v>4116</v>
      </c>
      <c r="D4435" s="210">
        <v>4.0999999999999996</v>
      </c>
    </row>
    <row r="4436" spans="1:4" x14ac:dyDescent="0.25">
      <c r="A4436" s="30">
        <v>37411</v>
      </c>
      <c r="B4436" s="30" t="s">
        <v>13673</v>
      </c>
      <c r="C4436" s="30" t="s">
        <v>4114</v>
      </c>
      <c r="D4436" s="210">
        <v>30</v>
      </c>
    </row>
    <row r="4437" spans="1:4" x14ac:dyDescent="0.25">
      <c r="A4437" s="30">
        <v>39508</v>
      </c>
      <c r="B4437" s="30" t="s">
        <v>13674</v>
      </c>
      <c r="C4437" s="30" t="s">
        <v>4114</v>
      </c>
      <c r="D4437" s="210">
        <v>16.850000000000001</v>
      </c>
    </row>
    <row r="4438" spans="1:4" x14ac:dyDescent="0.25">
      <c r="A4438" s="30">
        <v>39507</v>
      </c>
      <c r="B4438" s="30" t="s">
        <v>13675</v>
      </c>
      <c r="C4438" s="30" t="s">
        <v>4114</v>
      </c>
      <c r="D4438" s="210">
        <v>25.14</v>
      </c>
    </row>
    <row r="4439" spans="1:4" x14ac:dyDescent="0.25">
      <c r="A4439" s="30">
        <v>7155</v>
      </c>
      <c r="B4439" s="30" t="s">
        <v>13676</v>
      </c>
      <c r="C4439" s="30" t="s">
        <v>4114</v>
      </c>
      <c r="D4439" s="210">
        <v>32.270000000000003</v>
      </c>
    </row>
    <row r="4440" spans="1:4" x14ac:dyDescent="0.25">
      <c r="A4440" s="30">
        <v>42406</v>
      </c>
      <c r="B4440" s="30" t="s">
        <v>13677</v>
      </c>
      <c r="C4440" s="30" t="s">
        <v>4114</v>
      </c>
      <c r="D4440" s="210">
        <v>37</v>
      </c>
    </row>
    <row r="4441" spans="1:4" x14ac:dyDescent="0.25">
      <c r="A4441" s="30">
        <v>7156</v>
      </c>
      <c r="B4441" s="30" t="s">
        <v>13678</v>
      </c>
      <c r="C4441" s="30" t="s">
        <v>4114</v>
      </c>
      <c r="D4441" s="210">
        <v>46.3</v>
      </c>
    </row>
    <row r="4442" spans="1:4" x14ac:dyDescent="0.25">
      <c r="A4442" s="30">
        <v>43127</v>
      </c>
      <c r="B4442" s="30" t="s">
        <v>13679</v>
      </c>
      <c r="C4442" s="30" t="s">
        <v>4114</v>
      </c>
      <c r="D4442" s="210">
        <v>66.260000000000005</v>
      </c>
    </row>
    <row r="4443" spans="1:4" x14ac:dyDescent="0.25">
      <c r="A4443" s="30">
        <v>10917</v>
      </c>
      <c r="B4443" s="30" t="s">
        <v>13680</v>
      </c>
      <c r="C4443" s="30" t="s">
        <v>4114</v>
      </c>
      <c r="D4443" s="210">
        <v>13.98</v>
      </c>
    </row>
    <row r="4444" spans="1:4" x14ac:dyDescent="0.25">
      <c r="A4444" s="30">
        <v>21141</v>
      </c>
      <c r="B4444" s="30" t="s">
        <v>13681</v>
      </c>
      <c r="C4444" s="30" t="s">
        <v>4114</v>
      </c>
      <c r="D4444" s="210">
        <v>21.65</v>
      </c>
    </row>
    <row r="4445" spans="1:4" x14ac:dyDescent="0.25">
      <c r="A4445" s="30">
        <v>39509</v>
      </c>
      <c r="B4445" s="30" t="s">
        <v>13682</v>
      </c>
      <c r="C4445" s="30" t="s">
        <v>4114</v>
      </c>
      <c r="D4445" s="210">
        <v>20.83</v>
      </c>
    </row>
    <row r="4446" spans="1:4" x14ac:dyDescent="0.25">
      <c r="A4446" s="30">
        <v>25988</v>
      </c>
      <c r="B4446" s="30" t="s">
        <v>9227</v>
      </c>
      <c r="C4446" s="30" t="s">
        <v>4114</v>
      </c>
      <c r="D4446" s="210">
        <v>10.77</v>
      </c>
    </row>
    <row r="4447" spans="1:4" x14ac:dyDescent="0.25">
      <c r="A4447" s="30">
        <v>7167</v>
      </c>
      <c r="B4447" s="30" t="s">
        <v>13683</v>
      </c>
      <c r="C4447" s="30" t="s">
        <v>4114</v>
      </c>
      <c r="D4447" s="210">
        <v>23.74</v>
      </c>
    </row>
    <row r="4448" spans="1:4" x14ac:dyDescent="0.25">
      <c r="A4448" s="30">
        <v>10928</v>
      </c>
      <c r="B4448" s="30" t="s">
        <v>13684</v>
      </c>
      <c r="C4448" s="30" t="s">
        <v>4114</v>
      </c>
      <c r="D4448" s="210">
        <v>13.64</v>
      </c>
    </row>
    <row r="4449" spans="1:4" x14ac:dyDescent="0.25">
      <c r="A4449" s="30">
        <v>10933</v>
      </c>
      <c r="B4449" s="30" t="s">
        <v>13685</v>
      </c>
      <c r="C4449" s="30" t="s">
        <v>4114</v>
      </c>
      <c r="D4449" s="210">
        <v>20.58</v>
      </c>
    </row>
    <row r="4450" spans="1:4" x14ac:dyDescent="0.25">
      <c r="A4450" s="30">
        <v>7158</v>
      </c>
      <c r="B4450" s="30" t="s">
        <v>13686</v>
      </c>
      <c r="C4450" s="30" t="s">
        <v>4114</v>
      </c>
      <c r="D4450" s="210">
        <v>34.9</v>
      </c>
    </row>
    <row r="4451" spans="1:4" x14ac:dyDescent="0.25">
      <c r="A4451" s="30">
        <v>10927</v>
      </c>
      <c r="B4451" s="30" t="s">
        <v>13687</v>
      </c>
      <c r="C4451" s="30" t="s">
        <v>4114</v>
      </c>
      <c r="D4451" s="210">
        <v>22.32</v>
      </c>
    </row>
    <row r="4452" spans="1:4" x14ac:dyDescent="0.25">
      <c r="A4452" s="30">
        <v>7162</v>
      </c>
      <c r="B4452" s="30" t="s">
        <v>13688</v>
      </c>
      <c r="C4452" s="30" t="s">
        <v>4114</v>
      </c>
      <c r="D4452" s="210">
        <v>54.61</v>
      </c>
    </row>
    <row r="4453" spans="1:4" x14ac:dyDescent="0.25">
      <c r="A4453" s="30">
        <v>10932</v>
      </c>
      <c r="B4453" s="30" t="s">
        <v>13689</v>
      </c>
      <c r="C4453" s="30" t="s">
        <v>4114</v>
      </c>
      <c r="D4453" s="210">
        <v>94.99</v>
      </c>
    </row>
    <row r="4454" spans="1:4" x14ac:dyDescent="0.25">
      <c r="A4454" s="30">
        <v>10937</v>
      </c>
      <c r="B4454" s="30" t="s">
        <v>13690</v>
      </c>
      <c r="C4454" s="30" t="s">
        <v>4114</v>
      </c>
      <c r="D4454" s="210">
        <v>24.41</v>
      </c>
    </row>
    <row r="4455" spans="1:4" x14ac:dyDescent="0.25">
      <c r="A4455" s="30">
        <v>10935</v>
      </c>
      <c r="B4455" s="30" t="s">
        <v>13691</v>
      </c>
      <c r="C4455" s="30" t="s">
        <v>4114</v>
      </c>
      <c r="D4455" s="210">
        <v>42.34</v>
      </c>
    </row>
    <row r="4456" spans="1:4" x14ac:dyDescent="0.25">
      <c r="A4456" s="30">
        <v>10931</v>
      </c>
      <c r="B4456" s="30" t="s">
        <v>13692</v>
      </c>
      <c r="C4456" s="30" t="s">
        <v>4114</v>
      </c>
      <c r="D4456" s="210">
        <v>11.91</v>
      </c>
    </row>
    <row r="4457" spans="1:4" x14ac:dyDescent="0.25">
      <c r="A4457" s="30">
        <v>7164</v>
      </c>
      <c r="B4457" s="30" t="s">
        <v>9228</v>
      </c>
      <c r="C4457" s="30" t="s">
        <v>4114</v>
      </c>
      <c r="D4457" s="210">
        <v>39.409999999999997</v>
      </c>
    </row>
    <row r="4458" spans="1:4" x14ac:dyDescent="0.25">
      <c r="A4458" s="30">
        <v>36887</v>
      </c>
      <c r="B4458" s="30" t="s">
        <v>9229</v>
      </c>
      <c r="C4458" s="30" t="s">
        <v>4114</v>
      </c>
      <c r="D4458" s="210">
        <v>13.96</v>
      </c>
    </row>
    <row r="4459" spans="1:4" x14ac:dyDescent="0.25">
      <c r="A4459" s="30">
        <v>34630</v>
      </c>
      <c r="B4459" s="30" t="s">
        <v>9230</v>
      </c>
      <c r="C4459" s="30" t="s">
        <v>4113</v>
      </c>
      <c r="D4459" s="210">
        <v>999.55</v>
      </c>
    </row>
    <row r="4460" spans="1:4" x14ac:dyDescent="0.25">
      <c r="A4460" s="30">
        <v>7161</v>
      </c>
      <c r="B4460" s="30" t="s">
        <v>9231</v>
      </c>
      <c r="C4460" s="30" t="s">
        <v>4114</v>
      </c>
      <c r="D4460" s="210">
        <v>4.9000000000000004</v>
      </c>
    </row>
    <row r="4461" spans="1:4" x14ac:dyDescent="0.25">
      <c r="A4461" s="30">
        <v>7170</v>
      </c>
      <c r="B4461" s="30" t="s">
        <v>9232</v>
      </c>
      <c r="C4461" s="30" t="s">
        <v>4114</v>
      </c>
      <c r="D4461" s="210">
        <v>1.98</v>
      </c>
    </row>
    <row r="4462" spans="1:4" x14ac:dyDescent="0.25">
      <c r="A4462" s="30">
        <v>37524</v>
      </c>
      <c r="B4462" s="30" t="s">
        <v>9233</v>
      </c>
      <c r="C4462" s="30" t="s">
        <v>4116</v>
      </c>
      <c r="D4462" s="210">
        <v>1.9</v>
      </c>
    </row>
    <row r="4463" spans="1:4" x14ac:dyDescent="0.25">
      <c r="A4463" s="30">
        <v>37525</v>
      </c>
      <c r="B4463" s="30" t="s">
        <v>9234</v>
      </c>
      <c r="C4463" s="30" t="s">
        <v>4116</v>
      </c>
      <c r="D4463" s="210">
        <v>2.2599999999999998</v>
      </c>
    </row>
    <row r="4464" spans="1:4" x14ac:dyDescent="0.25">
      <c r="A4464" s="30">
        <v>36789</v>
      </c>
      <c r="B4464" s="30" t="s">
        <v>9235</v>
      </c>
      <c r="C4464" s="30" t="s">
        <v>4113</v>
      </c>
      <c r="D4464" s="210">
        <v>2.2999999999999998</v>
      </c>
    </row>
    <row r="4465" spans="1:4" x14ac:dyDescent="0.25">
      <c r="A4465" s="30">
        <v>7173</v>
      </c>
      <c r="B4465" s="30" t="s">
        <v>9236</v>
      </c>
      <c r="C4465" s="30" t="s">
        <v>4126</v>
      </c>
      <c r="D4465" s="211">
        <v>1490</v>
      </c>
    </row>
    <row r="4466" spans="1:4" x14ac:dyDescent="0.25">
      <c r="A4466" s="30">
        <v>7175</v>
      </c>
      <c r="B4466" s="30" t="s">
        <v>13693</v>
      </c>
      <c r="C4466" s="30" t="s">
        <v>4113</v>
      </c>
      <c r="D4466" s="210">
        <v>1.68</v>
      </c>
    </row>
    <row r="4467" spans="1:4" x14ac:dyDescent="0.25">
      <c r="A4467" s="30">
        <v>40741</v>
      </c>
      <c r="B4467" s="30" t="s">
        <v>13694</v>
      </c>
      <c r="C4467" s="30" t="s">
        <v>4113</v>
      </c>
      <c r="D4467" s="210">
        <v>2.31</v>
      </c>
    </row>
    <row r="4468" spans="1:4" x14ac:dyDescent="0.25">
      <c r="A4468" s="30">
        <v>7184</v>
      </c>
      <c r="B4468" s="30" t="s">
        <v>9237</v>
      </c>
      <c r="C4468" s="30" t="s">
        <v>4114</v>
      </c>
      <c r="D4468" s="210">
        <v>34.58</v>
      </c>
    </row>
    <row r="4469" spans="1:4" x14ac:dyDescent="0.25">
      <c r="A4469" s="30">
        <v>34458</v>
      </c>
      <c r="B4469" s="30" t="s">
        <v>9238</v>
      </c>
      <c r="C4469" s="30" t="s">
        <v>4113</v>
      </c>
      <c r="D4469" s="210">
        <v>153.63999999999999</v>
      </c>
    </row>
    <row r="4470" spans="1:4" x14ac:dyDescent="0.25">
      <c r="A4470" s="30">
        <v>34464</v>
      </c>
      <c r="B4470" s="30" t="s">
        <v>9239</v>
      </c>
      <c r="C4470" s="30" t="s">
        <v>4113</v>
      </c>
      <c r="D4470" s="210">
        <v>206.13</v>
      </c>
    </row>
    <row r="4471" spans="1:4" x14ac:dyDescent="0.25">
      <c r="A4471" s="30">
        <v>34468</v>
      </c>
      <c r="B4471" s="30" t="s">
        <v>9240</v>
      </c>
      <c r="C4471" s="30" t="s">
        <v>4113</v>
      </c>
      <c r="D4471" s="210">
        <v>237.89</v>
      </c>
    </row>
    <row r="4472" spans="1:4" x14ac:dyDescent="0.25">
      <c r="A4472" s="30">
        <v>34473</v>
      </c>
      <c r="B4472" s="30" t="s">
        <v>9241</v>
      </c>
      <c r="C4472" s="30" t="s">
        <v>4113</v>
      </c>
      <c r="D4472" s="210">
        <v>194.56</v>
      </c>
    </row>
    <row r="4473" spans="1:4" x14ac:dyDescent="0.25">
      <c r="A4473" s="30">
        <v>34480</v>
      </c>
      <c r="B4473" s="30" t="s">
        <v>9242</v>
      </c>
      <c r="C4473" s="30" t="s">
        <v>4113</v>
      </c>
      <c r="D4473" s="210">
        <v>265.32</v>
      </c>
    </row>
    <row r="4474" spans="1:4" x14ac:dyDescent="0.25">
      <c r="A4474" s="30">
        <v>34486</v>
      </c>
      <c r="B4474" s="30" t="s">
        <v>9243</v>
      </c>
      <c r="C4474" s="30" t="s">
        <v>4113</v>
      </c>
      <c r="D4474" s="210">
        <v>297.16000000000003</v>
      </c>
    </row>
    <row r="4475" spans="1:4" x14ac:dyDescent="0.25">
      <c r="A4475" s="30">
        <v>7202</v>
      </c>
      <c r="B4475" s="30" t="s">
        <v>9244</v>
      </c>
      <c r="C4475" s="30" t="s">
        <v>4114</v>
      </c>
      <c r="D4475" s="210">
        <v>60.89</v>
      </c>
    </row>
    <row r="4476" spans="1:4" x14ac:dyDescent="0.25">
      <c r="A4476" s="30">
        <v>7190</v>
      </c>
      <c r="B4476" s="30" t="s">
        <v>9245</v>
      </c>
      <c r="C4476" s="30" t="s">
        <v>4113</v>
      </c>
      <c r="D4476" s="210">
        <v>10.45</v>
      </c>
    </row>
    <row r="4477" spans="1:4" x14ac:dyDescent="0.25">
      <c r="A4477" s="30">
        <v>34417</v>
      </c>
      <c r="B4477" s="30" t="s">
        <v>9246</v>
      </c>
      <c r="C4477" s="30" t="s">
        <v>4113</v>
      </c>
      <c r="D4477" s="210">
        <v>18.16</v>
      </c>
    </row>
    <row r="4478" spans="1:4" x14ac:dyDescent="0.25">
      <c r="A4478" s="30">
        <v>7213</v>
      </c>
      <c r="B4478" s="30" t="s">
        <v>9247</v>
      </c>
      <c r="C4478" s="30" t="s">
        <v>4114</v>
      </c>
      <c r="D4478" s="210">
        <v>17.25</v>
      </c>
    </row>
    <row r="4479" spans="1:4" x14ac:dyDescent="0.25">
      <c r="A4479" s="30">
        <v>7195</v>
      </c>
      <c r="B4479" s="30" t="s">
        <v>9248</v>
      </c>
      <c r="C4479" s="30" t="s">
        <v>4113</v>
      </c>
      <c r="D4479" s="210">
        <v>50.14</v>
      </c>
    </row>
    <row r="4480" spans="1:4" x14ac:dyDescent="0.25">
      <c r="A4480" s="30">
        <v>7186</v>
      </c>
      <c r="B4480" s="30" t="s">
        <v>9249</v>
      </c>
      <c r="C4480" s="30" t="s">
        <v>4113</v>
      </c>
      <c r="D4480" s="210">
        <v>59.99</v>
      </c>
    </row>
    <row r="4481" spans="1:4" x14ac:dyDescent="0.25">
      <c r="A4481" s="30">
        <v>7194</v>
      </c>
      <c r="B4481" s="30" t="s">
        <v>9250</v>
      </c>
      <c r="C4481" s="30" t="s">
        <v>4114</v>
      </c>
      <c r="D4481" s="210">
        <v>29.75</v>
      </c>
    </row>
    <row r="4482" spans="1:4" x14ac:dyDescent="0.25">
      <c r="A4482" s="30">
        <v>7197</v>
      </c>
      <c r="B4482" s="30" t="s">
        <v>9251</v>
      </c>
      <c r="C4482" s="30" t="s">
        <v>4113</v>
      </c>
      <c r="D4482" s="210">
        <v>119.95</v>
      </c>
    </row>
    <row r="4483" spans="1:4" x14ac:dyDescent="0.25">
      <c r="A4483" s="30">
        <v>7192</v>
      </c>
      <c r="B4483" s="30" t="s">
        <v>9252</v>
      </c>
      <c r="C4483" s="30" t="s">
        <v>4113</v>
      </c>
      <c r="D4483" s="210">
        <v>65.97</v>
      </c>
    </row>
    <row r="4484" spans="1:4" x14ac:dyDescent="0.25">
      <c r="A4484" s="30">
        <v>7193</v>
      </c>
      <c r="B4484" s="30" t="s">
        <v>9253</v>
      </c>
      <c r="C4484" s="30" t="s">
        <v>4113</v>
      </c>
      <c r="D4484" s="210">
        <v>78.75</v>
      </c>
    </row>
    <row r="4485" spans="1:4" x14ac:dyDescent="0.25">
      <c r="A4485" s="30">
        <v>7189</v>
      </c>
      <c r="B4485" s="30" t="s">
        <v>9254</v>
      </c>
      <c r="C4485" s="30" t="s">
        <v>4113</v>
      </c>
      <c r="D4485" s="210">
        <v>110.62</v>
      </c>
    </row>
    <row r="4486" spans="1:4" x14ac:dyDescent="0.25">
      <c r="A4486" s="30">
        <v>7198</v>
      </c>
      <c r="B4486" s="30" t="s">
        <v>9255</v>
      </c>
      <c r="C4486" s="30" t="s">
        <v>4114</v>
      </c>
      <c r="D4486" s="210">
        <v>41.18</v>
      </c>
    </row>
    <row r="4487" spans="1:4" x14ac:dyDescent="0.25">
      <c r="A4487" s="30">
        <v>34402</v>
      </c>
      <c r="B4487" s="30" t="s">
        <v>9255</v>
      </c>
      <c r="C4487" s="30" t="s">
        <v>4113</v>
      </c>
      <c r="D4487" s="210">
        <v>165.8</v>
      </c>
    </row>
    <row r="4488" spans="1:4" x14ac:dyDescent="0.25">
      <c r="A4488" s="30">
        <v>7245</v>
      </c>
      <c r="B4488" s="30" t="s">
        <v>9256</v>
      </c>
      <c r="C4488" s="30" t="s">
        <v>4113</v>
      </c>
      <c r="D4488" s="210">
        <v>54.71</v>
      </c>
    </row>
    <row r="4489" spans="1:4" x14ac:dyDescent="0.25">
      <c r="A4489" s="30">
        <v>34425</v>
      </c>
      <c r="B4489" s="30" t="s">
        <v>9257</v>
      </c>
      <c r="C4489" s="30" t="s">
        <v>4113</v>
      </c>
      <c r="D4489" s="210">
        <v>102.53</v>
      </c>
    </row>
    <row r="4490" spans="1:4" x14ac:dyDescent="0.25">
      <c r="A4490" s="30">
        <v>7223</v>
      </c>
      <c r="B4490" s="30" t="s">
        <v>9258</v>
      </c>
      <c r="C4490" s="30" t="s">
        <v>4113</v>
      </c>
      <c r="D4490" s="210">
        <v>119.49</v>
      </c>
    </row>
    <row r="4491" spans="1:4" x14ac:dyDescent="0.25">
      <c r="A4491" s="30">
        <v>7234</v>
      </c>
      <c r="B4491" s="30" t="s">
        <v>9259</v>
      </c>
      <c r="C4491" s="30" t="s">
        <v>4113</v>
      </c>
      <c r="D4491" s="210">
        <v>172.35</v>
      </c>
    </row>
    <row r="4492" spans="1:4" x14ac:dyDescent="0.25">
      <c r="A4492" s="30">
        <v>7224</v>
      </c>
      <c r="B4492" s="30" t="s">
        <v>9260</v>
      </c>
      <c r="C4492" s="30" t="s">
        <v>4113</v>
      </c>
      <c r="D4492" s="210">
        <v>190.37</v>
      </c>
    </row>
    <row r="4493" spans="1:4" x14ac:dyDescent="0.25">
      <c r="A4493" s="30">
        <v>7221</v>
      </c>
      <c r="B4493" s="30" t="s">
        <v>9261</v>
      </c>
      <c r="C4493" s="30" t="s">
        <v>4114</v>
      </c>
      <c r="D4493" s="210">
        <v>92.56</v>
      </c>
    </row>
    <row r="4494" spans="1:4" x14ac:dyDescent="0.25">
      <c r="A4494" s="30">
        <v>7225</v>
      </c>
      <c r="B4494" s="30" t="s">
        <v>9262</v>
      </c>
      <c r="C4494" s="30" t="s">
        <v>4113</v>
      </c>
      <c r="D4494" s="210">
        <v>240.68</v>
      </c>
    </row>
    <row r="4495" spans="1:4" x14ac:dyDescent="0.25">
      <c r="A4495" s="30">
        <v>7226</v>
      </c>
      <c r="B4495" s="30" t="s">
        <v>9263</v>
      </c>
      <c r="C4495" s="30" t="s">
        <v>4113</v>
      </c>
      <c r="D4495" s="210">
        <v>264.86</v>
      </c>
    </row>
    <row r="4496" spans="1:4" x14ac:dyDescent="0.25">
      <c r="A4496" s="30">
        <v>7236</v>
      </c>
      <c r="B4496" s="30" t="s">
        <v>9264</v>
      </c>
      <c r="C4496" s="30" t="s">
        <v>4113</v>
      </c>
      <c r="D4496" s="210">
        <v>288.86</v>
      </c>
    </row>
    <row r="4497" spans="1:4" x14ac:dyDescent="0.25">
      <c r="A4497" s="30">
        <v>7227</v>
      </c>
      <c r="B4497" s="30" t="s">
        <v>9265</v>
      </c>
      <c r="C4497" s="30" t="s">
        <v>4113</v>
      </c>
      <c r="D4497" s="210">
        <v>312.94</v>
      </c>
    </row>
    <row r="4498" spans="1:4" x14ac:dyDescent="0.25">
      <c r="A4498" s="30">
        <v>7212</v>
      </c>
      <c r="B4498" s="30" t="s">
        <v>9266</v>
      </c>
      <c r="C4498" s="30" t="s">
        <v>4113</v>
      </c>
      <c r="D4498" s="210">
        <v>346.5</v>
      </c>
    </row>
    <row r="4499" spans="1:4" x14ac:dyDescent="0.25">
      <c r="A4499" s="30">
        <v>7229</v>
      </c>
      <c r="B4499" s="30" t="s">
        <v>9267</v>
      </c>
      <c r="C4499" s="30" t="s">
        <v>4113</v>
      </c>
      <c r="D4499" s="210">
        <v>229.14</v>
      </c>
    </row>
    <row r="4500" spans="1:4" x14ac:dyDescent="0.25">
      <c r="A4500" s="30">
        <v>7230</v>
      </c>
      <c r="B4500" s="30" t="s">
        <v>9268</v>
      </c>
      <c r="C4500" s="30" t="s">
        <v>4113</v>
      </c>
      <c r="D4500" s="210">
        <v>365.15</v>
      </c>
    </row>
    <row r="4501" spans="1:4" x14ac:dyDescent="0.25">
      <c r="A4501" s="30">
        <v>7231</v>
      </c>
      <c r="B4501" s="30" t="s">
        <v>9269</v>
      </c>
      <c r="C4501" s="30" t="s">
        <v>4113</v>
      </c>
      <c r="D4501" s="210">
        <v>479.55</v>
      </c>
    </row>
    <row r="4502" spans="1:4" x14ac:dyDescent="0.25">
      <c r="A4502" s="30">
        <v>7220</v>
      </c>
      <c r="B4502" s="30" t="s">
        <v>9270</v>
      </c>
      <c r="C4502" s="30" t="s">
        <v>4113</v>
      </c>
      <c r="D4502" s="210">
        <v>589.57000000000005</v>
      </c>
    </row>
    <row r="4503" spans="1:4" x14ac:dyDescent="0.25">
      <c r="A4503" s="30">
        <v>34447</v>
      </c>
      <c r="B4503" s="30" t="s">
        <v>9271</v>
      </c>
      <c r="C4503" s="30" t="s">
        <v>4113</v>
      </c>
      <c r="D4503" s="210">
        <v>656.2</v>
      </c>
    </row>
    <row r="4504" spans="1:4" x14ac:dyDescent="0.25">
      <c r="A4504" s="30">
        <v>7233</v>
      </c>
      <c r="B4504" s="30" t="s">
        <v>9272</v>
      </c>
      <c r="C4504" s="30" t="s">
        <v>4113</v>
      </c>
      <c r="D4504" s="210">
        <v>734.64</v>
      </c>
    </row>
    <row r="4505" spans="1:4" x14ac:dyDescent="0.25">
      <c r="A4505" s="30">
        <v>40740</v>
      </c>
      <c r="B4505" s="30" t="s">
        <v>13695</v>
      </c>
      <c r="C4505" s="30" t="s">
        <v>4114</v>
      </c>
      <c r="D4505" s="210">
        <v>209.68</v>
      </c>
    </row>
    <row r="4506" spans="1:4" x14ac:dyDescent="0.25">
      <c r="A4506" s="30">
        <v>25007</v>
      </c>
      <c r="B4506" s="30" t="s">
        <v>13696</v>
      </c>
      <c r="C4506" s="30" t="s">
        <v>4114</v>
      </c>
      <c r="D4506" s="210">
        <v>60</v>
      </c>
    </row>
    <row r="4507" spans="1:4" x14ac:dyDescent="0.25">
      <c r="A4507" s="30">
        <v>43071</v>
      </c>
      <c r="B4507" s="30" t="s">
        <v>13697</v>
      </c>
      <c r="C4507" s="30" t="s">
        <v>4114</v>
      </c>
      <c r="D4507" s="210">
        <v>236.1</v>
      </c>
    </row>
    <row r="4508" spans="1:4" x14ac:dyDescent="0.25">
      <c r="A4508" s="30">
        <v>39520</v>
      </c>
      <c r="B4508" s="30" t="s">
        <v>13698</v>
      </c>
      <c r="C4508" s="30" t="s">
        <v>4114</v>
      </c>
      <c r="D4508" s="210">
        <v>192.62</v>
      </c>
    </row>
    <row r="4509" spans="1:4" x14ac:dyDescent="0.25">
      <c r="A4509" s="30">
        <v>39521</v>
      </c>
      <c r="B4509" s="30" t="s">
        <v>13699</v>
      </c>
      <c r="C4509" s="30" t="s">
        <v>4114</v>
      </c>
      <c r="D4509" s="210">
        <v>198.91</v>
      </c>
    </row>
    <row r="4510" spans="1:4" x14ac:dyDescent="0.25">
      <c r="A4510" s="30">
        <v>39522</v>
      </c>
      <c r="B4510" s="30" t="s">
        <v>13700</v>
      </c>
      <c r="C4510" s="30" t="s">
        <v>4114</v>
      </c>
      <c r="D4510" s="210">
        <v>205.4</v>
      </c>
    </row>
    <row r="4511" spans="1:4" x14ac:dyDescent="0.25">
      <c r="A4511" s="30">
        <v>7243</v>
      </c>
      <c r="B4511" s="30" t="s">
        <v>13701</v>
      </c>
      <c r="C4511" s="30" t="s">
        <v>4114</v>
      </c>
      <c r="D4511" s="210">
        <v>62.7</v>
      </c>
    </row>
    <row r="4512" spans="1:4" x14ac:dyDescent="0.25">
      <c r="A4512" s="30">
        <v>11067</v>
      </c>
      <c r="B4512" s="30" t="s">
        <v>13702</v>
      </c>
      <c r="C4512" s="30" t="s">
        <v>4113</v>
      </c>
      <c r="D4512" s="210">
        <v>388.81</v>
      </c>
    </row>
    <row r="4513" spans="1:4" x14ac:dyDescent="0.25">
      <c r="A4513" s="30">
        <v>11068</v>
      </c>
      <c r="B4513" s="30" t="s">
        <v>13703</v>
      </c>
      <c r="C4513" s="30" t="s">
        <v>4113</v>
      </c>
      <c r="D4513" s="210">
        <v>491.21</v>
      </c>
    </row>
    <row r="4514" spans="1:4" x14ac:dyDescent="0.25">
      <c r="A4514" s="30">
        <v>7246</v>
      </c>
      <c r="B4514" s="30" t="s">
        <v>9273</v>
      </c>
      <c r="C4514" s="30" t="s">
        <v>4113</v>
      </c>
      <c r="D4514" s="210">
        <v>50.9</v>
      </c>
    </row>
    <row r="4515" spans="1:4" x14ac:dyDescent="0.25">
      <c r="A4515" s="30">
        <v>12869</v>
      </c>
      <c r="B4515" s="30" t="s">
        <v>9274</v>
      </c>
      <c r="C4515" s="30" t="s">
        <v>4115</v>
      </c>
      <c r="D4515" s="210">
        <v>14.91</v>
      </c>
    </row>
    <row r="4516" spans="1:4" x14ac:dyDescent="0.25">
      <c r="A4516" s="30">
        <v>41097</v>
      </c>
      <c r="B4516" s="30" t="s">
        <v>13704</v>
      </c>
      <c r="C4516" s="30" t="s">
        <v>4120</v>
      </c>
      <c r="D4516" s="211">
        <v>2643.34</v>
      </c>
    </row>
    <row r="4517" spans="1:4" x14ac:dyDescent="0.25">
      <c r="A4517" s="30">
        <v>1574</v>
      </c>
      <c r="B4517" s="30" t="s">
        <v>9275</v>
      </c>
      <c r="C4517" s="30" t="s">
        <v>4113</v>
      </c>
      <c r="D4517" s="210">
        <v>1.3</v>
      </c>
    </row>
    <row r="4518" spans="1:4" x14ac:dyDescent="0.25">
      <c r="A4518" s="30">
        <v>1581</v>
      </c>
      <c r="B4518" s="30" t="s">
        <v>9276</v>
      </c>
      <c r="C4518" s="30" t="s">
        <v>4113</v>
      </c>
      <c r="D4518" s="210">
        <v>9.0299999999999994</v>
      </c>
    </row>
    <row r="4519" spans="1:4" x14ac:dyDescent="0.25">
      <c r="A4519" s="30">
        <v>1575</v>
      </c>
      <c r="B4519" s="30" t="s">
        <v>9277</v>
      </c>
      <c r="C4519" s="30" t="s">
        <v>4113</v>
      </c>
      <c r="D4519" s="210">
        <v>1.54</v>
      </c>
    </row>
    <row r="4520" spans="1:4" x14ac:dyDescent="0.25">
      <c r="A4520" s="30">
        <v>1570</v>
      </c>
      <c r="B4520" s="30" t="s">
        <v>9278</v>
      </c>
      <c r="C4520" s="30" t="s">
        <v>4113</v>
      </c>
      <c r="D4520" s="210">
        <v>0.77</v>
      </c>
    </row>
    <row r="4521" spans="1:4" x14ac:dyDescent="0.25">
      <c r="A4521" s="30">
        <v>1576</v>
      </c>
      <c r="B4521" s="30" t="s">
        <v>9279</v>
      </c>
      <c r="C4521" s="30" t="s">
        <v>4113</v>
      </c>
      <c r="D4521" s="210">
        <v>2.14</v>
      </c>
    </row>
    <row r="4522" spans="1:4" x14ac:dyDescent="0.25">
      <c r="A4522" s="30">
        <v>1577</v>
      </c>
      <c r="B4522" s="30" t="s">
        <v>9280</v>
      </c>
      <c r="C4522" s="30" t="s">
        <v>4113</v>
      </c>
      <c r="D4522" s="210">
        <v>2.41</v>
      </c>
    </row>
    <row r="4523" spans="1:4" x14ac:dyDescent="0.25">
      <c r="A4523" s="30">
        <v>1571</v>
      </c>
      <c r="B4523" s="30" t="s">
        <v>9281</v>
      </c>
      <c r="C4523" s="30" t="s">
        <v>4113</v>
      </c>
      <c r="D4523" s="210">
        <v>1.01</v>
      </c>
    </row>
    <row r="4524" spans="1:4" x14ac:dyDescent="0.25">
      <c r="A4524" s="30">
        <v>1578</v>
      </c>
      <c r="B4524" s="30" t="s">
        <v>9282</v>
      </c>
      <c r="C4524" s="30" t="s">
        <v>4113</v>
      </c>
      <c r="D4524" s="210">
        <v>4.18</v>
      </c>
    </row>
    <row r="4525" spans="1:4" x14ac:dyDescent="0.25">
      <c r="A4525" s="30">
        <v>1573</v>
      </c>
      <c r="B4525" s="30" t="s">
        <v>9283</v>
      </c>
      <c r="C4525" s="30" t="s">
        <v>4113</v>
      </c>
      <c r="D4525" s="210">
        <v>1.2</v>
      </c>
    </row>
    <row r="4526" spans="1:4" x14ac:dyDescent="0.25">
      <c r="A4526" s="30">
        <v>1579</v>
      </c>
      <c r="B4526" s="30" t="s">
        <v>9284</v>
      </c>
      <c r="C4526" s="30" t="s">
        <v>4113</v>
      </c>
      <c r="D4526" s="210">
        <v>5.21</v>
      </c>
    </row>
    <row r="4527" spans="1:4" x14ac:dyDescent="0.25">
      <c r="A4527" s="30">
        <v>1580</v>
      </c>
      <c r="B4527" s="30" t="s">
        <v>9285</v>
      </c>
      <c r="C4527" s="30" t="s">
        <v>4113</v>
      </c>
      <c r="D4527" s="210">
        <v>6.42</v>
      </c>
    </row>
    <row r="4528" spans="1:4" x14ac:dyDescent="0.25">
      <c r="A4528" s="30">
        <v>39321</v>
      </c>
      <c r="B4528" s="30" t="s">
        <v>9286</v>
      </c>
      <c r="C4528" s="30" t="s">
        <v>4113</v>
      </c>
      <c r="D4528" s="210">
        <v>16.010000000000002</v>
      </c>
    </row>
    <row r="4529" spans="1:4" x14ac:dyDescent="0.25">
      <c r="A4529" s="30">
        <v>39319</v>
      </c>
      <c r="B4529" s="30" t="s">
        <v>9287</v>
      </c>
      <c r="C4529" s="30" t="s">
        <v>4113</v>
      </c>
      <c r="D4529" s="210">
        <v>6.25</v>
      </c>
    </row>
    <row r="4530" spans="1:4" x14ac:dyDescent="0.25">
      <c r="A4530" s="30">
        <v>39320</v>
      </c>
      <c r="B4530" s="30" t="s">
        <v>9288</v>
      </c>
      <c r="C4530" s="30" t="s">
        <v>4113</v>
      </c>
      <c r="D4530" s="210">
        <v>10.39</v>
      </c>
    </row>
    <row r="4531" spans="1:4" x14ac:dyDescent="0.25">
      <c r="A4531" s="30">
        <v>1591</v>
      </c>
      <c r="B4531" s="30" t="s">
        <v>9289</v>
      </c>
      <c r="C4531" s="30" t="s">
        <v>4113</v>
      </c>
      <c r="D4531" s="210">
        <v>19.91</v>
      </c>
    </row>
    <row r="4532" spans="1:4" x14ac:dyDescent="0.25">
      <c r="A4532" s="30">
        <v>1547</v>
      </c>
      <c r="B4532" s="30" t="s">
        <v>9290</v>
      </c>
      <c r="C4532" s="30" t="s">
        <v>4113</v>
      </c>
      <c r="D4532" s="210">
        <v>104.33</v>
      </c>
    </row>
    <row r="4533" spans="1:4" x14ac:dyDescent="0.25">
      <c r="A4533" s="30">
        <v>38196</v>
      </c>
      <c r="B4533" s="30" t="s">
        <v>9291</v>
      </c>
      <c r="C4533" s="30" t="s">
        <v>4113</v>
      </c>
      <c r="D4533" s="210">
        <v>20.32</v>
      </c>
    </row>
    <row r="4534" spans="1:4" x14ac:dyDescent="0.25">
      <c r="A4534" s="30">
        <v>1543</v>
      </c>
      <c r="B4534" s="30" t="s">
        <v>9292</v>
      </c>
      <c r="C4534" s="30" t="s">
        <v>4113</v>
      </c>
      <c r="D4534" s="210">
        <v>21.59</v>
      </c>
    </row>
    <row r="4535" spans="1:4" x14ac:dyDescent="0.25">
      <c r="A4535" s="30">
        <v>1585</v>
      </c>
      <c r="B4535" s="30" t="s">
        <v>9293</v>
      </c>
      <c r="C4535" s="30" t="s">
        <v>4113</v>
      </c>
      <c r="D4535" s="210">
        <v>4.18</v>
      </c>
    </row>
    <row r="4536" spans="1:4" x14ac:dyDescent="0.25">
      <c r="A4536" s="30">
        <v>1593</v>
      </c>
      <c r="B4536" s="30" t="s">
        <v>9294</v>
      </c>
      <c r="C4536" s="30" t="s">
        <v>4113</v>
      </c>
      <c r="D4536" s="210">
        <v>22.21</v>
      </c>
    </row>
    <row r="4537" spans="1:4" x14ac:dyDescent="0.25">
      <c r="A4537" s="30">
        <v>11838</v>
      </c>
      <c r="B4537" s="30" t="s">
        <v>9295</v>
      </c>
      <c r="C4537" s="30" t="s">
        <v>4113</v>
      </c>
      <c r="D4537" s="210">
        <v>29.3</v>
      </c>
    </row>
    <row r="4538" spans="1:4" x14ac:dyDescent="0.25">
      <c r="A4538" s="30">
        <v>1594</v>
      </c>
      <c r="B4538" s="30" t="s">
        <v>9296</v>
      </c>
      <c r="C4538" s="30" t="s">
        <v>4113</v>
      </c>
      <c r="D4538" s="210">
        <v>29.62</v>
      </c>
    </row>
    <row r="4539" spans="1:4" x14ac:dyDescent="0.25">
      <c r="A4539" s="30">
        <v>1586</v>
      </c>
      <c r="B4539" s="30" t="s">
        <v>9297</v>
      </c>
      <c r="C4539" s="30" t="s">
        <v>4113</v>
      </c>
      <c r="D4539" s="210">
        <v>5.29</v>
      </c>
    </row>
    <row r="4540" spans="1:4" x14ac:dyDescent="0.25">
      <c r="A4540" s="30">
        <v>11839</v>
      </c>
      <c r="B4540" s="30" t="s">
        <v>9298</v>
      </c>
      <c r="C4540" s="30" t="s">
        <v>4113</v>
      </c>
      <c r="D4540" s="210">
        <v>42.63</v>
      </c>
    </row>
    <row r="4541" spans="1:4" x14ac:dyDescent="0.25">
      <c r="A4541" s="30">
        <v>1587</v>
      </c>
      <c r="B4541" s="30" t="s">
        <v>9299</v>
      </c>
      <c r="C4541" s="30" t="s">
        <v>4113</v>
      </c>
      <c r="D4541" s="210">
        <v>5.39</v>
      </c>
    </row>
    <row r="4542" spans="1:4" x14ac:dyDescent="0.25">
      <c r="A4542" s="30">
        <v>1545</v>
      </c>
      <c r="B4542" s="30" t="s">
        <v>9300</v>
      </c>
      <c r="C4542" s="30" t="s">
        <v>4113</v>
      </c>
      <c r="D4542" s="210">
        <v>51.16</v>
      </c>
    </row>
    <row r="4543" spans="1:4" x14ac:dyDescent="0.25">
      <c r="A4543" s="30">
        <v>1588</v>
      </c>
      <c r="B4543" s="30" t="s">
        <v>9301</v>
      </c>
      <c r="C4543" s="30" t="s">
        <v>4113</v>
      </c>
      <c r="D4543" s="210">
        <v>7.39</v>
      </c>
    </row>
    <row r="4544" spans="1:4" x14ac:dyDescent="0.25">
      <c r="A4544" s="30">
        <v>1535</v>
      </c>
      <c r="B4544" s="30" t="s">
        <v>9302</v>
      </c>
      <c r="C4544" s="30" t="s">
        <v>4113</v>
      </c>
      <c r="D4544" s="210">
        <v>4.26</v>
      </c>
    </row>
    <row r="4545" spans="1:4" x14ac:dyDescent="0.25">
      <c r="A4545" s="30">
        <v>1589</v>
      </c>
      <c r="B4545" s="30" t="s">
        <v>9303</v>
      </c>
      <c r="C4545" s="30" t="s">
        <v>4113</v>
      </c>
      <c r="D4545" s="210">
        <v>7.63</v>
      </c>
    </row>
    <row r="4546" spans="1:4" x14ac:dyDescent="0.25">
      <c r="A4546" s="30">
        <v>1546</v>
      </c>
      <c r="B4546" s="30" t="s">
        <v>9304</v>
      </c>
      <c r="C4546" s="30" t="s">
        <v>4113</v>
      </c>
      <c r="D4546" s="210">
        <v>86.33</v>
      </c>
    </row>
    <row r="4547" spans="1:4" x14ac:dyDescent="0.25">
      <c r="A4547" s="30">
        <v>1590</v>
      </c>
      <c r="B4547" s="30" t="s">
        <v>9305</v>
      </c>
      <c r="C4547" s="30" t="s">
        <v>4113</v>
      </c>
      <c r="D4547" s="210">
        <v>13.43</v>
      </c>
    </row>
    <row r="4548" spans="1:4" x14ac:dyDescent="0.25">
      <c r="A4548" s="30">
        <v>1542</v>
      </c>
      <c r="B4548" s="30" t="s">
        <v>9306</v>
      </c>
      <c r="C4548" s="30" t="s">
        <v>4113</v>
      </c>
      <c r="D4548" s="210">
        <v>17.79</v>
      </c>
    </row>
    <row r="4549" spans="1:4" x14ac:dyDescent="0.25">
      <c r="A4549" s="30">
        <v>38415</v>
      </c>
      <c r="B4549" s="30" t="s">
        <v>9307</v>
      </c>
      <c r="C4549" s="30" t="s">
        <v>4113</v>
      </c>
      <c r="D4549" s="211">
        <v>1014.78</v>
      </c>
    </row>
    <row r="4550" spans="1:4" x14ac:dyDescent="0.25">
      <c r="A4550" s="30">
        <v>38414</v>
      </c>
      <c r="B4550" s="30" t="s">
        <v>9308</v>
      </c>
      <c r="C4550" s="30" t="s">
        <v>4113</v>
      </c>
      <c r="D4550" s="211">
        <v>1424.26</v>
      </c>
    </row>
    <row r="4551" spans="1:4" x14ac:dyDescent="0.25">
      <c r="A4551" s="30">
        <v>38128</v>
      </c>
      <c r="B4551" s="30" t="s">
        <v>9309</v>
      </c>
      <c r="C4551" s="30" t="s">
        <v>4117</v>
      </c>
      <c r="D4551" s="210">
        <v>0.5</v>
      </c>
    </row>
    <row r="4552" spans="1:4" x14ac:dyDescent="0.25">
      <c r="A4552" s="30">
        <v>7253</v>
      </c>
      <c r="B4552" s="30" t="s">
        <v>9310</v>
      </c>
      <c r="C4552" s="30" t="s">
        <v>4119</v>
      </c>
      <c r="D4552" s="210">
        <v>107.14</v>
      </c>
    </row>
    <row r="4553" spans="1:4" x14ac:dyDescent="0.25">
      <c r="A4553" s="30">
        <v>43781</v>
      </c>
      <c r="B4553" s="30" t="s">
        <v>13705</v>
      </c>
      <c r="C4553" s="30" t="s">
        <v>13706</v>
      </c>
      <c r="D4553" s="210">
        <v>64</v>
      </c>
    </row>
    <row r="4554" spans="1:4" x14ac:dyDescent="0.25">
      <c r="A4554" s="30">
        <v>4806</v>
      </c>
      <c r="B4554" s="30" t="s">
        <v>9311</v>
      </c>
      <c r="C4554" s="30" t="s">
        <v>4116</v>
      </c>
      <c r="D4554" s="210">
        <v>14.93</v>
      </c>
    </row>
    <row r="4555" spans="1:4" x14ac:dyDescent="0.25">
      <c r="A4555" s="30">
        <v>34401</v>
      </c>
      <c r="B4555" s="30" t="s">
        <v>13707</v>
      </c>
      <c r="C4555" s="30" t="s">
        <v>4113</v>
      </c>
      <c r="D4555" s="210">
        <v>2.0699999999999998</v>
      </c>
    </row>
    <row r="4556" spans="1:4" x14ac:dyDescent="0.25">
      <c r="A4556" s="30">
        <v>7260</v>
      </c>
      <c r="B4556" s="30" t="s">
        <v>13708</v>
      </c>
      <c r="C4556" s="30" t="s">
        <v>4113</v>
      </c>
      <c r="D4556" s="210">
        <v>1.83</v>
      </c>
    </row>
    <row r="4557" spans="1:4" x14ac:dyDescent="0.25">
      <c r="A4557" s="30">
        <v>7256</v>
      </c>
      <c r="B4557" s="30" t="s">
        <v>13709</v>
      </c>
      <c r="C4557" s="30" t="s">
        <v>4113</v>
      </c>
      <c r="D4557" s="210">
        <v>1.82</v>
      </c>
    </row>
    <row r="4558" spans="1:4" x14ac:dyDescent="0.25">
      <c r="A4558" s="30">
        <v>7258</v>
      </c>
      <c r="B4558" s="30" t="s">
        <v>13710</v>
      </c>
      <c r="C4558" s="30" t="s">
        <v>4113</v>
      </c>
      <c r="D4558" s="210">
        <v>0.75</v>
      </c>
    </row>
    <row r="4559" spans="1:4" x14ac:dyDescent="0.25">
      <c r="A4559" s="30">
        <v>34400</v>
      </c>
      <c r="B4559" s="30" t="s">
        <v>13711</v>
      </c>
      <c r="C4559" s="30" t="s">
        <v>4113</v>
      </c>
      <c r="D4559" s="210">
        <v>3.18</v>
      </c>
    </row>
    <row r="4560" spans="1:4" x14ac:dyDescent="0.25">
      <c r="A4560" s="30">
        <v>10617</v>
      </c>
      <c r="B4560" s="30" t="s">
        <v>13712</v>
      </c>
      <c r="C4560" s="30" t="s">
        <v>4113</v>
      </c>
      <c r="D4560" s="210">
        <v>6.09</v>
      </c>
    </row>
    <row r="4561" spans="1:4" x14ac:dyDescent="0.25">
      <c r="A4561" s="30">
        <v>7274</v>
      </c>
      <c r="B4561" s="30" t="s">
        <v>9312</v>
      </c>
      <c r="C4561" s="30" t="s">
        <v>4113</v>
      </c>
      <c r="D4561" s="210">
        <v>65.63</v>
      </c>
    </row>
    <row r="4562" spans="1:4" x14ac:dyDescent="0.25">
      <c r="A4562" s="30">
        <v>11663</v>
      </c>
      <c r="B4562" s="30" t="s">
        <v>9313</v>
      </c>
      <c r="C4562" s="30" t="s">
        <v>4113</v>
      </c>
      <c r="D4562" s="210">
        <v>539.84</v>
      </c>
    </row>
    <row r="4563" spans="1:4" x14ac:dyDescent="0.25">
      <c r="A4563" s="30">
        <v>154</v>
      </c>
      <c r="B4563" s="30" t="s">
        <v>13713</v>
      </c>
      <c r="C4563" s="30" t="s">
        <v>4118</v>
      </c>
      <c r="D4563" s="210">
        <v>55.05</v>
      </c>
    </row>
    <row r="4564" spans="1:4" x14ac:dyDescent="0.25">
      <c r="A4564" s="30">
        <v>38121</v>
      </c>
      <c r="B4564" s="30" t="s">
        <v>9314</v>
      </c>
      <c r="C4564" s="30" t="s">
        <v>4118</v>
      </c>
      <c r="D4564" s="210">
        <v>7.53</v>
      </c>
    </row>
    <row r="4565" spans="1:4" x14ac:dyDescent="0.25">
      <c r="A4565" s="30">
        <v>7343</v>
      </c>
      <c r="B4565" s="30" t="s">
        <v>9315</v>
      </c>
      <c r="C4565" s="30" t="s">
        <v>4118</v>
      </c>
      <c r="D4565" s="210">
        <v>7.63</v>
      </c>
    </row>
    <row r="4566" spans="1:4" x14ac:dyDescent="0.25">
      <c r="A4566" s="30">
        <v>43776</v>
      </c>
      <c r="B4566" s="30" t="s">
        <v>13714</v>
      </c>
      <c r="C4566" s="30" t="s">
        <v>4118</v>
      </c>
      <c r="D4566" s="210">
        <v>17.79</v>
      </c>
    </row>
    <row r="4567" spans="1:4" x14ac:dyDescent="0.25">
      <c r="A4567" s="30">
        <v>7350</v>
      </c>
      <c r="B4567" s="30" t="s">
        <v>9316</v>
      </c>
      <c r="C4567" s="30" t="s">
        <v>4118</v>
      </c>
      <c r="D4567" s="210">
        <v>25.22</v>
      </c>
    </row>
    <row r="4568" spans="1:4" x14ac:dyDescent="0.25">
      <c r="A4568" s="30">
        <v>7348</v>
      </c>
      <c r="B4568" s="30" t="s">
        <v>9317</v>
      </c>
      <c r="C4568" s="30" t="s">
        <v>4118</v>
      </c>
      <c r="D4568" s="210">
        <v>14.14</v>
      </c>
    </row>
    <row r="4569" spans="1:4" x14ac:dyDescent="0.25">
      <c r="A4569" s="30">
        <v>7356</v>
      </c>
      <c r="B4569" s="30" t="s">
        <v>9318</v>
      </c>
      <c r="C4569" s="30" t="s">
        <v>4118</v>
      </c>
      <c r="D4569" s="210">
        <v>21.2</v>
      </c>
    </row>
    <row r="4570" spans="1:4" x14ac:dyDescent="0.25">
      <c r="A4570" s="30">
        <v>7313</v>
      </c>
      <c r="B4570" s="30" t="s">
        <v>9319</v>
      </c>
      <c r="C4570" s="30" t="s">
        <v>4118</v>
      </c>
      <c r="D4570" s="210">
        <v>18.8</v>
      </c>
    </row>
    <row r="4571" spans="1:4" x14ac:dyDescent="0.25">
      <c r="A4571" s="30">
        <v>7319</v>
      </c>
      <c r="B4571" s="30" t="s">
        <v>9320</v>
      </c>
      <c r="C4571" s="30" t="s">
        <v>4118</v>
      </c>
      <c r="D4571" s="210">
        <v>10.76</v>
      </c>
    </row>
    <row r="4572" spans="1:4" x14ac:dyDescent="0.25">
      <c r="A4572" s="30">
        <v>38119</v>
      </c>
      <c r="B4572" s="30" t="s">
        <v>9321</v>
      </c>
      <c r="C4572" s="30" t="s">
        <v>4118</v>
      </c>
      <c r="D4572" s="210">
        <v>104.48</v>
      </c>
    </row>
    <row r="4573" spans="1:4" x14ac:dyDescent="0.25">
      <c r="A4573" s="30">
        <v>7314</v>
      </c>
      <c r="B4573" s="30" t="s">
        <v>9322</v>
      </c>
      <c r="C4573" s="30" t="s">
        <v>4118</v>
      </c>
      <c r="D4573" s="210">
        <v>112.6</v>
      </c>
    </row>
    <row r="4574" spans="1:4" x14ac:dyDescent="0.25">
      <c r="A4574" s="30">
        <v>38131</v>
      </c>
      <c r="B4574" s="30" t="s">
        <v>9323</v>
      </c>
      <c r="C4574" s="30" t="s">
        <v>4118</v>
      </c>
      <c r="D4574" s="210">
        <v>105.41</v>
      </c>
    </row>
    <row r="4575" spans="1:4" x14ac:dyDescent="0.25">
      <c r="A4575" s="30">
        <v>7304</v>
      </c>
      <c r="B4575" s="30" t="s">
        <v>13715</v>
      </c>
      <c r="C4575" s="30" t="s">
        <v>4118</v>
      </c>
      <c r="D4575" s="210">
        <v>52.73</v>
      </c>
    </row>
    <row r="4576" spans="1:4" x14ac:dyDescent="0.25">
      <c r="A4576" s="30">
        <v>43649</v>
      </c>
      <c r="B4576" s="30" t="s">
        <v>13716</v>
      </c>
      <c r="C4576" s="30" t="s">
        <v>4118</v>
      </c>
      <c r="D4576" s="210">
        <v>27.27</v>
      </c>
    </row>
    <row r="4577" spans="1:4" x14ac:dyDescent="0.25">
      <c r="A4577" s="30">
        <v>43650</v>
      </c>
      <c r="B4577" s="30" t="s">
        <v>13717</v>
      </c>
      <c r="C4577" s="30" t="s">
        <v>4118</v>
      </c>
      <c r="D4577" s="210">
        <v>25.77</v>
      </c>
    </row>
    <row r="4578" spans="1:4" x14ac:dyDescent="0.25">
      <c r="A4578" s="30">
        <v>7311</v>
      </c>
      <c r="B4578" s="30" t="s">
        <v>9324</v>
      </c>
      <c r="C4578" s="30" t="s">
        <v>4118</v>
      </c>
      <c r="D4578" s="210">
        <v>26.4</v>
      </c>
    </row>
    <row r="4579" spans="1:4" x14ac:dyDescent="0.25">
      <c r="A4579" s="30">
        <v>7292</v>
      </c>
      <c r="B4579" s="30" t="s">
        <v>9325</v>
      </c>
      <c r="C4579" s="30" t="s">
        <v>4118</v>
      </c>
      <c r="D4579" s="210">
        <v>25.56</v>
      </c>
    </row>
    <row r="4580" spans="1:4" x14ac:dyDescent="0.25">
      <c r="A4580" s="30">
        <v>7293</v>
      </c>
      <c r="B4580" s="30" t="s">
        <v>13718</v>
      </c>
      <c r="C4580" s="30" t="s">
        <v>4118</v>
      </c>
      <c r="D4580" s="210">
        <v>28.27</v>
      </c>
    </row>
    <row r="4581" spans="1:4" x14ac:dyDescent="0.25">
      <c r="A4581" s="30">
        <v>7306</v>
      </c>
      <c r="B4581" s="30" t="s">
        <v>13719</v>
      </c>
      <c r="C4581" s="30" t="s">
        <v>4118</v>
      </c>
      <c r="D4581" s="210">
        <v>31.2</v>
      </c>
    </row>
    <row r="4582" spans="1:4" x14ac:dyDescent="0.25">
      <c r="A4582" s="30">
        <v>7288</v>
      </c>
      <c r="B4582" s="30" t="s">
        <v>9326</v>
      </c>
      <c r="C4582" s="30" t="s">
        <v>4118</v>
      </c>
      <c r="D4582" s="210">
        <v>25.91</v>
      </c>
    </row>
    <row r="4583" spans="1:4" x14ac:dyDescent="0.25">
      <c r="A4583" s="30">
        <v>43625</v>
      </c>
      <c r="B4583" s="30" t="s">
        <v>13720</v>
      </c>
      <c r="C4583" s="30" t="s">
        <v>4118</v>
      </c>
      <c r="D4583" s="210">
        <v>20.92</v>
      </c>
    </row>
    <row r="4584" spans="1:4" x14ac:dyDescent="0.25">
      <c r="A4584" s="30">
        <v>43647</v>
      </c>
      <c r="B4584" s="30" t="s">
        <v>13721</v>
      </c>
      <c r="C4584" s="30" t="s">
        <v>4118</v>
      </c>
      <c r="D4584" s="210">
        <v>19</v>
      </c>
    </row>
    <row r="4585" spans="1:4" x14ac:dyDescent="0.25">
      <c r="A4585" s="30">
        <v>43648</v>
      </c>
      <c r="B4585" s="30" t="s">
        <v>13722</v>
      </c>
      <c r="C4585" s="30" t="s">
        <v>4118</v>
      </c>
      <c r="D4585" s="210">
        <v>18.34</v>
      </c>
    </row>
    <row r="4586" spans="1:4" x14ac:dyDescent="0.25">
      <c r="A4586" s="30">
        <v>35693</v>
      </c>
      <c r="B4586" s="30" t="s">
        <v>9327</v>
      </c>
      <c r="C4586" s="30" t="s">
        <v>4118</v>
      </c>
      <c r="D4586" s="210">
        <v>9.73</v>
      </c>
    </row>
    <row r="4587" spans="1:4" x14ac:dyDescent="0.25">
      <c r="A4587" s="30">
        <v>35692</v>
      </c>
      <c r="B4587" s="30" t="s">
        <v>9328</v>
      </c>
      <c r="C4587" s="30" t="s">
        <v>4118</v>
      </c>
      <c r="D4587" s="210">
        <v>14.48</v>
      </c>
    </row>
    <row r="4588" spans="1:4" x14ac:dyDescent="0.25">
      <c r="A4588" s="30">
        <v>7342</v>
      </c>
      <c r="B4588" s="30" t="s">
        <v>9329</v>
      </c>
      <c r="C4588" s="30" t="s">
        <v>4117</v>
      </c>
      <c r="D4588" s="210">
        <v>2.06</v>
      </c>
    </row>
    <row r="4589" spans="1:4" x14ac:dyDescent="0.25">
      <c r="A4589" s="30">
        <v>39574</v>
      </c>
      <c r="B4589" s="30" t="s">
        <v>9330</v>
      </c>
      <c r="C4589" s="30" t="s">
        <v>4113</v>
      </c>
      <c r="D4589" s="210">
        <v>5.22</v>
      </c>
    </row>
    <row r="4590" spans="1:4" x14ac:dyDescent="0.25">
      <c r="A4590" s="30">
        <v>11060</v>
      </c>
      <c r="B4590" s="30" t="s">
        <v>9331</v>
      </c>
      <c r="C4590" s="30" t="s">
        <v>4113</v>
      </c>
      <c r="D4590" s="210">
        <v>36.92</v>
      </c>
    </row>
    <row r="4591" spans="1:4" x14ac:dyDescent="0.25">
      <c r="A4591" s="30">
        <v>37401</v>
      </c>
      <c r="B4591" s="30" t="s">
        <v>9332</v>
      </c>
      <c r="C4591" s="30" t="s">
        <v>4113</v>
      </c>
      <c r="D4591" s="210">
        <v>85.84</v>
      </c>
    </row>
    <row r="4592" spans="1:4" x14ac:dyDescent="0.25">
      <c r="A4592" s="30">
        <v>7525</v>
      </c>
      <c r="B4592" s="30" t="s">
        <v>9333</v>
      </c>
      <c r="C4592" s="30" t="s">
        <v>4113</v>
      </c>
      <c r="D4592" s="210">
        <v>35.01</v>
      </c>
    </row>
    <row r="4593" spans="1:4" x14ac:dyDescent="0.25">
      <c r="A4593" s="30">
        <v>7524</v>
      </c>
      <c r="B4593" s="30" t="s">
        <v>9334</v>
      </c>
      <c r="C4593" s="30" t="s">
        <v>4113</v>
      </c>
      <c r="D4593" s="210">
        <v>32.99</v>
      </c>
    </row>
    <row r="4594" spans="1:4" x14ac:dyDescent="0.25">
      <c r="A4594" s="30">
        <v>38105</v>
      </c>
      <c r="B4594" s="30" t="s">
        <v>9335</v>
      </c>
      <c r="C4594" s="30" t="s">
        <v>4113</v>
      </c>
      <c r="D4594" s="210">
        <v>8.4700000000000006</v>
      </c>
    </row>
    <row r="4595" spans="1:4" x14ac:dyDescent="0.25">
      <c r="A4595" s="30">
        <v>38084</v>
      </c>
      <c r="B4595" s="30" t="s">
        <v>9336</v>
      </c>
      <c r="C4595" s="30" t="s">
        <v>4113</v>
      </c>
      <c r="D4595" s="210">
        <v>12.03</v>
      </c>
    </row>
    <row r="4596" spans="1:4" x14ac:dyDescent="0.25">
      <c r="A4596" s="30">
        <v>38103</v>
      </c>
      <c r="B4596" s="30" t="s">
        <v>9337</v>
      </c>
      <c r="C4596" s="30" t="s">
        <v>4113</v>
      </c>
      <c r="D4596" s="210">
        <v>12.72</v>
      </c>
    </row>
    <row r="4597" spans="1:4" x14ac:dyDescent="0.25">
      <c r="A4597" s="30">
        <v>38082</v>
      </c>
      <c r="B4597" s="30" t="s">
        <v>9338</v>
      </c>
      <c r="C4597" s="30" t="s">
        <v>4113</v>
      </c>
      <c r="D4597" s="210">
        <v>15.67</v>
      </c>
    </row>
    <row r="4598" spans="1:4" x14ac:dyDescent="0.25">
      <c r="A4598" s="30">
        <v>38104</v>
      </c>
      <c r="B4598" s="30" t="s">
        <v>9339</v>
      </c>
      <c r="C4598" s="30" t="s">
        <v>4113</v>
      </c>
      <c r="D4598" s="210">
        <v>24.91</v>
      </c>
    </row>
    <row r="4599" spans="1:4" x14ac:dyDescent="0.25">
      <c r="A4599" s="30">
        <v>38083</v>
      </c>
      <c r="B4599" s="30" t="s">
        <v>9340</v>
      </c>
      <c r="C4599" s="30" t="s">
        <v>4113</v>
      </c>
      <c r="D4599" s="210">
        <v>27.65</v>
      </c>
    </row>
    <row r="4600" spans="1:4" x14ac:dyDescent="0.25">
      <c r="A4600" s="30">
        <v>38101</v>
      </c>
      <c r="B4600" s="30" t="s">
        <v>9341</v>
      </c>
      <c r="C4600" s="30" t="s">
        <v>4113</v>
      </c>
      <c r="D4600" s="210">
        <v>6.05</v>
      </c>
    </row>
    <row r="4601" spans="1:4" x14ac:dyDescent="0.25">
      <c r="A4601" s="30">
        <v>7528</v>
      </c>
      <c r="B4601" s="30" t="s">
        <v>9342</v>
      </c>
      <c r="C4601" s="30" t="s">
        <v>4113</v>
      </c>
      <c r="D4601" s="210">
        <v>7.11</v>
      </c>
    </row>
    <row r="4602" spans="1:4" x14ac:dyDescent="0.25">
      <c r="A4602" s="30">
        <v>12147</v>
      </c>
      <c r="B4602" s="30" t="s">
        <v>9343</v>
      </c>
      <c r="C4602" s="30" t="s">
        <v>4113</v>
      </c>
      <c r="D4602" s="210">
        <v>10.84</v>
      </c>
    </row>
    <row r="4603" spans="1:4" x14ac:dyDescent="0.25">
      <c r="A4603" s="30">
        <v>38075</v>
      </c>
      <c r="B4603" s="30" t="s">
        <v>9344</v>
      </c>
      <c r="C4603" s="30" t="s">
        <v>4113</v>
      </c>
      <c r="D4603" s="210">
        <v>12.31</v>
      </c>
    </row>
    <row r="4604" spans="1:4" x14ac:dyDescent="0.25">
      <c r="A4604" s="30">
        <v>38102</v>
      </c>
      <c r="B4604" s="30" t="s">
        <v>9345</v>
      </c>
      <c r="C4604" s="30" t="s">
        <v>4113</v>
      </c>
      <c r="D4604" s="210">
        <v>7.74</v>
      </c>
    </row>
    <row r="4605" spans="1:4" x14ac:dyDescent="0.25">
      <c r="A4605" s="30">
        <v>38076</v>
      </c>
      <c r="B4605" s="30" t="s">
        <v>9346</v>
      </c>
      <c r="C4605" s="30" t="s">
        <v>4113</v>
      </c>
      <c r="D4605" s="210">
        <v>13.8</v>
      </c>
    </row>
    <row r="4606" spans="1:4" x14ac:dyDescent="0.25">
      <c r="A4606" s="30">
        <v>7592</v>
      </c>
      <c r="B4606" s="30" t="s">
        <v>9347</v>
      </c>
      <c r="C4606" s="30" t="s">
        <v>4115</v>
      </c>
      <c r="D4606" s="210">
        <v>13.66</v>
      </c>
    </row>
    <row r="4607" spans="1:4" x14ac:dyDescent="0.25">
      <c r="A4607" s="30">
        <v>40820</v>
      </c>
      <c r="B4607" s="30" t="s">
        <v>9348</v>
      </c>
      <c r="C4607" s="30" t="s">
        <v>4120</v>
      </c>
      <c r="D4607" s="211">
        <v>2420.84</v>
      </c>
    </row>
    <row r="4608" spans="1:4" x14ac:dyDescent="0.25">
      <c r="A4608" s="30">
        <v>11762</v>
      </c>
      <c r="B4608" s="30" t="s">
        <v>9349</v>
      </c>
      <c r="C4608" s="30" t="s">
        <v>4113</v>
      </c>
      <c r="D4608" s="210">
        <v>61.78</v>
      </c>
    </row>
    <row r="4609" spans="1:4" x14ac:dyDescent="0.25">
      <c r="A4609" s="30">
        <v>13984</v>
      </c>
      <c r="B4609" s="30" t="s">
        <v>9350</v>
      </c>
      <c r="C4609" s="30" t="s">
        <v>4113</v>
      </c>
      <c r="D4609" s="210">
        <v>43.17</v>
      </c>
    </row>
    <row r="4610" spans="1:4" x14ac:dyDescent="0.25">
      <c r="A4610" s="30">
        <v>11772</v>
      </c>
      <c r="B4610" s="30" t="s">
        <v>9351</v>
      </c>
      <c r="C4610" s="30" t="s">
        <v>4113</v>
      </c>
      <c r="D4610" s="210">
        <v>104.85</v>
      </c>
    </row>
    <row r="4611" spans="1:4" x14ac:dyDescent="0.25">
      <c r="A4611" s="30">
        <v>36795</v>
      </c>
      <c r="B4611" s="30" t="s">
        <v>9352</v>
      </c>
      <c r="C4611" s="30" t="s">
        <v>4113</v>
      </c>
      <c r="D4611" s="210">
        <v>674.36</v>
      </c>
    </row>
    <row r="4612" spans="1:4" x14ac:dyDescent="0.25">
      <c r="A4612" s="30">
        <v>36796</v>
      </c>
      <c r="B4612" s="30" t="s">
        <v>9353</v>
      </c>
      <c r="C4612" s="30" t="s">
        <v>4113</v>
      </c>
      <c r="D4612" s="210">
        <v>173.63</v>
      </c>
    </row>
    <row r="4613" spans="1:4" x14ac:dyDescent="0.25">
      <c r="A4613" s="30">
        <v>36791</v>
      </c>
      <c r="B4613" s="30" t="s">
        <v>9354</v>
      </c>
      <c r="C4613" s="30" t="s">
        <v>4113</v>
      </c>
      <c r="D4613" s="210">
        <v>89.46</v>
      </c>
    </row>
    <row r="4614" spans="1:4" x14ac:dyDescent="0.25">
      <c r="A4614" s="30">
        <v>13415</v>
      </c>
      <c r="B4614" s="30" t="s">
        <v>9355</v>
      </c>
      <c r="C4614" s="30" t="s">
        <v>4113</v>
      </c>
      <c r="D4614" s="210">
        <v>52</v>
      </c>
    </row>
    <row r="4615" spans="1:4" x14ac:dyDescent="0.25">
      <c r="A4615" s="30">
        <v>36792</v>
      </c>
      <c r="B4615" s="30" t="s">
        <v>9356</v>
      </c>
      <c r="C4615" s="30" t="s">
        <v>4113</v>
      </c>
      <c r="D4615" s="210">
        <v>171</v>
      </c>
    </row>
    <row r="4616" spans="1:4" x14ac:dyDescent="0.25">
      <c r="A4616" s="30">
        <v>11773</v>
      </c>
      <c r="B4616" s="30" t="s">
        <v>9357</v>
      </c>
      <c r="C4616" s="30" t="s">
        <v>4113</v>
      </c>
      <c r="D4616" s="210">
        <v>100.1</v>
      </c>
    </row>
    <row r="4617" spans="1:4" x14ac:dyDescent="0.25">
      <c r="A4617" s="30">
        <v>13983</v>
      </c>
      <c r="B4617" s="30" t="s">
        <v>9358</v>
      </c>
      <c r="C4617" s="30" t="s">
        <v>4113</v>
      </c>
      <c r="D4617" s="210">
        <v>53.4</v>
      </c>
    </row>
    <row r="4618" spans="1:4" x14ac:dyDescent="0.25">
      <c r="A4618" s="30">
        <v>13416</v>
      </c>
      <c r="B4618" s="30" t="s">
        <v>9359</v>
      </c>
      <c r="C4618" s="30" t="s">
        <v>4113</v>
      </c>
      <c r="D4618" s="210">
        <v>43.06</v>
      </c>
    </row>
    <row r="4619" spans="1:4" x14ac:dyDescent="0.25">
      <c r="A4619" s="30">
        <v>13417</v>
      </c>
      <c r="B4619" s="30" t="s">
        <v>9360</v>
      </c>
      <c r="C4619" s="30" t="s">
        <v>4113</v>
      </c>
      <c r="D4619" s="210">
        <v>37.99</v>
      </c>
    </row>
    <row r="4620" spans="1:4" x14ac:dyDescent="0.25">
      <c r="A4620" s="30">
        <v>7604</v>
      </c>
      <c r="B4620" s="30" t="s">
        <v>9361</v>
      </c>
      <c r="C4620" s="30" t="s">
        <v>4113</v>
      </c>
      <c r="D4620" s="210">
        <v>16.45</v>
      </c>
    </row>
    <row r="4621" spans="1:4" x14ac:dyDescent="0.25">
      <c r="A4621" s="30">
        <v>11763</v>
      </c>
      <c r="B4621" s="30" t="s">
        <v>9362</v>
      </c>
      <c r="C4621" s="30" t="s">
        <v>4113</v>
      </c>
      <c r="D4621" s="210">
        <v>94.33</v>
      </c>
    </row>
    <row r="4622" spans="1:4" x14ac:dyDescent="0.25">
      <c r="A4622" s="30">
        <v>11764</v>
      </c>
      <c r="B4622" s="30" t="s">
        <v>9363</v>
      </c>
      <c r="C4622" s="30" t="s">
        <v>4113</v>
      </c>
      <c r="D4622" s="210">
        <v>100.75</v>
      </c>
    </row>
    <row r="4623" spans="1:4" x14ac:dyDescent="0.25">
      <c r="A4623" s="30">
        <v>11829</v>
      </c>
      <c r="B4623" s="30" t="s">
        <v>9364</v>
      </c>
      <c r="C4623" s="30" t="s">
        <v>4113</v>
      </c>
      <c r="D4623" s="210">
        <v>24.14</v>
      </c>
    </row>
    <row r="4624" spans="1:4" x14ac:dyDescent="0.25">
      <c r="A4624" s="30">
        <v>11825</v>
      </c>
      <c r="B4624" s="30" t="s">
        <v>9365</v>
      </c>
      <c r="C4624" s="30" t="s">
        <v>4113</v>
      </c>
      <c r="D4624" s="210">
        <v>41.4</v>
      </c>
    </row>
    <row r="4625" spans="1:4" x14ac:dyDescent="0.25">
      <c r="A4625" s="30">
        <v>11767</v>
      </c>
      <c r="B4625" s="30" t="s">
        <v>9366</v>
      </c>
      <c r="C4625" s="30" t="s">
        <v>4113</v>
      </c>
      <c r="D4625" s="210">
        <v>167.24</v>
      </c>
    </row>
    <row r="4626" spans="1:4" x14ac:dyDescent="0.25">
      <c r="A4626" s="30">
        <v>11830</v>
      </c>
      <c r="B4626" s="30" t="s">
        <v>9367</v>
      </c>
      <c r="C4626" s="30" t="s">
        <v>4113</v>
      </c>
      <c r="D4626" s="210">
        <v>26.09</v>
      </c>
    </row>
    <row r="4627" spans="1:4" x14ac:dyDescent="0.25">
      <c r="A4627" s="30">
        <v>11766</v>
      </c>
      <c r="B4627" s="30" t="s">
        <v>9368</v>
      </c>
      <c r="C4627" s="30" t="s">
        <v>4113</v>
      </c>
      <c r="D4627" s="210">
        <v>46.38</v>
      </c>
    </row>
    <row r="4628" spans="1:4" x14ac:dyDescent="0.25">
      <c r="A4628" s="30">
        <v>11765</v>
      </c>
      <c r="B4628" s="30" t="s">
        <v>9369</v>
      </c>
      <c r="C4628" s="30" t="s">
        <v>4113</v>
      </c>
      <c r="D4628" s="210">
        <v>63.16</v>
      </c>
    </row>
    <row r="4629" spans="1:4" x14ac:dyDescent="0.25">
      <c r="A4629" s="30">
        <v>11824</v>
      </c>
      <c r="B4629" s="30" t="s">
        <v>9370</v>
      </c>
      <c r="C4629" s="30" t="s">
        <v>4113</v>
      </c>
      <c r="D4629" s="210">
        <v>47.84</v>
      </c>
    </row>
    <row r="4630" spans="1:4" x14ac:dyDescent="0.25">
      <c r="A4630" s="30">
        <v>11777</v>
      </c>
      <c r="B4630" s="30" t="s">
        <v>9371</v>
      </c>
      <c r="C4630" s="30" t="s">
        <v>4113</v>
      </c>
      <c r="D4630" s="210">
        <v>149.07</v>
      </c>
    </row>
    <row r="4631" spans="1:4" x14ac:dyDescent="0.25">
      <c r="A4631" s="30">
        <v>7602</v>
      </c>
      <c r="B4631" s="30" t="s">
        <v>9372</v>
      </c>
      <c r="C4631" s="30" t="s">
        <v>4113</v>
      </c>
      <c r="D4631" s="210">
        <v>16.309999999999999</v>
      </c>
    </row>
    <row r="4632" spans="1:4" x14ac:dyDescent="0.25">
      <c r="A4632" s="30">
        <v>7603</v>
      </c>
      <c r="B4632" s="30" t="s">
        <v>9373</v>
      </c>
      <c r="C4632" s="30" t="s">
        <v>4113</v>
      </c>
      <c r="D4632" s="210">
        <v>15.81</v>
      </c>
    </row>
    <row r="4633" spans="1:4" x14ac:dyDescent="0.25">
      <c r="A4633" s="30">
        <v>11826</v>
      </c>
      <c r="B4633" s="30" t="s">
        <v>9374</v>
      </c>
      <c r="C4633" s="30" t="s">
        <v>4113</v>
      </c>
      <c r="D4633" s="210">
        <v>40.18</v>
      </c>
    </row>
    <row r="4634" spans="1:4" x14ac:dyDescent="0.25">
      <c r="A4634" s="30">
        <v>7606</v>
      </c>
      <c r="B4634" s="30" t="s">
        <v>9375</v>
      </c>
      <c r="C4634" s="30" t="s">
        <v>4113</v>
      </c>
      <c r="D4634" s="210">
        <v>41.87</v>
      </c>
    </row>
    <row r="4635" spans="1:4" x14ac:dyDescent="0.25">
      <c r="A4635" s="30">
        <v>40329</v>
      </c>
      <c r="B4635" s="30" t="s">
        <v>9376</v>
      </c>
      <c r="C4635" s="30" t="s">
        <v>4113</v>
      </c>
      <c r="D4635" s="210">
        <v>20.25</v>
      </c>
    </row>
    <row r="4636" spans="1:4" x14ac:dyDescent="0.25">
      <c r="A4636" s="30">
        <v>11823</v>
      </c>
      <c r="B4636" s="30" t="s">
        <v>9377</v>
      </c>
      <c r="C4636" s="30" t="s">
        <v>4113</v>
      </c>
      <c r="D4636" s="210">
        <v>8.75</v>
      </c>
    </row>
    <row r="4637" spans="1:4" x14ac:dyDescent="0.25">
      <c r="A4637" s="30">
        <v>11822</v>
      </c>
      <c r="B4637" s="30" t="s">
        <v>9378</v>
      </c>
      <c r="C4637" s="30" t="s">
        <v>4113</v>
      </c>
      <c r="D4637" s="210">
        <v>39.020000000000003</v>
      </c>
    </row>
    <row r="4638" spans="1:4" x14ac:dyDescent="0.25">
      <c r="A4638" s="30">
        <v>11831</v>
      </c>
      <c r="B4638" s="30" t="s">
        <v>9379</v>
      </c>
      <c r="C4638" s="30" t="s">
        <v>4113</v>
      </c>
      <c r="D4638" s="210">
        <v>29.63</v>
      </c>
    </row>
    <row r="4639" spans="1:4" x14ac:dyDescent="0.25">
      <c r="A4639" s="30">
        <v>7613</v>
      </c>
      <c r="B4639" s="30" t="s">
        <v>9380</v>
      </c>
      <c r="C4639" s="30" t="s">
        <v>4113</v>
      </c>
      <c r="D4639" s="211">
        <v>71519.88</v>
      </c>
    </row>
    <row r="4640" spans="1:4" x14ac:dyDescent="0.25">
      <c r="A4640" s="30">
        <v>7619</v>
      </c>
      <c r="B4640" s="30" t="s">
        <v>9381</v>
      </c>
      <c r="C4640" s="30" t="s">
        <v>4113</v>
      </c>
      <c r="D4640" s="211">
        <v>11055.44</v>
      </c>
    </row>
    <row r="4641" spans="1:4" x14ac:dyDescent="0.25">
      <c r="A4641" s="30">
        <v>12076</v>
      </c>
      <c r="B4641" s="30" t="s">
        <v>9382</v>
      </c>
      <c r="C4641" s="30" t="s">
        <v>4113</v>
      </c>
      <c r="D4641" s="211">
        <v>5071.3</v>
      </c>
    </row>
    <row r="4642" spans="1:4" x14ac:dyDescent="0.25">
      <c r="A4642" s="30">
        <v>7614</v>
      </c>
      <c r="B4642" s="30" t="s">
        <v>9383</v>
      </c>
      <c r="C4642" s="30" t="s">
        <v>4113</v>
      </c>
      <c r="D4642" s="211">
        <v>13943.55</v>
      </c>
    </row>
    <row r="4643" spans="1:4" x14ac:dyDescent="0.25">
      <c r="A4643" s="30">
        <v>7618</v>
      </c>
      <c r="B4643" s="30" t="s">
        <v>9384</v>
      </c>
      <c r="C4643" s="30" t="s">
        <v>4113</v>
      </c>
      <c r="D4643" s="211">
        <v>90434.39</v>
      </c>
    </row>
    <row r="4644" spans="1:4" x14ac:dyDescent="0.25">
      <c r="A4644" s="30">
        <v>7620</v>
      </c>
      <c r="B4644" s="30" t="s">
        <v>9385</v>
      </c>
      <c r="C4644" s="30" t="s">
        <v>4113</v>
      </c>
      <c r="D4644" s="211">
        <v>19560.740000000002</v>
      </c>
    </row>
    <row r="4645" spans="1:4" x14ac:dyDescent="0.25">
      <c r="A4645" s="30">
        <v>7610</v>
      </c>
      <c r="B4645" s="30" t="s">
        <v>9386</v>
      </c>
      <c r="C4645" s="30" t="s">
        <v>4113</v>
      </c>
      <c r="D4645" s="211">
        <v>6194.23</v>
      </c>
    </row>
    <row r="4646" spans="1:4" x14ac:dyDescent="0.25">
      <c r="A4646" s="30">
        <v>7615</v>
      </c>
      <c r="B4646" s="30" t="s">
        <v>9387</v>
      </c>
      <c r="C4646" s="30" t="s">
        <v>4113</v>
      </c>
      <c r="D4646" s="211">
        <v>22820.86</v>
      </c>
    </row>
    <row r="4647" spans="1:4" x14ac:dyDescent="0.25">
      <c r="A4647" s="30">
        <v>7617</v>
      </c>
      <c r="B4647" s="30" t="s">
        <v>9388</v>
      </c>
      <c r="C4647" s="30" t="s">
        <v>4113</v>
      </c>
      <c r="D4647" s="211">
        <v>6918.7</v>
      </c>
    </row>
    <row r="4648" spans="1:4" x14ac:dyDescent="0.25">
      <c r="A4648" s="30">
        <v>7616</v>
      </c>
      <c r="B4648" s="30" t="s">
        <v>9389</v>
      </c>
      <c r="C4648" s="30" t="s">
        <v>4113</v>
      </c>
      <c r="D4648" s="211">
        <v>37240.03</v>
      </c>
    </row>
    <row r="4649" spans="1:4" x14ac:dyDescent="0.25">
      <c r="A4649" s="30">
        <v>7611</v>
      </c>
      <c r="B4649" s="30" t="s">
        <v>9390</v>
      </c>
      <c r="C4649" s="30" t="s">
        <v>4113</v>
      </c>
      <c r="D4649" s="211">
        <v>8947.23</v>
      </c>
    </row>
    <row r="4650" spans="1:4" x14ac:dyDescent="0.25">
      <c r="A4650" s="30">
        <v>7612</v>
      </c>
      <c r="B4650" s="30" t="s">
        <v>9391</v>
      </c>
      <c r="C4650" s="30" t="s">
        <v>4113</v>
      </c>
      <c r="D4650" s="211">
        <v>51081.07</v>
      </c>
    </row>
    <row r="4651" spans="1:4" x14ac:dyDescent="0.25">
      <c r="A4651" s="30">
        <v>37371</v>
      </c>
      <c r="B4651" s="30" t="s">
        <v>9392</v>
      </c>
      <c r="C4651" s="30" t="s">
        <v>4115</v>
      </c>
      <c r="D4651" s="210">
        <v>0.71</v>
      </c>
    </row>
    <row r="4652" spans="1:4" x14ac:dyDescent="0.25">
      <c r="A4652" s="30">
        <v>40861</v>
      </c>
      <c r="B4652" s="30" t="s">
        <v>9393</v>
      </c>
      <c r="C4652" s="30" t="s">
        <v>4120</v>
      </c>
      <c r="D4652" s="210">
        <v>133.68</v>
      </c>
    </row>
    <row r="4653" spans="1:4" x14ac:dyDescent="0.25">
      <c r="A4653" s="30">
        <v>36510</v>
      </c>
      <c r="B4653" s="30" t="s">
        <v>9394</v>
      </c>
      <c r="C4653" s="30" t="s">
        <v>4113</v>
      </c>
      <c r="D4653" s="211">
        <v>751423.9</v>
      </c>
    </row>
    <row r="4654" spans="1:4" x14ac:dyDescent="0.25">
      <c r="A4654" s="30">
        <v>25020</v>
      </c>
      <c r="B4654" s="30" t="s">
        <v>9395</v>
      </c>
      <c r="C4654" s="30" t="s">
        <v>4113</v>
      </c>
      <c r="D4654" s="211">
        <v>3095602.1</v>
      </c>
    </row>
    <row r="4655" spans="1:4" x14ac:dyDescent="0.25">
      <c r="A4655" s="30">
        <v>7622</v>
      </c>
      <c r="B4655" s="30" t="s">
        <v>9396</v>
      </c>
      <c r="C4655" s="30" t="s">
        <v>4113</v>
      </c>
      <c r="D4655" s="211">
        <v>728991</v>
      </c>
    </row>
    <row r="4656" spans="1:4" x14ac:dyDescent="0.25">
      <c r="A4656" s="30">
        <v>7624</v>
      </c>
      <c r="B4656" s="30" t="s">
        <v>9397</v>
      </c>
      <c r="C4656" s="30" t="s">
        <v>4113</v>
      </c>
      <c r="D4656" s="211">
        <v>945060.1</v>
      </c>
    </row>
    <row r="4657" spans="1:4" x14ac:dyDescent="0.25">
      <c r="A4657" s="30">
        <v>7625</v>
      </c>
      <c r="B4657" s="30" t="s">
        <v>9398</v>
      </c>
      <c r="C4657" s="30" t="s">
        <v>4113</v>
      </c>
      <c r="D4657" s="211">
        <v>939279.82</v>
      </c>
    </row>
    <row r="4658" spans="1:4" x14ac:dyDescent="0.25">
      <c r="A4658" s="30">
        <v>7623</v>
      </c>
      <c r="B4658" s="30" t="s">
        <v>9399</v>
      </c>
      <c r="C4658" s="30" t="s">
        <v>4113</v>
      </c>
      <c r="D4658" s="211">
        <v>3095602.1</v>
      </c>
    </row>
    <row r="4659" spans="1:4" x14ac:dyDescent="0.25">
      <c r="A4659" s="30">
        <v>36508</v>
      </c>
      <c r="B4659" s="30" t="s">
        <v>9400</v>
      </c>
      <c r="C4659" s="30" t="s">
        <v>4113</v>
      </c>
      <c r="D4659" s="211">
        <v>1392215.09</v>
      </c>
    </row>
    <row r="4660" spans="1:4" x14ac:dyDescent="0.25">
      <c r="A4660" s="30">
        <v>36509</v>
      </c>
      <c r="B4660" s="30" t="s">
        <v>9401</v>
      </c>
      <c r="C4660" s="30" t="s">
        <v>4113</v>
      </c>
      <c r="D4660" s="211">
        <v>762984.25</v>
      </c>
    </row>
    <row r="4661" spans="1:4" x14ac:dyDescent="0.25">
      <c r="A4661" s="30">
        <v>13238</v>
      </c>
      <c r="B4661" s="30" t="s">
        <v>9402</v>
      </c>
      <c r="C4661" s="30" t="s">
        <v>4113</v>
      </c>
      <c r="D4661" s="211">
        <v>221377.27</v>
      </c>
    </row>
    <row r="4662" spans="1:4" x14ac:dyDescent="0.25">
      <c r="A4662" s="30">
        <v>36511</v>
      </c>
      <c r="B4662" s="30" t="s">
        <v>9403</v>
      </c>
      <c r="C4662" s="30" t="s">
        <v>4113</v>
      </c>
      <c r="D4662" s="211">
        <v>256516.52</v>
      </c>
    </row>
    <row r="4663" spans="1:4" x14ac:dyDescent="0.25">
      <c r="A4663" s="30">
        <v>36515</v>
      </c>
      <c r="B4663" s="30" t="s">
        <v>9404</v>
      </c>
      <c r="C4663" s="30" t="s">
        <v>4113</v>
      </c>
      <c r="D4663" s="211">
        <v>75549.38</v>
      </c>
    </row>
    <row r="4664" spans="1:4" x14ac:dyDescent="0.25">
      <c r="A4664" s="30">
        <v>10598</v>
      </c>
      <c r="B4664" s="30" t="s">
        <v>9405</v>
      </c>
      <c r="C4664" s="30" t="s">
        <v>4113</v>
      </c>
      <c r="D4664" s="211">
        <v>122514.74</v>
      </c>
    </row>
    <row r="4665" spans="1:4" x14ac:dyDescent="0.25">
      <c r="A4665" s="30">
        <v>7640</v>
      </c>
      <c r="B4665" s="30" t="s">
        <v>9406</v>
      </c>
      <c r="C4665" s="30" t="s">
        <v>4113</v>
      </c>
      <c r="D4665" s="211">
        <v>187995</v>
      </c>
    </row>
    <row r="4666" spans="1:4" x14ac:dyDescent="0.25">
      <c r="A4666" s="30">
        <v>36513</v>
      </c>
      <c r="B4666" s="30" t="s">
        <v>9407</v>
      </c>
      <c r="C4666" s="30" t="s">
        <v>4113</v>
      </c>
      <c r="D4666" s="211">
        <v>181098.91</v>
      </c>
    </row>
    <row r="4667" spans="1:4" x14ac:dyDescent="0.25">
      <c r="A4667" s="30">
        <v>36514</v>
      </c>
      <c r="B4667" s="30" t="s">
        <v>9408</v>
      </c>
      <c r="C4667" s="30" t="s">
        <v>4113</v>
      </c>
      <c r="D4667" s="211">
        <v>202050.69</v>
      </c>
    </row>
    <row r="4668" spans="1:4" x14ac:dyDescent="0.25">
      <c r="A4668" s="30">
        <v>11572</v>
      </c>
      <c r="B4668" s="30" t="s">
        <v>13723</v>
      </c>
      <c r="C4668" s="30" t="s">
        <v>4113</v>
      </c>
      <c r="D4668" s="210">
        <v>33.450000000000003</v>
      </c>
    </row>
    <row r="4669" spans="1:4" x14ac:dyDescent="0.25">
      <c r="A4669" s="30">
        <v>36149</v>
      </c>
      <c r="B4669" s="30" t="s">
        <v>9409</v>
      </c>
      <c r="C4669" s="30" t="s">
        <v>4113</v>
      </c>
      <c r="D4669" s="210">
        <v>164.38</v>
      </c>
    </row>
    <row r="4670" spans="1:4" x14ac:dyDescent="0.25">
      <c r="A4670" s="30">
        <v>42407</v>
      </c>
      <c r="B4670" s="30" t="s">
        <v>13724</v>
      </c>
      <c r="C4670" s="30" t="s">
        <v>4116</v>
      </c>
      <c r="D4670" s="210">
        <v>10.57</v>
      </c>
    </row>
    <row r="4671" spans="1:4" x14ac:dyDescent="0.25">
      <c r="A4671" s="30">
        <v>11581</v>
      </c>
      <c r="B4671" s="30" t="s">
        <v>13725</v>
      </c>
      <c r="C4671" s="30" t="s">
        <v>4116</v>
      </c>
      <c r="D4671" s="210">
        <v>22.08</v>
      </c>
    </row>
    <row r="4672" spans="1:4" x14ac:dyDescent="0.25">
      <c r="A4672" s="30">
        <v>43605</v>
      </c>
      <c r="B4672" s="30" t="s">
        <v>13726</v>
      </c>
      <c r="C4672" s="30" t="s">
        <v>4113</v>
      </c>
      <c r="D4672" s="210">
        <v>45.17</v>
      </c>
    </row>
    <row r="4673" spans="1:4" x14ac:dyDescent="0.25">
      <c r="A4673" s="30">
        <v>11580</v>
      </c>
      <c r="B4673" s="30" t="s">
        <v>13727</v>
      </c>
      <c r="C4673" s="30" t="s">
        <v>4116</v>
      </c>
      <c r="D4673" s="210">
        <v>8.86</v>
      </c>
    </row>
    <row r="4674" spans="1:4" x14ac:dyDescent="0.25">
      <c r="A4674" s="30">
        <v>10743</v>
      </c>
      <c r="B4674" s="30" t="s">
        <v>9410</v>
      </c>
      <c r="C4674" s="30" t="s">
        <v>4113</v>
      </c>
      <c r="D4674" s="210">
        <v>683.7</v>
      </c>
    </row>
    <row r="4675" spans="1:4" x14ac:dyDescent="0.25">
      <c r="A4675" s="30">
        <v>39848</v>
      </c>
      <c r="B4675" s="30" t="s">
        <v>9411</v>
      </c>
      <c r="C4675" s="30" t="s">
        <v>4116</v>
      </c>
      <c r="D4675" s="210">
        <v>1.42</v>
      </c>
    </row>
    <row r="4676" spans="1:4" x14ac:dyDescent="0.25">
      <c r="A4676" s="30">
        <v>20999</v>
      </c>
      <c r="B4676" s="30" t="s">
        <v>9412</v>
      </c>
      <c r="C4676" s="30" t="s">
        <v>4116</v>
      </c>
      <c r="D4676" s="210">
        <v>12.67</v>
      </c>
    </row>
    <row r="4677" spans="1:4" x14ac:dyDescent="0.25">
      <c r="A4677" s="30">
        <v>21001</v>
      </c>
      <c r="B4677" s="30" t="s">
        <v>9413</v>
      </c>
      <c r="C4677" s="30" t="s">
        <v>4116</v>
      </c>
      <c r="D4677" s="210">
        <v>23.65</v>
      </c>
    </row>
    <row r="4678" spans="1:4" x14ac:dyDescent="0.25">
      <c r="A4678" s="30">
        <v>21003</v>
      </c>
      <c r="B4678" s="30" t="s">
        <v>9414</v>
      </c>
      <c r="C4678" s="30" t="s">
        <v>4116</v>
      </c>
      <c r="D4678" s="210">
        <v>38.86</v>
      </c>
    </row>
    <row r="4679" spans="1:4" x14ac:dyDescent="0.25">
      <c r="A4679" s="30">
        <v>21006</v>
      </c>
      <c r="B4679" s="30" t="s">
        <v>9415</v>
      </c>
      <c r="C4679" s="30" t="s">
        <v>4116</v>
      </c>
      <c r="D4679" s="210">
        <v>82.48</v>
      </c>
    </row>
    <row r="4680" spans="1:4" x14ac:dyDescent="0.25">
      <c r="A4680" s="30">
        <v>21019</v>
      </c>
      <c r="B4680" s="30" t="s">
        <v>9416</v>
      </c>
      <c r="C4680" s="30" t="s">
        <v>4116</v>
      </c>
      <c r="D4680" s="210">
        <v>28.67</v>
      </c>
    </row>
    <row r="4681" spans="1:4" x14ac:dyDescent="0.25">
      <c r="A4681" s="30">
        <v>21021</v>
      </c>
      <c r="B4681" s="30" t="s">
        <v>9417</v>
      </c>
      <c r="C4681" s="30" t="s">
        <v>4116</v>
      </c>
      <c r="D4681" s="210">
        <v>45.32</v>
      </c>
    </row>
    <row r="4682" spans="1:4" x14ac:dyDescent="0.25">
      <c r="A4682" s="30">
        <v>21024</v>
      </c>
      <c r="B4682" s="30" t="s">
        <v>9418</v>
      </c>
      <c r="C4682" s="30" t="s">
        <v>4116</v>
      </c>
      <c r="D4682" s="210">
        <v>97.1</v>
      </c>
    </row>
    <row r="4683" spans="1:4" x14ac:dyDescent="0.25">
      <c r="A4683" s="30">
        <v>40624</v>
      </c>
      <c r="B4683" s="30" t="s">
        <v>9419</v>
      </c>
      <c r="C4683" s="30" t="s">
        <v>4116</v>
      </c>
      <c r="D4683" s="210">
        <v>83.85</v>
      </c>
    </row>
    <row r="4684" spans="1:4" x14ac:dyDescent="0.25">
      <c r="A4684" s="30">
        <v>42575</v>
      </c>
      <c r="B4684" s="30" t="s">
        <v>13728</v>
      </c>
      <c r="C4684" s="30" t="s">
        <v>4116</v>
      </c>
      <c r="D4684" s="210">
        <v>76.95</v>
      </c>
    </row>
    <row r="4685" spans="1:4" x14ac:dyDescent="0.25">
      <c r="A4685" s="30">
        <v>13127</v>
      </c>
      <c r="B4685" s="30" t="s">
        <v>9420</v>
      </c>
      <c r="C4685" s="30" t="s">
        <v>4116</v>
      </c>
      <c r="D4685" s="210">
        <v>37.4</v>
      </c>
    </row>
    <row r="4686" spans="1:4" x14ac:dyDescent="0.25">
      <c r="A4686" s="30">
        <v>13137</v>
      </c>
      <c r="B4686" s="30" t="s">
        <v>9421</v>
      </c>
      <c r="C4686" s="30" t="s">
        <v>4116</v>
      </c>
      <c r="D4686" s="210">
        <v>49.63</v>
      </c>
    </row>
    <row r="4687" spans="1:4" x14ac:dyDescent="0.25">
      <c r="A4687" s="30">
        <v>42574</v>
      </c>
      <c r="B4687" s="30" t="s">
        <v>13729</v>
      </c>
      <c r="C4687" s="30" t="s">
        <v>4116</v>
      </c>
      <c r="D4687" s="210">
        <v>57.42</v>
      </c>
    </row>
    <row r="4688" spans="1:4" x14ac:dyDescent="0.25">
      <c r="A4688" s="30">
        <v>20989</v>
      </c>
      <c r="B4688" s="30" t="s">
        <v>9422</v>
      </c>
      <c r="C4688" s="30" t="s">
        <v>4116</v>
      </c>
      <c r="D4688" s="211">
        <v>1778.14</v>
      </c>
    </row>
    <row r="4689" spans="1:4" x14ac:dyDescent="0.25">
      <c r="A4689" s="30">
        <v>21147</v>
      </c>
      <c r="B4689" s="30" t="s">
        <v>9423</v>
      </c>
      <c r="C4689" s="30" t="s">
        <v>4116</v>
      </c>
      <c r="D4689" s="210">
        <v>166.72</v>
      </c>
    </row>
    <row r="4690" spans="1:4" x14ac:dyDescent="0.25">
      <c r="A4690" s="30">
        <v>21148</v>
      </c>
      <c r="B4690" s="30" t="s">
        <v>9424</v>
      </c>
      <c r="C4690" s="30" t="s">
        <v>4116</v>
      </c>
      <c r="D4690" s="210">
        <v>102.9</v>
      </c>
    </row>
    <row r="4691" spans="1:4" x14ac:dyDescent="0.25">
      <c r="A4691" s="30">
        <v>20984</v>
      </c>
      <c r="B4691" s="30" t="s">
        <v>9425</v>
      </c>
      <c r="C4691" s="30" t="s">
        <v>4116</v>
      </c>
      <c r="D4691" s="211">
        <v>3411.9</v>
      </c>
    </row>
    <row r="4692" spans="1:4" x14ac:dyDescent="0.25">
      <c r="A4692" s="30">
        <v>13042</v>
      </c>
      <c r="B4692" s="30" t="s">
        <v>9426</v>
      </c>
      <c r="C4692" s="30" t="s">
        <v>4116</v>
      </c>
      <c r="D4692" s="211">
        <v>1890.69</v>
      </c>
    </row>
    <row r="4693" spans="1:4" x14ac:dyDescent="0.25">
      <c r="A4693" s="30">
        <v>21150</v>
      </c>
      <c r="B4693" s="30" t="s">
        <v>9427</v>
      </c>
      <c r="C4693" s="30" t="s">
        <v>4116</v>
      </c>
      <c r="D4693" s="210">
        <v>51.02</v>
      </c>
    </row>
    <row r="4694" spans="1:4" x14ac:dyDescent="0.25">
      <c r="A4694" s="30">
        <v>13141</v>
      </c>
      <c r="B4694" s="30" t="s">
        <v>9428</v>
      </c>
      <c r="C4694" s="30" t="s">
        <v>4116</v>
      </c>
      <c r="D4694" s="210">
        <v>64.28</v>
      </c>
    </row>
    <row r="4695" spans="1:4" x14ac:dyDescent="0.25">
      <c r="A4695" s="30">
        <v>42576</v>
      </c>
      <c r="B4695" s="30" t="s">
        <v>13730</v>
      </c>
      <c r="C4695" s="30" t="s">
        <v>4116</v>
      </c>
      <c r="D4695" s="210">
        <v>209.9</v>
      </c>
    </row>
    <row r="4696" spans="1:4" x14ac:dyDescent="0.25">
      <c r="A4696" s="30">
        <v>21151</v>
      </c>
      <c r="B4696" s="30" t="s">
        <v>9429</v>
      </c>
      <c r="C4696" s="30" t="s">
        <v>4116</v>
      </c>
      <c r="D4696" s="210">
        <v>305.39999999999998</v>
      </c>
    </row>
    <row r="4697" spans="1:4" x14ac:dyDescent="0.25">
      <c r="A4697" s="30">
        <v>13142</v>
      </c>
      <c r="B4697" s="30" t="s">
        <v>9430</v>
      </c>
      <c r="C4697" s="30" t="s">
        <v>4116</v>
      </c>
      <c r="D4697" s="210">
        <v>436.6</v>
      </c>
    </row>
    <row r="4698" spans="1:4" x14ac:dyDescent="0.25">
      <c r="A4698" s="30">
        <v>42577</v>
      </c>
      <c r="B4698" s="30" t="s">
        <v>13731</v>
      </c>
      <c r="C4698" s="30" t="s">
        <v>4116</v>
      </c>
      <c r="D4698" s="210">
        <v>479.07</v>
      </c>
    </row>
    <row r="4699" spans="1:4" x14ac:dyDescent="0.25">
      <c r="A4699" s="30">
        <v>20994</v>
      </c>
      <c r="B4699" s="30" t="s">
        <v>9431</v>
      </c>
      <c r="C4699" s="30" t="s">
        <v>4116</v>
      </c>
      <c r="D4699" s="210">
        <v>823.19</v>
      </c>
    </row>
    <row r="4700" spans="1:4" x14ac:dyDescent="0.25">
      <c r="A4700" s="30">
        <v>7672</v>
      </c>
      <c r="B4700" s="30" t="s">
        <v>9432</v>
      </c>
      <c r="C4700" s="30" t="s">
        <v>4116</v>
      </c>
      <c r="D4700" s="210">
        <v>539.28</v>
      </c>
    </row>
    <row r="4701" spans="1:4" x14ac:dyDescent="0.25">
      <c r="A4701" s="30">
        <v>20995</v>
      </c>
      <c r="B4701" s="30" t="s">
        <v>9433</v>
      </c>
      <c r="C4701" s="30" t="s">
        <v>4116</v>
      </c>
      <c r="D4701" s="211">
        <v>1081.82</v>
      </c>
    </row>
    <row r="4702" spans="1:4" x14ac:dyDescent="0.25">
      <c r="A4702" s="30">
        <v>7690</v>
      </c>
      <c r="B4702" s="30" t="s">
        <v>9434</v>
      </c>
      <c r="C4702" s="30" t="s">
        <v>4116</v>
      </c>
      <c r="D4702" s="210">
        <v>625.69000000000005</v>
      </c>
    </row>
    <row r="4703" spans="1:4" x14ac:dyDescent="0.25">
      <c r="A4703" s="30">
        <v>20980</v>
      </c>
      <c r="B4703" s="30" t="s">
        <v>9435</v>
      </c>
      <c r="C4703" s="30" t="s">
        <v>4116</v>
      </c>
      <c r="D4703" s="210">
        <v>682.57</v>
      </c>
    </row>
    <row r="4704" spans="1:4" x14ac:dyDescent="0.25">
      <c r="A4704" s="30">
        <v>7661</v>
      </c>
      <c r="B4704" s="30" t="s">
        <v>9436</v>
      </c>
      <c r="C4704" s="30" t="s">
        <v>4116</v>
      </c>
      <c r="D4704" s="210">
        <v>811.97</v>
      </c>
    </row>
    <row r="4705" spans="1:4" x14ac:dyDescent="0.25">
      <c r="A4705" s="30">
        <v>21016</v>
      </c>
      <c r="B4705" s="30" t="s">
        <v>9437</v>
      </c>
      <c r="C4705" s="30" t="s">
        <v>4116</v>
      </c>
      <c r="D4705" s="210">
        <v>188.22</v>
      </c>
    </row>
    <row r="4706" spans="1:4" x14ac:dyDescent="0.25">
      <c r="A4706" s="30">
        <v>21008</v>
      </c>
      <c r="B4706" s="30" t="s">
        <v>9438</v>
      </c>
      <c r="C4706" s="30" t="s">
        <v>4116</v>
      </c>
      <c r="D4706" s="210">
        <v>21.99</v>
      </c>
    </row>
    <row r="4707" spans="1:4" x14ac:dyDescent="0.25">
      <c r="A4707" s="30">
        <v>21009</v>
      </c>
      <c r="B4707" s="30" t="s">
        <v>9439</v>
      </c>
      <c r="C4707" s="30" t="s">
        <v>4116</v>
      </c>
      <c r="D4707" s="210">
        <v>28.63</v>
      </c>
    </row>
    <row r="4708" spans="1:4" x14ac:dyDescent="0.25">
      <c r="A4708" s="30">
        <v>21010</v>
      </c>
      <c r="B4708" s="30" t="s">
        <v>9440</v>
      </c>
      <c r="C4708" s="30" t="s">
        <v>4116</v>
      </c>
      <c r="D4708" s="210">
        <v>38.44</v>
      </c>
    </row>
    <row r="4709" spans="1:4" x14ac:dyDescent="0.25">
      <c r="A4709" s="30">
        <v>21011</v>
      </c>
      <c r="B4709" s="30" t="s">
        <v>9441</v>
      </c>
      <c r="C4709" s="30" t="s">
        <v>4116</v>
      </c>
      <c r="D4709" s="210">
        <v>56.03</v>
      </c>
    </row>
    <row r="4710" spans="1:4" x14ac:dyDescent="0.25">
      <c r="A4710" s="30">
        <v>21012</v>
      </c>
      <c r="B4710" s="30" t="s">
        <v>9442</v>
      </c>
      <c r="C4710" s="30" t="s">
        <v>4116</v>
      </c>
      <c r="D4710" s="210">
        <v>61.91</v>
      </c>
    </row>
    <row r="4711" spans="1:4" x14ac:dyDescent="0.25">
      <c r="A4711" s="30">
        <v>21013</v>
      </c>
      <c r="B4711" s="30" t="s">
        <v>9443</v>
      </c>
      <c r="C4711" s="30" t="s">
        <v>4116</v>
      </c>
      <c r="D4711" s="210">
        <v>80.790000000000006</v>
      </c>
    </row>
    <row r="4712" spans="1:4" x14ac:dyDescent="0.25">
      <c r="A4712" s="30">
        <v>21014</v>
      </c>
      <c r="B4712" s="30" t="s">
        <v>9444</v>
      </c>
      <c r="C4712" s="30" t="s">
        <v>4116</v>
      </c>
      <c r="D4712" s="210">
        <v>113.05</v>
      </c>
    </row>
    <row r="4713" spans="1:4" x14ac:dyDescent="0.25">
      <c r="A4713" s="30">
        <v>21015</v>
      </c>
      <c r="B4713" s="30" t="s">
        <v>9445</v>
      </c>
      <c r="C4713" s="30" t="s">
        <v>4116</v>
      </c>
      <c r="D4713" s="210">
        <v>129.88</v>
      </c>
    </row>
    <row r="4714" spans="1:4" x14ac:dyDescent="0.25">
      <c r="A4714" s="30">
        <v>7697</v>
      </c>
      <c r="B4714" s="30" t="s">
        <v>9446</v>
      </c>
      <c r="C4714" s="30" t="s">
        <v>4116</v>
      </c>
      <c r="D4714" s="210">
        <v>61.97</v>
      </c>
    </row>
    <row r="4715" spans="1:4" x14ac:dyDescent="0.25">
      <c r="A4715" s="30">
        <v>7698</v>
      </c>
      <c r="B4715" s="30" t="s">
        <v>9447</v>
      </c>
      <c r="C4715" s="30" t="s">
        <v>4116</v>
      </c>
      <c r="D4715" s="210">
        <v>53.35</v>
      </c>
    </row>
    <row r="4716" spans="1:4" x14ac:dyDescent="0.25">
      <c r="A4716" s="30">
        <v>7691</v>
      </c>
      <c r="B4716" s="30" t="s">
        <v>9448</v>
      </c>
      <c r="C4716" s="30" t="s">
        <v>4116</v>
      </c>
      <c r="D4716" s="210">
        <v>22.54</v>
      </c>
    </row>
    <row r="4717" spans="1:4" x14ac:dyDescent="0.25">
      <c r="A4717" s="30">
        <v>40626</v>
      </c>
      <c r="B4717" s="30" t="s">
        <v>9449</v>
      </c>
      <c r="C4717" s="30" t="s">
        <v>4116</v>
      </c>
      <c r="D4717" s="210">
        <v>42.3</v>
      </c>
    </row>
    <row r="4718" spans="1:4" x14ac:dyDescent="0.25">
      <c r="A4718" s="30">
        <v>7701</v>
      </c>
      <c r="B4718" s="30" t="s">
        <v>9450</v>
      </c>
      <c r="C4718" s="30" t="s">
        <v>4116</v>
      </c>
      <c r="D4718" s="210">
        <v>110.91</v>
      </c>
    </row>
    <row r="4719" spans="1:4" x14ac:dyDescent="0.25">
      <c r="A4719" s="30">
        <v>7696</v>
      </c>
      <c r="B4719" s="30" t="s">
        <v>9451</v>
      </c>
      <c r="C4719" s="30" t="s">
        <v>4116</v>
      </c>
      <c r="D4719" s="210">
        <v>89.37</v>
      </c>
    </row>
    <row r="4720" spans="1:4" x14ac:dyDescent="0.25">
      <c r="A4720" s="30">
        <v>7700</v>
      </c>
      <c r="B4720" s="30" t="s">
        <v>9452</v>
      </c>
      <c r="C4720" s="30" t="s">
        <v>4116</v>
      </c>
      <c r="D4720" s="210">
        <v>28.51</v>
      </c>
    </row>
    <row r="4721" spans="1:4" x14ac:dyDescent="0.25">
      <c r="A4721" s="30">
        <v>7694</v>
      </c>
      <c r="B4721" s="30" t="s">
        <v>9453</v>
      </c>
      <c r="C4721" s="30" t="s">
        <v>4116</v>
      </c>
      <c r="D4721" s="210">
        <v>149.24</v>
      </c>
    </row>
    <row r="4722" spans="1:4" x14ac:dyDescent="0.25">
      <c r="A4722" s="30">
        <v>7693</v>
      </c>
      <c r="B4722" s="30" t="s">
        <v>9454</v>
      </c>
      <c r="C4722" s="30" t="s">
        <v>4116</v>
      </c>
      <c r="D4722" s="210">
        <v>205.54</v>
      </c>
    </row>
    <row r="4723" spans="1:4" x14ac:dyDescent="0.25">
      <c r="A4723" s="30">
        <v>7692</v>
      </c>
      <c r="B4723" s="30" t="s">
        <v>9455</v>
      </c>
      <c r="C4723" s="30" t="s">
        <v>4116</v>
      </c>
      <c r="D4723" s="210">
        <v>307.73</v>
      </c>
    </row>
    <row r="4724" spans="1:4" x14ac:dyDescent="0.25">
      <c r="A4724" s="30">
        <v>7695</v>
      </c>
      <c r="B4724" s="30" t="s">
        <v>9456</v>
      </c>
      <c r="C4724" s="30" t="s">
        <v>4116</v>
      </c>
      <c r="D4724" s="210">
        <v>333.74</v>
      </c>
    </row>
    <row r="4725" spans="1:4" x14ac:dyDescent="0.25">
      <c r="A4725" s="30">
        <v>13356</v>
      </c>
      <c r="B4725" s="30" t="s">
        <v>9457</v>
      </c>
      <c r="C4725" s="30" t="s">
        <v>4116</v>
      </c>
      <c r="D4725" s="210">
        <v>24.2</v>
      </c>
    </row>
    <row r="4726" spans="1:4" x14ac:dyDescent="0.25">
      <c r="A4726" s="30">
        <v>36365</v>
      </c>
      <c r="B4726" s="30" t="s">
        <v>9458</v>
      </c>
      <c r="C4726" s="30" t="s">
        <v>4116</v>
      </c>
      <c r="D4726" s="210">
        <v>40.15</v>
      </c>
    </row>
    <row r="4727" spans="1:4" x14ac:dyDescent="0.25">
      <c r="A4727" s="30">
        <v>41930</v>
      </c>
      <c r="B4727" s="30" t="s">
        <v>9459</v>
      </c>
      <c r="C4727" s="30" t="s">
        <v>4116</v>
      </c>
      <c r="D4727" s="210">
        <v>129.97</v>
      </c>
    </row>
    <row r="4728" spans="1:4" x14ac:dyDescent="0.25">
      <c r="A4728" s="30">
        <v>41931</v>
      </c>
      <c r="B4728" s="30" t="s">
        <v>9460</v>
      </c>
      <c r="C4728" s="30" t="s">
        <v>4116</v>
      </c>
      <c r="D4728" s="210">
        <v>221.63</v>
      </c>
    </row>
    <row r="4729" spans="1:4" x14ac:dyDescent="0.25">
      <c r="A4729" s="30">
        <v>41932</v>
      </c>
      <c r="B4729" s="30" t="s">
        <v>9461</v>
      </c>
      <c r="C4729" s="30" t="s">
        <v>4116</v>
      </c>
      <c r="D4729" s="210">
        <v>357.97</v>
      </c>
    </row>
    <row r="4730" spans="1:4" x14ac:dyDescent="0.25">
      <c r="A4730" s="30">
        <v>41933</v>
      </c>
      <c r="B4730" s="30" t="s">
        <v>9462</v>
      </c>
      <c r="C4730" s="30" t="s">
        <v>4116</v>
      </c>
      <c r="D4730" s="210">
        <v>443.35</v>
      </c>
    </row>
    <row r="4731" spans="1:4" x14ac:dyDescent="0.25">
      <c r="A4731" s="30">
        <v>41934</v>
      </c>
      <c r="B4731" s="30" t="s">
        <v>9463</v>
      </c>
      <c r="C4731" s="30" t="s">
        <v>4116</v>
      </c>
      <c r="D4731" s="210">
        <v>574.24</v>
      </c>
    </row>
    <row r="4732" spans="1:4" x14ac:dyDescent="0.25">
      <c r="A4732" s="30">
        <v>41936</v>
      </c>
      <c r="B4732" s="30" t="s">
        <v>9464</v>
      </c>
      <c r="C4732" s="30" t="s">
        <v>4116</v>
      </c>
      <c r="D4732" s="210">
        <v>86.58</v>
      </c>
    </row>
    <row r="4733" spans="1:4" x14ac:dyDescent="0.25">
      <c r="A4733" s="30">
        <v>41785</v>
      </c>
      <c r="B4733" s="30" t="s">
        <v>9465</v>
      </c>
      <c r="C4733" s="30" t="s">
        <v>4116</v>
      </c>
      <c r="D4733" s="211">
        <v>2289.11</v>
      </c>
    </row>
    <row r="4734" spans="1:4" x14ac:dyDescent="0.25">
      <c r="A4734" s="30">
        <v>41781</v>
      </c>
      <c r="B4734" s="30" t="s">
        <v>9466</v>
      </c>
      <c r="C4734" s="30" t="s">
        <v>4116</v>
      </c>
      <c r="D4734" s="210">
        <v>652.64</v>
      </c>
    </row>
    <row r="4735" spans="1:4" x14ac:dyDescent="0.25">
      <c r="A4735" s="30">
        <v>41783</v>
      </c>
      <c r="B4735" s="30" t="s">
        <v>9467</v>
      </c>
      <c r="C4735" s="30" t="s">
        <v>4116</v>
      </c>
      <c r="D4735" s="211">
        <v>1722.22</v>
      </c>
    </row>
    <row r="4736" spans="1:4" x14ac:dyDescent="0.25">
      <c r="A4736" s="30">
        <v>41786</v>
      </c>
      <c r="B4736" s="30" t="s">
        <v>9468</v>
      </c>
      <c r="C4736" s="30" t="s">
        <v>4116</v>
      </c>
      <c r="D4736" s="211">
        <v>3592.74</v>
      </c>
    </row>
    <row r="4737" spans="1:4" x14ac:dyDescent="0.25">
      <c r="A4737" s="30">
        <v>41779</v>
      </c>
      <c r="B4737" s="30" t="s">
        <v>9469</v>
      </c>
      <c r="C4737" s="30" t="s">
        <v>4116</v>
      </c>
      <c r="D4737" s="210">
        <v>250.31</v>
      </c>
    </row>
    <row r="4738" spans="1:4" x14ac:dyDescent="0.25">
      <c r="A4738" s="30">
        <v>41780</v>
      </c>
      <c r="B4738" s="30" t="s">
        <v>9470</v>
      </c>
      <c r="C4738" s="30" t="s">
        <v>4116</v>
      </c>
      <c r="D4738" s="210">
        <v>296.05</v>
      </c>
    </row>
    <row r="4739" spans="1:4" x14ac:dyDescent="0.25">
      <c r="A4739" s="30">
        <v>41782</v>
      </c>
      <c r="B4739" s="30" t="s">
        <v>9471</v>
      </c>
      <c r="C4739" s="30" t="s">
        <v>4116</v>
      </c>
      <c r="D4739" s="211">
        <v>1220.4000000000001</v>
      </c>
    </row>
    <row r="4740" spans="1:4" x14ac:dyDescent="0.25">
      <c r="A4740" s="30">
        <v>38130</v>
      </c>
      <c r="B4740" s="30" t="s">
        <v>9472</v>
      </c>
      <c r="C4740" s="30" t="s">
        <v>4116</v>
      </c>
      <c r="D4740" s="210">
        <v>35.24</v>
      </c>
    </row>
    <row r="4741" spans="1:4" x14ac:dyDescent="0.25">
      <c r="A4741" s="30">
        <v>21123</v>
      </c>
      <c r="B4741" s="30" t="s">
        <v>9473</v>
      </c>
      <c r="C4741" s="30" t="s">
        <v>4116</v>
      </c>
      <c r="D4741" s="210">
        <v>10</v>
      </c>
    </row>
    <row r="4742" spans="1:4" x14ac:dyDescent="0.25">
      <c r="A4742" s="30">
        <v>21124</v>
      </c>
      <c r="B4742" s="30" t="s">
        <v>9474</v>
      </c>
      <c r="C4742" s="30" t="s">
        <v>4116</v>
      </c>
      <c r="D4742" s="210">
        <v>17.73</v>
      </c>
    </row>
    <row r="4743" spans="1:4" x14ac:dyDescent="0.25">
      <c r="A4743" s="30">
        <v>21125</v>
      </c>
      <c r="B4743" s="30" t="s">
        <v>9475</v>
      </c>
      <c r="C4743" s="30" t="s">
        <v>4116</v>
      </c>
      <c r="D4743" s="210">
        <v>28.46</v>
      </c>
    </row>
    <row r="4744" spans="1:4" x14ac:dyDescent="0.25">
      <c r="A4744" s="30">
        <v>38028</v>
      </c>
      <c r="B4744" s="30" t="s">
        <v>9476</v>
      </c>
      <c r="C4744" s="30" t="s">
        <v>4116</v>
      </c>
      <c r="D4744" s="210">
        <v>48.29</v>
      </c>
    </row>
    <row r="4745" spans="1:4" x14ac:dyDescent="0.25">
      <c r="A4745" s="30">
        <v>38029</v>
      </c>
      <c r="B4745" s="30" t="s">
        <v>9477</v>
      </c>
      <c r="C4745" s="30" t="s">
        <v>4116</v>
      </c>
      <c r="D4745" s="210">
        <v>73.61</v>
      </c>
    </row>
    <row r="4746" spans="1:4" x14ac:dyDescent="0.25">
      <c r="A4746" s="30">
        <v>38030</v>
      </c>
      <c r="B4746" s="30" t="s">
        <v>9478</v>
      </c>
      <c r="C4746" s="30" t="s">
        <v>4116</v>
      </c>
      <c r="D4746" s="210">
        <v>113.07</v>
      </c>
    </row>
    <row r="4747" spans="1:4" x14ac:dyDescent="0.25">
      <c r="A4747" s="30">
        <v>38031</v>
      </c>
      <c r="B4747" s="30" t="s">
        <v>9479</v>
      </c>
      <c r="C4747" s="30" t="s">
        <v>4116</v>
      </c>
      <c r="D4747" s="210">
        <v>179.18</v>
      </c>
    </row>
    <row r="4748" spans="1:4" x14ac:dyDescent="0.25">
      <c r="A4748" s="30">
        <v>39735</v>
      </c>
      <c r="B4748" s="30" t="s">
        <v>9480</v>
      </c>
      <c r="C4748" s="30" t="s">
        <v>4116</v>
      </c>
      <c r="D4748" s="210">
        <v>97.45</v>
      </c>
    </row>
    <row r="4749" spans="1:4" x14ac:dyDescent="0.25">
      <c r="A4749" s="30">
        <v>39734</v>
      </c>
      <c r="B4749" s="30" t="s">
        <v>9481</v>
      </c>
      <c r="C4749" s="30" t="s">
        <v>4116</v>
      </c>
      <c r="D4749" s="210">
        <v>115.59</v>
      </c>
    </row>
    <row r="4750" spans="1:4" x14ac:dyDescent="0.25">
      <c r="A4750" s="30">
        <v>39736</v>
      </c>
      <c r="B4750" s="30" t="s">
        <v>9482</v>
      </c>
      <c r="C4750" s="30" t="s">
        <v>4116</v>
      </c>
      <c r="D4750" s="210">
        <v>131.91</v>
      </c>
    </row>
    <row r="4751" spans="1:4" x14ac:dyDescent="0.25">
      <c r="A4751" s="30">
        <v>39737</v>
      </c>
      <c r="B4751" s="30" t="s">
        <v>9483</v>
      </c>
      <c r="C4751" s="30" t="s">
        <v>4116</v>
      </c>
      <c r="D4751" s="210">
        <v>17.739999999999998</v>
      </c>
    </row>
    <row r="4752" spans="1:4" x14ac:dyDescent="0.25">
      <c r="A4752" s="30">
        <v>39738</v>
      </c>
      <c r="B4752" s="30" t="s">
        <v>9484</v>
      </c>
      <c r="C4752" s="30" t="s">
        <v>4116</v>
      </c>
      <c r="D4752" s="210">
        <v>6.41</v>
      </c>
    </row>
    <row r="4753" spans="1:4" x14ac:dyDescent="0.25">
      <c r="A4753" s="30">
        <v>39739</v>
      </c>
      <c r="B4753" s="30" t="s">
        <v>9485</v>
      </c>
      <c r="C4753" s="30" t="s">
        <v>4116</v>
      </c>
      <c r="D4753" s="210">
        <v>91.22</v>
      </c>
    </row>
    <row r="4754" spans="1:4" x14ac:dyDescent="0.25">
      <c r="A4754" s="30">
        <v>39733</v>
      </c>
      <c r="B4754" s="30" t="s">
        <v>9486</v>
      </c>
      <c r="C4754" s="30" t="s">
        <v>4116</v>
      </c>
      <c r="D4754" s="210">
        <v>157.86000000000001</v>
      </c>
    </row>
    <row r="4755" spans="1:4" x14ac:dyDescent="0.25">
      <c r="A4755" s="30">
        <v>39854</v>
      </c>
      <c r="B4755" s="30" t="s">
        <v>9487</v>
      </c>
      <c r="C4755" s="30" t="s">
        <v>4116</v>
      </c>
      <c r="D4755" s="210">
        <v>160.1</v>
      </c>
    </row>
    <row r="4756" spans="1:4" x14ac:dyDescent="0.25">
      <c r="A4756" s="30">
        <v>39740</v>
      </c>
      <c r="B4756" s="30" t="s">
        <v>9488</v>
      </c>
      <c r="C4756" s="30" t="s">
        <v>4116</v>
      </c>
      <c r="D4756" s="210">
        <v>87.6</v>
      </c>
    </row>
    <row r="4757" spans="1:4" x14ac:dyDescent="0.25">
      <c r="A4757" s="30">
        <v>39741</v>
      </c>
      <c r="B4757" s="30" t="s">
        <v>9489</v>
      </c>
      <c r="C4757" s="30" t="s">
        <v>4116</v>
      </c>
      <c r="D4757" s="210">
        <v>16.14</v>
      </c>
    </row>
    <row r="4758" spans="1:4" x14ac:dyDescent="0.25">
      <c r="A4758" s="30">
        <v>39853</v>
      </c>
      <c r="B4758" s="30" t="s">
        <v>9490</v>
      </c>
      <c r="C4758" s="30" t="s">
        <v>4116</v>
      </c>
      <c r="D4758" s="210">
        <v>21.2</v>
      </c>
    </row>
    <row r="4759" spans="1:4" x14ac:dyDescent="0.25">
      <c r="A4759" s="30">
        <v>39742</v>
      </c>
      <c r="B4759" s="30" t="s">
        <v>9491</v>
      </c>
      <c r="C4759" s="30" t="s">
        <v>4116</v>
      </c>
      <c r="D4759" s="210">
        <v>70.41</v>
      </c>
    </row>
    <row r="4760" spans="1:4" x14ac:dyDescent="0.25">
      <c r="A4760" s="30">
        <v>39749</v>
      </c>
      <c r="B4760" s="30" t="s">
        <v>9492</v>
      </c>
      <c r="C4760" s="30" t="s">
        <v>4116</v>
      </c>
      <c r="D4760" s="210">
        <v>95.19</v>
      </c>
    </row>
    <row r="4761" spans="1:4" x14ac:dyDescent="0.25">
      <c r="A4761" s="30">
        <v>39751</v>
      </c>
      <c r="B4761" s="30" t="s">
        <v>9493</v>
      </c>
      <c r="C4761" s="30" t="s">
        <v>4116</v>
      </c>
      <c r="D4761" s="210">
        <v>172.98</v>
      </c>
    </row>
    <row r="4762" spans="1:4" x14ac:dyDescent="0.25">
      <c r="A4762" s="30">
        <v>39750</v>
      </c>
      <c r="B4762" s="30" t="s">
        <v>9494</v>
      </c>
      <c r="C4762" s="30" t="s">
        <v>4116</v>
      </c>
      <c r="D4762" s="210">
        <v>143.77000000000001</v>
      </c>
    </row>
    <row r="4763" spans="1:4" x14ac:dyDescent="0.25">
      <c r="A4763" s="30">
        <v>39747</v>
      </c>
      <c r="B4763" s="30" t="s">
        <v>9495</v>
      </c>
      <c r="C4763" s="30" t="s">
        <v>4116</v>
      </c>
      <c r="D4763" s="210">
        <v>46.25</v>
      </c>
    </row>
    <row r="4764" spans="1:4" x14ac:dyDescent="0.25">
      <c r="A4764" s="30">
        <v>39753</v>
      </c>
      <c r="B4764" s="30" t="s">
        <v>9496</v>
      </c>
      <c r="C4764" s="30" t="s">
        <v>4116</v>
      </c>
      <c r="D4764" s="210">
        <v>318.41000000000003</v>
      </c>
    </row>
    <row r="4765" spans="1:4" x14ac:dyDescent="0.25">
      <c r="A4765" s="30">
        <v>39754</v>
      </c>
      <c r="B4765" s="30" t="s">
        <v>9497</v>
      </c>
      <c r="C4765" s="30" t="s">
        <v>4116</v>
      </c>
      <c r="D4765" s="210">
        <v>469.1</v>
      </c>
    </row>
    <row r="4766" spans="1:4" x14ac:dyDescent="0.25">
      <c r="A4766" s="30">
        <v>39748</v>
      </c>
      <c r="B4766" s="30" t="s">
        <v>9498</v>
      </c>
      <c r="C4766" s="30" t="s">
        <v>4116</v>
      </c>
      <c r="D4766" s="210">
        <v>74.83</v>
      </c>
    </row>
    <row r="4767" spans="1:4" x14ac:dyDescent="0.25">
      <c r="A4767" s="30">
        <v>39755</v>
      </c>
      <c r="B4767" s="30" t="s">
        <v>9499</v>
      </c>
      <c r="C4767" s="30" t="s">
        <v>4116</v>
      </c>
      <c r="D4767" s="210">
        <v>711.26</v>
      </c>
    </row>
    <row r="4768" spans="1:4" x14ac:dyDescent="0.25">
      <c r="A4768" s="30">
        <v>12742</v>
      </c>
      <c r="B4768" s="30" t="s">
        <v>9500</v>
      </c>
      <c r="C4768" s="30" t="s">
        <v>4116</v>
      </c>
      <c r="D4768" s="210">
        <v>563.20000000000005</v>
      </c>
    </row>
    <row r="4769" spans="1:4" x14ac:dyDescent="0.25">
      <c r="A4769" s="30">
        <v>12713</v>
      </c>
      <c r="B4769" s="30" t="s">
        <v>9501</v>
      </c>
      <c r="C4769" s="30" t="s">
        <v>4116</v>
      </c>
      <c r="D4769" s="210">
        <v>29.87</v>
      </c>
    </row>
    <row r="4770" spans="1:4" x14ac:dyDescent="0.25">
      <c r="A4770" s="30">
        <v>12743</v>
      </c>
      <c r="B4770" s="30" t="s">
        <v>9502</v>
      </c>
      <c r="C4770" s="30" t="s">
        <v>4116</v>
      </c>
      <c r="D4770" s="210">
        <v>51.38</v>
      </c>
    </row>
    <row r="4771" spans="1:4" x14ac:dyDescent="0.25">
      <c r="A4771" s="30">
        <v>12744</v>
      </c>
      <c r="B4771" s="30" t="s">
        <v>9503</v>
      </c>
      <c r="C4771" s="30" t="s">
        <v>4116</v>
      </c>
      <c r="D4771" s="210">
        <v>65.209999999999994</v>
      </c>
    </row>
    <row r="4772" spans="1:4" x14ac:dyDescent="0.25">
      <c r="A4772" s="30">
        <v>12745</v>
      </c>
      <c r="B4772" s="30" t="s">
        <v>9504</v>
      </c>
      <c r="C4772" s="30" t="s">
        <v>4116</v>
      </c>
      <c r="D4772" s="210">
        <v>94.7</v>
      </c>
    </row>
    <row r="4773" spans="1:4" x14ac:dyDescent="0.25">
      <c r="A4773" s="30">
        <v>12746</v>
      </c>
      <c r="B4773" s="30" t="s">
        <v>9505</v>
      </c>
      <c r="C4773" s="30" t="s">
        <v>4116</v>
      </c>
      <c r="D4773" s="210">
        <v>127.88</v>
      </c>
    </row>
    <row r="4774" spans="1:4" x14ac:dyDescent="0.25">
      <c r="A4774" s="30">
        <v>12747</v>
      </c>
      <c r="B4774" s="30" t="s">
        <v>9506</v>
      </c>
      <c r="C4774" s="30" t="s">
        <v>4116</v>
      </c>
      <c r="D4774" s="210">
        <v>185.46</v>
      </c>
    </row>
    <row r="4775" spans="1:4" x14ac:dyDescent="0.25">
      <c r="A4775" s="30">
        <v>12748</v>
      </c>
      <c r="B4775" s="30" t="s">
        <v>9507</v>
      </c>
      <c r="C4775" s="30" t="s">
        <v>4116</v>
      </c>
      <c r="D4775" s="210">
        <v>261.27999999999997</v>
      </c>
    </row>
    <row r="4776" spans="1:4" x14ac:dyDescent="0.25">
      <c r="A4776" s="30">
        <v>12749</v>
      </c>
      <c r="B4776" s="30" t="s">
        <v>9508</v>
      </c>
      <c r="C4776" s="30" t="s">
        <v>4116</v>
      </c>
      <c r="D4776" s="210">
        <v>381.94</v>
      </c>
    </row>
    <row r="4777" spans="1:4" x14ac:dyDescent="0.25">
      <c r="A4777" s="30">
        <v>39726</v>
      </c>
      <c r="B4777" s="30" t="s">
        <v>9509</v>
      </c>
      <c r="C4777" s="30" t="s">
        <v>4116</v>
      </c>
      <c r="D4777" s="210">
        <v>125.45</v>
      </c>
    </row>
    <row r="4778" spans="1:4" x14ac:dyDescent="0.25">
      <c r="A4778" s="30">
        <v>39728</v>
      </c>
      <c r="B4778" s="30" t="s">
        <v>9510</v>
      </c>
      <c r="C4778" s="30" t="s">
        <v>4116</v>
      </c>
      <c r="D4778" s="210">
        <v>220.49</v>
      </c>
    </row>
    <row r="4779" spans="1:4" x14ac:dyDescent="0.25">
      <c r="A4779" s="30">
        <v>39727</v>
      </c>
      <c r="B4779" s="30" t="s">
        <v>9511</v>
      </c>
      <c r="C4779" s="30" t="s">
        <v>4116</v>
      </c>
      <c r="D4779" s="210">
        <v>181.45</v>
      </c>
    </row>
    <row r="4780" spans="1:4" x14ac:dyDescent="0.25">
      <c r="A4780" s="30">
        <v>39724</v>
      </c>
      <c r="B4780" s="30" t="s">
        <v>9512</v>
      </c>
      <c r="C4780" s="30" t="s">
        <v>4116</v>
      </c>
      <c r="D4780" s="210">
        <v>55.55</v>
      </c>
    </row>
    <row r="4781" spans="1:4" x14ac:dyDescent="0.25">
      <c r="A4781" s="30">
        <v>39729</v>
      </c>
      <c r="B4781" s="30" t="s">
        <v>9513</v>
      </c>
      <c r="C4781" s="30" t="s">
        <v>4116</v>
      </c>
      <c r="D4781" s="210">
        <v>305.33</v>
      </c>
    </row>
    <row r="4782" spans="1:4" x14ac:dyDescent="0.25">
      <c r="A4782" s="30">
        <v>39730</v>
      </c>
      <c r="B4782" s="30" t="s">
        <v>9514</v>
      </c>
      <c r="C4782" s="30" t="s">
        <v>4116</v>
      </c>
      <c r="D4782" s="210">
        <v>396.16</v>
      </c>
    </row>
    <row r="4783" spans="1:4" x14ac:dyDescent="0.25">
      <c r="A4783" s="30">
        <v>39731</v>
      </c>
      <c r="B4783" s="30" t="s">
        <v>9515</v>
      </c>
      <c r="C4783" s="30" t="s">
        <v>4116</v>
      </c>
      <c r="D4783" s="210">
        <v>586.74</v>
      </c>
    </row>
    <row r="4784" spans="1:4" x14ac:dyDescent="0.25">
      <c r="A4784" s="30">
        <v>39725</v>
      </c>
      <c r="B4784" s="30" t="s">
        <v>9516</v>
      </c>
      <c r="C4784" s="30" t="s">
        <v>4116</v>
      </c>
      <c r="D4784" s="210">
        <v>90.55</v>
      </c>
    </row>
    <row r="4785" spans="1:4" x14ac:dyDescent="0.25">
      <c r="A4785" s="30">
        <v>39732</v>
      </c>
      <c r="B4785" s="30" t="s">
        <v>9517</v>
      </c>
      <c r="C4785" s="30" t="s">
        <v>4116</v>
      </c>
      <c r="D4785" s="210">
        <v>863.64</v>
      </c>
    </row>
    <row r="4786" spans="1:4" x14ac:dyDescent="0.25">
      <c r="A4786" s="30">
        <v>39660</v>
      </c>
      <c r="B4786" s="30" t="s">
        <v>9518</v>
      </c>
      <c r="C4786" s="30" t="s">
        <v>4116</v>
      </c>
      <c r="D4786" s="210">
        <v>39.35</v>
      </c>
    </row>
    <row r="4787" spans="1:4" x14ac:dyDescent="0.25">
      <c r="A4787" s="30">
        <v>39662</v>
      </c>
      <c r="B4787" s="30" t="s">
        <v>9519</v>
      </c>
      <c r="C4787" s="30" t="s">
        <v>4116</v>
      </c>
      <c r="D4787" s="210">
        <v>18.86</v>
      </c>
    </row>
    <row r="4788" spans="1:4" x14ac:dyDescent="0.25">
      <c r="A4788" s="30">
        <v>39661</v>
      </c>
      <c r="B4788" s="30" t="s">
        <v>9520</v>
      </c>
      <c r="C4788" s="30" t="s">
        <v>4116</v>
      </c>
      <c r="D4788" s="210">
        <v>12.86</v>
      </c>
    </row>
    <row r="4789" spans="1:4" x14ac:dyDescent="0.25">
      <c r="A4789" s="30">
        <v>39666</v>
      </c>
      <c r="B4789" s="30" t="s">
        <v>9521</v>
      </c>
      <c r="C4789" s="30" t="s">
        <v>4116</v>
      </c>
      <c r="D4789" s="210">
        <v>59.2</v>
      </c>
    </row>
    <row r="4790" spans="1:4" x14ac:dyDescent="0.25">
      <c r="A4790" s="30">
        <v>39664</v>
      </c>
      <c r="B4790" s="30" t="s">
        <v>9522</v>
      </c>
      <c r="C4790" s="30" t="s">
        <v>4116</v>
      </c>
      <c r="D4790" s="210">
        <v>29.01</v>
      </c>
    </row>
    <row r="4791" spans="1:4" x14ac:dyDescent="0.25">
      <c r="A4791" s="30">
        <v>39663</v>
      </c>
      <c r="B4791" s="30" t="s">
        <v>9523</v>
      </c>
      <c r="C4791" s="30" t="s">
        <v>4116</v>
      </c>
      <c r="D4791" s="210">
        <v>23.19</v>
      </c>
    </row>
    <row r="4792" spans="1:4" x14ac:dyDescent="0.25">
      <c r="A4792" s="30">
        <v>39665</v>
      </c>
      <c r="B4792" s="30" t="s">
        <v>9524</v>
      </c>
      <c r="C4792" s="30" t="s">
        <v>4116</v>
      </c>
      <c r="D4792" s="210">
        <v>48.95</v>
      </c>
    </row>
    <row r="4793" spans="1:4" x14ac:dyDescent="0.25">
      <c r="A4793" s="30">
        <v>39752</v>
      </c>
      <c r="B4793" s="30" t="s">
        <v>9525</v>
      </c>
      <c r="C4793" s="30" t="s">
        <v>4116</v>
      </c>
      <c r="D4793" s="210">
        <v>246.13</v>
      </c>
    </row>
    <row r="4794" spans="1:4" x14ac:dyDescent="0.25">
      <c r="A4794" s="30">
        <v>7725</v>
      </c>
      <c r="B4794" s="30" t="s">
        <v>13732</v>
      </c>
      <c r="C4794" s="30" t="s">
        <v>4116</v>
      </c>
      <c r="D4794" s="210">
        <v>198.9</v>
      </c>
    </row>
    <row r="4795" spans="1:4" x14ac:dyDescent="0.25">
      <c r="A4795" s="30">
        <v>7753</v>
      </c>
      <c r="B4795" s="30" t="s">
        <v>13733</v>
      </c>
      <c r="C4795" s="30" t="s">
        <v>4116</v>
      </c>
      <c r="D4795" s="210">
        <v>387.77</v>
      </c>
    </row>
    <row r="4796" spans="1:4" x14ac:dyDescent="0.25">
      <c r="A4796" s="30">
        <v>13256</v>
      </c>
      <c r="B4796" s="30" t="s">
        <v>13734</v>
      </c>
      <c r="C4796" s="30" t="s">
        <v>4116</v>
      </c>
      <c r="D4796" s="210">
        <v>543.21</v>
      </c>
    </row>
    <row r="4797" spans="1:4" x14ac:dyDescent="0.25">
      <c r="A4797" s="30">
        <v>7757</v>
      </c>
      <c r="B4797" s="30" t="s">
        <v>13735</v>
      </c>
      <c r="C4797" s="30" t="s">
        <v>4116</v>
      </c>
      <c r="D4797" s="210">
        <v>579.14</v>
      </c>
    </row>
    <row r="4798" spans="1:4" x14ac:dyDescent="0.25">
      <c r="A4798" s="30">
        <v>7758</v>
      </c>
      <c r="B4798" s="30" t="s">
        <v>13736</v>
      </c>
      <c r="C4798" s="30" t="s">
        <v>4116</v>
      </c>
      <c r="D4798" s="210">
        <v>839.05</v>
      </c>
    </row>
    <row r="4799" spans="1:4" x14ac:dyDescent="0.25">
      <c r="A4799" s="30">
        <v>7759</v>
      </c>
      <c r="B4799" s="30" t="s">
        <v>13737</v>
      </c>
      <c r="C4799" s="30" t="s">
        <v>4116</v>
      </c>
      <c r="D4799" s="211">
        <v>2325.02</v>
      </c>
    </row>
    <row r="4800" spans="1:4" x14ac:dyDescent="0.25">
      <c r="A4800" s="30">
        <v>40334</v>
      </c>
      <c r="B4800" s="30" t="s">
        <v>13738</v>
      </c>
      <c r="C4800" s="30" t="s">
        <v>4116</v>
      </c>
      <c r="D4800" s="210">
        <v>91.09</v>
      </c>
    </row>
    <row r="4801" spans="1:4" x14ac:dyDescent="0.25">
      <c r="A4801" s="30">
        <v>7745</v>
      </c>
      <c r="B4801" s="30" t="s">
        <v>13739</v>
      </c>
      <c r="C4801" s="30" t="s">
        <v>4116</v>
      </c>
      <c r="D4801" s="210">
        <v>102.79</v>
      </c>
    </row>
    <row r="4802" spans="1:4" x14ac:dyDescent="0.25">
      <c r="A4802" s="30">
        <v>7714</v>
      </c>
      <c r="B4802" s="30" t="s">
        <v>13740</v>
      </c>
      <c r="C4802" s="30" t="s">
        <v>4116</v>
      </c>
      <c r="D4802" s="210">
        <v>122.85</v>
      </c>
    </row>
    <row r="4803" spans="1:4" x14ac:dyDescent="0.25">
      <c r="A4803" s="30">
        <v>7742</v>
      </c>
      <c r="B4803" s="30" t="s">
        <v>13741</v>
      </c>
      <c r="C4803" s="30" t="s">
        <v>4116</v>
      </c>
      <c r="D4803" s="210">
        <v>271.10000000000002</v>
      </c>
    </row>
    <row r="4804" spans="1:4" x14ac:dyDescent="0.25">
      <c r="A4804" s="30">
        <v>7750</v>
      </c>
      <c r="B4804" s="30" t="s">
        <v>13742</v>
      </c>
      <c r="C4804" s="30" t="s">
        <v>4116</v>
      </c>
      <c r="D4804" s="210">
        <v>330.94</v>
      </c>
    </row>
    <row r="4805" spans="1:4" x14ac:dyDescent="0.25">
      <c r="A4805" s="30">
        <v>7756</v>
      </c>
      <c r="B4805" s="30" t="s">
        <v>13743</v>
      </c>
      <c r="C4805" s="30" t="s">
        <v>4116</v>
      </c>
      <c r="D4805" s="210">
        <v>380.24</v>
      </c>
    </row>
    <row r="4806" spans="1:4" x14ac:dyDescent="0.25">
      <c r="A4806" s="30">
        <v>7765</v>
      </c>
      <c r="B4806" s="30" t="s">
        <v>13744</v>
      </c>
      <c r="C4806" s="30" t="s">
        <v>4116</v>
      </c>
      <c r="D4806" s="210">
        <v>426.21</v>
      </c>
    </row>
    <row r="4807" spans="1:4" x14ac:dyDescent="0.25">
      <c r="A4807" s="30">
        <v>12569</v>
      </c>
      <c r="B4807" s="30" t="s">
        <v>13745</v>
      </c>
      <c r="C4807" s="30" t="s">
        <v>4116</v>
      </c>
      <c r="D4807" s="210">
        <v>588.34</v>
      </c>
    </row>
    <row r="4808" spans="1:4" x14ac:dyDescent="0.25">
      <c r="A4808" s="30">
        <v>7766</v>
      </c>
      <c r="B4808" s="30" t="s">
        <v>13746</v>
      </c>
      <c r="C4808" s="30" t="s">
        <v>4116</v>
      </c>
      <c r="D4808" s="210">
        <v>625.11</v>
      </c>
    </row>
    <row r="4809" spans="1:4" x14ac:dyDescent="0.25">
      <c r="A4809" s="30">
        <v>7767</v>
      </c>
      <c r="B4809" s="30" t="s">
        <v>13747</v>
      </c>
      <c r="C4809" s="30" t="s">
        <v>4116</v>
      </c>
      <c r="D4809" s="210">
        <v>897.55</v>
      </c>
    </row>
    <row r="4810" spans="1:4" x14ac:dyDescent="0.25">
      <c r="A4810" s="30">
        <v>7727</v>
      </c>
      <c r="B4810" s="30" t="s">
        <v>13748</v>
      </c>
      <c r="C4810" s="30" t="s">
        <v>4116</v>
      </c>
      <c r="D4810" s="211">
        <v>2607.42</v>
      </c>
    </row>
    <row r="4811" spans="1:4" x14ac:dyDescent="0.25">
      <c r="A4811" s="30">
        <v>7760</v>
      </c>
      <c r="B4811" s="30" t="s">
        <v>13749</v>
      </c>
      <c r="C4811" s="30" t="s">
        <v>4116</v>
      </c>
      <c r="D4811" s="210">
        <v>103.62</v>
      </c>
    </row>
    <row r="4812" spans="1:4" x14ac:dyDescent="0.25">
      <c r="A4812" s="30">
        <v>7761</v>
      </c>
      <c r="B4812" s="30" t="s">
        <v>13750</v>
      </c>
      <c r="C4812" s="30" t="s">
        <v>4116</v>
      </c>
      <c r="D4812" s="210">
        <v>108.64</v>
      </c>
    </row>
    <row r="4813" spans="1:4" x14ac:dyDescent="0.25">
      <c r="A4813" s="30">
        <v>7752</v>
      </c>
      <c r="B4813" s="30" t="s">
        <v>13751</v>
      </c>
      <c r="C4813" s="30" t="s">
        <v>4116</v>
      </c>
      <c r="D4813" s="210">
        <v>132.04</v>
      </c>
    </row>
    <row r="4814" spans="1:4" x14ac:dyDescent="0.25">
      <c r="A4814" s="30">
        <v>7762</v>
      </c>
      <c r="B4814" s="30" t="s">
        <v>13752</v>
      </c>
      <c r="C4814" s="30" t="s">
        <v>4116</v>
      </c>
      <c r="D4814" s="210">
        <v>172.57</v>
      </c>
    </row>
    <row r="4815" spans="1:4" x14ac:dyDescent="0.25">
      <c r="A4815" s="30">
        <v>7722</v>
      </c>
      <c r="B4815" s="30" t="s">
        <v>13753</v>
      </c>
      <c r="C4815" s="30" t="s">
        <v>4116</v>
      </c>
      <c r="D4815" s="210">
        <v>264.08</v>
      </c>
    </row>
    <row r="4816" spans="1:4" x14ac:dyDescent="0.25">
      <c r="A4816" s="30">
        <v>7763</v>
      </c>
      <c r="B4816" s="30" t="s">
        <v>13754</v>
      </c>
      <c r="C4816" s="30" t="s">
        <v>4116</v>
      </c>
      <c r="D4816" s="210">
        <v>321.75</v>
      </c>
    </row>
    <row r="4817" spans="1:4" x14ac:dyDescent="0.25">
      <c r="A4817" s="30">
        <v>7764</v>
      </c>
      <c r="B4817" s="30" t="s">
        <v>13755</v>
      </c>
      <c r="C4817" s="30" t="s">
        <v>4116</v>
      </c>
      <c r="D4817" s="210">
        <v>384.42</v>
      </c>
    </row>
    <row r="4818" spans="1:4" x14ac:dyDescent="0.25">
      <c r="A4818" s="30">
        <v>12572</v>
      </c>
      <c r="B4818" s="30" t="s">
        <v>13756</v>
      </c>
      <c r="C4818" s="30" t="s">
        <v>4116</v>
      </c>
      <c r="D4818" s="210">
        <v>543.21</v>
      </c>
    </row>
    <row r="4819" spans="1:4" x14ac:dyDescent="0.25">
      <c r="A4819" s="30">
        <v>12573</v>
      </c>
      <c r="B4819" s="30" t="s">
        <v>13757</v>
      </c>
      <c r="C4819" s="30" t="s">
        <v>4116</v>
      </c>
      <c r="D4819" s="210">
        <v>714.53</v>
      </c>
    </row>
    <row r="4820" spans="1:4" x14ac:dyDescent="0.25">
      <c r="A4820" s="30">
        <v>12574</v>
      </c>
      <c r="B4820" s="30" t="s">
        <v>13758</v>
      </c>
      <c r="C4820" s="30" t="s">
        <v>4116</v>
      </c>
      <c r="D4820" s="210">
        <v>863.96</v>
      </c>
    </row>
    <row r="4821" spans="1:4" x14ac:dyDescent="0.25">
      <c r="A4821" s="30">
        <v>12575</v>
      </c>
      <c r="B4821" s="30" t="s">
        <v>13759</v>
      </c>
      <c r="C4821" s="30" t="s">
        <v>4116</v>
      </c>
      <c r="D4821" s="211">
        <v>1312.07</v>
      </c>
    </row>
    <row r="4822" spans="1:4" x14ac:dyDescent="0.25">
      <c r="A4822" s="30">
        <v>12576</v>
      </c>
      <c r="B4822" s="30" t="s">
        <v>13760</v>
      </c>
      <c r="C4822" s="30" t="s">
        <v>4116</v>
      </c>
      <c r="D4822" s="210">
        <v>158.78</v>
      </c>
    </row>
    <row r="4823" spans="1:4" x14ac:dyDescent="0.25">
      <c r="A4823" s="30">
        <v>12577</v>
      </c>
      <c r="B4823" s="30" t="s">
        <v>13761</v>
      </c>
      <c r="C4823" s="30" t="s">
        <v>4116</v>
      </c>
      <c r="D4823" s="210">
        <v>213.94</v>
      </c>
    </row>
    <row r="4824" spans="1:4" x14ac:dyDescent="0.25">
      <c r="A4824" s="30">
        <v>12578</v>
      </c>
      <c r="B4824" s="30" t="s">
        <v>13762</v>
      </c>
      <c r="C4824" s="30" t="s">
        <v>4116</v>
      </c>
      <c r="D4824" s="210">
        <v>259.07</v>
      </c>
    </row>
    <row r="4825" spans="1:4" x14ac:dyDescent="0.25">
      <c r="A4825" s="30">
        <v>12579</v>
      </c>
      <c r="B4825" s="30" t="s">
        <v>13763</v>
      </c>
      <c r="C4825" s="30" t="s">
        <v>4116</v>
      </c>
      <c r="D4825" s="210">
        <v>446.27</v>
      </c>
    </row>
    <row r="4826" spans="1:4" x14ac:dyDescent="0.25">
      <c r="A4826" s="30">
        <v>12580</v>
      </c>
      <c r="B4826" s="30" t="s">
        <v>13764</v>
      </c>
      <c r="C4826" s="30" t="s">
        <v>4116</v>
      </c>
      <c r="D4826" s="210">
        <v>464.99</v>
      </c>
    </row>
    <row r="4827" spans="1:4" x14ac:dyDescent="0.25">
      <c r="A4827" s="30">
        <v>12581</v>
      </c>
      <c r="B4827" s="30" t="s">
        <v>13765</v>
      </c>
      <c r="C4827" s="30" t="s">
        <v>4116</v>
      </c>
      <c r="D4827" s="210">
        <v>498.08</v>
      </c>
    </row>
    <row r="4828" spans="1:4" x14ac:dyDescent="0.25">
      <c r="A4828" s="30">
        <v>7720</v>
      </c>
      <c r="B4828" s="30" t="s">
        <v>13766</v>
      </c>
      <c r="C4828" s="30" t="s">
        <v>4116</v>
      </c>
      <c r="D4828" s="210">
        <v>778.88</v>
      </c>
    </row>
    <row r="4829" spans="1:4" x14ac:dyDescent="0.25">
      <c r="A4829" s="30">
        <v>40335</v>
      </c>
      <c r="B4829" s="30" t="s">
        <v>13767</v>
      </c>
      <c r="C4829" s="30" t="s">
        <v>4116</v>
      </c>
      <c r="D4829" s="210">
        <v>162.96</v>
      </c>
    </row>
    <row r="4830" spans="1:4" x14ac:dyDescent="0.25">
      <c r="A4830" s="30">
        <v>7740</v>
      </c>
      <c r="B4830" s="30" t="s">
        <v>13768</v>
      </c>
      <c r="C4830" s="30" t="s">
        <v>4116</v>
      </c>
      <c r="D4830" s="210">
        <v>167.14</v>
      </c>
    </row>
    <row r="4831" spans="1:4" x14ac:dyDescent="0.25">
      <c r="A4831" s="30">
        <v>7741</v>
      </c>
      <c r="B4831" s="30" t="s">
        <v>13769</v>
      </c>
      <c r="C4831" s="30" t="s">
        <v>4116</v>
      </c>
      <c r="D4831" s="210">
        <v>309.20999999999998</v>
      </c>
    </row>
    <row r="4832" spans="1:4" x14ac:dyDescent="0.25">
      <c r="A4832" s="30">
        <v>7774</v>
      </c>
      <c r="B4832" s="30" t="s">
        <v>13770</v>
      </c>
      <c r="C4832" s="30" t="s">
        <v>4116</v>
      </c>
      <c r="D4832" s="210">
        <v>379.41</v>
      </c>
    </row>
    <row r="4833" spans="1:4" x14ac:dyDescent="0.25">
      <c r="A4833" s="30">
        <v>7744</v>
      </c>
      <c r="B4833" s="30" t="s">
        <v>13771</v>
      </c>
      <c r="C4833" s="30" t="s">
        <v>4116</v>
      </c>
      <c r="D4833" s="210">
        <v>495.57</v>
      </c>
    </row>
    <row r="4834" spans="1:4" x14ac:dyDescent="0.25">
      <c r="A4834" s="30">
        <v>7773</v>
      </c>
      <c r="B4834" s="30" t="s">
        <v>13772</v>
      </c>
      <c r="C4834" s="30" t="s">
        <v>4116</v>
      </c>
      <c r="D4834" s="210">
        <v>506.52</v>
      </c>
    </row>
    <row r="4835" spans="1:4" x14ac:dyDescent="0.25">
      <c r="A4835" s="30">
        <v>7754</v>
      </c>
      <c r="B4835" s="30" t="s">
        <v>13773</v>
      </c>
      <c r="C4835" s="30" t="s">
        <v>4116</v>
      </c>
      <c r="D4835" s="210">
        <v>768.02</v>
      </c>
    </row>
    <row r="4836" spans="1:4" x14ac:dyDescent="0.25">
      <c r="A4836" s="30">
        <v>7735</v>
      </c>
      <c r="B4836" s="30" t="s">
        <v>13774</v>
      </c>
      <c r="C4836" s="30" t="s">
        <v>4116</v>
      </c>
      <c r="D4836" s="210">
        <v>994.5</v>
      </c>
    </row>
    <row r="4837" spans="1:4" x14ac:dyDescent="0.25">
      <c r="A4837" s="30">
        <v>7755</v>
      </c>
      <c r="B4837" s="30" t="s">
        <v>13775</v>
      </c>
      <c r="C4837" s="30" t="s">
        <v>4116</v>
      </c>
      <c r="D4837" s="210">
        <v>197.22</v>
      </c>
    </row>
    <row r="4838" spans="1:4" x14ac:dyDescent="0.25">
      <c r="A4838" s="30">
        <v>7776</v>
      </c>
      <c r="B4838" s="30" t="s">
        <v>13776</v>
      </c>
      <c r="C4838" s="30" t="s">
        <v>4116</v>
      </c>
      <c r="D4838" s="210">
        <v>411.17</v>
      </c>
    </row>
    <row r="4839" spans="1:4" x14ac:dyDescent="0.25">
      <c r="A4839" s="30">
        <v>7743</v>
      </c>
      <c r="B4839" s="30" t="s">
        <v>13777</v>
      </c>
      <c r="C4839" s="30" t="s">
        <v>4116</v>
      </c>
      <c r="D4839" s="210">
        <v>435.4</v>
      </c>
    </row>
    <row r="4840" spans="1:4" x14ac:dyDescent="0.25">
      <c r="A4840" s="30">
        <v>7733</v>
      </c>
      <c r="B4840" s="30" t="s">
        <v>13778</v>
      </c>
      <c r="C4840" s="30" t="s">
        <v>4116</v>
      </c>
      <c r="D4840" s="210">
        <v>568.28</v>
      </c>
    </row>
    <row r="4841" spans="1:4" x14ac:dyDescent="0.25">
      <c r="A4841" s="30">
        <v>7775</v>
      </c>
      <c r="B4841" s="30" t="s">
        <v>13779</v>
      </c>
      <c r="C4841" s="30" t="s">
        <v>4116</v>
      </c>
      <c r="D4841" s="210">
        <v>622.6</v>
      </c>
    </row>
    <row r="4842" spans="1:4" x14ac:dyDescent="0.25">
      <c r="A4842" s="30">
        <v>7734</v>
      </c>
      <c r="B4842" s="30" t="s">
        <v>13780</v>
      </c>
      <c r="C4842" s="30" t="s">
        <v>4116</v>
      </c>
      <c r="D4842" s="210">
        <v>881.67</v>
      </c>
    </row>
    <row r="4843" spans="1:4" x14ac:dyDescent="0.25">
      <c r="A4843" s="30">
        <v>37449</v>
      </c>
      <c r="B4843" s="30" t="s">
        <v>13781</v>
      </c>
      <c r="C4843" s="30" t="s">
        <v>4116</v>
      </c>
      <c r="D4843" s="210">
        <v>22</v>
      </c>
    </row>
    <row r="4844" spans="1:4" x14ac:dyDescent="0.25">
      <c r="A4844" s="30">
        <v>37450</v>
      </c>
      <c r="B4844" s="30" t="s">
        <v>13782</v>
      </c>
      <c r="C4844" s="30" t="s">
        <v>4116</v>
      </c>
      <c r="D4844" s="210">
        <v>30.79</v>
      </c>
    </row>
    <row r="4845" spans="1:4" x14ac:dyDescent="0.25">
      <c r="A4845" s="30">
        <v>37451</v>
      </c>
      <c r="B4845" s="30" t="s">
        <v>13783</v>
      </c>
      <c r="C4845" s="30" t="s">
        <v>4116</v>
      </c>
      <c r="D4845" s="210">
        <v>43</v>
      </c>
    </row>
    <row r="4846" spans="1:4" x14ac:dyDescent="0.25">
      <c r="A4846" s="30">
        <v>37452</v>
      </c>
      <c r="B4846" s="30" t="s">
        <v>13784</v>
      </c>
      <c r="C4846" s="30" t="s">
        <v>4116</v>
      </c>
      <c r="D4846" s="210">
        <v>62.5</v>
      </c>
    </row>
    <row r="4847" spans="1:4" x14ac:dyDescent="0.25">
      <c r="A4847" s="30">
        <v>37453</v>
      </c>
      <c r="B4847" s="30" t="s">
        <v>13785</v>
      </c>
      <c r="C4847" s="30" t="s">
        <v>4116</v>
      </c>
      <c r="D4847" s="210">
        <v>71.97</v>
      </c>
    </row>
    <row r="4848" spans="1:4" x14ac:dyDescent="0.25">
      <c r="A4848" s="30">
        <v>7778</v>
      </c>
      <c r="B4848" s="30" t="s">
        <v>13786</v>
      </c>
      <c r="C4848" s="30" t="s">
        <v>4116</v>
      </c>
      <c r="D4848" s="210">
        <v>26.99</v>
      </c>
    </row>
    <row r="4849" spans="1:4" x14ac:dyDescent="0.25">
      <c r="A4849" s="30">
        <v>7796</v>
      </c>
      <c r="B4849" s="30" t="s">
        <v>13787</v>
      </c>
      <c r="C4849" s="30" t="s">
        <v>4116</v>
      </c>
      <c r="D4849" s="210">
        <v>37</v>
      </c>
    </row>
    <row r="4850" spans="1:4" x14ac:dyDescent="0.25">
      <c r="A4850" s="30">
        <v>7781</v>
      </c>
      <c r="B4850" s="30" t="s">
        <v>13788</v>
      </c>
      <c r="C4850" s="30" t="s">
        <v>4116</v>
      </c>
      <c r="D4850" s="210">
        <v>43.72</v>
      </c>
    </row>
    <row r="4851" spans="1:4" x14ac:dyDescent="0.25">
      <c r="A4851" s="30">
        <v>7795</v>
      </c>
      <c r="B4851" s="30" t="s">
        <v>13789</v>
      </c>
      <c r="C4851" s="30" t="s">
        <v>4116</v>
      </c>
      <c r="D4851" s="210">
        <v>65.069999999999993</v>
      </c>
    </row>
    <row r="4852" spans="1:4" x14ac:dyDescent="0.25">
      <c r="A4852" s="30">
        <v>7791</v>
      </c>
      <c r="B4852" s="30" t="s">
        <v>13790</v>
      </c>
      <c r="C4852" s="30" t="s">
        <v>4116</v>
      </c>
      <c r="D4852" s="210">
        <v>77.89</v>
      </c>
    </row>
    <row r="4853" spans="1:4" x14ac:dyDescent="0.25">
      <c r="A4853" s="30">
        <v>7783</v>
      </c>
      <c r="B4853" s="30" t="s">
        <v>13791</v>
      </c>
      <c r="C4853" s="30" t="s">
        <v>4116</v>
      </c>
      <c r="D4853" s="210">
        <v>27.6</v>
      </c>
    </row>
    <row r="4854" spans="1:4" x14ac:dyDescent="0.25">
      <c r="A4854" s="30">
        <v>7790</v>
      </c>
      <c r="B4854" s="30" t="s">
        <v>13792</v>
      </c>
      <c r="C4854" s="30" t="s">
        <v>4116</v>
      </c>
      <c r="D4854" s="210">
        <v>43.5</v>
      </c>
    </row>
    <row r="4855" spans="1:4" x14ac:dyDescent="0.25">
      <c r="A4855" s="30">
        <v>7785</v>
      </c>
      <c r="B4855" s="30" t="s">
        <v>13793</v>
      </c>
      <c r="C4855" s="30" t="s">
        <v>4116</v>
      </c>
      <c r="D4855" s="210">
        <v>48</v>
      </c>
    </row>
    <row r="4856" spans="1:4" x14ac:dyDescent="0.25">
      <c r="A4856" s="30">
        <v>7792</v>
      </c>
      <c r="B4856" s="30" t="s">
        <v>13794</v>
      </c>
      <c r="C4856" s="30" t="s">
        <v>4116</v>
      </c>
      <c r="D4856" s="210">
        <v>68.069999999999993</v>
      </c>
    </row>
    <row r="4857" spans="1:4" x14ac:dyDescent="0.25">
      <c r="A4857" s="30">
        <v>7793</v>
      </c>
      <c r="B4857" s="30" t="s">
        <v>13795</v>
      </c>
      <c r="C4857" s="30" t="s">
        <v>4116</v>
      </c>
      <c r="D4857" s="210">
        <v>80.400000000000006</v>
      </c>
    </row>
    <row r="4858" spans="1:4" x14ac:dyDescent="0.25">
      <c r="A4858" s="30">
        <v>13159</v>
      </c>
      <c r="B4858" s="30" t="s">
        <v>13796</v>
      </c>
      <c r="C4858" s="30" t="s">
        <v>4116</v>
      </c>
      <c r="D4858" s="210">
        <v>70</v>
      </c>
    </row>
    <row r="4859" spans="1:4" x14ac:dyDescent="0.25">
      <c r="A4859" s="30">
        <v>13168</v>
      </c>
      <c r="B4859" s="30" t="s">
        <v>13797</v>
      </c>
      <c r="C4859" s="30" t="s">
        <v>4116</v>
      </c>
      <c r="D4859" s="210">
        <v>85</v>
      </c>
    </row>
    <row r="4860" spans="1:4" x14ac:dyDescent="0.25">
      <c r="A4860" s="30">
        <v>13173</v>
      </c>
      <c r="B4860" s="30" t="s">
        <v>13798</v>
      </c>
      <c r="C4860" s="30" t="s">
        <v>4116</v>
      </c>
      <c r="D4860" s="210">
        <v>114.99</v>
      </c>
    </row>
    <row r="4861" spans="1:4" x14ac:dyDescent="0.25">
      <c r="A4861" s="30">
        <v>12583</v>
      </c>
      <c r="B4861" s="30" t="s">
        <v>13799</v>
      </c>
      <c r="C4861" s="30" t="s">
        <v>4116</v>
      </c>
      <c r="D4861" s="210">
        <v>22.99</v>
      </c>
    </row>
    <row r="4862" spans="1:4" x14ac:dyDescent="0.25">
      <c r="A4862" s="30">
        <v>12584</v>
      </c>
      <c r="B4862" s="30" t="s">
        <v>13800</v>
      </c>
      <c r="C4862" s="30" t="s">
        <v>4116</v>
      </c>
      <c r="D4862" s="210">
        <v>29.99</v>
      </c>
    </row>
    <row r="4863" spans="1:4" x14ac:dyDescent="0.25">
      <c r="A4863" s="30">
        <v>12613</v>
      </c>
      <c r="B4863" s="30" t="s">
        <v>9526</v>
      </c>
      <c r="C4863" s="30" t="s">
        <v>4113</v>
      </c>
      <c r="D4863" s="210">
        <v>19.05</v>
      </c>
    </row>
    <row r="4864" spans="1:4" x14ac:dyDescent="0.25">
      <c r="A4864" s="30">
        <v>1031</v>
      </c>
      <c r="B4864" s="30" t="s">
        <v>9527</v>
      </c>
      <c r="C4864" s="30" t="s">
        <v>4113</v>
      </c>
      <c r="D4864" s="210">
        <v>12.12</v>
      </c>
    </row>
    <row r="4865" spans="1:4" x14ac:dyDescent="0.25">
      <c r="A4865" s="30">
        <v>39707</v>
      </c>
      <c r="B4865" s="30" t="s">
        <v>9528</v>
      </c>
      <c r="C4865" s="30" t="s">
        <v>4116</v>
      </c>
      <c r="D4865" s="210">
        <v>3.89</v>
      </c>
    </row>
    <row r="4866" spans="1:4" x14ac:dyDescent="0.25">
      <c r="A4866" s="30">
        <v>39708</v>
      </c>
      <c r="B4866" s="30" t="s">
        <v>9529</v>
      </c>
      <c r="C4866" s="30" t="s">
        <v>4116</v>
      </c>
      <c r="D4866" s="210">
        <v>3.77</v>
      </c>
    </row>
    <row r="4867" spans="1:4" x14ac:dyDescent="0.25">
      <c r="A4867" s="30">
        <v>39710</v>
      </c>
      <c r="B4867" s="30" t="s">
        <v>9530</v>
      </c>
      <c r="C4867" s="30" t="s">
        <v>4116</v>
      </c>
      <c r="D4867" s="210">
        <v>2.65</v>
      </c>
    </row>
    <row r="4868" spans="1:4" x14ac:dyDescent="0.25">
      <c r="A4868" s="30">
        <v>39709</v>
      </c>
      <c r="B4868" s="30" t="s">
        <v>9531</v>
      </c>
      <c r="C4868" s="30" t="s">
        <v>4116</v>
      </c>
      <c r="D4868" s="210">
        <v>3.68</v>
      </c>
    </row>
    <row r="4869" spans="1:4" x14ac:dyDescent="0.25">
      <c r="A4869" s="30">
        <v>39711</v>
      </c>
      <c r="B4869" s="30" t="s">
        <v>9532</v>
      </c>
      <c r="C4869" s="30" t="s">
        <v>4116</v>
      </c>
      <c r="D4869" s="210">
        <v>4.13</v>
      </c>
    </row>
    <row r="4870" spans="1:4" x14ac:dyDescent="0.25">
      <c r="A4870" s="30">
        <v>39712</v>
      </c>
      <c r="B4870" s="30" t="s">
        <v>9533</v>
      </c>
      <c r="C4870" s="30" t="s">
        <v>4116</v>
      </c>
      <c r="D4870" s="210">
        <v>1.45</v>
      </c>
    </row>
    <row r="4871" spans="1:4" x14ac:dyDescent="0.25">
      <c r="A4871" s="30">
        <v>39713</v>
      </c>
      <c r="B4871" s="30" t="s">
        <v>9534</v>
      </c>
      <c r="C4871" s="30" t="s">
        <v>4116</v>
      </c>
      <c r="D4871" s="210">
        <v>1.1399999999999999</v>
      </c>
    </row>
    <row r="4872" spans="1:4" x14ac:dyDescent="0.25">
      <c r="A4872" s="30">
        <v>39714</v>
      </c>
      <c r="B4872" s="30" t="s">
        <v>9535</v>
      </c>
      <c r="C4872" s="30" t="s">
        <v>4116</v>
      </c>
      <c r="D4872" s="210">
        <v>2.62</v>
      </c>
    </row>
    <row r="4873" spans="1:4" x14ac:dyDescent="0.25">
      <c r="A4873" s="30">
        <v>39715</v>
      </c>
      <c r="B4873" s="30" t="s">
        <v>9536</v>
      </c>
      <c r="C4873" s="30" t="s">
        <v>4116</v>
      </c>
      <c r="D4873" s="210">
        <v>1.87</v>
      </c>
    </row>
    <row r="4874" spans="1:4" x14ac:dyDescent="0.25">
      <c r="A4874" s="30">
        <v>39716</v>
      </c>
      <c r="B4874" s="30" t="s">
        <v>9537</v>
      </c>
      <c r="C4874" s="30" t="s">
        <v>4116</v>
      </c>
      <c r="D4874" s="210">
        <v>1.41</v>
      </c>
    </row>
    <row r="4875" spans="1:4" x14ac:dyDescent="0.25">
      <c r="A4875" s="30">
        <v>39718</v>
      </c>
      <c r="B4875" s="30" t="s">
        <v>9538</v>
      </c>
      <c r="C4875" s="30" t="s">
        <v>4116</v>
      </c>
      <c r="D4875" s="210">
        <v>2.41</v>
      </c>
    </row>
    <row r="4876" spans="1:4" x14ac:dyDescent="0.25">
      <c r="A4876" s="30">
        <v>9813</v>
      </c>
      <c r="B4876" s="30" t="s">
        <v>9539</v>
      </c>
      <c r="C4876" s="30" t="s">
        <v>4116</v>
      </c>
      <c r="D4876" s="210">
        <v>4.0599999999999996</v>
      </c>
    </row>
    <row r="4877" spans="1:4" x14ac:dyDescent="0.25">
      <c r="A4877" s="30">
        <v>9815</v>
      </c>
      <c r="B4877" s="30" t="s">
        <v>9540</v>
      </c>
      <c r="C4877" s="30" t="s">
        <v>4116</v>
      </c>
      <c r="D4877" s="210">
        <v>8.01</v>
      </c>
    </row>
    <row r="4878" spans="1:4" x14ac:dyDescent="0.25">
      <c r="A4878" s="30">
        <v>25876</v>
      </c>
      <c r="B4878" s="30" t="s">
        <v>9541</v>
      </c>
      <c r="C4878" s="30" t="s">
        <v>4116</v>
      </c>
      <c r="D4878" s="211">
        <v>3989.62</v>
      </c>
    </row>
    <row r="4879" spans="1:4" x14ac:dyDescent="0.25">
      <c r="A4879" s="30">
        <v>25888</v>
      </c>
      <c r="B4879" s="30" t="s">
        <v>9542</v>
      </c>
      <c r="C4879" s="30" t="s">
        <v>4116</v>
      </c>
      <c r="D4879" s="210">
        <v>97.78</v>
      </c>
    </row>
    <row r="4880" spans="1:4" x14ac:dyDescent="0.25">
      <c r="A4880" s="30">
        <v>25874</v>
      </c>
      <c r="B4880" s="30" t="s">
        <v>9543</v>
      </c>
      <c r="C4880" s="30" t="s">
        <v>4116</v>
      </c>
      <c r="D4880" s="211">
        <v>6997.2</v>
      </c>
    </row>
    <row r="4881" spans="1:4" x14ac:dyDescent="0.25">
      <c r="A4881" s="30">
        <v>25877</v>
      </c>
      <c r="B4881" s="30" t="s">
        <v>9544</v>
      </c>
      <c r="C4881" s="30" t="s">
        <v>4116</v>
      </c>
      <c r="D4881" s="211">
        <v>9547.94</v>
      </c>
    </row>
    <row r="4882" spans="1:4" x14ac:dyDescent="0.25">
      <c r="A4882" s="30">
        <v>25878</v>
      </c>
      <c r="B4882" s="30" t="s">
        <v>9545</v>
      </c>
      <c r="C4882" s="30" t="s">
        <v>4116</v>
      </c>
      <c r="D4882" s="210">
        <v>209.88</v>
      </c>
    </row>
    <row r="4883" spans="1:4" x14ac:dyDescent="0.25">
      <c r="A4883" s="30">
        <v>25879</v>
      </c>
      <c r="B4883" s="30" t="s">
        <v>9546</v>
      </c>
      <c r="C4883" s="30" t="s">
        <v>4116</v>
      </c>
      <c r="D4883" s="211">
        <v>9057.36</v>
      </c>
    </row>
    <row r="4884" spans="1:4" x14ac:dyDescent="0.25">
      <c r="A4884" s="30">
        <v>25887</v>
      </c>
      <c r="B4884" s="30" t="s">
        <v>9547</v>
      </c>
      <c r="C4884" s="30" t="s">
        <v>4116</v>
      </c>
      <c r="D4884" s="211">
        <v>3618.56</v>
      </c>
    </row>
    <row r="4885" spans="1:4" x14ac:dyDescent="0.25">
      <c r="A4885" s="30">
        <v>25880</v>
      </c>
      <c r="B4885" s="30" t="s">
        <v>9548</v>
      </c>
      <c r="C4885" s="30" t="s">
        <v>4116</v>
      </c>
      <c r="D4885" s="210">
        <v>327.18</v>
      </c>
    </row>
    <row r="4886" spans="1:4" x14ac:dyDescent="0.25">
      <c r="A4886" s="30">
        <v>25881</v>
      </c>
      <c r="B4886" s="30" t="s">
        <v>9549</v>
      </c>
      <c r="C4886" s="30" t="s">
        <v>4116</v>
      </c>
      <c r="D4886" s="210">
        <v>801.69</v>
      </c>
    </row>
    <row r="4887" spans="1:4" x14ac:dyDescent="0.25">
      <c r="A4887" s="30">
        <v>25882</v>
      </c>
      <c r="B4887" s="30" t="s">
        <v>9550</v>
      </c>
      <c r="C4887" s="30" t="s">
        <v>4116</v>
      </c>
      <c r="D4887" s="211">
        <v>1291.23</v>
      </c>
    </row>
    <row r="4888" spans="1:4" x14ac:dyDescent="0.25">
      <c r="A4888" s="30">
        <v>25883</v>
      </c>
      <c r="B4888" s="30" t="s">
        <v>9551</v>
      </c>
      <c r="C4888" s="30" t="s">
        <v>4116</v>
      </c>
      <c r="D4888" s="210">
        <v>20.83</v>
      </c>
    </row>
    <row r="4889" spans="1:4" x14ac:dyDescent="0.25">
      <c r="A4889" s="30">
        <v>25884</v>
      </c>
      <c r="B4889" s="30" t="s">
        <v>9552</v>
      </c>
      <c r="C4889" s="30" t="s">
        <v>4116</v>
      </c>
      <c r="D4889" s="211">
        <v>2266.9299999999998</v>
      </c>
    </row>
    <row r="4890" spans="1:4" x14ac:dyDescent="0.25">
      <c r="A4890" s="30">
        <v>25885</v>
      </c>
      <c r="B4890" s="30" t="s">
        <v>9553</v>
      </c>
      <c r="C4890" s="30" t="s">
        <v>4116</v>
      </c>
      <c r="D4890" s="211">
        <v>3371.57</v>
      </c>
    </row>
    <row r="4891" spans="1:4" x14ac:dyDescent="0.25">
      <c r="A4891" s="30">
        <v>25889</v>
      </c>
      <c r="B4891" s="30" t="s">
        <v>9554</v>
      </c>
      <c r="C4891" s="30" t="s">
        <v>4116</v>
      </c>
      <c r="D4891" s="211">
        <v>1690.75</v>
      </c>
    </row>
    <row r="4892" spans="1:4" x14ac:dyDescent="0.25">
      <c r="A4892" s="30">
        <v>25886</v>
      </c>
      <c r="B4892" s="30" t="s">
        <v>9555</v>
      </c>
      <c r="C4892" s="30" t="s">
        <v>4116</v>
      </c>
      <c r="D4892" s="210">
        <v>46.58</v>
      </c>
    </row>
    <row r="4893" spans="1:4" x14ac:dyDescent="0.25">
      <c r="A4893" s="30">
        <v>25875</v>
      </c>
      <c r="B4893" s="30" t="s">
        <v>9556</v>
      </c>
      <c r="C4893" s="30" t="s">
        <v>4116</v>
      </c>
      <c r="D4893" s="211">
        <v>2205.87</v>
      </c>
    </row>
    <row r="4894" spans="1:4" x14ac:dyDescent="0.25">
      <c r="A4894" s="30">
        <v>9876</v>
      </c>
      <c r="B4894" s="30" t="s">
        <v>9557</v>
      </c>
      <c r="C4894" s="30" t="s">
        <v>4116</v>
      </c>
      <c r="D4894" s="210">
        <v>20.420000000000002</v>
      </c>
    </row>
    <row r="4895" spans="1:4" x14ac:dyDescent="0.25">
      <c r="A4895" s="30">
        <v>9877</v>
      </c>
      <c r="B4895" s="30" t="s">
        <v>9558</v>
      </c>
      <c r="C4895" s="30" t="s">
        <v>4116</v>
      </c>
      <c r="D4895" s="210">
        <v>71.55</v>
      </c>
    </row>
    <row r="4896" spans="1:4" x14ac:dyDescent="0.25">
      <c r="A4896" s="30">
        <v>9878</v>
      </c>
      <c r="B4896" s="30" t="s">
        <v>9559</v>
      </c>
      <c r="C4896" s="30" t="s">
        <v>4116</v>
      </c>
      <c r="D4896" s="210">
        <v>93.2</v>
      </c>
    </row>
    <row r="4897" spans="1:4" x14ac:dyDescent="0.25">
      <c r="A4897" s="30">
        <v>9879</v>
      </c>
      <c r="B4897" s="30" t="s">
        <v>9560</v>
      </c>
      <c r="C4897" s="30" t="s">
        <v>4116</v>
      </c>
      <c r="D4897" s="210">
        <v>222.45</v>
      </c>
    </row>
    <row r="4898" spans="1:4" x14ac:dyDescent="0.25">
      <c r="A4898" s="30">
        <v>41986</v>
      </c>
      <c r="B4898" s="30" t="s">
        <v>13801</v>
      </c>
      <c r="C4898" s="30" t="s">
        <v>4116</v>
      </c>
      <c r="D4898" s="211">
        <v>3218.17</v>
      </c>
    </row>
    <row r="4899" spans="1:4" x14ac:dyDescent="0.25">
      <c r="A4899" s="30">
        <v>43422</v>
      </c>
      <c r="B4899" s="30" t="s">
        <v>13802</v>
      </c>
      <c r="C4899" s="30" t="s">
        <v>4116</v>
      </c>
      <c r="D4899" s="211">
        <v>3946.77</v>
      </c>
    </row>
    <row r="4900" spans="1:4" x14ac:dyDescent="0.25">
      <c r="A4900" s="30">
        <v>41987</v>
      </c>
      <c r="B4900" s="30" t="s">
        <v>13803</v>
      </c>
      <c r="C4900" s="30" t="s">
        <v>4116</v>
      </c>
      <c r="D4900" s="211">
        <v>4574.63</v>
      </c>
    </row>
    <row r="4901" spans="1:4" x14ac:dyDescent="0.25">
      <c r="A4901" s="30">
        <v>41988</v>
      </c>
      <c r="B4901" s="30" t="s">
        <v>13804</v>
      </c>
      <c r="C4901" s="30" t="s">
        <v>4116</v>
      </c>
      <c r="D4901" s="211">
        <v>6042.43</v>
      </c>
    </row>
    <row r="4902" spans="1:4" x14ac:dyDescent="0.25">
      <c r="A4902" s="30">
        <v>41697</v>
      </c>
      <c r="B4902" s="30" t="s">
        <v>13805</v>
      </c>
      <c r="C4902" s="30" t="s">
        <v>4116</v>
      </c>
      <c r="D4902" s="211">
        <v>1071</v>
      </c>
    </row>
    <row r="4903" spans="1:4" x14ac:dyDescent="0.25">
      <c r="A4903" s="30">
        <v>41985</v>
      </c>
      <c r="B4903" s="30" t="s">
        <v>13806</v>
      </c>
      <c r="C4903" s="30" t="s">
        <v>4116</v>
      </c>
      <c r="D4903" s="211">
        <v>1491.62</v>
      </c>
    </row>
    <row r="4904" spans="1:4" x14ac:dyDescent="0.25">
      <c r="A4904" s="30">
        <v>41699</v>
      </c>
      <c r="B4904" s="30" t="s">
        <v>13807</v>
      </c>
      <c r="C4904" s="30" t="s">
        <v>4116</v>
      </c>
      <c r="D4904" s="211">
        <v>2123.9899999999998</v>
      </c>
    </row>
    <row r="4905" spans="1:4" x14ac:dyDescent="0.25">
      <c r="A4905" s="30">
        <v>38053</v>
      </c>
      <c r="B4905" s="30" t="s">
        <v>9561</v>
      </c>
      <c r="C4905" s="30" t="s">
        <v>4116</v>
      </c>
      <c r="D4905" s="210">
        <v>18.690000000000001</v>
      </c>
    </row>
    <row r="4906" spans="1:4" x14ac:dyDescent="0.25">
      <c r="A4906" s="30">
        <v>38054</v>
      </c>
      <c r="B4906" s="30" t="s">
        <v>9562</v>
      </c>
      <c r="C4906" s="30" t="s">
        <v>4116</v>
      </c>
      <c r="D4906" s="210">
        <v>32.130000000000003</v>
      </c>
    </row>
    <row r="4907" spans="1:4" x14ac:dyDescent="0.25">
      <c r="A4907" s="30">
        <v>38052</v>
      </c>
      <c r="B4907" s="30" t="s">
        <v>9563</v>
      </c>
      <c r="C4907" s="30" t="s">
        <v>4116</v>
      </c>
      <c r="D4907" s="210">
        <v>9.0500000000000007</v>
      </c>
    </row>
    <row r="4908" spans="1:4" x14ac:dyDescent="0.25">
      <c r="A4908" s="30">
        <v>38051</v>
      </c>
      <c r="B4908" s="30" t="s">
        <v>9564</v>
      </c>
      <c r="C4908" s="30" t="s">
        <v>4116</v>
      </c>
      <c r="D4908" s="210">
        <v>5.64</v>
      </c>
    </row>
    <row r="4909" spans="1:4" x14ac:dyDescent="0.25">
      <c r="A4909" s="30">
        <v>38787</v>
      </c>
      <c r="B4909" s="30" t="s">
        <v>9565</v>
      </c>
      <c r="C4909" s="30" t="s">
        <v>4116</v>
      </c>
      <c r="D4909" s="210">
        <v>5.8</v>
      </c>
    </row>
    <row r="4910" spans="1:4" x14ac:dyDescent="0.25">
      <c r="A4910" s="30">
        <v>38825</v>
      </c>
      <c r="B4910" s="30" t="s">
        <v>9566</v>
      </c>
      <c r="C4910" s="30" t="s">
        <v>4116</v>
      </c>
      <c r="D4910" s="210">
        <v>7.6</v>
      </c>
    </row>
    <row r="4911" spans="1:4" x14ac:dyDescent="0.25">
      <c r="A4911" s="30">
        <v>38826</v>
      </c>
      <c r="B4911" s="30" t="s">
        <v>9567</v>
      </c>
      <c r="C4911" s="30" t="s">
        <v>4116</v>
      </c>
      <c r="D4911" s="210">
        <v>11.26</v>
      </c>
    </row>
    <row r="4912" spans="1:4" x14ac:dyDescent="0.25">
      <c r="A4912" s="30">
        <v>38827</v>
      </c>
      <c r="B4912" s="30" t="s">
        <v>9568</v>
      </c>
      <c r="C4912" s="30" t="s">
        <v>4116</v>
      </c>
      <c r="D4912" s="210">
        <v>18.09</v>
      </c>
    </row>
    <row r="4913" spans="1:4" x14ac:dyDescent="0.25">
      <c r="A4913" s="30">
        <v>38830</v>
      </c>
      <c r="B4913" s="30" t="s">
        <v>9569</v>
      </c>
      <c r="C4913" s="30" t="s">
        <v>4116</v>
      </c>
      <c r="D4913" s="210">
        <v>25.33</v>
      </c>
    </row>
    <row r="4914" spans="1:4" x14ac:dyDescent="0.25">
      <c r="A4914" s="30">
        <v>38828</v>
      </c>
      <c r="B4914" s="30" t="s">
        <v>9570</v>
      </c>
      <c r="C4914" s="30" t="s">
        <v>4116</v>
      </c>
      <c r="D4914" s="210">
        <v>11.17</v>
      </c>
    </row>
    <row r="4915" spans="1:4" x14ac:dyDescent="0.25">
      <c r="A4915" s="30">
        <v>38829</v>
      </c>
      <c r="B4915" s="30" t="s">
        <v>9571</v>
      </c>
      <c r="C4915" s="30" t="s">
        <v>4116</v>
      </c>
      <c r="D4915" s="210">
        <v>18.3</v>
      </c>
    </row>
    <row r="4916" spans="1:4" x14ac:dyDescent="0.25">
      <c r="A4916" s="30">
        <v>38831</v>
      </c>
      <c r="B4916" s="30" t="s">
        <v>9572</v>
      </c>
      <c r="C4916" s="30" t="s">
        <v>4116</v>
      </c>
      <c r="D4916" s="210">
        <v>35.33</v>
      </c>
    </row>
    <row r="4917" spans="1:4" x14ac:dyDescent="0.25">
      <c r="A4917" s="30">
        <v>36274</v>
      </c>
      <c r="B4917" s="30" t="s">
        <v>9573</v>
      </c>
      <c r="C4917" s="30" t="s">
        <v>4116</v>
      </c>
      <c r="D4917" s="210">
        <v>8.65</v>
      </c>
    </row>
    <row r="4918" spans="1:4" x14ac:dyDescent="0.25">
      <c r="A4918" s="30">
        <v>36278</v>
      </c>
      <c r="B4918" s="30" t="s">
        <v>9574</v>
      </c>
      <c r="C4918" s="30" t="s">
        <v>4116</v>
      </c>
      <c r="D4918" s="210">
        <v>11.74</v>
      </c>
    </row>
    <row r="4919" spans="1:4" x14ac:dyDescent="0.25">
      <c r="A4919" s="30">
        <v>38977</v>
      </c>
      <c r="B4919" s="30" t="s">
        <v>9575</v>
      </c>
      <c r="C4919" s="30" t="s">
        <v>4116</v>
      </c>
      <c r="D4919" s="210">
        <v>178.56</v>
      </c>
    </row>
    <row r="4920" spans="1:4" x14ac:dyDescent="0.25">
      <c r="A4920" s="30">
        <v>38971</v>
      </c>
      <c r="B4920" s="30" t="s">
        <v>9576</v>
      </c>
      <c r="C4920" s="30" t="s">
        <v>4116</v>
      </c>
      <c r="D4920" s="210">
        <v>14.71</v>
      </c>
    </row>
    <row r="4921" spans="1:4" x14ac:dyDescent="0.25">
      <c r="A4921" s="30">
        <v>38972</v>
      </c>
      <c r="B4921" s="30" t="s">
        <v>9577</v>
      </c>
      <c r="C4921" s="30" t="s">
        <v>4116</v>
      </c>
      <c r="D4921" s="210">
        <v>22.4</v>
      </c>
    </row>
    <row r="4922" spans="1:4" x14ac:dyDescent="0.25">
      <c r="A4922" s="30">
        <v>38973</v>
      </c>
      <c r="B4922" s="30" t="s">
        <v>9578</v>
      </c>
      <c r="C4922" s="30" t="s">
        <v>4116</v>
      </c>
      <c r="D4922" s="210">
        <v>29.64</v>
      </c>
    </row>
    <row r="4923" spans="1:4" x14ac:dyDescent="0.25">
      <c r="A4923" s="30">
        <v>38974</v>
      </c>
      <c r="B4923" s="30" t="s">
        <v>9579</v>
      </c>
      <c r="C4923" s="30" t="s">
        <v>4116</v>
      </c>
      <c r="D4923" s="210">
        <v>43.22</v>
      </c>
    </row>
    <row r="4924" spans="1:4" x14ac:dyDescent="0.25">
      <c r="A4924" s="30">
        <v>38975</v>
      </c>
      <c r="B4924" s="30" t="s">
        <v>9580</v>
      </c>
      <c r="C4924" s="30" t="s">
        <v>4116</v>
      </c>
      <c r="D4924" s="210">
        <v>72.03</v>
      </c>
    </row>
    <row r="4925" spans="1:4" x14ac:dyDescent="0.25">
      <c r="A4925" s="30">
        <v>38976</v>
      </c>
      <c r="B4925" s="30" t="s">
        <v>9581</v>
      </c>
      <c r="C4925" s="30" t="s">
        <v>4116</v>
      </c>
      <c r="D4925" s="210">
        <v>101.02</v>
      </c>
    </row>
    <row r="4926" spans="1:4" x14ac:dyDescent="0.25">
      <c r="A4926" s="30">
        <v>38986</v>
      </c>
      <c r="B4926" s="30" t="s">
        <v>9582</v>
      </c>
      <c r="C4926" s="30" t="s">
        <v>4116</v>
      </c>
      <c r="D4926" s="210">
        <v>203.28</v>
      </c>
    </row>
    <row r="4927" spans="1:4" x14ac:dyDescent="0.25">
      <c r="A4927" s="30">
        <v>38978</v>
      </c>
      <c r="B4927" s="30" t="s">
        <v>9583</v>
      </c>
      <c r="C4927" s="30" t="s">
        <v>4116</v>
      </c>
      <c r="D4927" s="210">
        <v>8.65</v>
      </c>
    </row>
    <row r="4928" spans="1:4" x14ac:dyDescent="0.25">
      <c r="A4928" s="30">
        <v>38979</v>
      </c>
      <c r="B4928" s="30" t="s">
        <v>9584</v>
      </c>
      <c r="C4928" s="30" t="s">
        <v>4116</v>
      </c>
      <c r="D4928" s="210">
        <v>11.74</v>
      </c>
    </row>
    <row r="4929" spans="1:4" x14ac:dyDescent="0.25">
      <c r="A4929" s="30">
        <v>38980</v>
      </c>
      <c r="B4929" s="30" t="s">
        <v>9585</v>
      </c>
      <c r="C4929" s="30" t="s">
        <v>4116</v>
      </c>
      <c r="D4929" s="210">
        <v>19.62</v>
      </c>
    </row>
    <row r="4930" spans="1:4" x14ac:dyDescent="0.25">
      <c r="A4930" s="30">
        <v>38981</v>
      </c>
      <c r="B4930" s="30" t="s">
        <v>9586</v>
      </c>
      <c r="C4930" s="30" t="s">
        <v>4116</v>
      </c>
      <c r="D4930" s="210">
        <v>27.16</v>
      </c>
    </row>
    <row r="4931" spans="1:4" x14ac:dyDescent="0.25">
      <c r="A4931" s="30">
        <v>38982</v>
      </c>
      <c r="B4931" s="30" t="s">
        <v>9587</v>
      </c>
      <c r="C4931" s="30" t="s">
        <v>4116</v>
      </c>
      <c r="D4931" s="210">
        <v>39.53</v>
      </c>
    </row>
    <row r="4932" spans="1:4" x14ac:dyDescent="0.25">
      <c r="A4932" s="30">
        <v>38983</v>
      </c>
      <c r="B4932" s="30" t="s">
        <v>9588</v>
      </c>
      <c r="C4932" s="30" t="s">
        <v>4116</v>
      </c>
      <c r="D4932" s="210">
        <v>52.41</v>
      </c>
    </row>
    <row r="4933" spans="1:4" x14ac:dyDescent="0.25">
      <c r="A4933" s="30">
        <v>38984</v>
      </c>
      <c r="B4933" s="30" t="s">
        <v>9589</v>
      </c>
      <c r="C4933" s="30" t="s">
        <v>4116</v>
      </c>
      <c r="D4933" s="210">
        <v>101.08</v>
      </c>
    </row>
    <row r="4934" spans="1:4" x14ac:dyDescent="0.25">
      <c r="A4934" s="30">
        <v>38985</v>
      </c>
      <c r="B4934" s="30" t="s">
        <v>9590</v>
      </c>
      <c r="C4934" s="30" t="s">
        <v>4116</v>
      </c>
      <c r="D4934" s="210">
        <v>149.63999999999999</v>
      </c>
    </row>
    <row r="4935" spans="1:4" x14ac:dyDescent="0.25">
      <c r="A4935" s="30">
        <v>9836</v>
      </c>
      <c r="B4935" s="30" t="s">
        <v>9591</v>
      </c>
      <c r="C4935" s="30" t="s">
        <v>4116</v>
      </c>
      <c r="D4935" s="210">
        <v>13.32</v>
      </c>
    </row>
    <row r="4936" spans="1:4" x14ac:dyDescent="0.25">
      <c r="A4936" s="30">
        <v>20065</v>
      </c>
      <c r="B4936" s="30" t="s">
        <v>9592</v>
      </c>
      <c r="C4936" s="30" t="s">
        <v>4116</v>
      </c>
      <c r="D4936" s="210">
        <v>34.07</v>
      </c>
    </row>
    <row r="4937" spans="1:4" x14ac:dyDescent="0.25">
      <c r="A4937" s="30">
        <v>9835</v>
      </c>
      <c r="B4937" s="30" t="s">
        <v>9593</v>
      </c>
      <c r="C4937" s="30" t="s">
        <v>4116</v>
      </c>
      <c r="D4937" s="210">
        <v>4.8</v>
      </c>
    </row>
    <row r="4938" spans="1:4" x14ac:dyDescent="0.25">
      <c r="A4938" s="30">
        <v>38032</v>
      </c>
      <c r="B4938" s="30" t="s">
        <v>9594</v>
      </c>
      <c r="C4938" s="30" t="s">
        <v>4116</v>
      </c>
      <c r="D4938" s="210">
        <v>67.13</v>
      </c>
    </row>
    <row r="4939" spans="1:4" x14ac:dyDescent="0.25">
      <c r="A4939" s="30">
        <v>38033</v>
      </c>
      <c r="B4939" s="30" t="s">
        <v>9595</v>
      </c>
      <c r="C4939" s="30" t="s">
        <v>4116</v>
      </c>
      <c r="D4939" s="210">
        <v>109.85</v>
      </c>
    </row>
    <row r="4940" spans="1:4" x14ac:dyDescent="0.25">
      <c r="A4940" s="30">
        <v>38034</v>
      </c>
      <c r="B4940" s="30" t="s">
        <v>9596</v>
      </c>
      <c r="C4940" s="30" t="s">
        <v>4116</v>
      </c>
      <c r="D4940" s="210">
        <v>181.72</v>
      </c>
    </row>
    <row r="4941" spans="1:4" x14ac:dyDescent="0.25">
      <c r="A4941" s="30">
        <v>38035</v>
      </c>
      <c r="B4941" s="30" t="s">
        <v>9597</v>
      </c>
      <c r="C4941" s="30" t="s">
        <v>4116</v>
      </c>
      <c r="D4941" s="210">
        <v>253.23</v>
      </c>
    </row>
    <row r="4942" spans="1:4" x14ac:dyDescent="0.25">
      <c r="A4942" s="30">
        <v>38036</v>
      </c>
      <c r="B4942" s="30" t="s">
        <v>9598</v>
      </c>
      <c r="C4942" s="30" t="s">
        <v>4116</v>
      </c>
      <c r="D4942" s="210">
        <v>357.31</v>
      </c>
    </row>
    <row r="4943" spans="1:4" x14ac:dyDescent="0.25">
      <c r="A4943" s="30">
        <v>38037</v>
      </c>
      <c r="B4943" s="30" t="s">
        <v>9599</v>
      </c>
      <c r="C4943" s="30" t="s">
        <v>4116</v>
      </c>
      <c r="D4943" s="210">
        <v>414.31</v>
      </c>
    </row>
    <row r="4944" spans="1:4" x14ac:dyDescent="0.25">
      <c r="A4944" s="30">
        <v>9850</v>
      </c>
      <c r="B4944" s="30" t="s">
        <v>9600</v>
      </c>
      <c r="C4944" s="30" t="s">
        <v>4116</v>
      </c>
      <c r="D4944" s="210">
        <v>142.5</v>
      </c>
    </row>
    <row r="4945" spans="1:4" x14ac:dyDescent="0.25">
      <c r="A4945" s="30">
        <v>9853</v>
      </c>
      <c r="B4945" s="30" t="s">
        <v>9601</v>
      </c>
      <c r="C4945" s="30" t="s">
        <v>4116</v>
      </c>
      <c r="D4945" s="210">
        <v>253.41</v>
      </c>
    </row>
    <row r="4946" spans="1:4" x14ac:dyDescent="0.25">
      <c r="A4946" s="30">
        <v>9854</v>
      </c>
      <c r="B4946" s="30" t="s">
        <v>9602</v>
      </c>
      <c r="C4946" s="30" t="s">
        <v>4116</v>
      </c>
      <c r="D4946" s="210">
        <v>111.03</v>
      </c>
    </row>
    <row r="4947" spans="1:4" x14ac:dyDescent="0.25">
      <c r="A4947" s="30">
        <v>9851</v>
      </c>
      <c r="B4947" s="30" t="s">
        <v>9603</v>
      </c>
      <c r="C4947" s="30" t="s">
        <v>4116</v>
      </c>
      <c r="D4947" s="210">
        <v>192.53</v>
      </c>
    </row>
    <row r="4948" spans="1:4" x14ac:dyDescent="0.25">
      <c r="A4948" s="30">
        <v>9855</v>
      </c>
      <c r="B4948" s="30" t="s">
        <v>9604</v>
      </c>
      <c r="C4948" s="30" t="s">
        <v>4116</v>
      </c>
      <c r="D4948" s="210">
        <v>322.02</v>
      </c>
    </row>
    <row r="4949" spans="1:4" x14ac:dyDescent="0.25">
      <c r="A4949" s="30">
        <v>9825</v>
      </c>
      <c r="B4949" s="30" t="s">
        <v>9605</v>
      </c>
      <c r="C4949" s="30" t="s">
        <v>4116</v>
      </c>
      <c r="D4949" s="210">
        <v>54.19</v>
      </c>
    </row>
    <row r="4950" spans="1:4" x14ac:dyDescent="0.25">
      <c r="A4950" s="30">
        <v>9828</v>
      </c>
      <c r="B4950" s="30" t="s">
        <v>9606</v>
      </c>
      <c r="C4950" s="30" t="s">
        <v>4116</v>
      </c>
      <c r="D4950" s="210">
        <v>145.83000000000001</v>
      </c>
    </row>
    <row r="4951" spans="1:4" x14ac:dyDescent="0.25">
      <c r="A4951" s="30">
        <v>9829</v>
      </c>
      <c r="B4951" s="30" t="s">
        <v>9607</v>
      </c>
      <c r="C4951" s="30" t="s">
        <v>4116</v>
      </c>
      <c r="D4951" s="210">
        <v>247.14</v>
      </c>
    </row>
    <row r="4952" spans="1:4" x14ac:dyDescent="0.25">
      <c r="A4952" s="30">
        <v>9826</v>
      </c>
      <c r="B4952" s="30" t="s">
        <v>9608</v>
      </c>
      <c r="C4952" s="30" t="s">
        <v>4116</v>
      </c>
      <c r="D4952" s="210">
        <v>376.23</v>
      </c>
    </row>
    <row r="4953" spans="1:4" x14ac:dyDescent="0.25">
      <c r="A4953" s="30">
        <v>9827</v>
      </c>
      <c r="B4953" s="30" t="s">
        <v>9609</v>
      </c>
      <c r="C4953" s="30" t="s">
        <v>4116</v>
      </c>
      <c r="D4953" s="210">
        <v>534.25</v>
      </c>
    </row>
    <row r="4954" spans="1:4" x14ac:dyDescent="0.25">
      <c r="A4954" s="30">
        <v>36374</v>
      </c>
      <c r="B4954" s="30" t="s">
        <v>9610</v>
      </c>
      <c r="C4954" s="30" t="s">
        <v>4116</v>
      </c>
      <c r="D4954" s="210">
        <v>64.94</v>
      </c>
    </row>
    <row r="4955" spans="1:4" x14ac:dyDescent="0.25">
      <c r="A4955" s="30">
        <v>36084</v>
      </c>
      <c r="B4955" s="30" t="s">
        <v>9611</v>
      </c>
      <c r="C4955" s="30" t="s">
        <v>4116</v>
      </c>
      <c r="D4955" s="210">
        <v>19.239999999999998</v>
      </c>
    </row>
    <row r="4956" spans="1:4" x14ac:dyDescent="0.25">
      <c r="A4956" s="30">
        <v>36373</v>
      </c>
      <c r="B4956" s="30" t="s">
        <v>9612</v>
      </c>
      <c r="C4956" s="30" t="s">
        <v>4116</v>
      </c>
      <c r="D4956" s="210">
        <v>39.950000000000003</v>
      </c>
    </row>
    <row r="4957" spans="1:4" x14ac:dyDescent="0.25">
      <c r="A4957" s="30">
        <v>36377</v>
      </c>
      <c r="B4957" s="30" t="s">
        <v>9613</v>
      </c>
      <c r="C4957" s="30" t="s">
        <v>4116</v>
      </c>
      <c r="D4957" s="210">
        <v>77.900000000000006</v>
      </c>
    </row>
    <row r="4958" spans="1:4" x14ac:dyDescent="0.25">
      <c r="A4958" s="30">
        <v>36375</v>
      </c>
      <c r="B4958" s="30" t="s">
        <v>9614</v>
      </c>
      <c r="C4958" s="30" t="s">
        <v>4116</v>
      </c>
      <c r="D4958" s="210">
        <v>23.74</v>
      </c>
    </row>
    <row r="4959" spans="1:4" x14ac:dyDescent="0.25">
      <c r="A4959" s="30">
        <v>36376</v>
      </c>
      <c r="B4959" s="30" t="s">
        <v>9615</v>
      </c>
      <c r="C4959" s="30" t="s">
        <v>4116</v>
      </c>
      <c r="D4959" s="210">
        <v>46.63</v>
      </c>
    </row>
    <row r="4960" spans="1:4" x14ac:dyDescent="0.25">
      <c r="A4960" s="30">
        <v>36380</v>
      </c>
      <c r="B4960" s="30" t="s">
        <v>9616</v>
      </c>
      <c r="C4960" s="30" t="s">
        <v>4116</v>
      </c>
      <c r="D4960" s="210">
        <v>97.41</v>
      </c>
    </row>
    <row r="4961" spans="1:4" x14ac:dyDescent="0.25">
      <c r="A4961" s="30">
        <v>36378</v>
      </c>
      <c r="B4961" s="30" t="s">
        <v>9617</v>
      </c>
      <c r="C4961" s="30" t="s">
        <v>4116</v>
      </c>
      <c r="D4961" s="210">
        <v>29.19</v>
      </c>
    </row>
    <row r="4962" spans="1:4" x14ac:dyDescent="0.25">
      <c r="A4962" s="30">
        <v>36379</v>
      </c>
      <c r="B4962" s="30" t="s">
        <v>9618</v>
      </c>
      <c r="C4962" s="30" t="s">
        <v>4116</v>
      </c>
      <c r="D4962" s="210">
        <v>58.84</v>
      </c>
    </row>
    <row r="4963" spans="1:4" x14ac:dyDescent="0.25">
      <c r="A4963" s="30">
        <v>9859</v>
      </c>
      <c r="B4963" s="30" t="s">
        <v>9619</v>
      </c>
      <c r="C4963" s="30" t="s">
        <v>4116</v>
      </c>
      <c r="D4963" s="210">
        <v>9.89</v>
      </c>
    </row>
    <row r="4964" spans="1:4" x14ac:dyDescent="0.25">
      <c r="A4964" s="30">
        <v>9838</v>
      </c>
      <c r="B4964" s="30" t="s">
        <v>9620</v>
      </c>
      <c r="C4964" s="30" t="s">
        <v>4116</v>
      </c>
      <c r="D4964" s="210">
        <v>8.18</v>
      </c>
    </row>
    <row r="4965" spans="1:4" x14ac:dyDescent="0.25">
      <c r="A4965" s="30">
        <v>9837</v>
      </c>
      <c r="B4965" s="30" t="s">
        <v>9621</v>
      </c>
      <c r="C4965" s="30" t="s">
        <v>4116</v>
      </c>
      <c r="D4965" s="210">
        <v>11.8</v>
      </c>
    </row>
    <row r="4966" spans="1:4" x14ac:dyDescent="0.25">
      <c r="A4966" s="30">
        <v>9833</v>
      </c>
      <c r="B4966" s="30" t="s">
        <v>9622</v>
      </c>
      <c r="C4966" s="30" t="s">
        <v>4116</v>
      </c>
      <c r="D4966" s="210">
        <v>10.5</v>
      </c>
    </row>
    <row r="4967" spans="1:4" x14ac:dyDescent="0.25">
      <c r="A4967" s="30">
        <v>9830</v>
      </c>
      <c r="B4967" s="30" t="s">
        <v>9623</v>
      </c>
      <c r="C4967" s="30" t="s">
        <v>4116</v>
      </c>
      <c r="D4967" s="210">
        <v>5.62</v>
      </c>
    </row>
    <row r="4968" spans="1:4" x14ac:dyDescent="0.25">
      <c r="A4968" s="30">
        <v>9834</v>
      </c>
      <c r="B4968" s="30" t="s">
        <v>9624</v>
      </c>
      <c r="C4968" s="30" t="s">
        <v>4116</v>
      </c>
      <c r="D4968" s="210">
        <v>29.23</v>
      </c>
    </row>
    <row r="4969" spans="1:4" x14ac:dyDescent="0.25">
      <c r="A4969" s="30">
        <v>9863</v>
      </c>
      <c r="B4969" s="30" t="s">
        <v>9625</v>
      </c>
      <c r="C4969" s="30" t="s">
        <v>4116</v>
      </c>
      <c r="D4969" s="210">
        <v>71.400000000000006</v>
      </c>
    </row>
    <row r="4970" spans="1:4" x14ac:dyDescent="0.25">
      <c r="A4970" s="30">
        <v>9860</v>
      </c>
      <c r="B4970" s="30" t="s">
        <v>9626</v>
      </c>
      <c r="C4970" s="30" t="s">
        <v>4116</v>
      </c>
      <c r="D4970" s="210">
        <v>45.84</v>
      </c>
    </row>
    <row r="4971" spans="1:4" x14ac:dyDescent="0.25">
      <c r="A4971" s="30">
        <v>9862</v>
      </c>
      <c r="B4971" s="30" t="s">
        <v>9627</v>
      </c>
      <c r="C4971" s="30" t="s">
        <v>4116</v>
      </c>
      <c r="D4971" s="210">
        <v>32.340000000000003</v>
      </c>
    </row>
    <row r="4972" spans="1:4" x14ac:dyDescent="0.25">
      <c r="A4972" s="30">
        <v>9861</v>
      </c>
      <c r="B4972" s="30" t="s">
        <v>9628</v>
      </c>
      <c r="C4972" s="30" t="s">
        <v>4116</v>
      </c>
      <c r="D4972" s="210">
        <v>26</v>
      </c>
    </row>
    <row r="4973" spans="1:4" x14ac:dyDescent="0.25">
      <c r="A4973" s="30">
        <v>9856</v>
      </c>
      <c r="B4973" s="30" t="s">
        <v>9629</v>
      </c>
      <c r="C4973" s="30" t="s">
        <v>4116</v>
      </c>
      <c r="D4973" s="210">
        <v>6.98</v>
      </c>
    </row>
    <row r="4974" spans="1:4" x14ac:dyDescent="0.25">
      <c r="A4974" s="30">
        <v>9866</v>
      </c>
      <c r="B4974" s="30" t="s">
        <v>9630</v>
      </c>
      <c r="C4974" s="30" t="s">
        <v>4116</v>
      </c>
      <c r="D4974" s="210">
        <v>19.2</v>
      </c>
    </row>
    <row r="4975" spans="1:4" x14ac:dyDescent="0.25">
      <c r="A4975" s="30">
        <v>9857</v>
      </c>
      <c r="B4975" s="30" t="s">
        <v>9631</v>
      </c>
      <c r="C4975" s="30" t="s">
        <v>4116</v>
      </c>
      <c r="D4975" s="210">
        <v>92.34</v>
      </c>
    </row>
    <row r="4976" spans="1:4" x14ac:dyDescent="0.25">
      <c r="A4976" s="30">
        <v>9864</v>
      </c>
      <c r="B4976" s="30" t="s">
        <v>9632</v>
      </c>
      <c r="C4976" s="30" t="s">
        <v>4116</v>
      </c>
      <c r="D4976" s="210">
        <v>111.48</v>
      </c>
    </row>
    <row r="4977" spans="1:4" x14ac:dyDescent="0.25">
      <c r="A4977" s="30">
        <v>9865</v>
      </c>
      <c r="B4977" s="30" t="s">
        <v>9633</v>
      </c>
      <c r="C4977" s="30" t="s">
        <v>4116</v>
      </c>
      <c r="D4977" s="210">
        <v>160.33000000000001</v>
      </c>
    </row>
    <row r="4978" spans="1:4" x14ac:dyDescent="0.25">
      <c r="A4978" s="30">
        <v>9858</v>
      </c>
      <c r="B4978" s="30" t="s">
        <v>9634</v>
      </c>
      <c r="C4978" s="30" t="s">
        <v>4116</v>
      </c>
      <c r="D4978" s="210">
        <v>168.09</v>
      </c>
    </row>
    <row r="4979" spans="1:4" x14ac:dyDescent="0.25">
      <c r="A4979" s="30">
        <v>9841</v>
      </c>
      <c r="B4979" s="30" t="s">
        <v>13808</v>
      </c>
      <c r="C4979" s="30" t="s">
        <v>4116</v>
      </c>
      <c r="D4979" s="210">
        <v>32.869999999999997</v>
      </c>
    </row>
    <row r="4980" spans="1:4" x14ac:dyDescent="0.25">
      <c r="A4980" s="30">
        <v>9840</v>
      </c>
      <c r="B4980" s="30" t="s">
        <v>13809</v>
      </c>
      <c r="C4980" s="30" t="s">
        <v>4116</v>
      </c>
      <c r="D4980" s="210">
        <v>66.81</v>
      </c>
    </row>
    <row r="4981" spans="1:4" x14ac:dyDescent="0.25">
      <c r="A4981" s="30">
        <v>20067</v>
      </c>
      <c r="B4981" s="30" t="s">
        <v>13810</v>
      </c>
      <c r="C4981" s="30" t="s">
        <v>4116</v>
      </c>
      <c r="D4981" s="210">
        <v>11.48</v>
      </c>
    </row>
    <row r="4982" spans="1:4" x14ac:dyDescent="0.25">
      <c r="A4982" s="30">
        <v>20068</v>
      </c>
      <c r="B4982" s="30" t="s">
        <v>13811</v>
      </c>
      <c r="C4982" s="30" t="s">
        <v>4116</v>
      </c>
      <c r="D4982" s="210">
        <v>14.32</v>
      </c>
    </row>
    <row r="4983" spans="1:4" x14ac:dyDescent="0.25">
      <c r="A4983" s="30">
        <v>9839</v>
      </c>
      <c r="B4983" s="30" t="s">
        <v>13812</v>
      </c>
      <c r="C4983" s="30" t="s">
        <v>4116</v>
      </c>
      <c r="D4983" s="210">
        <v>18.760000000000002</v>
      </c>
    </row>
    <row r="4984" spans="1:4" x14ac:dyDescent="0.25">
      <c r="A4984" s="30">
        <v>9870</v>
      </c>
      <c r="B4984" s="30" t="s">
        <v>9635</v>
      </c>
      <c r="C4984" s="30" t="s">
        <v>4116</v>
      </c>
      <c r="D4984" s="210">
        <v>77.86</v>
      </c>
    </row>
    <row r="4985" spans="1:4" x14ac:dyDescent="0.25">
      <c r="A4985" s="30">
        <v>9867</v>
      </c>
      <c r="B4985" s="30" t="s">
        <v>9636</v>
      </c>
      <c r="C4985" s="30" t="s">
        <v>4116</v>
      </c>
      <c r="D4985" s="210">
        <v>2.86</v>
      </c>
    </row>
    <row r="4986" spans="1:4" x14ac:dyDescent="0.25">
      <c r="A4986" s="30">
        <v>9868</v>
      </c>
      <c r="B4986" s="30" t="s">
        <v>9637</v>
      </c>
      <c r="C4986" s="30" t="s">
        <v>4116</v>
      </c>
      <c r="D4986" s="210">
        <v>3.67</v>
      </c>
    </row>
    <row r="4987" spans="1:4" x14ac:dyDescent="0.25">
      <c r="A4987" s="30">
        <v>9869</v>
      </c>
      <c r="B4987" s="30" t="s">
        <v>9638</v>
      </c>
      <c r="C4987" s="30" t="s">
        <v>4116</v>
      </c>
      <c r="D4987" s="210">
        <v>8.24</v>
      </c>
    </row>
    <row r="4988" spans="1:4" x14ac:dyDescent="0.25">
      <c r="A4988" s="30">
        <v>9874</v>
      </c>
      <c r="B4988" s="30" t="s">
        <v>9639</v>
      </c>
      <c r="C4988" s="30" t="s">
        <v>4116</v>
      </c>
      <c r="D4988" s="210">
        <v>12</v>
      </c>
    </row>
    <row r="4989" spans="1:4" x14ac:dyDescent="0.25">
      <c r="A4989" s="30">
        <v>9875</v>
      </c>
      <c r="B4989" s="30" t="s">
        <v>9640</v>
      </c>
      <c r="C4989" s="30" t="s">
        <v>4116</v>
      </c>
      <c r="D4989" s="210">
        <v>13.74</v>
      </c>
    </row>
    <row r="4990" spans="1:4" x14ac:dyDescent="0.25">
      <c r="A4990" s="30">
        <v>9873</v>
      </c>
      <c r="B4990" s="30" t="s">
        <v>9641</v>
      </c>
      <c r="C4990" s="30" t="s">
        <v>4116</v>
      </c>
      <c r="D4990" s="210">
        <v>23.18</v>
      </c>
    </row>
    <row r="4991" spans="1:4" x14ac:dyDescent="0.25">
      <c r="A4991" s="30">
        <v>9871</v>
      </c>
      <c r="B4991" s="30" t="s">
        <v>9642</v>
      </c>
      <c r="C4991" s="30" t="s">
        <v>4116</v>
      </c>
      <c r="D4991" s="210">
        <v>38.840000000000003</v>
      </c>
    </row>
    <row r="4992" spans="1:4" x14ac:dyDescent="0.25">
      <c r="A4992" s="30">
        <v>9872</v>
      </c>
      <c r="B4992" s="30" t="s">
        <v>9643</v>
      </c>
      <c r="C4992" s="30" t="s">
        <v>4116</v>
      </c>
      <c r="D4992" s="210">
        <v>48.53</v>
      </c>
    </row>
    <row r="4993" spans="1:4" x14ac:dyDescent="0.25">
      <c r="A4993" s="30">
        <v>7667</v>
      </c>
      <c r="B4993" s="30" t="s">
        <v>9644</v>
      </c>
      <c r="C4993" s="30" t="s">
        <v>4116</v>
      </c>
      <c r="D4993" s="211">
        <v>3037.34</v>
      </c>
    </row>
    <row r="4994" spans="1:4" x14ac:dyDescent="0.25">
      <c r="A4994" s="30">
        <v>7660</v>
      </c>
      <c r="B4994" s="30" t="s">
        <v>9645</v>
      </c>
      <c r="C4994" s="30" t="s">
        <v>4116</v>
      </c>
      <c r="D4994" s="211">
        <v>3871.88</v>
      </c>
    </row>
    <row r="4995" spans="1:4" x14ac:dyDescent="0.25">
      <c r="A4995" s="30">
        <v>7676</v>
      </c>
      <c r="B4995" s="30" t="s">
        <v>9646</v>
      </c>
      <c r="C4995" s="30" t="s">
        <v>4116</v>
      </c>
      <c r="D4995" s="211">
        <v>3916.13</v>
      </c>
    </row>
    <row r="4996" spans="1:4" x14ac:dyDescent="0.25">
      <c r="A4996" s="30">
        <v>12426</v>
      </c>
      <c r="B4996" s="30" t="s">
        <v>9647</v>
      </c>
      <c r="C4996" s="30" t="s">
        <v>4113</v>
      </c>
      <c r="D4996" s="210">
        <v>28.41</v>
      </c>
    </row>
    <row r="4997" spans="1:4" x14ac:dyDescent="0.25">
      <c r="A4997" s="30">
        <v>12425</v>
      </c>
      <c r="B4997" s="30" t="s">
        <v>9648</v>
      </c>
      <c r="C4997" s="30" t="s">
        <v>4113</v>
      </c>
      <c r="D4997" s="210">
        <v>39.03</v>
      </c>
    </row>
    <row r="4998" spans="1:4" x14ac:dyDescent="0.25">
      <c r="A4998" s="30">
        <v>12427</v>
      </c>
      <c r="B4998" s="30" t="s">
        <v>9649</v>
      </c>
      <c r="C4998" s="30" t="s">
        <v>4113</v>
      </c>
      <c r="D4998" s="210">
        <v>162.02000000000001</v>
      </c>
    </row>
    <row r="4999" spans="1:4" x14ac:dyDescent="0.25">
      <c r="A4999" s="30">
        <v>12428</v>
      </c>
      <c r="B4999" s="30" t="s">
        <v>9650</v>
      </c>
      <c r="C4999" s="30" t="s">
        <v>4113</v>
      </c>
      <c r="D4999" s="210">
        <v>104</v>
      </c>
    </row>
    <row r="5000" spans="1:4" x14ac:dyDescent="0.25">
      <c r="A5000" s="30">
        <v>12430</v>
      </c>
      <c r="B5000" s="30" t="s">
        <v>9651</v>
      </c>
      <c r="C5000" s="30" t="s">
        <v>4113</v>
      </c>
      <c r="D5000" s="210">
        <v>34.83</v>
      </c>
    </row>
    <row r="5001" spans="1:4" x14ac:dyDescent="0.25">
      <c r="A5001" s="30">
        <v>12429</v>
      </c>
      <c r="B5001" s="30" t="s">
        <v>9652</v>
      </c>
      <c r="C5001" s="30" t="s">
        <v>4113</v>
      </c>
      <c r="D5001" s="210">
        <v>262</v>
      </c>
    </row>
    <row r="5002" spans="1:4" x14ac:dyDescent="0.25">
      <c r="A5002" s="30">
        <v>12431</v>
      </c>
      <c r="B5002" s="30" t="s">
        <v>9653</v>
      </c>
      <c r="C5002" s="30" t="s">
        <v>4113</v>
      </c>
      <c r="D5002" s="210">
        <v>445.88</v>
      </c>
    </row>
    <row r="5003" spans="1:4" x14ac:dyDescent="0.25">
      <c r="A5003" s="30">
        <v>12432</v>
      </c>
      <c r="B5003" s="30" t="s">
        <v>9654</v>
      </c>
      <c r="C5003" s="30" t="s">
        <v>4113</v>
      </c>
      <c r="D5003" s="210">
        <v>91.7</v>
      </c>
    </row>
    <row r="5004" spans="1:4" x14ac:dyDescent="0.25">
      <c r="A5004" s="30">
        <v>12434</v>
      </c>
      <c r="B5004" s="30" t="s">
        <v>9655</v>
      </c>
      <c r="C5004" s="30" t="s">
        <v>4113</v>
      </c>
      <c r="D5004" s="210">
        <v>29.88</v>
      </c>
    </row>
    <row r="5005" spans="1:4" x14ac:dyDescent="0.25">
      <c r="A5005" s="30">
        <v>12433</v>
      </c>
      <c r="B5005" s="30" t="s">
        <v>9656</v>
      </c>
      <c r="C5005" s="30" t="s">
        <v>4113</v>
      </c>
      <c r="D5005" s="210">
        <v>58.38</v>
      </c>
    </row>
    <row r="5006" spans="1:4" x14ac:dyDescent="0.25">
      <c r="A5006" s="30">
        <v>12435</v>
      </c>
      <c r="B5006" s="30" t="s">
        <v>9657</v>
      </c>
      <c r="C5006" s="30" t="s">
        <v>4113</v>
      </c>
      <c r="D5006" s="210">
        <v>180.67</v>
      </c>
    </row>
    <row r="5007" spans="1:4" x14ac:dyDescent="0.25">
      <c r="A5007" s="30">
        <v>12437</v>
      </c>
      <c r="B5007" s="30" t="s">
        <v>9658</v>
      </c>
      <c r="C5007" s="30" t="s">
        <v>4113</v>
      </c>
      <c r="D5007" s="210">
        <v>145.91</v>
      </c>
    </row>
    <row r="5008" spans="1:4" x14ac:dyDescent="0.25">
      <c r="A5008" s="30">
        <v>12439</v>
      </c>
      <c r="B5008" s="30" t="s">
        <v>9659</v>
      </c>
      <c r="C5008" s="30" t="s">
        <v>4113</v>
      </c>
      <c r="D5008" s="210">
        <v>46.83</v>
      </c>
    </row>
    <row r="5009" spans="1:4" x14ac:dyDescent="0.25">
      <c r="A5009" s="30">
        <v>12438</v>
      </c>
      <c r="B5009" s="30" t="s">
        <v>9660</v>
      </c>
      <c r="C5009" s="30" t="s">
        <v>4113</v>
      </c>
      <c r="D5009" s="210">
        <v>264.06</v>
      </c>
    </row>
    <row r="5010" spans="1:4" x14ac:dyDescent="0.25">
      <c r="A5010" s="30">
        <v>12436</v>
      </c>
      <c r="B5010" s="30" t="s">
        <v>9661</v>
      </c>
      <c r="C5010" s="30" t="s">
        <v>4113</v>
      </c>
      <c r="D5010" s="210">
        <v>333.56</v>
      </c>
    </row>
    <row r="5011" spans="1:4" x14ac:dyDescent="0.25">
      <c r="A5011" s="30">
        <v>36357</v>
      </c>
      <c r="B5011" s="30" t="s">
        <v>9662</v>
      </c>
      <c r="C5011" s="30" t="s">
        <v>4113</v>
      </c>
      <c r="D5011" s="210">
        <v>153.88</v>
      </c>
    </row>
    <row r="5012" spans="1:4" x14ac:dyDescent="0.25">
      <c r="A5012" s="30">
        <v>12424</v>
      </c>
      <c r="B5012" s="30" t="s">
        <v>9663</v>
      </c>
      <c r="C5012" s="30" t="s">
        <v>4113</v>
      </c>
      <c r="D5012" s="210">
        <v>60.1</v>
      </c>
    </row>
    <row r="5013" spans="1:4" x14ac:dyDescent="0.25">
      <c r="A5013" s="30">
        <v>12440</v>
      </c>
      <c r="B5013" s="30" t="s">
        <v>9664</v>
      </c>
      <c r="C5013" s="30" t="s">
        <v>4113</v>
      </c>
      <c r="D5013" s="210">
        <v>58.09</v>
      </c>
    </row>
    <row r="5014" spans="1:4" x14ac:dyDescent="0.25">
      <c r="A5014" s="30">
        <v>9884</v>
      </c>
      <c r="B5014" s="30" t="s">
        <v>9665</v>
      </c>
      <c r="C5014" s="30" t="s">
        <v>4113</v>
      </c>
      <c r="D5014" s="210">
        <v>43.33</v>
      </c>
    </row>
    <row r="5015" spans="1:4" x14ac:dyDescent="0.25">
      <c r="A5015" s="30">
        <v>9888</v>
      </c>
      <c r="B5015" s="30" t="s">
        <v>9666</v>
      </c>
      <c r="C5015" s="30" t="s">
        <v>4113</v>
      </c>
      <c r="D5015" s="210">
        <v>34.81</v>
      </c>
    </row>
    <row r="5016" spans="1:4" x14ac:dyDescent="0.25">
      <c r="A5016" s="30">
        <v>9883</v>
      </c>
      <c r="B5016" s="30" t="s">
        <v>9667</v>
      </c>
      <c r="C5016" s="30" t="s">
        <v>4113</v>
      </c>
      <c r="D5016" s="210">
        <v>15.19</v>
      </c>
    </row>
    <row r="5017" spans="1:4" x14ac:dyDescent="0.25">
      <c r="A5017" s="30">
        <v>9886</v>
      </c>
      <c r="B5017" s="30" t="s">
        <v>9668</v>
      </c>
      <c r="C5017" s="30" t="s">
        <v>4113</v>
      </c>
      <c r="D5017" s="210">
        <v>20.81</v>
      </c>
    </row>
    <row r="5018" spans="1:4" x14ac:dyDescent="0.25">
      <c r="A5018" s="30">
        <v>9889</v>
      </c>
      <c r="B5018" s="30" t="s">
        <v>9669</v>
      </c>
      <c r="C5018" s="30" t="s">
        <v>4113</v>
      </c>
      <c r="D5018" s="210">
        <v>105.43</v>
      </c>
    </row>
    <row r="5019" spans="1:4" x14ac:dyDescent="0.25">
      <c r="A5019" s="30">
        <v>9887</v>
      </c>
      <c r="B5019" s="30" t="s">
        <v>9670</v>
      </c>
      <c r="C5019" s="30" t="s">
        <v>4113</v>
      </c>
      <c r="D5019" s="210">
        <v>63.72</v>
      </c>
    </row>
    <row r="5020" spans="1:4" x14ac:dyDescent="0.25">
      <c r="A5020" s="30">
        <v>9885</v>
      </c>
      <c r="B5020" s="30" t="s">
        <v>9671</v>
      </c>
      <c r="C5020" s="30" t="s">
        <v>4113</v>
      </c>
      <c r="D5020" s="210">
        <v>20.12</v>
      </c>
    </row>
    <row r="5021" spans="1:4" x14ac:dyDescent="0.25">
      <c r="A5021" s="30">
        <v>9890</v>
      </c>
      <c r="B5021" s="30" t="s">
        <v>9672</v>
      </c>
      <c r="C5021" s="30" t="s">
        <v>4113</v>
      </c>
      <c r="D5021" s="210">
        <v>163.33000000000001</v>
      </c>
    </row>
    <row r="5022" spans="1:4" x14ac:dyDescent="0.25">
      <c r="A5022" s="30">
        <v>9891</v>
      </c>
      <c r="B5022" s="30" t="s">
        <v>9673</v>
      </c>
      <c r="C5022" s="30" t="s">
        <v>4113</v>
      </c>
      <c r="D5022" s="210">
        <v>229.29</v>
      </c>
    </row>
    <row r="5023" spans="1:4" x14ac:dyDescent="0.25">
      <c r="A5023" s="30">
        <v>39292</v>
      </c>
      <c r="B5023" s="30" t="s">
        <v>9674</v>
      </c>
      <c r="C5023" s="30" t="s">
        <v>4113</v>
      </c>
      <c r="D5023" s="210">
        <v>11.69</v>
      </c>
    </row>
    <row r="5024" spans="1:4" x14ac:dyDescent="0.25">
      <c r="A5024" s="30">
        <v>39293</v>
      </c>
      <c r="B5024" s="30" t="s">
        <v>9675</v>
      </c>
      <c r="C5024" s="30" t="s">
        <v>4113</v>
      </c>
      <c r="D5024" s="210">
        <v>18.86</v>
      </c>
    </row>
    <row r="5025" spans="1:4" x14ac:dyDescent="0.25">
      <c r="A5025" s="30">
        <v>39294</v>
      </c>
      <c r="B5025" s="30" t="s">
        <v>9676</v>
      </c>
      <c r="C5025" s="30" t="s">
        <v>4113</v>
      </c>
      <c r="D5025" s="210">
        <v>18.86</v>
      </c>
    </row>
    <row r="5026" spans="1:4" x14ac:dyDescent="0.25">
      <c r="A5026" s="30">
        <v>39295</v>
      </c>
      <c r="B5026" s="30" t="s">
        <v>9677</v>
      </c>
      <c r="C5026" s="30" t="s">
        <v>4113</v>
      </c>
      <c r="D5026" s="210">
        <v>32.159999999999997</v>
      </c>
    </row>
    <row r="5027" spans="1:4" x14ac:dyDescent="0.25">
      <c r="A5027" s="30">
        <v>36313</v>
      </c>
      <c r="B5027" s="30" t="s">
        <v>9678</v>
      </c>
      <c r="C5027" s="30" t="s">
        <v>4113</v>
      </c>
      <c r="D5027" s="210">
        <v>36.479999999999997</v>
      </c>
    </row>
    <row r="5028" spans="1:4" x14ac:dyDescent="0.25">
      <c r="A5028" s="30">
        <v>36316</v>
      </c>
      <c r="B5028" s="30" t="s">
        <v>9679</v>
      </c>
      <c r="C5028" s="30" t="s">
        <v>4113</v>
      </c>
      <c r="D5028" s="210">
        <v>44.24</v>
      </c>
    </row>
    <row r="5029" spans="1:4" x14ac:dyDescent="0.25">
      <c r="A5029" s="30">
        <v>64</v>
      </c>
      <c r="B5029" s="30" t="s">
        <v>9680</v>
      </c>
      <c r="C5029" s="30" t="s">
        <v>4113</v>
      </c>
      <c r="D5029" s="210">
        <v>5.16</v>
      </c>
    </row>
    <row r="5030" spans="1:4" x14ac:dyDescent="0.25">
      <c r="A5030" s="30">
        <v>37423</v>
      </c>
      <c r="B5030" s="30" t="s">
        <v>9681</v>
      </c>
      <c r="C5030" s="30" t="s">
        <v>4113</v>
      </c>
      <c r="D5030" s="210">
        <v>12.75</v>
      </c>
    </row>
    <row r="5031" spans="1:4" x14ac:dyDescent="0.25">
      <c r="A5031" s="30">
        <v>39296</v>
      </c>
      <c r="B5031" s="30" t="s">
        <v>9682</v>
      </c>
      <c r="C5031" s="30" t="s">
        <v>4113</v>
      </c>
      <c r="D5031" s="210">
        <v>9.0299999999999994</v>
      </c>
    </row>
    <row r="5032" spans="1:4" x14ac:dyDescent="0.25">
      <c r="A5032" s="30">
        <v>39297</v>
      </c>
      <c r="B5032" s="30" t="s">
        <v>9683</v>
      </c>
      <c r="C5032" s="30" t="s">
        <v>4113</v>
      </c>
      <c r="D5032" s="210">
        <v>12.91</v>
      </c>
    </row>
    <row r="5033" spans="1:4" x14ac:dyDescent="0.25">
      <c r="A5033" s="30">
        <v>39298</v>
      </c>
      <c r="B5033" s="30" t="s">
        <v>9684</v>
      </c>
      <c r="C5033" s="30" t="s">
        <v>4113</v>
      </c>
      <c r="D5033" s="210">
        <v>22.74</v>
      </c>
    </row>
    <row r="5034" spans="1:4" x14ac:dyDescent="0.25">
      <c r="A5034" s="30">
        <v>39299</v>
      </c>
      <c r="B5034" s="30" t="s">
        <v>9685</v>
      </c>
      <c r="C5034" s="30" t="s">
        <v>4113</v>
      </c>
      <c r="D5034" s="210">
        <v>38.700000000000003</v>
      </c>
    </row>
    <row r="5035" spans="1:4" x14ac:dyDescent="0.25">
      <c r="A5035" s="30">
        <v>9892</v>
      </c>
      <c r="B5035" s="30" t="s">
        <v>9686</v>
      </c>
      <c r="C5035" s="30" t="s">
        <v>4113</v>
      </c>
      <c r="D5035" s="210">
        <v>6.24</v>
      </c>
    </row>
    <row r="5036" spans="1:4" x14ac:dyDescent="0.25">
      <c r="A5036" s="30">
        <v>9893</v>
      </c>
      <c r="B5036" s="30" t="s">
        <v>9687</v>
      </c>
      <c r="C5036" s="30" t="s">
        <v>4113</v>
      </c>
      <c r="D5036" s="210">
        <v>84.69</v>
      </c>
    </row>
    <row r="5037" spans="1:4" x14ac:dyDescent="0.25">
      <c r="A5037" s="30">
        <v>9901</v>
      </c>
      <c r="B5037" s="30" t="s">
        <v>9688</v>
      </c>
      <c r="C5037" s="30" t="s">
        <v>4113</v>
      </c>
      <c r="D5037" s="210">
        <v>37.58</v>
      </c>
    </row>
    <row r="5038" spans="1:4" x14ac:dyDescent="0.25">
      <c r="A5038" s="30">
        <v>9896</v>
      </c>
      <c r="B5038" s="30" t="s">
        <v>9689</v>
      </c>
      <c r="C5038" s="30" t="s">
        <v>4113</v>
      </c>
      <c r="D5038" s="210">
        <v>33.869999999999997</v>
      </c>
    </row>
    <row r="5039" spans="1:4" x14ac:dyDescent="0.25">
      <c r="A5039" s="30">
        <v>9900</v>
      </c>
      <c r="B5039" s="30" t="s">
        <v>9690</v>
      </c>
      <c r="C5039" s="30" t="s">
        <v>4113</v>
      </c>
      <c r="D5039" s="210">
        <v>20.55</v>
      </c>
    </row>
    <row r="5040" spans="1:4" x14ac:dyDescent="0.25">
      <c r="A5040" s="30">
        <v>9898</v>
      </c>
      <c r="B5040" s="30" t="s">
        <v>9691</v>
      </c>
      <c r="C5040" s="30" t="s">
        <v>4113</v>
      </c>
      <c r="D5040" s="210">
        <v>174.14</v>
      </c>
    </row>
    <row r="5041" spans="1:4" x14ac:dyDescent="0.25">
      <c r="A5041" s="30">
        <v>9899</v>
      </c>
      <c r="B5041" s="30" t="s">
        <v>9692</v>
      </c>
      <c r="C5041" s="30" t="s">
        <v>4113</v>
      </c>
      <c r="D5041" s="210">
        <v>11.22</v>
      </c>
    </row>
    <row r="5042" spans="1:4" x14ac:dyDescent="0.25">
      <c r="A5042" s="30">
        <v>9902</v>
      </c>
      <c r="B5042" s="30" t="s">
        <v>9693</v>
      </c>
      <c r="C5042" s="30" t="s">
        <v>4113</v>
      </c>
      <c r="D5042" s="210">
        <v>220.52</v>
      </c>
    </row>
    <row r="5043" spans="1:4" x14ac:dyDescent="0.25">
      <c r="A5043" s="30">
        <v>9908</v>
      </c>
      <c r="B5043" s="30" t="s">
        <v>9694</v>
      </c>
      <c r="C5043" s="30" t="s">
        <v>4113</v>
      </c>
      <c r="D5043" s="210">
        <v>439.69</v>
      </c>
    </row>
    <row r="5044" spans="1:4" x14ac:dyDescent="0.25">
      <c r="A5044" s="30">
        <v>9905</v>
      </c>
      <c r="B5044" s="30" t="s">
        <v>9695</v>
      </c>
      <c r="C5044" s="30" t="s">
        <v>4113</v>
      </c>
      <c r="D5044" s="210">
        <v>7.35</v>
      </c>
    </row>
    <row r="5045" spans="1:4" x14ac:dyDescent="0.25">
      <c r="A5045" s="30">
        <v>9906</v>
      </c>
      <c r="B5045" s="30" t="s">
        <v>9696</v>
      </c>
      <c r="C5045" s="30" t="s">
        <v>4113</v>
      </c>
      <c r="D5045" s="210">
        <v>8.8000000000000007</v>
      </c>
    </row>
    <row r="5046" spans="1:4" x14ac:dyDescent="0.25">
      <c r="A5046" s="30">
        <v>9895</v>
      </c>
      <c r="B5046" s="30" t="s">
        <v>9697</v>
      </c>
      <c r="C5046" s="30" t="s">
        <v>4113</v>
      </c>
      <c r="D5046" s="210">
        <v>14.44</v>
      </c>
    </row>
    <row r="5047" spans="1:4" x14ac:dyDescent="0.25">
      <c r="A5047" s="30">
        <v>9894</v>
      </c>
      <c r="B5047" s="30" t="s">
        <v>9698</v>
      </c>
      <c r="C5047" s="30" t="s">
        <v>4113</v>
      </c>
      <c r="D5047" s="210">
        <v>28.14</v>
      </c>
    </row>
    <row r="5048" spans="1:4" x14ac:dyDescent="0.25">
      <c r="A5048" s="30">
        <v>9897</v>
      </c>
      <c r="B5048" s="30" t="s">
        <v>9699</v>
      </c>
      <c r="C5048" s="30" t="s">
        <v>4113</v>
      </c>
      <c r="D5048" s="210">
        <v>30.46</v>
      </c>
    </row>
    <row r="5049" spans="1:4" x14ac:dyDescent="0.25">
      <c r="A5049" s="30">
        <v>9910</v>
      </c>
      <c r="B5049" s="30" t="s">
        <v>9700</v>
      </c>
      <c r="C5049" s="30" t="s">
        <v>4113</v>
      </c>
      <c r="D5049" s="210">
        <v>76.680000000000007</v>
      </c>
    </row>
    <row r="5050" spans="1:4" x14ac:dyDescent="0.25">
      <c r="A5050" s="30">
        <v>9909</v>
      </c>
      <c r="B5050" s="30" t="s">
        <v>9701</v>
      </c>
      <c r="C5050" s="30" t="s">
        <v>4113</v>
      </c>
      <c r="D5050" s="210">
        <v>154.72999999999999</v>
      </c>
    </row>
    <row r="5051" spans="1:4" x14ac:dyDescent="0.25">
      <c r="A5051" s="30">
        <v>9907</v>
      </c>
      <c r="B5051" s="30" t="s">
        <v>9702</v>
      </c>
      <c r="C5051" s="30" t="s">
        <v>4113</v>
      </c>
      <c r="D5051" s="210">
        <v>237.91</v>
      </c>
    </row>
    <row r="5052" spans="1:4" x14ac:dyDescent="0.25">
      <c r="A5052" s="30">
        <v>20973</v>
      </c>
      <c r="B5052" s="30" t="s">
        <v>9703</v>
      </c>
      <c r="C5052" s="30" t="s">
        <v>4113</v>
      </c>
      <c r="D5052" s="210">
        <v>93.55</v>
      </c>
    </row>
    <row r="5053" spans="1:4" x14ac:dyDescent="0.25">
      <c r="A5053" s="30">
        <v>20974</v>
      </c>
      <c r="B5053" s="30" t="s">
        <v>9704</v>
      </c>
      <c r="C5053" s="30" t="s">
        <v>4113</v>
      </c>
      <c r="D5053" s="210">
        <v>133.84</v>
      </c>
    </row>
    <row r="5054" spans="1:4" x14ac:dyDescent="0.25">
      <c r="A5054" s="30">
        <v>37989</v>
      </c>
      <c r="B5054" s="30" t="s">
        <v>9705</v>
      </c>
      <c r="C5054" s="30" t="s">
        <v>4113</v>
      </c>
      <c r="D5054" s="210">
        <v>16.21</v>
      </c>
    </row>
    <row r="5055" spans="1:4" x14ac:dyDescent="0.25">
      <c r="A5055" s="30">
        <v>37990</v>
      </c>
      <c r="B5055" s="30" t="s">
        <v>9706</v>
      </c>
      <c r="C5055" s="30" t="s">
        <v>4113</v>
      </c>
      <c r="D5055" s="210">
        <v>18.829999999999998</v>
      </c>
    </row>
    <row r="5056" spans="1:4" x14ac:dyDescent="0.25">
      <c r="A5056" s="30">
        <v>37991</v>
      </c>
      <c r="B5056" s="30" t="s">
        <v>9707</v>
      </c>
      <c r="C5056" s="30" t="s">
        <v>4113</v>
      </c>
      <c r="D5056" s="210">
        <v>29.79</v>
      </c>
    </row>
    <row r="5057" spans="1:4" x14ac:dyDescent="0.25">
      <c r="A5057" s="30">
        <v>37992</v>
      </c>
      <c r="B5057" s="30" t="s">
        <v>9708</v>
      </c>
      <c r="C5057" s="30" t="s">
        <v>4113</v>
      </c>
      <c r="D5057" s="210">
        <v>45.5</v>
      </c>
    </row>
    <row r="5058" spans="1:4" x14ac:dyDescent="0.25">
      <c r="A5058" s="30">
        <v>37993</v>
      </c>
      <c r="B5058" s="30" t="s">
        <v>9709</v>
      </c>
      <c r="C5058" s="30" t="s">
        <v>4113</v>
      </c>
      <c r="D5058" s="210">
        <v>67.540000000000006</v>
      </c>
    </row>
    <row r="5059" spans="1:4" x14ac:dyDescent="0.25">
      <c r="A5059" s="30">
        <v>37994</v>
      </c>
      <c r="B5059" s="30" t="s">
        <v>9710</v>
      </c>
      <c r="C5059" s="30" t="s">
        <v>4113</v>
      </c>
      <c r="D5059" s="210">
        <v>162.29</v>
      </c>
    </row>
    <row r="5060" spans="1:4" x14ac:dyDescent="0.25">
      <c r="A5060" s="30">
        <v>37995</v>
      </c>
      <c r="B5060" s="30" t="s">
        <v>9711</v>
      </c>
      <c r="C5060" s="30" t="s">
        <v>4113</v>
      </c>
      <c r="D5060" s="210">
        <v>235.55</v>
      </c>
    </row>
    <row r="5061" spans="1:4" x14ac:dyDescent="0.25">
      <c r="A5061" s="30">
        <v>37996</v>
      </c>
      <c r="B5061" s="30" t="s">
        <v>9712</v>
      </c>
      <c r="C5061" s="30" t="s">
        <v>4113</v>
      </c>
      <c r="D5061" s="210">
        <v>347.3</v>
      </c>
    </row>
    <row r="5062" spans="1:4" x14ac:dyDescent="0.25">
      <c r="A5062" s="30">
        <v>13883</v>
      </c>
      <c r="B5062" s="30" t="s">
        <v>9713</v>
      </c>
      <c r="C5062" s="30" t="s">
        <v>4113</v>
      </c>
      <c r="D5062" s="211">
        <v>91260.9</v>
      </c>
    </row>
    <row r="5063" spans="1:4" x14ac:dyDescent="0.25">
      <c r="A5063" s="30">
        <v>38604</v>
      </c>
      <c r="B5063" s="30" t="s">
        <v>9714</v>
      </c>
      <c r="C5063" s="30" t="s">
        <v>4113</v>
      </c>
      <c r="D5063" s="211">
        <v>113664.24</v>
      </c>
    </row>
    <row r="5064" spans="1:4" x14ac:dyDescent="0.25">
      <c r="A5064" s="30">
        <v>10601</v>
      </c>
      <c r="B5064" s="30" t="s">
        <v>9715</v>
      </c>
      <c r="C5064" s="30" t="s">
        <v>4113</v>
      </c>
      <c r="D5064" s="211">
        <v>2210996.16</v>
      </c>
    </row>
    <row r="5065" spans="1:4" x14ac:dyDescent="0.25">
      <c r="A5065" s="30">
        <v>26034</v>
      </c>
      <c r="B5065" s="30" t="s">
        <v>9716</v>
      </c>
      <c r="C5065" s="30" t="s">
        <v>4113</v>
      </c>
      <c r="D5065" s="211">
        <v>5821474.8600000003</v>
      </c>
    </row>
    <row r="5066" spans="1:4" x14ac:dyDescent="0.25">
      <c r="A5066" s="30">
        <v>13894</v>
      </c>
      <c r="B5066" s="30" t="s">
        <v>9717</v>
      </c>
      <c r="C5066" s="30" t="s">
        <v>4113</v>
      </c>
      <c r="D5066" s="211">
        <v>392649.25</v>
      </c>
    </row>
    <row r="5067" spans="1:4" x14ac:dyDescent="0.25">
      <c r="A5067" s="30">
        <v>13895</v>
      </c>
      <c r="B5067" s="30" t="s">
        <v>9718</v>
      </c>
      <c r="C5067" s="30" t="s">
        <v>4113</v>
      </c>
      <c r="D5067" s="211">
        <v>527982.35</v>
      </c>
    </row>
    <row r="5068" spans="1:4" x14ac:dyDescent="0.25">
      <c r="A5068" s="30">
        <v>13892</v>
      </c>
      <c r="B5068" s="30" t="s">
        <v>9719</v>
      </c>
      <c r="C5068" s="30" t="s">
        <v>4113</v>
      </c>
      <c r="D5068" s="211">
        <v>647029.46</v>
      </c>
    </row>
    <row r="5069" spans="1:4" x14ac:dyDescent="0.25">
      <c r="A5069" s="30">
        <v>9914</v>
      </c>
      <c r="B5069" s="30" t="s">
        <v>9720</v>
      </c>
      <c r="C5069" s="30" t="s">
        <v>4113</v>
      </c>
      <c r="D5069" s="211">
        <v>700000</v>
      </c>
    </row>
    <row r="5070" spans="1:4" x14ac:dyDescent="0.25">
      <c r="A5070" s="30">
        <v>36485</v>
      </c>
      <c r="B5070" s="30" t="s">
        <v>9721</v>
      </c>
      <c r="C5070" s="30" t="s">
        <v>4113</v>
      </c>
      <c r="D5070" s="211">
        <v>484089.77</v>
      </c>
    </row>
    <row r="5071" spans="1:4" x14ac:dyDescent="0.25">
      <c r="A5071" s="30">
        <v>9912</v>
      </c>
      <c r="B5071" s="30" t="s">
        <v>9722</v>
      </c>
      <c r="C5071" s="30" t="s">
        <v>4113</v>
      </c>
      <c r="D5071" s="211">
        <v>1800000</v>
      </c>
    </row>
    <row r="5072" spans="1:4" x14ac:dyDescent="0.25">
      <c r="A5072" s="30">
        <v>9921</v>
      </c>
      <c r="B5072" s="30" t="s">
        <v>9723</v>
      </c>
      <c r="C5072" s="30" t="s">
        <v>4113</v>
      </c>
      <c r="D5072" s="211">
        <v>928525.14</v>
      </c>
    </row>
    <row r="5073" spans="1:4" x14ac:dyDescent="0.25">
      <c r="A5073" s="30">
        <v>21112</v>
      </c>
      <c r="B5073" s="30" t="s">
        <v>9724</v>
      </c>
      <c r="C5073" s="30" t="s">
        <v>4113</v>
      </c>
      <c r="D5073" s="210">
        <v>129.09</v>
      </c>
    </row>
    <row r="5074" spans="1:4" x14ac:dyDescent="0.25">
      <c r="A5074" s="30">
        <v>10228</v>
      </c>
      <c r="B5074" s="30" t="s">
        <v>9725</v>
      </c>
      <c r="C5074" s="30" t="s">
        <v>4113</v>
      </c>
      <c r="D5074" s="210">
        <v>149.97</v>
      </c>
    </row>
    <row r="5075" spans="1:4" x14ac:dyDescent="0.25">
      <c r="A5075" s="30">
        <v>11781</v>
      </c>
      <c r="B5075" s="30" t="s">
        <v>9726</v>
      </c>
      <c r="C5075" s="30" t="s">
        <v>4113</v>
      </c>
      <c r="D5075" s="210">
        <v>121.49</v>
      </c>
    </row>
    <row r="5076" spans="1:4" x14ac:dyDescent="0.25">
      <c r="A5076" s="30">
        <v>11746</v>
      </c>
      <c r="B5076" s="30" t="s">
        <v>9727</v>
      </c>
      <c r="C5076" s="30" t="s">
        <v>4113</v>
      </c>
      <c r="D5076" s="210">
        <v>38.1</v>
      </c>
    </row>
    <row r="5077" spans="1:4" x14ac:dyDescent="0.25">
      <c r="A5077" s="30">
        <v>11751</v>
      </c>
      <c r="B5077" s="30" t="s">
        <v>9728</v>
      </c>
      <c r="C5077" s="30" t="s">
        <v>4113</v>
      </c>
      <c r="D5077" s="210">
        <v>68.42</v>
      </c>
    </row>
    <row r="5078" spans="1:4" x14ac:dyDescent="0.25">
      <c r="A5078" s="30">
        <v>11750</v>
      </c>
      <c r="B5078" s="30" t="s">
        <v>9729</v>
      </c>
      <c r="C5078" s="30" t="s">
        <v>4113</v>
      </c>
      <c r="D5078" s="210">
        <v>56.78</v>
      </c>
    </row>
    <row r="5079" spans="1:4" x14ac:dyDescent="0.25">
      <c r="A5079" s="30">
        <v>11748</v>
      </c>
      <c r="B5079" s="30" t="s">
        <v>9730</v>
      </c>
      <c r="C5079" s="30" t="s">
        <v>4113</v>
      </c>
      <c r="D5079" s="210">
        <v>24.45</v>
      </c>
    </row>
    <row r="5080" spans="1:4" x14ac:dyDescent="0.25">
      <c r="A5080" s="30">
        <v>11747</v>
      </c>
      <c r="B5080" s="30" t="s">
        <v>9731</v>
      </c>
      <c r="C5080" s="30" t="s">
        <v>4113</v>
      </c>
      <c r="D5080" s="210">
        <v>105.51</v>
      </c>
    </row>
    <row r="5081" spans="1:4" x14ac:dyDescent="0.25">
      <c r="A5081" s="30">
        <v>11749</v>
      </c>
      <c r="B5081" s="30" t="s">
        <v>9732</v>
      </c>
      <c r="C5081" s="30" t="s">
        <v>4113</v>
      </c>
      <c r="D5081" s="210">
        <v>28.22</v>
      </c>
    </row>
    <row r="5082" spans="1:4" x14ac:dyDescent="0.25">
      <c r="A5082" s="30">
        <v>10236</v>
      </c>
      <c r="B5082" s="30" t="s">
        <v>9733</v>
      </c>
      <c r="C5082" s="30" t="s">
        <v>4113</v>
      </c>
      <c r="D5082" s="210">
        <v>95.62</v>
      </c>
    </row>
    <row r="5083" spans="1:4" x14ac:dyDescent="0.25">
      <c r="A5083" s="30">
        <v>10233</v>
      </c>
      <c r="B5083" s="30" t="s">
        <v>9734</v>
      </c>
      <c r="C5083" s="30" t="s">
        <v>4113</v>
      </c>
      <c r="D5083" s="210">
        <v>89.61</v>
      </c>
    </row>
    <row r="5084" spans="1:4" x14ac:dyDescent="0.25">
      <c r="A5084" s="30">
        <v>10234</v>
      </c>
      <c r="B5084" s="30" t="s">
        <v>9735</v>
      </c>
      <c r="C5084" s="30" t="s">
        <v>4113</v>
      </c>
      <c r="D5084" s="210">
        <v>56.45</v>
      </c>
    </row>
    <row r="5085" spans="1:4" x14ac:dyDescent="0.25">
      <c r="A5085" s="30">
        <v>10231</v>
      </c>
      <c r="B5085" s="30" t="s">
        <v>9736</v>
      </c>
      <c r="C5085" s="30" t="s">
        <v>4113</v>
      </c>
      <c r="D5085" s="210">
        <v>258.85000000000002</v>
      </c>
    </row>
    <row r="5086" spans="1:4" x14ac:dyDescent="0.25">
      <c r="A5086" s="30">
        <v>10232</v>
      </c>
      <c r="B5086" s="30" t="s">
        <v>9737</v>
      </c>
      <c r="C5086" s="30" t="s">
        <v>4113</v>
      </c>
      <c r="D5086" s="210">
        <v>144.85</v>
      </c>
    </row>
    <row r="5087" spans="1:4" x14ac:dyDescent="0.25">
      <c r="A5087" s="30">
        <v>10229</v>
      </c>
      <c r="B5087" s="30" t="s">
        <v>9738</v>
      </c>
      <c r="C5087" s="30" t="s">
        <v>4113</v>
      </c>
      <c r="D5087" s="210">
        <v>51.05</v>
      </c>
    </row>
    <row r="5088" spans="1:4" x14ac:dyDescent="0.25">
      <c r="A5088" s="30">
        <v>10235</v>
      </c>
      <c r="B5088" s="30" t="s">
        <v>9739</v>
      </c>
      <c r="C5088" s="30" t="s">
        <v>4113</v>
      </c>
      <c r="D5088" s="210">
        <v>354.86</v>
      </c>
    </row>
    <row r="5089" spans="1:4" x14ac:dyDescent="0.25">
      <c r="A5089" s="30">
        <v>10230</v>
      </c>
      <c r="B5089" s="30" t="s">
        <v>9740</v>
      </c>
      <c r="C5089" s="30" t="s">
        <v>4113</v>
      </c>
      <c r="D5089" s="210">
        <v>624.52</v>
      </c>
    </row>
    <row r="5090" spans="1:4" x14ac:dyDescent="0.25">
      <c r="A5090" s="30">
        <v>10409</v>
      </c>
      <c r="B5090" s="30" t="s">
        <v>9741</v>
      </c>
      <c r="C5090" s="30" t="s">
        <v>4113</v>
      </c>
      <c r="D5090" s="210">
        <v>185.54</v>
      </c>
    </row>
    <row r="5091" spans="1:4" x14ac:dyDescent="0.25">
      <c r="A5091" s="30">
        <v>10411</v>
      </c>
      <c r="B5091" s="30" t="s">
        <v>9742</v>
      </c>
      <c r="C5091" s="30" t="s">
        <v>4113</v>
      </c>
      <c r="D5091" s="210">
        <v>166.02</v>
      </c>
    </row>
    <row r="5092" spans="1:4" x14ac:dyDescent="0.25">
      <c r="A5092" s="30">
        <v>10404</v>
      </c>
      <c r="B5092" s="30" t="s">
        <v>9743</v>
      </c>
      <c r="C5092" s="30" t="s">
        <v>4113</v>
      </c>
      <c r="D5092" s="210">
        <v>67.33</v>
      </c>
    </row>
    <row r="5093" spans="1:4" x14ac:dyDescent="0.25">
      <c r="A5093" s="30">
        <v>10410</v>
      </c>
      <c r="B5093" s="30" t="s">
        <v>9744</v>
      </c>
      <c r="C5093" s="30" t="s">
        <v>4113</v>
      </c>
      <c r="D5093" s="210">
        <v>110.9</v>
      </c>
    </row>
    <row r="5094" spans="1:4" x14ac:dyDescent="0.25">
      <c r="A5094" s="30">
        <v>10405</v>
      </c>
      <c r="B5094" s="30" t="s">
        <v>9745</v>
      </c>
      <c r="C5094" s="30" t="s">
        <v>4113</v>
      </c>
      <c r="D5094" s="210">
        <v>371.72</v>
      </c>
    </row>
    <row r="5095" spans="1:4" x14ac:dyDescent="0.25">
      <c r="A5095" s="30">
        <v>10408</v>
      </c>
      <c r="B5095" s="30" t="s">
        <v>9746</v>
      </c>
      <c r="C5095" s="30" t="s">
        <v>4113</v>
      </c>
      <c r="D5095" s="210">
        <v>259.94</v>
      </c>
    </row>
    <row r="5096" spans="1:4" x14ac:dyDescent="0.25">
      <c r="A5096" s="30">
        <v>10412</v>
      </c>
      <c r="B5096" s="30" t="s">
        <v>9747</v>
      </c>
      <c r="C5096" s="30" t="s">
        <v>4113</v>
      </c>
      <c r="D5096" s="210">
        <v>81.59</v>
      </c>
    </row>
    <row r="5097" spans="1:4" x14ac:dyDescent="0.25">
      <c r="A5097" s="30">
        <v>10406</v>
      </c>
      <c r="B5097" s="30" t="s">
        <v>9748</v>
      </c>
      <c r="C5097" s="30" t="s">
        <v>4113</v>
      </c>
      <c r="D5097" s="210">
        <v>513.41999999999996</v>
      </c>
    </row>
    <row r="5098" spans="1:4" x14ac:dyDescent="0.25">
      <c r="A5098" s="30">
        <v>10407</v>
      </c>
      <c r="B5098" s="30" t="s">
        <v>9749</v>
      </c>
      <c r="C5098" s="30" t="s">
        <v>4113</v>
      </c>
      <c r="D5098" s="210">
        <v>796.32</v>
      </c>
    </row>
    <row r="5099" spans="1:4" x14ac:dyDescent="0.25">
      <c r="A5099" s="30">
        <v>10416</v>
      </c>
      <c r="B5099" s="30" t="s">
        <v>9750</v>
      </c>
      <c r="C5099" s="30" t="s">
        <v>4113</v>
      </c>
      <c r="D5099" s="210">
        <v>98.77</v>
      </c>
    </row>
    <row r="5100" spans="1:4" x14ac:dyDescent="0.25">
      <c r="A5100" s="30">
        <v>10419</v>
      </c>
      <c r="B5100" s="30" t="s">
        <v>9751</v>
      </c>
      <c r="C5100" s="30" t="s">
        <v>4113</v>
      </c>
      <c r="D5100" s="210">
        <v>85.73</v>
      </c>
    </row>
    <row r="5101" spans="1:4" x14ac:dyDescent="0.25">
      <c r="A5101" s="30">
        <v>21092</v>
      </c>
      <c r="B5101" s="30" t="s">
        <v>9752</v>
      </c>
      <c r="C5101" s="30" t="s">
        <v>4113</v>
      </c>
      <c r="D5101" s="210">
        <v>49.01</v>
      </c>
    </row>
    <row r="5102" spans="1:4" x14ac:dyDescent="0.25">
      <c r="A5102" s="30">
        <v>10418</v>
      </c>
      <c r="B5102" s="30" t="s">
        <v>9753</v>
      </c>
      <c r="C5102" s="30" t="s">
        <v>4113</v>
      </c>
      <c r="D5102" s="210">
        <v>57.15</v>
      </c>
    </row>
    <row r="5103" spans="1:4" x14ac:dyDescent="0.25">
      <c r="A5103" s="30">
        <v>12657</v>
      </c>
      <c r="B5103" s="30" t="s">
        <v>9754</v>
      </c>
      <c r="C5103" s="30" t="s">
        <v>4113</v>
      </c>
      <c r="D5103" s="210">
        <v>230.62</v>
      </c>
    </row>
    <row r="5104" spans="1:4" x14ac:dyDescent="0.25">
      <c r="A5104" s="30">
        <v>10417</v>
      </c>
      <c r="B5104" s="30" t="s">
        <v>9755</v>
      </c>
      <c r="C5104" s="30" t="s">
        <v>4113</v>
      </c>
      <c r="D5104" s="210">
        <v>143.91999999999999</v>
      </c>
    </row>
    <row r="5105" spans="1:4" x14ac:dyDescent="0.25">
      <c r="A5105" s="30">
        <v>10413</v>
      </c>
      <c r="B5105" s="30" t="s">
        <v>9756</v>
      </c>
      <c r="C5105" s="30" t="s">
        <v>4113</v>
      </c>
      <c r="D5105" s="210">
        <v>52.3</v>
      </c>
    </row>
    <row r="5106" spans="1:4" x14ac:dyDescent="0.25">
      <c r="A5106" s="30">
        <v>10414</v>
      </c>
      <c r="B5106" s="30" t="s">
        <v>9757</v>
      </c>
      <c r="C5106" s="30" t="s">
        <v>4113</v>
      </c>
      <c r="D5106" s="210">
        <v>314.92</v>
      </c>
    </row>
    <row r="5107" spans="1:4" x14ac:dyDescent="0.25">
      <c r="A5107" s="30">
        <v>10415</v>
      </c>
      <c r="B5107" s="30" t="s">
        <v>9758</v>
      </c>
      <c r="C5107" s="30" t="s">
        <v>4113</v>
      </c>
      <c r="D5107" s="210">
        <v>546.57000000000005</v>
      </c>
    </row>
    <row r="5108" spans="1:4" x14ac:dyDescent="0.25">
      <c r="A5108" s="30">
        <v>38643</v>
      </c>
      <c r="B5108" s="30" t="s">
        <v>9759</v>
      </c>
      <c r="C5108" s="30" t="s">
        <v>4113</v>
      </c>
      <c r="D5108" s="210">
        <v>37.49</v>
      </c>
    </row>
    <row r="5109" spans="1:4" x14ac:dyDescent="0.25">
      <c r="A5109" s="30">
        <v>6157</v>
      </c>
      <c r="B5109" s="30" t="s">
        <v>9760</v>
      </c>
      <c r="C5109" s="30" t="s">
        <v>4113</v>
      </c>
      <c r="D5109" s="210">
        <v>51.22</v>
      </c>
    </row>
    <row r="5110" spans="1:4" x14ac:dyDescent="0.25">
      <c r="A5110" s="30">
        <v>37588</v>
      </c>
      <c r="B5110" s="30" t="s">
        <v>9761</v>
      </c>
      <c r="C5110" s="30" t="s">
        <v>4113</v>
      </c>
      <c r="D5110" s="210">
        <v>23.5</v>
      </c>
    </row>
    <row r="5111" spans="1:4" x14ac:dyDescent="0.25">
      <c r="A5111" s="30">
        <v>6152</v>
      </c>
      <c r="B5111" s="30" t="s">
        <v>9762</v>
      </c>
      <c r="C5111" s="30" t="s">
        <v>4113</v>
      </c>
      <c r="D5111" s="210">
        <v>3.41</v>
      </c>
    </row>
    <row r="5112" spans="1:4" x14ac:dyDescent="0.25">
      <c r="A5112" s="30">
        <v>6158</v>
      </c>
      <c r="B5112" s="30" t="s">
        <v>9763</v>
      </c>
      <c r="C5112" s="30" t="s">
        <v>4113</v>
      </c>
      <c r="D5112" s="210">
        <v>4.12</v>
      </c>
    </row>
    <row r="5113" spans="1:4" x14ac:dyDescent="0.25">
      <c r="A5113" s="30">
        <v>6153</v>
      </c>
      <c r="B5113" s="30" t="s">
        <v>9764</v>
      </c>
      <c r="C5113" s="30" t="s">
        <v>4113</v>
      </c>
      <c r="D5113" s="210">
        <v>3.21</v>
      </c>
    </row>
    <row r="5114" spans="1:4" x14ac:dyDescent="0.25">
      <c r="A5114" s="30">
        <v>6156</v>
      </c>
      <c r="B5114" s="30" t="s">
        <v>9765</v>
      </c>
      <c r="C5114" s="30" t="s">
        <v>4113</v>
      </c>
      <c r="D5114" s="210">
        <v>4.0599999999999996</v>
      </c>
    </row>
    <row r="5115" spans="1:4" x14ac:dyDescent="0.25">
      <c r="A5115" s="30">
        <v>6154</v>
      </c>
      <c r="B5115" s="30" t="s">
        <v>9766</v>
      </c>
      <c r="C5115" s="30" t="s">
        <v>4113</v>
      </c>
      <c r="D5115" s="210">
        <v>7.65</v>
      </c>
    </row>
    <row r="5116" spans="1:4" x14ac:dyDescent="0.25">
      <c r="A5116" s="30">
        <v>6155</v>
      </c>
      <c r="B5116" s="30" t="s">
        <v>9767</v>
      </c>
      <c r="C5116" s="30" t="s">
        <v>4113</v>
      </c>
      <c r="D5116" s="210">
        <v>15.81</v>
      </c>
    </row>
    <row r="5117" spans="1:4" x14ac:dyDescent="0.25">
      <c r="A5117" s="30">
        <v>43595</v>
      </c>
      <c r="B5117" s="30" t="s">
        <v>13813</v>
      </c>
      <c r="C5117" s="30" t="s">
        <v>4113</v>
      </c>
      <c r="D5117" s="210">
        <v>20</v>
      </c>
    </row>
    <row r="5118" spans="1:4" x14ac:dyDescent="0.25">
      <c r="A5118" s="30">
        <v>43596</v>
      </c>
      <c r="B5118" s="30" t="s">
        <v>13814</v>
      </c>
      <c r="C5118" s="30" t="s">
        <v>4113</v>
      </c>
      <c r="D5118" s="210">
        <v>23.12</v>
      </c>
    </row>
    <row r="5119" spans="1:4" x14ac:dyDescent="0.25">
      <c r="A5119" s="30">
        <v>38108</v>
      </c>
      <c r="B5119" s="30" t="s">
        <v>9768</v>
      </c>
      <c r="C5119" s="30" t="s">
        <v>4113</v>
      </c>
      <c r="D5119" s="210">
        <v>37.03</v>
      </c>
    </row>
    <row r="5120" spans="1:4" x14ac:dyDescent="0.25">
      <c r="A5120" s="30">
        <v>38087</v>
      </c>
      <c r="B5120" s="30" t="s">
        <v>9769</v>
      </c>
      <c r="C5120" s="30" t="s">
        <v>4113</v>
      </c>
      <c r="D5120" s="210">
        <v>47.62</v>
      </c>
    </row>
    <row r="5121" spans="1:4" x14ac:dyDescent="0.25">
      <c r="A5121" s="30">
        <v>38109</v>
      </c>
      <c r="B5121" s="30" t="s">
        <v>9770</v>
      </c>
      <c r="C5121" s="30" t="s">
        <v>4113</v>
      </c>
      <c r="D5121" s="210">
        <v>59.18</v>
      </c>
    </row>
    <row r="5122" spans="1:4" x14ac:dyDescent="0.25">
      <c r="A5122" s="30">
        <v>38088</v>
      </c>
      <c r="B5122" s="30" t="s">
        <v>9771</v>
      </c>
      <c r="C5122" s="30" t="s">
        <v>4113</v>
      </c>
      <c r="D5122" s="210">
        <v>62.22</v>
      </c>
    </row>
    <row r="5123" spans="1:4" x14ac:dyDescent="0.25">
      <c r="A5123" s="30">
        <v>38110</v>
      </c>
      <c r="B5123" s="30" t="s">
        <v>9772</v>
      </c>
      <c r="C5123" s="30" t="s">
        <v>4113</v>
      </c>
      <c r="D5123" s="210">
        <v>22.76</v>
      </c>
    </row>
    <row r="5124" spans="1:4" x14ac:dyDescent="0.25">
      <c r="A5124" s="30">
        <v>38089</v>
      </c>
      <c r="B5124" s="30" t="s">
        <v>9773</v>
      </c>
      <c r="C5124" s="30" t="s">
        <v>4113</v>
      </c>
      <c r="D5124" s="210">
        <v>39.67</v>
      </c>
    </row>
    <row r="5125" spans="1:4" x14ac:dyDescent="0.25">
      <c r="A5125" s="30">
        <v>38111</v>
      </c>
      <c r="B5125" s="30" t="s">
        <v>9774</v>
      </c>
      <c r="C5125" s="30" t="s">
        <v>4113</v>
      </c>
      <c r="D5125" s="210">
        <v>25.46</v>
      </c>
    </row>
    <row r="5126" spans="1:4" x14ac:dyDescent="0.25">
      <c r="A5126" s="30">
        <v>38090</v>
      </c>
      <c r="B5126" s="30" t="s">
        <v>9775</v>
      </c>
      <c r="C5126" s="30" t="s">
        <v>4113</v>
      </c>
      <c r="D5126" s="210">
        <v>41</v>
      </c>
    </row>
    <row r="5127" spans="1:4" x14ac:dyDescent="0.25">
      <c r="A5127" s="30">
        <v>11786</v>
      </c>
      <c r="B5127" s="30" t="s">
        <v>9776</v>
      </c>
      <c r="C5127" s="30" t="s">
        <v>4113</v>
      </c>
      <c r="D5127" s="210">
        <v>359.25</v>
      </c>
    </row>
    <row r="5128" spans="1:4" x14ac:dyDescent="0.25">
      <c r="A5128" s="30">
        <v>13726</v>
      </c>
      <c r="B5128" s="30" t="s">
        <v>9777</v>
      </c>
      <c r="C5128" s="30" t="s">
        <v>4113</v>
      </c>
      <c r="D5128" s="211">
        <v>59070.66</v>
      </c>
    </row>
    <row r="5129" spans="1:4" x14ac:dyDescent="0.25">
      <c r="A5129" s="30">
        <v>38400</v>
      </c>
      <c r="B5129" s="30" t="s">
        <v>9778</v>
      </c>
      <c r="C5129" s="30" t="s">
        <v>4113</v>
      </c>
      <c r="D5129" s="210">
        <v>21.75</v>
      </c>
    </row>
    <row r="5130" spans="1:4" x14ac:dyDescent="0.25">
      <c r="A5130" s="30">
        <v>12627</v>
      </c>
      <c r="B5130" s="30" t="s">
        <v>9779</v>
      </c>
      <c r="C5130" s="30" t="s">
        <v>4113</v>
      </c>
      <c r="D5130" s="210">
        <v>0.42</v>
      </c>
    </row>
    <row r="5131" spans="1:4" x14ac:dyDescent="0.25">
      <c r="A5131" s="30">
        <v>6138</v>
      </c>
      <c r="B5131" s="30" t="s">
        <v>9780</v>
      </c>
      <c r="C5131" s="30" t="s">
        <v>4113</v>
      </c>
      <c r="D5131" s="210">
        <v>2.36</v>
      </c>
    </row>
    <row r="5132" spans="1:4" x14ac:dyDescent="0.25">
      <c r="A5132" s="30">
        <v>39996</v>
      </c>
      <c r="B5132" s="30" t="s">
        <v>9781</v>
      </c>
      <c r="C5132" s="30" t="s">
        <v>4116</v>
      </c>
      <c r="D5132" s="210">
        <v>3.92</v>
      </c>
    </row>
    <row r="5133" spans="1:4" x14ac:dyDescent="0.25">
      <c r="A5133" s="30">
        <v>10478</v>
      </c>
      <c r="B5133" s="30" t="s">
        <v>9782</v>
      </c>
      <c r="C5133" s="30" t="s">
        <v>4118</v>
      </c>
      <c r="D5133" s="210">
        <v>26.63</v>
      </c>
    </row>
    <row r="5134" spans="1:4" x14ac:dyDescent="0.25">
      <c r="A5134" s="30">
        <v>10475</v>
      </c>
      <c r="B5134" s="30" t="s">
        <v>9783</v>
      </c>
      <c r="C5134" s="30" t="s">
        <v>4118</v>
      </c>
      <c r="D5134" s="210">
        <v>23.43</v>
      </c>
    </row>
    <row r="5135" spans="1:4" x14ac:dyDescent="0.25">
      <c r="A5135" s="30">
        <v>10481</v>
      </c>
      <c r="B5135" s="30" t="s">
        <v>9784</v>
      </c>
      <c r="C5135" s="30" t="s">
        <v>4118</v>
      </c>
      <c r="D5135" s="210">
        <v>25.55</v>
      </c>
    </row>
    <row r="5136" spans="1:4" x14ac:dyDescent="0.25">
      <c r="A5136" s="30">
        <v>4031</v>
      </c>
      <c r="B5136" s="30" t="s">
        <v>9785</v>
      </c>
      <c r="C5136" s="30" t="s">
        <v>4114</v>
      </c>
      <c r="D5136" s="210">
        <v>31.42</v>
      </c>
    </row>
    <row r="5137" spans="1:4" x14ac:dyDescent="0.25">
      <c r="A5137" s="30">
        <v>4030</v>
      </c>
      <c r="B5137" s="30" t="s">
        <v>9786</v>
      </c>
      <c r="C5137" s="30" t="s">
        <v>4114</v>
      </c>
      <c r="D5137" s="210">
        <v>6.68</v>
      </c>
    </row>
    <row r="5138" spans="1:4" x14ac:dyDescent="0.25">
      <c r="A5138" s="30">
        <v>39399</v>
      </c>
      <c r="B5138" s="30" t="s">
        <v>9787</v>
      </c>
      <c r="C5138" s="30" t="s">
        <v>4113</v>
      </c>
      <c r="D5138" s="211">
        <v>1334.25</v>
      </c>
    </row>
    <row r="5139" spans="1:4" x14ac:dyDescent="0.25">
      <c r="A5139" s="30">
        <v>39400</v>
      </c>
      <c r="B5139" s="30" t="s">
        <v>9788</v>
      </c>
      <c r="C5139" s="30" t="s">
        <v>4113</v>
      </c>
      <c r="D5139" s="211">
        <v>1450.27</v>
      </c>
    </row>
    <row r="5140" spans="1:4" x14ac:dyDescent="0.25">
      <c r="A5140" s="30">
        <v>39401</v>
      </c>
      <c r="B5140" s="30" t="s">
        <v>9789</v>
      </c>
      <c r="C5140" s="30" t="s">
        <v>4113</v>
      </c>
      <c r="D5140" s="211">
        <v>1626.86</v>
      </c>
    </row>
    <row r="5141" spans="1:4" x14ac:dyDescent="0.25">
      <c r="A5141" s="30">
        <v>11652</v>
      </c>
      <c r="B5141" s="30" t="s">
        <v>9790</v>
      </c>
      <c r="C5141" s="30" t="s">
        <v>4113</v>
      </c>
      <c r="D5141" s="211">
        <v>3500</v>
      </c>
    </row>
    <row r="5142" spans="1:4" x14ac:dyDescent="0.25">
      <c r="A5142" s="30">
        <v>13896</v>
      </c>
      <c r="B5142" s="30" t="s">
        <v>9791</v>
      </c>
      <c r="C5142" s="30" t="s">
        <v>4113</v>
      </c>
      <c r="D5142" s="211">
        <v>3139.8</v>
      </c>
    </row>
    <row r="5143" spans="1:4" x14ac:dyDescent="0.25">
      <c r="A5143" s="30">
        <v>13475</v>
      </c>
      <c r="B5143" s="30" t="s">
        <v>9792</v>
      </c>
      <c r="C5143" s="30" t="s">
        <v>4113</v>
      </c>
      <c r="D5143" s="211">
        <v>3824.66</v>
      </c>
    </row>
    <row r="5144" spans="1:4" x14ac:dyDescent="0.25">
      <c r="A5144" s="30">
        <v>25971</v>
      </c>
      <c r="B5144" s="30" t="s">
        <v>9793</v>
      </c>
      <c r="C5144" s="30" t="s">
        <v>4113</v>
      </c>
      <c r="D5144" s="211">
        <v>4337218.3</v>
      </c>
    </row>
    <row r="5145" spans="1:4" x14ac:dyDescent="0.25">
      <c r="A5145" s="30">
        <v>25970</v>
      </c>
      <c r="B5145" s="30" t="s">
        <v>9794</v>
      </c>
      <c r="C5145" s="30" t="s">
        <v>4113</v>
      </c>
      <c r="D5145" s="211">
        <v>1825918.56</v>
      </c>
    </row>
    <row r="5146" spans="1:4" x14ac:dyDescent="0.25">
      <c r="A5146" s="30">
        <v>13476</v>
      </c>
      <c r="B5146" s="30" t="s">
        <v>9795</v>
      </c>
      <c r="C5146" s="30" t="s">
        <v>4113</v>
      </c>
      <c r="D5146" s="211">
        <v>1839149.99</v>
      </c>
    </row>
    <row r="5147" spans="1:4" x14ac:dyDescent="0.25">
      <c r="A5147" s="30">
        <v>10488</v>
      </c>
      <c r="B5147" s="30" t="s">
        <v>9796</v>
      </c>
      <c r="C5147" s="30" t="s">
        <v>4113</v>
      </c>
      <c r="D5147" s="211">
        <v>2228150</v>
      </c>
    </row>
    <row r="5148" spans="1:4" x14ac:dyDescent="0.25">
      <c r="A5148" s="30">
        <v>13606</v>
      </c>
      <c r="B5148" s="30" t="s">
        <v>9797</v>
      </c>
      <c r="C5148" s="30" t="s">
        <v>4113</v>
      </c>
      <c r="D5148" s="211">
        <v>1974109.03</v>
      </c>
    </row>
    <row r="5149" spans="1:4" x14ac:dyDescent="0.25">
      <c r="A5149" s="30">
        <v>10489</v>
      </c>
      <c r="B5149" s="30" t="s">
        <v>9798</v>
      </c>
      <c r="C5149" s="30" t="s">
        <v>4115</v>
      </c>
      <c r="D5149" s="210">
        <v>13.07</v>
      </c>
    </row>
    <row r="5150" spans="1:4" x14ac:dyDescent="0.25">
      <c r="A5150" s="30">
        <v>41073</v>
      </c>
      <c r="B5150" s="30" t="s">
        <v>9799</v>
      </c>
      <c r="C5150" s="30" t="s">
        <v>4120</v>
      </c>
      <c r="D5150" s="211">
        <v>2319.69</v>
      </c>
    </row>
    <row r="5151" spans="1:4" x14ac:dyDescent="0.25">
      <c r="A5151" s="30">
        <v>34391</v>
      </c>
      <c r="B5151" s="30" t="s">
        <v>9800</v>
      </c>
      <c r="C5151" s="30" t="s">
        <v>4114</v>
      </c>
      <c r="D5151" s="210">
        <v>676.82</v>
      </c>
    </row>
    <row r="5152" spans="1:4" x14ac:dyDescent="0.25">
      <c r="A5152" s="30">
        <v>10496</v>
      </c>
      <c r="B5152" s="30" t="s">
        <v>9801</v>
      </c>
      <c r="C5152" s="30" t="s">
        <v>4114</v>
      </c>
      <c r="D5152" s="210">
        <v>589.16</v>
      </c>
    </row>
    <row r="5153" spans="1:4" x14ac:dyDescent="0.25">
      <c r="A5153" s="30">
        <v>10497</v>
      </c>
      <c r="B5153" s="30" t="s">
        <v>9802</v>
      </c>
      <c r="C5153" s="30" t="s">
        <v>4114</v>
      </c>
      <c r="D5153" s="211">
        <v>1531.83</v>
      </c>
    </row>
    <row r="5154" spans="1:4" x14ac:dyDescent="0.25">
      <c r="A5154" s="30">
        <v>10504</v>
      </c>
      <c r="B5154" s="30" t="s">
        <v>9803</v>
      </c>
      <c r="C5154" s="30" t="s">
        <v>4114</v>
      </c>
      <c r="D5154" s="211">
        <v>1791.06</v>
      </c>
    </row>
    <row r="5155" spans="1:4" x14ac:dyDescent="0.25">
      <c r="A5155" s="30">
        <v>34390</v>
      </c>
      <c r="B5155" s="30" t="s">
        <v>9804</v>
      </c>
      <c r="C5155" s="30" t="s">
        <v>4114</v>
      </c>
      <c r="D5155" s="210">
        <v>527.89</v>
      </c>
    </row>
    <row r="5156" spans="1:4" x14ac:dyDescent="0.25">
      <c r="A5156" s="30">
        <v>34389</v>
      </c>
      <c r="B5156" s="30" t="s">
        <v>9805</v>
      </c>
      <c r="C5156" s="30" t="s">
        <v>4114</v>
      </c>
      <c r="D5156" s="210">
        <v>164.96</v>
      </c>
    </row>
    <row r="5157" spans="1:4" x14ac:dyDescent="0.25">
      <c r="A5157" s="30">
        <v>34388</v>
      </c>
      <c r="B5157" s="30" t="s">
        <v>9806</v>
      </c>
      <c r="C5157" s="30" t="s">
        <v>4114</v>
      </c>
      <c r="D5157" s="210">
        <v>234.45</v>
      </c>
    </row>
    <row r="5158" spans="1:4" x14ac:dyDescent="0.25">
      <c r="A5158" s="30">
        <v>34387</v>
      </c>
      <c r="B5158" s="30" t="s">
        <v>9807</v>
      </c>
      <c r="C5158" s="30" t="s">
        <v>4114</v>
      </c>
      <c r="D5158" s="210">
        <v>380.6</v>
      </c>
    </row>
    <row r="5159" spans="1:4" x14ac:dyDescent="0.25">
      <c r="A5159" s="30">
        <v>11188</v>
      </c>
      <c r="B5159" s="30" t="s">
        <v>9808</v>
      </c>
      <c r="C5159" s="30" t="s">
        <v>4114</v>
      </c>
      <c r="D5159" s="210">
        <v>188.53</v>
      </c>
    </row>
    <row r="5160" spans="1:4" x14ac:dyDescent="0.25">
      <c r="A5160" s="30">
        <v>11189</v>
      </c>
      <c r="B5160" s="30" t="s">
        <v>9809</v>
      </c>
      <c r="C5160" s="30" t="s">
        <v>4114</v>
      </c>
      <c r="D5160" s="210">
        <v>282.8</v>
      </c>
    </row>
    <row r="5161" spans="1:4" x14ac:dyDescent="0.25">
      <c r="A5161" s="30">
        <v>21107</v>
      </c>
      <c r="B5161" s="30" t="s">
        <v>9810</v>
      </c>
      <c r="C5161" s="30" t="s">
        <v>4114</v>
      </c>
      <c r="D5161" s="210">
        <v>203.5</v>
      </c>
    </row>
    <row r="5162" spans="1:4" x14ac:dyDescent="0.25">
      <c r="A5162" s="30">
        <v>34386</v>
      </c>
      <c r="B5162" s="30" t="s">
        <v>9811</v>
      </c>
      <c r="C5162" s="30" t="s">
        <v>4114</v>
      </c>
      <c r="D5162" s="210">
        <v>353.49</v>
      </c>
    </row>
    <row r="5163" spans="1:4" x14ac:dyDescent="0.25">
      <c r="A5163" s="30">
        <v>10490</v>
      </c>
      <c r="B5163" s="30" t="s">
        <v>9812</v>
      </c>
      <c r="C5163" s="30" t="s">
        <v>4114</v>
      </c>
      <c r="D5163" s="210">
        <v>106.05</v>
      </c>
    </row>
    <row r="5164" spans="1:4" x14ac:dyDescent="0.25">
      <c r="A5164" s="30">
        <v>10492</v>
      </c>
      <c r="B5164" s="30" t="s">
        <v>9813</v>
      </c>
      <c r="C5164" s="30" t="s">
        <v>4114</v>
      </c>
      <c r="D5164" s="210">
        <v>141.38999999999999</v>
      </c>
    </row>
    <row r="5165" spans="1:4" x14ac:dyDescent="0.25">
      <c r="A5165" s="30">
        <v>10493</v>
      </c>
      <c r="B5165" s="30" t="s">
        <v>9814</v>
      </c>
      <c r="C5165" s="30" t="s">
        <v>4114</v>
      </c>
      <c r="D5165" s="210">
        <v>164.96</v>
      </c>
    </row>
    <row r="5166" spans="1:4" x14ac:dyDescent="0.25">
      <c r="A5166" s="30">
        <v>10491</v>
      </c>
      <c r="B5166" s="30" t="s">
        <v>9815</v>
      </c>
      <c r="C5166" s="30" t="s">
        <v>4114</v>
      </c>
      <c r="D5166" s="210">
        <v>200.31</v>
      </c>
    </row>
    <row r="5167" spans="1:4" x14ac:dyDescent="0.25">
      <c r="A5167" s="30">
        <v>34385</v>
      </c>
      <c r="B5167" s="30" t="s">
        <v>9816</v>
      </c>
      <c r="C5167" s="30" t="s">
        <v>4114</v>
      </c>
      <c r="D5167" s="210">
        <v>292.22000000000003</v>
      </c>
    </row>
    <row r="5168" spans="1:4" x14ac:dyDescent="0.25">
      <c r="A5168" s="30">
        <v>10499</v>
      </c>
      <c r="B5168" s="30" t="s">
        <v>9817</v>
      </c>
      <c r="C5168" s="30" t="s">
        <v>4114</v>
      </c>
      <c r="D5168" s="210">
        <v>117.83</v>
      </c>
    </row>
    <row r="5169" spans="1:4" x14ac:dyDescent="0.25">
      <c r="A5169" s="30">
        <v>34384</v>
      </c>
      <c r="B5169" s="30" t="s">
        <v>9818</v>
      </c>
      <c r="C5169" s="30" t="s">
        <v>4114</v>
      </c>
      <c r="D5169" s="210">
        <v>353.49</v>
      </c>
    </row>
    <row r="5170" spans="1:4" x14ac:dyDescent="0.25">
      <c r="A5170" s="30">
        <v>11185</v>
      </c>
      <c r="B5170" s="30" t="s">
        <v>9819</v>
      </c>
      <c r="C5170" s="30" t="s">
        <v>4114</v>
      </c>
      <c r="D5170" s="210">
        <v>365.28</v>
      </c>
    </row>
    <row r="5171" spans="1:4" x14ac:dyDescent="0.25">
      <c r="A5171" s="30">
        <v>10507</v>
      </c>
      <c r="B5171" s="30" t="s">
        <v>9820</v>
      </c>
      <c r="C5171" s="30" t="s">
        <v>4114</v>
      </c>
      <c r="D5171" s="210">
        <v>324.39999999999998</v>
      </c>
    </row>
    <row r="5172" spans="1:4" x14ac:dyDescent="0.25">
      <c r="A5172" s="30">
        <v>10505</v>
      </c>
      <c r="B5172" s="30" t="s">
        <v>9821</v>
      </c>
      <c r="C5172" s="30" t="s">
        <v>4114</v>
      </c>
      <c r="D5172" s="210">
        <v>191.42</v>
      </c>
    </row>
    <row r="5173" spans="1:4" x14ac:dyDescent="0.25">
      <c r="A5173" s="30">
        <v>10506</v>
      </c>
      <c r="B5173" s="30" t="s">
        <v>9822</v>
      </c>
      <c r="C5173" s="30" t="s">
        <v>4114</v>
      </c>
      <c r="D5173" s="210">
        <v>249.88</v>
      </c>
    </row>
    <row r="5174" spans="1:4" x14ac:dyDescent="0.25">
      <c r="A5174" s="30">
        <v>5031</v>
      </c>
      <c r="B5174" s="30" t="s">
        <v>9823</v>
      </c>
      <c r="C5174" s="30" t="s">
        <v>4114</v>
      </c>
      <c r="D5174" s="210">
        <v>350.88</v>
      </c>
    </row>
    <row r="5175" spans="1:4" x14ac:dyDescent="0.25">
      <c r="A5175" s="30">
        <v>10502</v>
      </c>
      <c r="B5175" s="30" t="s">
        <v>9824</v>
      </c>
      <c r="C5175" s="30" t="s">
        <v>4114</v>
      </c>
      <c r="D5175" s="210">
        <v>408.85</v>
      </c>
    </row>
    <row r="5176" spans="1:4" x14ac:dyDescent="0.25">
      <c r="A5176" s="30">
        <v>10501</v>
      </c>
      <c r="B5176" s="30" t="s">
        <v>9825</v>
      </c>
      <c r="C5176" s="30" t="s">
        <v>4114</v>
      </c>
      <c r="D5176" s="210">
        <v>230.99</v>
      </c>
    </row>
    <row r="5177" spans="1:4" x14ac:dyDescent="0.25">
      <c r="A5177" s="30">
        <v>10503</v>
      </c>
      <c r="B5177" s="30" t="s">
        <v>9826</v>
      </c>
      <c r="C5177" s="30" t="s">
        <v>4114</v>
      </c>
      <c r="D5177" s="210">
        <v>312.07</v>
      </c>
    </row>
    <row r="5178" spans="1:4" x14ac:dyDescent="0.25">
      <c r="A5178" s="30">
        <v>4500</v>
      </c>
      <c r="B5178" s="30" t="s">
        <v>13815</v>
      </c>
      <c r="C5178" s="30" t="s">
        <v>4116</v>
      </c>
      <c r="D5178" s="210">
        <v>15.4</v>
      </c>
    </row>
    <row r="5179" spans="1:4" x14ac:dyDescent="0.25">
      <c r="A5179" s="30">
        <v>4448</v>
      </c>
      <c r="B5179" s="30" t="s">
        <v>13816</v>
      </c>
      <c r="C5179" s="30" t="s">
        <v>4116</v>
      </c>
      <c r="D5179" s="210">
        <v>21.16</v>
      </c>
    </row>
    <row r="5180" spans="1:4" x14ac:dyDescent="0.25">
      <c r="A5180" s="30">
        <v>20213</v>
      </c>
      <c r="B5180" s="30" t="s">
        <v>13817</v>
      </c>
      <c r="C5180" s="30" t="s">
        <v>4116</v>
      </c>
      <c r="D5180" s="210">
        <v>11.59</v>
      </c>
    </row>
    <row r="5181" spans="1:4" x14ac:dyDescent="0.25">
      <c r="A5181" s="30">
        <v>20211</v>
      </c>
      <c r="B5181" s="30" t="s">
        <v>13818</v>
      </c>
      <c r="C5181" s="30" t="s">
        <v>4116</v>
      </c>
      <c r="D5181" s="210">
        <v>15.35</v>
      </c>
    </row>
    <row r="5182" spans="1:4" x14ac:dyDescent="0.25">
      <c r="A5182" s="30">
        <v>40270</v>
      </c>
      <c r="B5182" s="30" t="s">
        <v>9827</v>
      </c>
      <c r="C5182" s="30" t="s">
        <v>4116</v>
      </c>
      <c r="D5182" s="210">
        <v>69.73</v>
      </c>
    </row>
    <row r="5183" spans="1:4" x14ac:dyDescent="0.25">
      <c r="A5183" s="30">
        <v>4425</v>
      </c>
      <c r="B5183" s="30" t="s">
        <v>13819</v>
      </c>
      <c r="C5183" s="30" t="s">
        <v>4116</v>
      </c>
      <c r="D5183" s="210">
        <v>12.69</v>
      </c>
    </row>
    <row r="5184" spans="1:4" x14ac:dyDescent="0.25">
      <c r="A5184" s="30">
        <v>4472</v>
      </c>
      <c r="B5184" s="30" t="s">
        <v>13820</v>
      </c>
      <c r="C5184" s="30" t="s">
        <v>4116</v>
      </c>
      <c r="D5184" s="210">
        <v>15.85</v>
      </c>
    </row>
    <row r="5185" spans="1:4" x14ac:dyDescent="0.25">
      <c r="A5185" s="30">
        <v>35272</v>
      </c>
      <c r="B5185" s="30" t="s">
        <v>13821</v>
      </c>
      <c r="C5185" s="30" t="s">
        <v>4116</v>
      </c>
      <c r="D5185" s="210">
        <v>22.91</v>
      </c>
    </row>
    <row r="5186" spans="1:4" x14ac:dyDescent="0.25">
      <c r="A5186" s="30">
        <v>4481</v>
      </c>
      <c r="B5186" s="30" t="s">
        <v>13822</v>
      </c>
      <c r="C5186" s="30" t="s">
        <v>4116</v>
      </c>
      <c r="D5186" s="210">
        <v>24.53</v>
      </c>
    </row>
    <row r="5187" spans="1:4" x14ac:dyDescent="0.25">
      <c r="A5187" s="30">
        <v>34345</v>
      </c>
      <c r="B5187" s="30" t="s">
        <v>9828</v>
      </c>
      <c r="C5187" s="30" t="s">
        <v>4115</v>
      </c>
      <c r="D5187" s="210">
        <v>10.59</v>
      </c>
    </row>
    <row r="5188" spans="1:4" x14ac:dyDescent="0.25">
      <c r="A5188" s="30">
        <v>41096</v>
      </c>
      <c r="B5188" s="30" t="s">
        <v>9829</v>
      </c>
      <c r="C5188" s="30" t="s">
        <v>4120</v>
      </c>
      <c r="D5188" s="211">
        <v>1878.45</v>
      </c>
    </row>
    <row r="5189" spans="1:4" x14ac:dyDescent="0.25">
      <c r="A5189" s="30">
        <v>41776</v>
      </c>
      <c r="B5189" s="30" t="s">
        <v>9830</v>
      </c>
      <c r="C5189" s="30" t="s">
        <v>4115</v>
      </c>
      <c r="D5189" s="210">
        <v>14.51</v>
      </c>
    </row>
    <row r="5190" spans="1:4" x14ac:dyDescent="0.25">
      <c r="A5190" s="30" t="s">
        <v>4109</v>
      </c>
    </row>
    <row r="5191" spans="1:4" x14ac:dyDescent="0.25">
      <c r="A5191" s="30" t="s">
        <v>13886</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91"/>
  <sheetViews>
    <sheetView topLeftCell="A4049" workbookViewId="0">
      <selection activeCell="A4066" sqref="A4066:D4066"/>
    </sheetView>
  </sheetViews>
  <sheetFormatPr defaultRowHeight="15" x14ac:dyDescent="0.25"/>
  <cols>
    <col min="1" max="1" width="10.5703125" style="30" customWidth="1"/>
    <col min="2" max="2" width="78.140625" style="30" customWidth="1"/>
    <col min="3" max="3" width="21.140625" style="30" customWidth="1"/>
    <col min="4" max="4" width="22.28515625" style="30" customWidth="1"/>
  </cols>
  <sheetData>
    <row r="1" spans="1:4" x14ac:dyDescent="0.25">
      <c r="A1" s="30" t="s">
        <v>5416</v>
      </c>
    </row>
    <row r="2" spans="1:4" x14ac:dyDescent="0.25">
      <c r="A2" s="30" t="s">
        <v>4109</v>
      </c>
    </row>
    <row r="3" spans="1:4" x14ac:dyDescent="0.25">
      <c r="A3" s="30" t="s">
        <v>13876</v>
      </c>
    </row>
    <row r="4" spans="1:4" x14ac:dyDescent="0.25">
      <c r="A4" s="30" t="s">
        <v>4110</v>
      </c>
    </row>
    <row r="5" spans="1:4" x14ac:dyDescent="0.25">
      <c r="A5" s="30" t="s">
        <v>13081</v>
      </c>
    </row>
    <row r="6" spans="1:4" x14ac:dyDescent="0.25">
      <c r="A6" s="30" t="s">
        <v>4109</v>
      </c>
    </row>
    <row r="7" spans="1:4" x14ac:dyDescent="0.25">
      <c r="A7" s="30" t="s">
        <v>4111</v>
      </c>
      <c r="B7" s="30" t="s">
        <v>4112</v>
      </c>
      <c r="C7" s="30" t="s">
        <v>184</v>
      </c>
      <c r="D7" s="30" t="s">
        <v>5417</v>
      </c>
    </row>
    <row r="8" spans="1:4" x14ac:dyDescent="0.25">
      <c r="A8" s="30">
        <v>1363</v>
      </c>
      <c r="B8" s="30" t="s">
        <v>13082</v>
      </c>
      <c r="C8" s="30" t="s">
        <v>4114</v>
      </c>
      <c r="D8" s="210">
        <v>22.44</v>
      </c>
    </row>
    <row r="9" spans="1:4" x14ac:dyDescent="0.25">
      <c r="A9" s="30">
        <v>1344</v>
      </c>
      <c r="B9" s="30" t="s">
        <v>13083</v>
      </c>
      <c r="C9" s="30" t="s">
        <v>4113</v>
      </c>
      <c r="D9" s="210">
        <v>46.4</v>
      </c>
    </row>
    <row r="10" spans="1:4" x14ac:dyDescent="0.25">
      <c r="A10" s="30">
        <v>1342</v>
      </c>
      <c r="B10" s="30" t="s">
        <v>13084</v>
      </c>
      <c r="C10" s="30" t="s">
        <v>4113</v>
      </c>
      <c r="D10" s="210">
        <v>82.02</v>
      </c>
    </row>
    <row r="11" spans="1:4" x14ac:dyDescent="0.25">
      <c r="A11" s="30">
        <v>1349</v>
      </c>
      <c r="B11" s="30" t="s">
        <v>13085</v>
      </c>
      <c r="C11" s="30" t="s">
        <v>4113</v>
      </c>
      <c r="D11" s="210">
        <v>116.97</v>
      </c>
    </row>
    <row r="12" spans="1:4" x14ac:dyDescent="0.25">
      <c r="A12" s="30">
        <v>1350</v>
      </c>
      <c r="B12" s="30" t="s">
        <v>13086</v>
      </c>
      <c r="C12" s="30" t="s">
        <v>4113</v>
      </c>
      <c r="D12" s="210">
        <v>48</v>
      </c>
    </row>
    <row r="13" spans="1:4" x14ac:dyDescent="0.25">
      <c r="A13" s="30">
        <v>1359</v>
      </c>
      <c r="B13" s="30" t="s">
        <v>13087</v>
      </c>
      <c r="C13" s="30" t="s">
        <v>4113</v>
      </c>
      <c r="D13" s="210">
        <v>94.46</v>
      </c>
    </row>
    <row r="14" spans="1:4" x14ac:dyDescent="0.25">
      <c r="A14" s="30">
        <v>1351</v>
      </c>
      <c r="B14" s="30" t="s">
        <v>13088</v>
      </c>
      <c r="C14" s="30" t="s">
        <v>4113</v>
      </c>
      <c r="D14" s="210">
        <v>30.44</v>
      </c>
    </row>
    <row r="15" spans="1:4" x14ac:dyDescent="0.25">
      <c r="A15" s="30">
        <v>2418</v>
      </c>
      <c r="B15" s="30" t="s">
        <v>13089</v>
      </c>
      <c r="C15" s="30" t="s">
        <v>4113</v>
      </c>
      <c r="D15" s="210">
        <v>8.33</v>
      </c>
    </row>
    <row r="16" spans="1:4" x14ac:dyDescent="0.25">
      <c r="A16" s="30">
        <v>6086</v>
      </c>
      <c r="B16" s="30" t="s">
        <v>13090</v>
      </c>
      <c r="C16" s="30" t="s">
        <v>4145</v>
      </c>
      <c r="D16" s="210">
        <v>79.069999999999993</v>
      </c>
    </row>
    <row r="17" spans="1:4" x14ac:dyDescent="0.25">
      <c r="A17" s="30">
        <v>3378</v>
      </c>
      <c r="B17" s="30" t="s">
        <v>5418</v>
      </c>
      <c r="C17" s="30" t="s">
        <v>4113</v>
      </c>
      <c r="D17" s="210">
        <v>61.71</v>
      </c>
    </row>
    <row r="18" spans="1:4" x14ac:dyDescent="0.25">
      <c r="A18" s="30">
        <v>3380</v>
      </c>
      <c r="B18" s="30" t="s">
        <v>5419</v>
      </c>
      <c r="C18" s="30" t="s">
        <v>4113</v>
      </c>
      <c r="D18" s="210">
        <v>43.2</v>
      </c>
    </row>
    <row r="19" spans="1:4" x14ac:dyDescent="0.25">
      <c r="A19" s="30">
        <v>3379</v>
      </c>
      <c r="B19" s="30" t="s">
        <v>5420</v>
      </c>
      <c r="C19" s="30" t="s">
        <v>4113</v>
      </c>
      <c r="D19" s="210">
        <v>41.71</v>
      </c>
    </row>
    <row r="20" spans="1:4" x14ac:dyDescent="0.25">
      <c r="A20" s="30">
        <v>615</v>
      </c>
      <c r="B20" s="30" t="s">
        <v>13091</v>
      </c>
      <c r="C20" s="30" t="s">
        <v>4114</v>
      </c>
      <c r="D20" s="210">
        <v>440.9</v>
      </c>
    </row>
    <row r="21" spans="1:4" x14ac:dyDescent="0.25">
      <c r="A21" s="30">
        <v>606</v>
      </c>
      <c r="B21" s="30" t="s">
        <v>13092</v>
      </c>
      <c r="C21" s="30" t="s">
        <v>4114</v>
      </c>
      <c r="D21" s="210">
        <v>692.61</v>
      </c>
    </row>
    <row r="22" spans="1:4" x14ac:dyDescent="0.25">
      <c r="A22" s="30">
        <v>13382</v>
      </c>
      <c r="B22" s="30" t="s">
        <v>5421</v>
      </c>
      <c r="C22" s="30" t="s">
        <v>4113</v>
      </c>
      <c r="D22" s="210">
        <v>319.16000000000003</v>
      </c>
    </row>
    <row r="23" spans="1:4" x14ac:dyDescent="0.25">
      <c r="A23" s="30">
        <v>4047</v>
      </c>
      <c r="B23" s="30" t="s">
        <v>13093</v>
      </c>
      <c r="C23" s="30" t="s">
        <v>4145</v>
      </c>
      <c r="D23" s="210">
        <v>16</v>
      </c>
    </row>
    <row r="24" spans="1:4" x14ac:dyDescent="0.25">
      <c r="A24" s="30">
        <v>7344</v>
      </c>
      <c r="B24" s="30" t="s">
        <v>13094</v>
      </c>
      <c r="C24" s="30" t="s">
        <v>4145</v>
      </c>
      <c r="D24" s="210">
        <v>65.98</v>
      </c>
    </row>
    <row r="25" spans="1:4" x14ac:dyDescent="0.25">
      <c r="A25" s="30">
        <v>40514</v>
      </c>
      <c r="B25" s="30" t="s">
        <v>13095</v>
      </c>
      <c r="C25" s="30" t="s">
        <v>4118</v>
      </c>
      <c r="D25" s="210">
        <v>23.59</v>
      </c>
    </row>
    <row r="26" spans="1:4" x14ac:dyDescent="0.25">
      <c r="A26" s="30">
        <v>11199</v>
      </c>
      <c r="B26" s="30" t="s">
        <v>13096</v>
      </c>
      <c r="C26" s="30" t="s">
        <v>4113</v>
      </c>
      <c r="D26" s="210">
        <v>993.83</v>
      </c>
    </row>
    <row r="27" spans="1:4" x14ac:dyDescent="0.25">
      <c r="A27" s="30">
        <v>4053</v>
      </c>
      <c r="B27" s="30" t="s">
        <v>13097</v>
      </c>
      <c r="C27" s="30" t="s">
        <v>4145</v>
      </c>
      <c r="D27" s="210">
        <v>60.95</v>
      </c>
    </row>
    <row r="28" spans="1:4" x14ac:dyDescent="0.25">
      <c r="A28" s="30">
        <v>4056</v>
      </c>
      <c r="B28" s="30" t="s">
        <v>13098</v>
      </c>
      <c r="C28" s="30" t="s">
        <v>4145</v>
      </c>
      <c r="D28" s="210">
        <v>32.049999999999997</v>
      </c>
    </row>
    <row r="29" spans="1:4" x14ac:dyDescent="0.25">
      <c r="A29" s="30">
        <v>21136</v>
      </c>
      <c r="B29" s="30" t="s">
        <v>5422</v>
      </c>
      <c r="C29" s="30" t="s">
        <v>4116</v>
      </c>
      <c r="D29" s="210">
        <v>12.87</v>
      </c>
    </row>
    <row r="30" spans="1:4" x14ac:dyDescent="0.25">
      <c r="A30" s="30">
        <v>21128</v>
      </c>
      <c r="B30" s="30" t="s">
        <v>5423</v>
      </c>
      <c r="C30" s="30" t="s">
        <v>4116</v>
      </c>
      <c r="D30" s="210">
        <v>9.9600000000000009</v>
      </c>
    </row>
    <row r="31" spans="1:4" x14ac:dyDescent="0.25">
      <c r="A31" s="30">
        <v>21130</v>
      </c>
      <c r="B31" s="30" t="s">
        <v>5424</v>
      </c>
      <c r="C31" s="30" t="s">
        <v>4116</v>
      </c>
      <c r="D31" s="210">
        <v>25.15</v>
      </c>
    </row>
    <row r="32" spans="1:4" x14ac:dyDescent="0.25">
      <c r="A32" s="30">
        <v>21135</v>
      </c>
      <c r="B32" s="30" t="s">
        <v>5425</v>
      </c>
      <c r="C32" s="30" t="s">
        <v>4116</v>
      </c>
      <c r="D32" s="210">
        <v>24.76</v>
      </c>
    </row>
    <row r="33" spans="1:4" x14ac:dyDescent="0.25">
      <c r="A33" s="30">
        <v>38605</v>
      </c>
      <c r="B33" s="30" t="s">
        <v>5426</v>
      </c>
      <c r="C33" s="30" t="s">
        <v>4113</v>
      </c>
      <c r="D33" s="210">
        <v>127.94</v>
      </c>
    </row>
    <row r="34" spans="1:4" x14ac:dyDescent="0.25">
      <c r="A34" s="30">
        <v>11270</v>
      </c>
      <c r="B34" s="30" t="s">
        <v>5427</v>
      </c>
      <c r="C34" s="30" t="s">
        <v>4113</v>
      </c>
      <c r="D34" s="210">
        <v>1.44</v>
      </c>
    </row>
    <row r="35" spans="1:4" x14ac:dyDescent="0.25">
      <c r="A35" s="30">
        <v>412</v>
      </c>
      <c r="B35" s="30" t="s">
        <v>5428</v>
      </c>
      <c r="C35" s="30" t="s">
        <v>4113</v>
      </c>
      <c r="D35" s="210">
        <v>1.28</v>
      </c>
    </row>
    <row r="36" spans="1:4" x14ac:dyDescent="0.25">
      <c r="A36" s="30">
        <v>414</v>
      </c>
      <c r="B36" s="30" t="s">
        <v>5429</v>
      </c>
      <c r="C36" s="30" t="s">
        <v>4113</v>
      </c>
      <c r="D36" s="210">
        <v>0.08</v>
      </c>
    </row>
    <row r="37" spans="1:4" x14ac:dyDescent="0.25">
      <c r="A37" s="30">
        <v>410</v>
      </c>
      <c r="B37" s="30" t="s">
        <v>5430</v>
      </c>
      <c r="C37" s="30" t="s">
        <v>4113</v>
      </c>
      <c r="D37" s="210">
        <v>0.19</v>
      </c>
    </row>
    <row r="38" spans="1:4" x14ac:dyDescent="0.25">
      <c r="A38" s="30">
        <v>411</v>
      </c>
      <c r="B38" s="30" t="s">
        <v>5431</v>
      </c>
      <c r="C38" s="30" t="s">
        <v>4113</v>
      </c>
      <c r="D38" s="210">
        <v>0.25</v>
      </c>
    </row>
    <row r="39" spans="1:4" x14ac:dyDescent="0.25">
      <c r="A39" s="30">
        <v>408</v>
      </c>
      <c r="B39" s="30" t="s">
        <v>5432</v>
      </c>
      <c r="C39" s="30" t="s">
        <v>4113</v>
      </c>
      <c r="D39" s="210">
        <v>1.24</v>
      </c>
    </row>
    <row r="40" spans="1:4" x14ac:dyDescent="0.25">
      <c r="A40" s="30">
        <v>39131</v>
      </c>
      <c r="B40" s="30" t="s">
        <v>5433</v>
      </c>
      <c r="C40" s="30" t="s">
        <v>4113</v>
      </c>
      <c r="D40" s="210">
        <v>3.31</v>
      </c>
    </row>
    <row r="41" spans="1:4" x14ac:dyDescent="0.25">
      <c r="A41" s="30">
        <v>394</v>
      </c>
      <c r="B41" s="30" t="s">
        <v>5434</v>
      </c>
      <c r="C41" s="30" t="s">
        <v>4113</v>
      </c>
      <c r="D41" s="210">
        <v>3.36</v>
      </c>
    </row>
    <row r="42" spans="1:4" x14ac:dyDescent="0.25">
      <c r="A42" s="30">
        <v>39130</v>
      </c>
      <c r="B42" s="30" t="s">
        <v>5435</v>
      </c>
      <c r="C42" s="30" t="s">
        <v>4113</v>
      </c>
      <c r="D42" s="210">
        <v>3.02</v>
      </c>
    </row>
    <row r="43" spans="1:4" x14ac:dyDescent="0.25">
      <c r="A43" s="30">
        <v>395</v>
      </c>
      <c r="B43" s="30" t="s">
        <v>5436</v>
      </c>
      <c r="C43" s="30" t="s">
        <v>4113</v>
      </c>
      <c r="D43" s="210">
        <v>3.23</v>
      </c>
    </row>
    <row r="44" spans="1:4" x14ac:dyDescent="0.25">
      <c r="A44" s="30">
        <v>39127</v>
      </c>
      <c r="B44" s="30" t="s">
        <v>5437</v>
      </c>
      <c r="C44" s="30" t="s">
        <v>4113</v>
      </c>
      <c r="D44" s="210">
        <v>1.59</v>
      </c>
    </row>
    <row r="45" spans="1:4" x14ac:dyDescent="0.25">
      <c r="A45" s="30">
        <v>392</v>
      </c>
      <c r="B45" s="30" t="s">
        <v>5438</v>
      </c>
      <c r="C45" s="30" t="s">
        <v>4113</v>
      </c>
      <c r="D45" s="210">
        <v>1.63</v>
      </c>
    </row>
    <row r="46" spans="1:4" x14ac:dyDescent="0.25">
      <c r="A46" s="30">
        <v>39129</v>
      </c>
      <c r="B46" s="30" t="s">
        <v>5439</v>
      </c>
      <c r="C46" s="30" t="s">
        <v>4113</v>
      </c>
      <c r="D46" s="210">
        <v>1.86</v>
      </c>
    </row>
    <row r="47" spans="1:4" x14ac:dyDescent="0.25">
      <c r="A47" s="30">
        <v>393</v>
      </c>
      <c r="B47" s="30" t="s">
        <v>5440</v>
      </c>
      <c r="C47" s="30" t="s">
        <v>4113</v>
      </c>
      <c r="D47" s="210">
        <v>1.95</v>
      </c>
    </row>
    <row r="48" spans="1:4" x14ac:dyDescent="0.25">
      <c r="A48" s="30">
        <v>39133</v>
      </c>
      <c r="B48" s="30" t="s">
        <v>5441</v>
      </c>
      <c r="C48" s="30" t="s">
        <v>4113</v>
      </c>
      <c r="D48" s="210">
        <v>4.3499999999999996</v>
      </c>
    </row>
    <row r="49" spans="1:4" x14ac:dyDescent="0.25">
      <c r="A49" s="30">
        <v>397</v>
      </c>
      <c r="B49" s="30" t="s">
        <v>5442</v>
      </c>
      <c r="C49" s="30" t="s">
        <v>4113</v>
      </c>
      <c r="D49" s="210">
        <v>4.8099999999999996</v>
      </c>
    </row>
    <row r="50" spans="1:4" x14ac:dyDescent="0.25">
      <c r="A50" s="30">
        <v>39132</v>
      </c>
      <c r="B50" s="30" t="s">
        <v>5443</v>
      </c>
      <c r="C50" s="30" t="s">
        <v>4113</v>
      </c>
      <c r="D50" s="210">
        <v>3.48</v>
      </c>
    </row>
    <row r="51" spans="1:4" x14ac:dyDescent="0.25">
      <c r="A51" s="30">
        <v>396</v>
      </c>
      <c r="B51" s="30" t="s">
        <v>5444</v>
      </c>
      <c r="C51" s="30" t="s">
        <v>4113</v>
      </c>
      <c r="D51" s="210">
        <v>3.73</v>
      </c>
    </row>
    <row r="52" spans="1:4" x14ac:dyDescent="0.25">
      <c r="A52" s="30">
        <v>39135</v>
      </c>
      <c r="B52" s="30" t="s">
        <v>5445</v>
      </c>
      <c r="C52" s="30" t="s">
        <v>4113</v>
      </c>
      <c r="D52" s="210">
        <v>6.97</v>
      </c>
    </row>
    <row r="53" spans="1:4" x14ac:dyDescent="0.25">
      <c r="A53" s="30">
        <v>39128</v>
      </c>
      <c r="B53" s="30" t="s">
        <v>5446</v>
      </c>
      <c r="C53" s="30" t="s">
        <v>4113</v>
      </c>
      <c r="D53" s="210">
        <v>1.74</v>
      </c>
    </row>
    <row r="54" spans="1:4" x14ac:dyDescent="0.25">
      <c r="A54" s="30">
        <v>400</v>
      </c>
      <c r="B54" s="30" t="s">
        <v>5447</v>
      </c>
      <c r="C54" s="30" t="s">
        <v>4113</v>
      </c>
      <c r="D54" s="210">
        <v>1.7</v>
      </c>
    </row>
    <row r="55" spans="1:4" x14ac:dyDescent="0.25">
      <c r="A55" s="30">
        <v>39125</v>
      </c>
      <c r="B55" s="30" t="s">
        <v>5448</v>
      </c>
      <c r="C55" s="30" t="s">
        <v>4113</v>
      </c>
      <c r="D55" s="210">
        <v>1.74</v>
      </c>
    </row>
    <row r="56" spans="1:4" x14ac:dyDescent="0.25">
      <c r="A56" s="30">
        <v>39134</v>
      </c>
      <c r="B56" s="30" t="s">
        <v>5449</v>
      </c>
      <c r="C56" s="30" t="s">
        <v>4113</v>
      </c>
      <c r="D56" s="210">
        <v>5.8</v>
      </c>
    </row>
    <row r="57" spans="1:4" x14ac:dyDescent="0.25">
      <c r="A57" s="30">
        <v>398</v>
      </c>
      <c r="B57" s="30" t="s">
        <v>5450</v>
      </c>
      <c r="C57" s="30" t="s">
        <v>4113</v>
      </c>
      <c r="D57" s="210">
        <v>5.35</v>
      </c>
    </row>
    <row r="58" spans="1:4" x14ac:dyDescent="0.25">
      <c r="A58" s="30">
        <v>39126</v>
      </c>
      <c r="B58" s="30" t="s">
        <v>5451</v>
      </c>
      <c r="C58" s="30" t="s">
        <v>4113</v>
      </c>
      <c r="D58" s="210">
        <v>7.84</v>
      </c>
    </row>
    <row r="59" spans="1:4" x14ac:dyDescent="0.25">
      <c r="A59" s="30">
        <v>399</v>
      </c>
      <c r="B59" s="30" t="s">
        <v>5452</v>
      </c>
      <c r="C59" s="30" t="s">
        <v>4113</v>
      </c>
      <c r="D59" s="210">
        <v>6.9</v>
      </c>
    </row>
    <row r="60" spans="1:4" x14ac:dyDescent="0.25">
      <c r="A60" s="30">
        <v>39158</v>
      </c>
      <c r="B60" s="30" t="s">
        <v>5453</v>
      </c>
      <c r="C60" s="30" t="s">
        <v>4113</v>
      </c>
      <c r="D60" s="210">
        <v>18.54</v>
      </c>
    </row>
    <row r="61" spans="1:4" x14ac:dyDescent="0.25">
      <c r="A61" s="30">
        <v>39141</v>
      </c>
      <c r="B61" s="30" t="s">
        <v>5454</v>
      </c>
      <c r="C61" s="30" t="s">
        <v>4113</v>
      </c>
      <c r="D61" s="210">
        <v>1.34</v>
      </c>
    </row>
    <row r="62" spans="1:4" x14ac:dyDescent="0.25">
      <c r="A62" s="30">
        <v>39140</v>
      </c>
      <c r="B62" s="30" t="s">
        <v>5455</v>
      </c>
      <c r="C62" s="30" t="s">
        <v>4113</v>
      </c>
      <c r="D62" s="210">
        <v>1.22</v>
      </c>
    </row>
    <row r="63" spans="1:4" x14ac:dyDescent="0.25">
      <c r="A63" s="30">
        <v>39137</v>
      </c>
      <c r="B63" s="30" t="s">
        <v>5456</v>
      </c>
      <c r="C63" s="30" t="s">
        <v>4113</v>
      </c>
      <c r="D63" s="210">
        <v>0.7</v>
      </c>
    </row>
    <row r="64" spans="1:4" x14ac:dyDescent="0.25">
      <c r="A64" s="30">
        <v>39139</v>
      </c>
      <c r="B64" s="30" t="s">
        <v>5457</v>
      </c>
      <c r="C64" s="30" t="s">
        <v>4113</v>
      </c>
      <c r="D64" s="210">
        <v>1.01</v>
      </c>
    </row>
    <row r="65" spans="1:4" x14ac:dyDescent="0.25">
      <c r="A65" s="30">
        <v>39143</v>
      </c>
      <c r="B65" s="30" t="s">
        <v>5458</v>
      </c>
      <c r="C65" s="30" t="s">
        <v>4113</v>
      </c>
      <c r="D65" s="210">
        <v>2.77</v>
      </c>
    </row>
    <row r="66" spans="1:4" x14ac:dyDescent="0.25">
      <c r="A66" s="30">
        <v>39142</v>
      </c>
      <c r="B66" s="30" t="s">
        <v>5459</v>
      </c>
      <c r="C66" s="30" t="s">
        <v>4113</v>
      </c>
      <c r="D66" s="210">
        <v>1.99</v>
      </c>
    </row>
    <row r="67" spans="1:4" x14ac:dyDescent="0.25">
      <c r="A67" s="30">
        <v>39138</v>
      </c>
      <c r="B67" s="30" t="s">
        <v>5460</v>
      </c>
      <c r="C67" s="30" t="s">
        <v>4113</v>
      </c>
      <c r="D67" s="210">
        <v>0.74</v>
      </c>
    </row>
    <row r="68" spans="1:4" x14ac:dyDescent="0.25">
      <c r="A68" s="30">
        <v>39136</v>
      </c>
      <c r="B68" s="30" t="s">
        <v>5461</v>
      </c>
      <c r="C68" s="30" t="s">
        <v>4113</v>
      </c>
      <c r="D68" s="210">
        <v>0.49</v>
      </c>
    </row>
    <row r="69" spans="1:4" x14ac:dyDescent="0.25">
      <c r="A69" s="30">
        <v>39144</v>
      </c>
      <c r="B69" s="30" t="s">
        <v>5462</v>
      </c>
      <c r="C69" s="30" t="s">
        <v>4113</v>
      </c>
      <c r="D69" s="210">
        <v>3.23</v>
      </c>
    </row>
    <row r="70" spans="1:4" x14ac:dyDescent="0.25">
      <c r="A70" s="30">
        <v>39145</v>
      </c>
      <c r="B70" s="30" t="s">
        <v>5463</v>
      </c>
      <c r="C70" s="30" t="s">
        <v>4113</v>
      </c>
      <c r="D70" s="210">
        <v>5.33</v>
      </c>
    </row>
    <row r="71" spans="1:4" x14ac:dyDescent="0.25">
      <c r="A71" s="30">
        <v>12615</v>
      </c>
      <c r="B71" s="30" t="s">
        <v>5464</v>
      </c>
      <c r="C71" s="30" t="s">
        <v>4113</v>
      </c>
      <c r="D71" s="210">
        <v>3.91</v>
      </c>
    </row>
    <row r="72" spans="1:4" x14ac:dyDescent="0.25">
      <c r="A72" s="30">
        <v>11927</v>
      </c>
      <c r="B72" s="30" t="s">
        <v>5465</v>
      </c>
      <c r="C72" s="30" t="s">
        <v>4113</v>
      </c>
      <c r="D72" s="210">
        <v>4.29</v>
      </c>
    </row>
    <row r="73" spans="1:4" x14ac:dyDescent="0.25">
      <c r="A73" s="30">
        <v>11928</v>
      </c>
      <c r="B73" s="30" t="s">
        <v>5466</v>
      </c>
      <c r="C73" s="30" t="s">
        <v>4113</v>
      </c>
      <c r="D73" s="210">
        <v>4.92</v>
      </c>
    </row>
    <row r="74" spans="1:4" x14ac:dyDescent="0.25">
      <c r="A74" s="30">
        <v>11929</v>
      </c>
      <c r="B74" s="30" t="s">
        <v>5467</v>
      </c>
      <c r="C74" s="30" t="s">
        <v>4113</v>
      </c>
      <c r="D74" s="210">
        <v>7.61</v>
      </c>
    </row>
    <row r="75" spans="1:4" x14ac:dyDescent="0.25">
      <c r="A75" s="30">
        <v>36801</v>
      </c>
      <c r="B75" s="30" t="s">
        <v>5468</v>
      </c>
      <c r="C75" s="30" t="s">
        <v>4113</v>
      </c>
      <c r="D75" s="210">
        <v>23.48</v>
      </c>
    </row>
    <row r="76" spans="1:4" x14ac:dyDescent="0.25">
      <c r="A76" s="30">
        <v>36246</v>
      </c>
      <c r="B76" s="30" t="s">
        <v>5469</v>
      </c>
      <c r="C76" s="30" t="s">
        <v>4116</v>
      </c>
      <c r="D76" s="210">
        <v>4.3499999999999996</v>
      </c>
    </row>
    <row r="77" spans="1:4" x14ac:dyDescent="0.25">
      <c r="A77" s="30">
        <v>37600</v>
      </c>
      <c r="B77" s="30" t="s">
        <v>5470</v>
      </c>
      <c r="C77" s="30" t="s">
        <v>4113</v>
      </c>
      <c r="D77" s="210">
        <v>65.97</v>
      </c>
    </row>
    <row r="78" spans="1:4" x14ac:dyDescent="0.25">
      <c r="A78" s="30">
        <v>37599</v>
      </c>
      <c r="B78" s="30" t="s">
        <v>5471</v>
      </c>
      <c r="C78" s="30" t="s">
        <v>4113</v>
      </c>
      <c r="D78" s="210">
        <v>61.4</v>
      </c>
    </row>
    <row r="79" spans="1:4" x14ac:dyDescent="0.25">
      <c r="A79" s="30">
        <v>1</v>
      </c>
      <c r="B79" s="30" t="s">
        <v>5472</v>
      </c>
      <c r="C79" s="30" t="s">
        <v>4117</v>
      </c>
      <c r="D79" s="210">
        <v>64</v>
      </c>
    </row>
    <row r="80" spans="1:4" x14ac:dyDescent="0.25">
      <c r="A80" s="30">
        <v>3</v>
      </c>
      <c r="B80" s="30" t="s">
        <v>5473</v>
      </c>
      <c r="C80" s="30" t="s">
        <v>4118</v>
      </c>
      <c r="D80" s="210">
        <v>5.1100000000000003</v>
      </c>
    </row>
    <row r="81" spans="1:4" x14ac:dyDescent="0.25">
      <c r="A81" s="30">
        <v>43054</v>
      </c>
      <c r="B81" s="30" t="s">
        <v>13099</v>
      </c>
      <c r="C81" s="30" t="s">
        <v>4117</v>
      </c>
      <c r="D81" s="210">
        <v>13.64</v>
      </c>
    </row>
    <row r="82" spans="1:4" x14ac:dyDescent="0.25">
      <c r="A82" s="30">
        <v>42402</v>
      </c>
      <c r="B82" s="30" t="s">
        <v>13100</v>
      </c>
      <c r="C82" s="30" t="s">
        <v>4117</v>
      </c>
      <c r="D82" s="210">
        <v>13.04</v>
      </c>
    </row>
    <row r="83" spans="1:4" x14ac:dyDescent="0.25">
      <c r="A83" s="30">
        <v>42403</v>
      </c>
      <c r="B83" s="30" t="s">
        <v>13101</v>
      </c>
      <c r="C83" s="30" t="s">
        <v>4117</v>
      </c>
      <c r="D83" s="210">
        <v>16.73</v>
      </c>
    </row>
    <row r="84" spans="1:4" x14ac:dyDescent="0.25">
      <c r="A84" s="30">
        <v>42404</v>
      </c>
      <c r="B84" s="30" t="s">
        <v>13102</v>
      </c>
      <c r="C84" s="30" t="s">
        <v>4117</v>
      </c>
      <c r="D84" s="210">
        <v>16.63</v>
      </c>
    </row>
    <row r="85" spans="1:4" x14ac:dyDescent="0.25">
      <c r="A85" s="30">
        <v>42405</v>
      </c>
      <c r="B85" s="30" t="s">
        <v>13103</v>
      </c>
      <c r="C85" s="30" t="s">
        <v>4117</v>
      </c>
      <c r="D85" s="210">
        <v>17.72</v>
      </c>
    </row>
    <row r="86" spans="1:4" x14ac:dyDescent="0.25">
      <c r="A86" s="30">
        <v>34341</v>
      </c>
      <c r="B86" s="30" t="s">
        <v>5474</v>
      </c>
      <c r="C86" s="30" t="s">
        <v>4117</v>
      </c>
      <c r="D86" s="210">
        <v>15.38</v>
      </c>
    </row>
    <row r="87" spans="1:4" x14ac:dyDescent="0.25">
      <c r="A87" s="30">
        <v>43053</v>
      </c>
      <c r="B87" s="30" t="s">
        <v>13104</v>
      </c>
      <c r="C87" s="30" t="s">
        <v>4117</v>
      </c>
      <c r="D87" s="210">
        <v>12.19</v>
      </c>
    </row>
    <row r="88" spans="1:4" x14ac:dyDescent="0.25">
      <c r="A88" s="30">
        <v>43058</v>
      </c>
      <c r="B88" s="30" t="s">
        <v>13105</v>
      </c>
      <c r="C88" s="30" t="s">
        <v>4117</v>
      </c>
      <c r="D88" s="210">
        <v>12.64</v>
      </c>
    </row>
    <row r="89" spans="1:4" x14ac:dyDescent="0.25">
      <c r="A89" s="30">
        <v>34</v>
      </c>
      <c r="B89" s="30" t="s">
        <v>5013</v>
      </c>
      <c r="C89" s="30" t="s">
        <v>4117</v>
      </c>
      <c r="D89" s="210">
        <v>12.7</v>
      </c>
    </row>
    <row r="90" spans="1:4" x14ac:dyDescent="0.25">
      <c r="A90" s="30">
        <v>43055</v>
      </c>
      <c r="B90" s="30" t="s">
        <v>13106</v>
      </c>
      <c r="C90" s="30" t="s">
        <v>4117</v>
      </c>
      <c r="D90" s="210">
        <v>11</v>
      </c>
    </row>
    <row r="91" spans="1:4" x14ac:dyDescent="0.25">
      <c r="A91" s="30">
        <v>43056</v>
      </c>
      <c r="B91" s="30" t="s">
        <v>13107</v>
      </c>
      <c r="C91" s="30" t="s">
        <v>4117</v>
      </c>
      <c r="D91" s="210">
        <v>12.68</v>
      </c>
    </row>
    <row r="92" spans="1:4" x14ac:dyDescent="0.25">
      <c r="A92" s="30">
        <v>43057</v>
      </c>
      <c r="B92" s="30" t="s">
        <v>13108</v>
      </c>
      <c r="C92" s="30" t="s">
        <v>4117</v>
      </c>
      <c r="D92" s="210">
        <v>13.94</v>
      </c>
    </row>
    <row r="93" spans="1:4" x14ac:dyDescent="0.25">
      <c r="A93" s="30">
        <v>34449</v>
      </c>
      <c r="B93" s="30" t="s">
        <v>5475</v>
      </c>
      <c r="C93" s="30" t="s">
        <v>4117</v>
      </c>
      <c r="D93" s="210">
        <v>14.9</v>
      </c>
    </row>
    <row r="94" spans="1:4" x14ac:dyDescent="0.25">
      <c r="A94" s="30">
        <v>32</v>
      </c>
      <c r="B94" s="30" t="s">
        <v>5476</v>
      </c>
      <c r="C94" s="30" t="s">
        <v>4117</v>
      </c>
      <c r="D94" s="210">
        <v>13.4</v>
      </c>
    </row>
    <row r="95" spans="1:4" x14ac:dyDescent="0.25">
      <c r="A95" s="30">
        <v>33</v>
      </c>
      <c r="B95" s="30" t="s">
        <v>5477</v>
      </c>
      <c r="C95" s="30" t="s">
        <v>4117</v>
      </c>
      <c r="D95" s="210">
        <v>13.47</v>
      </c>
    </row>
    <row r="96" spans="1:4" x14ac:dyDescent="0.25">
      <c r="A96" s="30">
        <v>43061</v>
      </c>
      <c r="B96" s="30" t="s">
        <v>13109</v>
      </c>
      <c r="C96" s="30" t="s">
        <v>4117</v>
      </c>
      <c r="D96" s="210">
        <v>12.59</v>
      </c>
    </row>
    <row r="97" spans="1:4" x14ac:dyDescent="0.25">
      <c r="A97" s="30">
        <v>43059</v>
      </c>
      <c r="B97" s="30" t="s">
        <v>13110</v>
      </c>
      <c r="C97" s="30" t="s">
        <v>4117</v>
      </c>
      <c r="D97" s="210">
        <v>12.02</v>
      </c>
    </row>
    <row r="98" spans="1:4" x14ac:dyDescent="0.25">
      <c r="A98" s="30">
        <v>43062</v>
      </c>
      <c r="B98" s="30" t="s">
        <v>13111</v>
      </c>
      <c r="C98" s="30" t="s">
        <v>4117</v>
      </c>
      <c r="D98" s="210">
        <v>13.32</v>
      </c>
    </row>
    <row r="99" spans="1:4" x14ac:dyDescent="0.25">
      <c r="A99" s="30">
        <v>43060</v>
      </c>
      <c r="B99" s="30" t="s">
        <v>13112</v>
      </c>
      <c r="C99" s="30" t="s">
        <v>4117</v>
      </c>
      <c r="D99" s="210">
        <v>10.47</v>
      </c>
    </row>
    <row r="100" spans="1:4" x14ac:dyDescent="0.25">
      <c r="A100" s="30">
        <v>20063</v>
      </c>
      <c r="B100" s="30" t="s">
        <v>5478</v>
      </c>
      <c r="C100" s="30" t="s">
        <v>4113</v>
      </c>
      <c r="D100" s="210">
        <v>3.89</v>
      </c>
    </row>
    <row r="101" spans="1:4" x14ac:dyDescent="0.25">
      <c r="A101" s="30">
        <v>40410</v>
      </c>
      <c r="B101" s="30" t="s">
        <v>5479</v>
      </c>
      <c r="C101" s="30" t="s">
        <v>4113</v>
      </c>
      <c r="D101" s="210">
        <v>23.68</v>
      </c>
    </row>
    <row r="102" spans="1:4" x14ac:dyDescent="0.25">
      <c r="A102" s="30">
        <v>40411</v>
      </c>
      <c r="B102" s="30" t="s">
        <v>5480</v>
      </c>
      <c r="C102" s="30" t="s">
        <v>4113</v>
      </c>
      <c r="D102" s="210">
        <v>25.7</v>
      </c>
    </row>
    <row r="103" spans="1:4" x14ac:dyDescent="0.25">
      <c r="A103" s="30">
        <v>40412</v>
      </c>
      <c r="B103" s="30" t="s">
        <v>5481</v>
      </c>
      <c r="C103" s="30" t="s">
        <v>4113</v>
      </c>
      <c r="D103" s="210">
        <v>28.84</v>
      </c>
    </row>
    <row r="104" spans="1:4" x14ac:dyDescent="0.25">
      <c r="A104" s="30">
        <v>38838</v>
      </c>
      <c r="B104" s="30" t="s">
        <v>5482</v>
      </c>
      <c r="C104" s="30" t="s">
        <v>4113</v>
      </c>
      <c r="D104" s="210">
        <v>10.81</v>
      </c>
    </row>
    <row r="105" spans="1:4" x14ac:dyDescent="0.25">
      <c r="A105" s="30">
        <v>38839</v>
      </c>
      <c r="B105" s="30" t="s">
        <v>5483</v>
      </c>
      <c r="C105" s="30" t="s">
        <v>4113</v>
      </c>
      <c r="D105" s="210">
        <v>12.73</v>
      </c>
    </row>
    <row r="106" spans="1:4" x14ac:dyDescent="0.25">
      <c r="A106" s="30">
        <v>55</v>
      </c>
      <c r="B106" s="30" t="s">
        <v>5484</v>
      </c>
      <c r="C106" s="30" t="s">
        <v>4113</v>
      </c>
      <c r="D106" s="210">
        <v>4.5199999999999996</v>
      </c>
    </row>
    <row r="107" spans="1:4" x14ac:dyDescent="0.25">
      <c r="A107" s="30">
        <v>61</v>
      </c>
      <c r="B107" s="30" t="s">
        <v>5485</v>
      </c>
      <c r="C107" s="30" t="s">
        <v>4113</v>
      </c>
      <c r="D107" s="210">
        <v>4.2699999999999996</v>
      </c>
    </row>
    <row r="108" spans="1:4" x14ac:dyDescent="0.25">
      <c r="A108" s="30">
        <v>62</v>
      </c>
      <c r="B108" s="30" t="s">
        <v>5486</v>
      </c>
      <c r="C108" s="30" t="s">
        <v>4113</v>
      </c>
      <c r="D108" s="210">
        <v>8.86</v>
      </c>
    </row>
    <row r="109" spans="1:4" x14ac:dyDescent="0.25">
      <c r="A109" s="30">
        <v>77</v>
      </c>
      <c r="B109" s="30" t="s">
        <v>5487</v>
      </c>
      <c r="C109" s="30" t="s">
        <v>4113</v>
      </c>
      <c r="D109" s="210">
        <v>1.1200000000000001</v>
      </c>
    </row>
    <row r="110" spans="1:4" x14ac:dyDescent="0.25">
      <c r="A110" s="30">
        <v>76</v>
      </c>
      <c r="B110" s="30" t="s">
        <v>5488</v>
      </c>
      <c r="C110" s="30" t="s">
        <v>4113</v>
      </c>
      <c r="D110" s="210">
        <v>1.1399999999999999</v>
      </c>
    </row>
    <row r="111" spans="1:4" x14ac:dyDescent="0.25">
      <c r="A111" s="30">
        <v>67</v>
      </c>
      <c r="B111" s="30" t="s">
        <v>5489</v>
      </c>
      <c r="C111" s="30" t="s">
        <v>4113</v>
      </c>
      <c r="D111" s="210">
        <v>11.04</v>
      </c>
    </row>
    <row r="112" spans="1:4" x14ac:dyDescent="0.25">
      <c r="A112" s="30">
        <v>71</v>
      </c>
      <c r="B112" s="30" t="s">
        <v>5490</v>
      </c>
      <c r="C112" s="30" t="s">
        <v>4113</v>
      </c>
      <c r="D112" s="210">
        <v>20.29</v>
      </c>
    </row>
    <row r="113" spans="1:4" x14ac:dyDescent="0.25">
      <c r="A113" s="30">
        <v>73</v>
      </c>
      <c r="B113" s="30" t="s">
        <v>5491</v>
      </c>
      <c r="C113" s="30" t="s">
        <v>4113</v>
      </c>
      <c r="D113" s="210">
        <v>15.15</v>
      </c>
    </row>
    <row r="114" spans="1:4" x14ac:dyDescent="0.25">
      <c r="A114" s="30">
        <v>103</v>
      </c>
      <c r="B114" s="30" t="s">
        <v>5492</v>
      </c>
      <c r="C114" s="30" t="s">
        <v>4113</v>
      </c>
      <c r="D114" s="210">
        <v>45.06</v>
      </c>
    </row>
    <row r="115" spans="1:4" x14ac:dyDescent="0.25">
      <c r="A115" s="30">
        <v>107</v>
      </c>
      <c r="B115" s="30" t="s">
        <v>5493</v>
      </c>
      <c r="C115" s="30" t="s">
        <v>4113</v>
      </c>
      <c r="D115" s="210">
        <v>0.7</v>
      </c>
    </row>
    <row r="116" spans="1:4" x14ac:dyDescent="0.25">
      <c r="A116" s="30">
        <v>65</v>
      </c>
      <c r="B116" s="30" t="s">
        <v>5494</v>
      </c>
      <c r="C116" s="30" t="s">
        <v>4113</v>
      </c>
      <c r="D116" s="210">
        <v>0.87</v>
      </c>
    </row>
    <row r="117" spans="1:4" x14ac:dyDescent="0.25">
      <c r="A117" s="30">
        <v>108</v>
      </c>
      <c r="B117" s="30" t="s">
        <v>5495</v>
      </c>
      <c r="C117" s="30" t="s">
        <v>4113</v>
      </c>
      <c r="D117" s="210">
        <v>1.8</v>
      </c>
    </row>
    <row r="118" spans="1:4" x14ac:dyDescent="0.25">
      <c r="A118" s="30">
        <v>110</v>
      </c>
      <c r="B118" s="30" t="s">
        <v>5496</v>
      </c>
      <c r="C118" s="30" t="s">
        <v>4113</v>
      </c>
      <c r="D118" s="210">
        <v>6.96</v>
      </c>
    </row>
    <row r="119" spans="1:4" x14ac:dyDescent="0.25">
      <c r="A119" s="30">
        <v>109</v>
      </c>
      <c r="B119" s="30" t="s">
        <v>5497</v>
      </c>
      <c r="C119" s="30" t="s">
        <v>4113</v>
      </c>
      <c r="D119" s="210">
        <v>3.43</v>
      </c>
    </row>
    <row r="120" spans="1:4" x14ac:dyDescent="0.25">
      <c r="A120" s="30">
        <v>111</v>
      </c>
      <c r="B120" s="30" t="s">
        <v>5498</v>
      </c>
      <c r="C120" s="30" t="s">
        <v>4113</v>
      </c>
      <c r="D120" s="210">
        <v>8.02</v>
      </c>
    </row>
    <row r="121" spans="1:4" x14ac:dyDescent="0.25">
      <c r="A121" s="30">
        <v>112</v>
      </c>
      <c r="B121" s="30" t="s">
        <v>5499</v>
      </c>
      <c r="C121" s="30" t="s">
        <v>4113</v>
      </c>
      <c r="D121" s="210">
        <v>4.3600000000000003</v>
      </c>
    </row>
    <row r="122" spans="1:4" x14ac:dyDescent="0.25">
      <c r="A122" s="30">
        <v>113</v>
      </c>
      <c r="B122" s="30" t="s">
        <v>5500</v>
      </c>
      <c r="C122" s="30" t="s">
        <v>4113</v>
      </c>
      <c r="D122" s="210">
        <v>11.85</v>
      </c>
    </row>
    <row r="123" spans="1:4" x14ac:dyDescent="0.25">
      <c r="A123" s="30">
        <v>104</v>
      </c>
      <c r="B123" s="30" t="s">
        <v>5501</v>
      </c>
      <c r="C123" s="30" t="s">
        <v>4113</v>
      </c>
      <c r="D123" s="210">
        <v>17.239999999999998</v>
      </c>
    </row>
    <row r="124" spans="1:4" x14ac:dyDescent="0.25">
      <c r="A124" s="30">
        <v>102</v>
      </c>
      <c r="B124" s="30" t="s">
        <v>5502</v>
      </c>
      <c r="C124" s="30" t="s">
        <v>4113</v>
      </c>
      <c r="D124" s="210">
        <v>28.3</v>
      </c>
    </row>
    <row r="125" spans="1:4" x14ac:dyDescent="0.25">
      <c r="A125" s="30">
        <v>95</v>
      </c>
      <c r="B125" s="30" t="s">
        <v>5503</v>
      </c>
      <c r="C125" s="30" t="s">
        <v>4113</v>
      </c>
      <c r="D125" s="210">
        <v>9.58</v>
      </c>
    </row>
    <row r="126" spans="1:4" x14ac:dyDescent="0.25">
      <c r="A126" s="30">
        <v>96</v>
      </c>
      <c r="B126" s="30" t="s">
        <v>5504</v>
      </c>
      <c r="C126" s="30" t="s">
        <v>4113</v>
      </c>
      <c r="D126" s="210">
        <v>11.01</v>
      </c>
    </row>
    <row r="127" spans="1:4" x14ac:dyDescent="0.25">
      <c r="A127" s="30">
        <v>97</v>
      </c>
      <c r="B127" s="30" t="s">
        <v>5505</v>
      </c>
      <c r="C127" s="30" t="s">
        <v>4113</v>
      </c>
      <c r="D127" s="210">
        <v>14.3</v>
      </c>
    </row>
    <row r="128" spans="1:4" x14ac:dyDescent="0.25">
      <c r="A128" s="30">
        <v>98</v>
      </c>
      <c r="B128" s="30" t="s">
        <v>5506</v>
      </c>
      <c r="C128" s="30" t="s">
        <v>4113</v>
      </c>
      <c r="D128" s="210">
        <v>19.28</v>
      </c>
    </row>
    <row r="129" spans="1:4" x14ac:dyDescent="0.25">
      <c r="A129" s="30">
        <v>99</v>
      </c>
      <c r="B129" s="30" t="s">
        <v>5507</v>
      </c>
      <c r="C129" s="30" t="s">
        <v>4113</v>
      </c>
      <c r="D129" s="210">
        <v>23.38</v>
      </c>
    </row>
    <row r="130" spans="1:4" x14ac:dyDescent="0.25">
      <c r="A130" s="30">
        <v>100</v>
      </c>
      <c r="B130" s="30" t="s">
        <v>5508</v>
      </c>
      <c r="C130" s="30" t="s">
        <v>4113</v>
      </c>
      <c r="D130" s="210">
        <v>32.619999999999997</v>
      </c>
    </row>
    <row r="131" spans="1:4" x14ac:dyDescent="0.25">
      <c r="A131" s="30">
        <v>75</v>
      </c>
      <c r="B131" s="30" t="s">
        <v>5509</v>
      </c>
      <c r="C131" s="30" t="s">
        <v>4113</v>
      </c>
      <c r="D131" s="210">
        <v>340.01</v>
      </c>
    </row>
    <row r="132" spans="1:4" x14ac:dyDescent="0.25">
      <c r="A132" s="30">
        <v>114</v>
      </c>
      <c r="B132" s="30" t="s">
        <v>5510</v>
      </c>
      <c r="C132" s="30" t="s">
        <v>4113</v>
      </c>
      <c r="D132" s="210">
        <v>12.39</v>
      </c>
    </row>
    <row r="133" spans="1:4" x14ac:dyDescent="0.25">
      <c r="A133" s="30">
        <v>68</v>
      </c>
      <c r="B133" s="30" t="s">
        <v>5511</v>
      </c>
      <c r="C133" s="30" t="s">
        <v>4113</v>
      </c>
      <c r="D133" s="210">
        <v>18.940000000000001</v>
      </c>
    </row>
    <row r="134" spans="1:4" x14ac:dyDescent="0.25">
      <c r="A134" s="30">
        <v>86</v>
      </c>
      <c r="B134" s="30" t="s">
        <v>5512</v>
      </c>
      <c r="C134" s="30" t="s">
        <v>4113</v>
      </c>
      <c r="D134" s="210">
        <v>35.22</v>
      </c>
    </row>
    <row r="135" spans="1:4" x14ac:dyDescent="0.25">
      <c r="A135" s="30">
        <v>66</v>
      </c>
      <c r="B135" s="30" t="s">
        <v>5513</v>
      </c>
      <c r="C135" s="30" t="s">
        <v>4113</v>
      </c>
      <c r="D135" s="210">
        <v>35.35</v>
      </c>
    </row>
    <row r="136" spans="1:4" x14ac:dyDescent="0.25">
      <c r="A136" s="30">
        <v>69</v>
      </c>
      <c r="B136" s="30" t="s">
        <v>5514</v>
      </c>
      <c r="C136" s="30" t="s">
        <v>4113</v>
      </c>
      <c r="D136" s="210">
        <v>54.03</v>
      </c>
    </row>
    <row r="137" spans="1:4" x14ac:dyDescent="0.25">
      <c r="A137" s="30">
        <v>83</v>
      </c>
      <c r="B137" s="30" t="s">
        <v>5515</v>
      </c>
      <c r="C137" s="30" t="s">
        <v>4113</v>
      </c>
      <c r="D137" s="210">
        <v>172.55</v>
      </c>
    </row>
    <row r="138" spans="1:4" x14ac:dyDescent="0.25">
      <c r="A138" s="30">
        <v>74</v>
      </c>
      <c r="B138" s="30" t="s">
        <v>5516</v>
      </c>
      <c r="C138" s="30" t="s">
        <v>4113</v>
      </c>
      <c r="D138" s="210">
        <v>240.9</v>
      </c>
    </row>
    <row r="139" spans="1:4" x14ac:dyDescent="0.25">
      <c r="A139" s="30">
        <v>106</v>
      </c>
      <c r="B139" s="30" t="s">
        <v>5517</v>
      </c>
      <c r="C139" s="30" t="s">
        <v>4113</v>
      </c>
      <c r="D139" s="210">
        <v>365.97</v>
      </c>
    </row>
    <row r="140" spans="1:4" x14ac:dyDescent="0.25">
      <c r="A140" s="30">
        <v>87</v>
      </c>
      <c r="B140" s="30" t="s">
        <v>5518</v>
      </c>
      <c r="C140" s="30" t="s">
        <v>4113</v>
      </c>
      <c r="D140" s="210">
        <v>17.39</v>
      </c>
    </row>
    <row r="141" spans="1:4" x14ac:dyDescent="0.25">
      <c r="A141" s="30">
        <v>88</v>
      </c>
      <c r="B141" s="30" t="s">
        <v>5519</v>
      </c>
      <c r="C141" s="30" t="s">
        <v>4113</v>
      </c>
      <c r="D141" s="210">
        <v>19.41</v>
      </c>
    </row>
    <row r="142" spans="1:4" x14ac:dyDescent="0.25">
      <c r="A142" s="30">
        <v>89</v>
      </c>
      <c r="B142" s="30" t="s">
        <v>5520</v>
      </c>
      <c r="C142" s="30" t="s">
        <v>4113</v>
      </c>
      <c r="D142" s="210">
        <v>28.7</v>
      </c>
    </row>
    <row r="143" spans="1:4" x14ac:dyDescent="0.25">
      <c r="A143" s="30">
        <v>90</v>
      </c>
      <c r="B143" s="30" t="s">
        <v>5521</v>
      </c>
      <c r="C143" s="30" t="s">
        <v>4113</v>
      </c>
      <c r="D143" s="210">
        <v>32.89</v>
      </c>
    </row>
    <row r="144" spans="1:4" x14ac:dyDescent="0.25">
      <c r="A144" s="30">
        <v>81</v>
      </c>
      <c r="B144" s="30" t="s">
        <v>5522</v>
      </c>
      <c r="C144" s="30" t="s">
        <v>4113</v>
      </c>
      <c r="D144" s="210">
        <v>56.25</v>
      </c>
    </row>
    <row r="145" spans="1:4" x14ac:dyDescent="0.25">
      <c r="A145" s="30">
        <v>82</v>
      </c>
      <c r="B145" s="30" t="s">
        <v>5523</v>
      </c>
      <c r="C145" s="30" t="s">
        <v>4113</v>
      </c>
      <c r="D145" s="210">
        <v>218.36</v>
      </c>
    </row>
    <row r="146" spans="1:4" x14ac:dyDescent="0.25">
      <c r="A146" s="30">
        <v>105</v>
      </c>
      <c r="B146" s="30" t="s">
        <v>5524</v>
      </c>
      <c r="C146" s="30" t="s">
        <v>4113</v>
      </c>
      <c r="D146" s="210">
        <v>255.65</v>
      </c>
    </row>
    <row r="147" spans="1:4" x14ac:dyDescent="0.25">
      <c r="A147" s="30">
        <v>60</v>
      </c>
      <c r="B147" s="30" t="s">
        <v>5525</v>
      </c>
      <c r="C147" s="30" t="s">
        <v>4113</v>
      </c>
      <c r="D147" s="210">
        <v>5.86</v>
      </c>
    </row>
    <row r="148" spans="1:4" x14ac:dyDescent="0.25">
      <c r="A148" s="30">
        <v>72</v>
      </c>
      <c r="B148" s="30" t="s">
        <v>5526</v>
      </c>
      <c r="C148" s="30" t="s">
        <v>4113</v>
      </c>
      <c r="D148" s="210">
        <v>34.39</v>
      </c>
    </row>
    <row r="149" spans="1:4" x14ac:dyDescent="0.25">
      <c r="A149" s="30">
        <v>70</v>
      </c>
      <c r="B149" s="30" t="s">
        <v>5527</v>
      </c>
      <c r="C149" s="30" t="s">
        <v>4113</v>
      </c>
      <c r="D149" s="210">
        <v>28.75</v>
      </c>
    </row>
    <row r="150" spans="1:4" x14ac:dyDescent="0.25">
      <c r="A150" s="30">
        <v>85</v>
      </c>
      <c r="B150" s="30" t="s">
        <v>5528</v>
      </c>
      <c r="C150" s="30" t="s">
        <v>4113</v>
      </c>
      <c r="D150" s="210">
        <v>41.73</v>
      </c>
    </row>
    <row r="151" spans="1:4" x14ac:dyDescent="0.25">
      <c r="A151" s="30">
        <v>84</v>
      </c>
      <c r="B151" s="30" t="s">
        <v>5529</v>
      </c>
      <c r="C151" s="30" t="s">
        <v>4113</v>
      </c>
      <c r="D151" s="210">
        <v>0.48</v>
      </c>
    </row>
    <row r="152" spans="1:4" x14ac:dyDescent="0.25">
      <c r="A152" s="30">
        <v>37997</v>
      </c>
      <c r="B152" s="30" t="s">
        <v>5530</v>
      </c>
      <c r="C152" s="30" t="s">
        <v>4113</v>
      </c>
      <c r="D152" s="210">
        <v>8.9499999999999993</v>
      </c>
    </row>
    <row r="153" spans="1:4" x14ac:dyDescent="0.25">
      <c r="A153" s="30">
        <v>37998</v>
      </c>
      <c r="B153" s="30" t="s">
        <v>5531</v>
      </c>
      <c r="C153" s="30" t="s">
        <v>4113</v>
      </c>
      <c r="D153" s="210">
        <v>9.27</v>
      </c>
    </row>
    <row r="154" spans="1:4" x14ac:dyDescent="0.25">
      <c r="A154" s="30">
        <v>10899</v>
      </c>
      <c r="B154" s="30" t="s">
        <v>4482</v>
      </c>
      <c r="C154" s="30" t="s">
        <v>4113</v>
      </c>
      <c r="D154" s="210">
        <v>66.92</v>
      </c>
    </row>
    <row r="155" spans="1:4" x14ac:dyDescent="0.25">
      <c r="A155" s="30">
        <v>10900</v>
      </c>
      <c r="B155" s="30" t="s">
        <v>5532</v>
      </c>
      <c r="C155" s="30" t="s">
        <v>4113</v>
      </c>
      <c r="D155" s="210">
        <v>52.37</v>
      </c>
    </row>
    <row r="156" spans="1:4" x14ac:dyDescent="0.25">
      <c r="A156" s="30">
        <v>46</v>
      </c>
      <c r="B156" s="30" t="s">
        <v>5533</v>
      </c>
      <c r="C156" s="30" t="s">
        <v>4113</v>
      </c>
      <c r="D156" s="210">
        <v>53.68</v>
      </c>
    </row>
    <row r="157" spans="1:4" x14ac:dyDescent="0.25">
      <c r="A157" s="30">
        <v>51</v>
      </c>
      <c r="B157" s="30" t="s">
        <v>5534</v>
      </c>
      <c r="C157" s="30" t="s">
        <v>4113</v>
      </c>
      <c r="D157" s="210">
        <v>148.1</v>
      </c>
    </row>
    <row r="158" spans="1:4" x14ac:dyDescent="0.25">
      <c r="A158" s="30">
        <v>12863</v>
      </c>
      <c r="B158" s="30" t="s">
        <v>5535</v>
      </c>
      <c r="C158" s="30" t="s">
        <v>4113</v>
      </c>
      <c r="D158" s="210">
        <v>34.11</v>
      </c>
    </row>
    <row r="159" spans="1:4" x14ac:dyDescent="0.25">
      <c r="A159" s="30">
        <v>50</v>
      </c>
      <c r="B159" s="30" t="s">
        <v>5536</v>
      </c>
      <c r="C159" s="30" t="s">
        <v>4113</v>
      </c>
      <c r="D159" s="210">
        <v>77.34</v>
      </c>
    </row>
    <row r="160" spans="1:4" x14ac:dyDescent="0.25">
      <c r="A160" s="30">
        <v>47</v>
      </c>
      <c r="B160" s="30" t="s">
        <v>5537</v>
      </c>
      <c r="C160" s="30" t="s">
        <v>4113</v>
      </c>
      <c r="D160" s="210">
        <v>91.79</v>
      </c>
    </row>
    <row r="161" spans="1:4" x14ac:dyDescent="0.25">
      <c r="A161" s="30">
        <v>48</v>
      </c>
      <c r="B161" s="30" t="s">
        <v>5538</v>
      </c>
      <c r="C161" s="30" t="s">
        <v>4113</v>
      </c>
      <c r="D161" s="210">
        <v>23.94</v>
      </c>
    </row>
    <row r="162" spans="1:4" x14ac:dyDescent="0.25">
      <c r="A162" s="30">
        <v>52</v>
      </c>
      <c r="B162" s="30" t="s">
        <v>5539</v>
      </c>
      <c r="C162" s="30" t="s">
        <v>4113</v>
      </c>
      <c r="D162" s="210">
        <v>18.190000000000001</v>
      </c>
    </row>
    <row r="163" spans="1:4" x14ac:dyDescent="0.25">
      <c r="A163" s="30">
        <v>43</v>
      </c>
      <c r="B163" s="30" t="s">
        <v>5540</v>
      </c>
      <c r="C163" s="30" t="s">
        <v>4113</v>
      </c>
      <c r="D163" s="210">
        <v>61.39</v>
      </c>
    </row>
    <row r="164" spans="1:4" x14ac:dyDescent="0.25">
      <c r="A164" s="30">
        <v>4791</v>
      </c>
      <c r="B164" s="30" t="s">
        <v>5541</v>
      </c>
      <c r="C164" s="30" t="s">
        <v>4117</v>
      </c>
      <c r="D164" s="210">
        <v>13.42</v>
      </c>
    </row>
    <row r="165" spans="1:4" x14ac:dyDescent="0.25">
      <c r="A165" s="30">
        <v>157</v>
      </c>
      <c r="B165" s="30" t="s">
        <v>5542</v>
      </c>
      <c r="C165" s="30" t="s">
        <v>4117</v>
      </c>
      <c r="D165" s="210">
        <v>113.03</v>
      </c>
    </row>
    <row r="166" spans="1:4" x14ac:dyDescent="0.25">
      <c r="A166" s="30">
        <v>156</v>
      </c>
      <c r="B166" s="30" t="s">
        <v>5543</v>
      </c>
      <c r="C166" s="30" t="s">
        <v>4117</v>
      </c>
      <c r="D166" s="210">
        <v>40.24</v>
      </c>
    </row>
    <row r="167" spans="1:4" x14ac:dyDescent="0.25">
      <c r="A167" s="30">
        <v>131</v>
      </c>
      <c r="B167" s="30" t="s">
        <v>5544</v>
      </c>
      <c r="C167" s="30" t="s">
        <v>4117</v>
      </c>
      <c r="D167" s="210">
        <v>34.409999999999997</v>
      </c>
    </row>
    <row r="168" spans="1:4" x14ac:dyDescent="0.25">
      <c r="A168" s="30">
        <v>39719</v>
      </c>
      <c r="B168" s="30" t="s">
        <v>5545</v>
      </c>
      <c r="C168" s="30" t="s">
        <v>4118</v>
      </c>
      <c r="D168" s="210">
        <v>106.35</v>
      </c>
    </row>
    <row r="169" spans="1:4" x14ac:dyDescent="0.25">
      <c r="A169" s="30">
        <v>21114</v>
      </c>
      <c r="B169" s="30" t="s">
        <v>5546</v>
      </c>
      <c r="C169" s="30" t="s">
        <v>4113</v>
      </c>
      <c r="D169" s="210">
        <v>22.78</v>
      </c>
    </row>
    <row r="170" spans="1:4" x14ac:dyDescent="0.25">
      <c r="A170" s="30">
        <v>119</v>
      </c>
      <c r="B170" s="30" t="s">
        <v>5547</v>
      </c>
      <c r="C170" s="30" t="s">
        <v>4113</v>
      </c>
      <c r="D170" s="210">
        <v>8.99</v>
      </c>
    </row>
    <row r="171" spans="1:4" x14ac:dyDescent="0.25">
      <c r="A171" s="30">
        <v>20080</v>
      </c>
      <c r="B171" s="30" t="s">
        <v>5548</v>
      </c>
      <c r="C171" s="30" t="s">
        <v>4113</v>
      </c>
      <c r="D171" s="210">
        <v>25.77</v>
      </c>
    </row>
    <row r="172" spans="1:4" x14ac:dyDescent="0.25">
      <c r="A172" s="30">
        <v>122</v>
      </c>
      <c r="B172" s="30" t="s">
        <v>4287</v>
      </c>
      <c r="C172" s="30" t="s">
        <v>4113</v>
      </c>
      <c r="D172" s="210">
        <v>81.209999999999994</v>
      </c>
    </row>
    <row r="173" spans="1:4" x14ac:dyDescent="0.25">
      <c r="A173" s="30">
        <v>3410</v>
      </c>
      <c r="B173" s="30" t="s">
        <v>5549</v>
      </c>
      <c r="C173" s="30" t="s">
        <v>4117</v>
      </c>
      <c r="D173" s="210">
        <v>27.22</v>
      </c>
    </row>
    <row r="174" spans="1:4" x14ac:dyDescent="0.25">
      <c r="A174" s="30">
        <v>124</v>
      </c>
      <c r="B174" s="30" t="s">
        <v>13113</v>
      </c>
      <c r="C174" s="30" t="s">
        <v>4118</v>
      </c>
      <c r="D174" s="210">
        <v>13.27</v>
      </c>
    </row>
    <row r="175" spans="1:4" x14ac:dyDescent="0.25">
      <c r="A175" s="30">
        <v>7334</v>
      </c>
      <c r="B175" s="30" t="s">
        <v>5550</v>
      </c>
      <c r="C175" s="30" t="s">
        <v>4118</v>
      </c>
      <c r="D175" s="210">
        <v>13.68</v>
      </c>
    </row>
    <row r="176" spans="1:4" x14ac:dyDescent="0.25">
      <c r="A176" s="30">
        <v>123</v>
      </c>
      <c r="B176" s="30" t="s">
        <v>13114</v>
      </c>
      <c r="C176" s="30" t="s">
        <v>4118</v>
      </c>
      <c r="D176" s="210">
        <v>5.43</v>
      </c>
    </row>
    <row r="177" spans="1:4" x14ac:dyDescent="0.25">
      <c r="A177" s="30">
        <v>127</v>
      </c>
      <c r="B177" s="30" t="s">
        <v>13115</v>
      </c>
      <c r="C177" s="30" t="s">
        <v>4118</v>
      </c>
      <c r="D177" s="210">
        <v>12.96</v>
      </c>
    </row>
    <row r="178" spans="1:4" x14ac:dyDescent="0.25">
      <c r="A178" s="30">
        <v>41373</v>
      </c>
      <c r="B178" s="30" t="s">
        <v>13116</v>
      </c>
      <c r="C178" s="30" t="s">
        <v>4118</v>
      </c>
      <c r="D178" s="210">
        <v>18.059999999999999</v>
      </c>
    </row>
    <row r="179" spans="1:4" x14ac:dyDescent="0.25">
      <c r="A179" s="30">
        <v>133</v>
      </c>
      <c r="B179" s="30" t="s">
        <v>13117</v>
      </c>
      <c r="C179" s="30" t="s">
        <v>4118</v>
      </c>
      <c r="D179" s="210">
        <v>5.38</v>
      </c>
    </row>
    <row r="180" spans="1:4" x14ac:dyDescent="0.25">
      <c r="A180" s="30">
        <v>43617</v>
      </c>
      <c r="B180" s="30" t="s">
        <v>13118</v>
      </c>
      <c r="C180" s="30" t="s">
        <v>4118</v>
      </c>
      <c r="D180" s="210">
        <v>6.01</v>
      </c>
    </row>
    <row r="181" spans="1:4" x14ac:dyDescent="0.25">
      <c r="A181" s="30">
        <v>132</v>
      </c>
      <c r="B181" s="30" t="s">
        <v>13119</v>
      </c>
      <c r="C181" s="30" t="s">
        <v>4118</v>
      </c>
      <c r="D181" s="210">
        <v>5.58</v>
      </c>
    </row>
    <row r="182" spans="1:4" x14ac:dyDescent="0.25">
      <c r="A182" s="30">
        <v>43618</v>
      </c>
      <c r="B182" s="30" t="s">
        <v>13120</v>
      </c>
      <c r="C182" s="30" t="s">
        <v>4117</v>
      </c>
      <c r="D182" s="210">
        <v>14.05</v>
      </c>
    </row>
    <row r="183" spans="1:4" x14ac:dyDescent="0.25">
      <c r="A183" s="30">
        <v>37476</v>
      </c>
      <c r="B183" s="30" t="s">
        <v>13121</v>
      </c>
      <c r="C183" s="30" t="s">
        <v>4113</v>
      </c>
      <c r="D183" s="211">
        <v>3309.42</v>
      </c>
    </row>
    <row r="184" spans="1:4" x14ac:dyDescent="0.25">
      <c r="A184" s="30">
        <v>37478</v>
      </c>
      <c r="B184" s="30" t="s">
        <v>13122</v>
      </c>
      <c r="C184" s="30" t="s">
        <v>4113</v>
      </c>
      <c r="D184" s="211">
        <v>4145.1400000000003</v>
      </c>
    </row>
    <row r="185" spans="1:4" x14ac:dyDescent="0.25">
      <c r="A185" s="30">
        <v>37477</v>
      </c>
      <c r="B185" s="30" t="s">
        <v>13123</v>
      </c>
      <c r="C185" s="30" t="s">
        <v>4113</v>
      </c>
      <c r="D185" s="211">
        <v>5615.99</v>
      </c>
    </row>
    <row r="186" spans="1:4" x14ac:dyDescent="0.25">
      <c r="A186" s="30">
        <v>37479</v>
      </c>
      <c r="B186" s="30" t="s">
        <v>13124</v>
      </c>
      <c r="C186" s="30" t="s">
        <v>4113</v>
      </c>
      <c r="D186" s="211">
        <v>6660.64</v>
      </c>
    </row>
    <row r="187" spans="1:4" x14ac:dyDescent="0.25">
      <c r="A187" s="30">
        <v>4319</v>
      </c>
      <c r="B187" s="30" t="s">
        <v>5551</v>
      </c>
      <c r="C187" s="30" t="s">
        <v>4113</v>
      </c>
      <c r="D187" s="210">
        <v>1.53</v>
      </c>
    </row>
    <row r="188" spans="1:4" x14ac:dyDescent="0.25">
      <c r="A188" s="30">
        <v>42409</v>
      </c>
      <c r="B188" s="30" t="s">
        <v>13125</v>
      </c>
      <c r="C188" s="30" t="s">
        <v>4117</v>
      </c>
      <c r="D188" s="210">
        <v>8.85</v>
      </c>
    </row>
    <row r="189" spans="1:4" x14ac:dyDescent="0.25">
      <c r="A189" s="30">
        <v>40553</v>
      </c>
      <c r="B189" s="30" t="s">
        <v>5552</v>
      </c>
      <c r="C189" s="30" t="s">
        <v>4119</v>
      </c>
      <c r="D189" s="210">
        <v>36.450000000000003</v>
      </c>
    </row>
    <row r="190" spans="1:4" x14ac:dyDescent="0.25">
      <c r="A190" s="30">
        <v>6114</v>
      </c>
      <c r="B190" s="30" t="s">
        <v>5553</v>
      </c>
      <c r="C190" s="30" t="s">
        <v>4115</v>
      </c>
      <c r="D190" s="210">
        <v>9.52</v>
      </c>
    </row>
    <row r="191" spans="1:4" x14ac:dyDescent="0.25">
      <c r="A191" s="30">
        <v>40912</v>
      </c>
      <c r="B191" s="30" t="s">
        <v>5554</v>
      </c>
      <c r="C191" s="30" t="s">
        <v>4120</v>
      </c>
      <c r="D191" s="211">
        <v>1688.71</v>
      </c>
    </row>
    <row r="192" spans="1:4" x14ac:dyDescent="0.25">
      <c r="A192" s="30">
        <v>247</v>
      </c>
      <c r="B192" s="30" t="s">
        <v>5555</v>
      </c>
      <c r="C192" s="30" t="s">
        <v>4115</v>
      </c>
      <c r="D192" s="210">
        <v>9.93</v>
      </c>
    </row>
    <row r="193" spans="1:4" x14ac:dyDescent="0.25">
      <c r="A193" s="30">
        <v>40919</v>
      </c>
      <c r="B193" s="30" t="s">
        <v>5556</v>
      </c>
      <c r="C193" s="30" t="s">
        <v>4120</v>
      </c>
      <c r="D193" s="211">
        <v>1760.22</v>
      </c>
    </row>
    <row r="194" spans="1:4" x14ac:dyDescent="0.25">
      <c r="A194" s="30">
        <v>25958</v>
      </c>
      <c r="B194" s="30" t="s">
        <v>5557</v>
      </c>
      <c r="C194" s="30" t="s">
        <v>4115</v>
      </c>
      <c r="D194" s="210">
        <v>7.3</v>
      </c>
    </row>
    <row r="195" spans="1:4" x14ac:dyDescent="0.25">
      <c r="A195" s="30">
        <v>40984</v>
      </c>
      <c r="B195" s="30" t="s">
        <v>5558</v>
      </c>
      <c r="C195" s="30" t="s">
        <v>4120</v>
      </c>
      <c r="D195" s="211">
        <v>1293.8599999999999</v>
      </c>
    </row>
    <row r="196" spans="1:4" x14ac:dyDescent="0.25">
      <c r="A196" s="30">
        <v>248</v>
      </c>
      <c r="B196" s="30" t="s">
        <v>5559</v>
      </c>
      <c r="C196" s="30" t="s">
        <v>4115</v>
      </c>
      <c r="D196" s="210">
        <v>9.85</v>
      </c>
    </row>
    <row r="197" spans="1:4" x14ac:dyDescent="0.25">
      <c r="A197" s="30">
        <v>41086</v>
      </c>
      <c r="B197" s="30" t="s">
        <v>5560</v>
      </c>
      <c r="C197" s="30" t="s">
        <v>4120</v>
      </c>
      <c r="D197" s="211">
        <v>1747.41</v>
      </c>
    </row>
    <row r="198" spans="1:4" x14ac:dyDescent="0.25">
      <c r="A198" s="30">
        <v>34466</v>
      </c>
      <c r="B198" s="30" t="s">
        <v>5561</v>
      </c>
      <c r="C198" s="30" t="s">
        <v>4115</v>
      </c>
      <c r="D198" s="210">
        <v>9.85</v>
      </c>
    </row>
    <row r="199" spans="1:4" x14ac:dyDescent="0.25">
      <c r="A199" s="30">
        <v>41083</v>
      </c>
      <c r="B199" s="30" t="s">
        <v>5562</v>
      </c>
      <c r="C199" s="30" t="s">
        <v>4120</v>
      </c>
      <c r="D199" s="211">
        <v>1747.41</v>
      </c>
    </row>
    <row r="200" spans="1:4" x14ac:dyDescent="0.25">
      <c r="A200" s="30">
        <v>252</v>
      </c>
      <c r="B200" s="30" t="s">
        <v>5563</v>
      </c>
      <c r="C200" s="30" t="s">
        <v>4115</v>
      </c>
      <c r="D200" s="210">
        <v>10.199999999999999</v>
      </c>
    </row>
    <row r="201" spans="1:4" x14ac:dyDescent="0.25">
      <c r="A201" s="30">
        <v>40909</v>
      </c>
      <c r="B201" s="30" t="s">
        <v>5564</v>
      </c>
      <c r="C201" s="30" t="s">
        <v>4120</v>
      </c>
      <c r="D201" s="211">
        <v>1811.3</v>
      </c>
    </row>
    <row r="202" spans="1:4" x14ac:dyDescent="0.25">
      <c r="A202" s="30">
        <v>242</v>
      </c>
      <c r="B202" s="30" t="s">
        <v>5565</v>
      </c>
      <c r="C202" s="30" t="s">
        <v>4115</v>
      </c>
      <c r="D202" s="210">
        <v>13.18</v>
      </c>
    </row>
    <row r="203" spans="1:4" x14ac:dyDescent="0.25">
      <c r="A203" s="30">
        <v>41085</v>
      </c>
      <c r="B203" s="30" t="s">
        <v>5566</v>
      </c>
      <c r="C203" s="30" t="s">
        <v>4120</v>
      </c>
      <c r="D203" s="211">
        <v>2338.48</v>
      </c>
    </row>
    <row r="204" spans="1:4" x14ac:dyDescent="0.25">
      <c r="A204" s="30">
        <v>427</v>
      </c>
      <c r="B204" s="30" t="s">
        <v>5567</v>
      </c>
      <c r="C204" s="30" t="s">
        <v>4113</v>
      </c>
      <c r="D204" s="210">
        <v>6.63</v>
      </c>
    </row>
    <row r="205" spans="1:4" x14ac:dyDescent="0.25">
      <c r="A205" s="30">
        <v>417</v>
      </c>
      <c r="B205" s="30" t="s">
        <v>5568</v>
      </c>
      <c r="C205" s="30" t="s">
        <v>4113</v>
      </c>
      <c r="D205" s="210">
        <v>3.12</v>
      </c>
    </row>
    <row r="206" spans="1:4" x14ac:dyDescent="0.25">
      <c r="A206" s="30">
        <v>11273</v>
      </c>
      <c r="B206" s="30" t="s">
        <v>5569</v>
      </c>
      <c r="C206" s="30" t="s">
        <v>4113</v>
      </c>
      <c r="D206" s="210">
        <v>9.6999999999999993</v>
      </c>
    </row>
    <row r="207" spans="1:4" x14ac:dyDescent="0.25">
      <c r="A207" s="30">
        <v>11272</v>
      </c>
      <c r="B207" s="30" t="s">
        <v>5570</v>
      </c>
      <c r="C207" s="30" t="s">
        <v>4113</v>
      </c>
      <c r="D207" s="210">
        <v>5.86</v>
      </c>
    </row>
    <row r="208" spans="1:4" x14ac:dyDescent="0.25">
      <c r="A208" s="30">
        <v>11275</v>
      </c>
      <c r="B208" s="30" t="s">
        <v>5571</v>
      </c>
      <c r="C208" s="30" t="s">
        <v>4113</v>
      </c>
      <c r="D208" s="210">
        <v>2.35</v>
      </c>
    </row>
    <row r="209" spans="1:4" x14ac:dyDescent="0.25">
      <c r="A209" s="30">
        <v>11274</v>
      </c>
      <c r="B209" s="30" t="s">
        <v>5572</v>
      </c>
      <c r="C209" s="30" t="s">
        <v>4113</v>
      </c>
      <c r="D209" s="210">
        <v>1.79</v>
      </c>
    </row>
    <row r="210" spans="1:4" x14ac:dyDescent="0.25">
      <c r="A210" s="30">
        <v>38470</v>
      </c>
      <c r="B210" s="30" t="s">
        <v>5573</v>
      </c>
      <c r="C210" s="30" t="s">
        <v>4113</v>
      </c>
      <c r="D210" s="210">
        <v>37.549999999999997</v>
      </c>
    </row>
    <row r="211" spans="1:4" x14ac:dyDescent="0.25">
      <c r="A211" s="30">
        <v>38547</v>
      </c>
      <c r="B211" s="30" t="s">
        <v>5574</v>
      </c>
      <c r="C211" s="30" t="s">
        <v>4113</v>
      </c>
      <c r="D211" s="210">
        <v>102.46</v>
      </c>
    </row>
    <row r="212" spans="1:4" x14ac:dyDescent="0.25">
      <c r="A212" s="30">
        <v>38469</v>
      </c>
      <c r="B212" s="30" t="s">
        <v>5575</v>
      </c>
      <c r="C212" s="30" t="s">
        <v>4113</v>
      </c>
      <c r="D212" s="210">
        <v>110.18</v>
      </c>
    </row>
    <row r="213" spans="1:4" x14ac:dyDescent="0.25">
      <c r="A213" s="30">
        <v>38467</v>
      </c>
      <c r="B213" s="30" t="s">
        <v>5576</v>
      </c>
      <c r="C213" s="30" t="s">
        <v>4113</v>
      </c>
      <c r="D213" s="210">
        <v>61.99</v>
      </c>
    </row>
    <row r="214" spans="1:4" x14ac:dyDescent="0.25">
      <c r="A214" s="30">
        <v>38468</v>
      </c>
      <c r="B214" s="30" t="s">
        <v>5577</v>
      </c>
      <c r="C214" s="30" t="s">
        <v>4113</v>
      </c>
      <c r="D214" s="210">
        <v>68.22</v>
      </c>
    </row>
    <row r="215" spans="1:4" x14ac:dyDescent="0.25">
      <c r="A215" s="30">
        <v>38471</v>
      </c>
      <c r="B215" s="30" t="s">
        <v>5578</v>
      </c>
      <c r="C215" s="30" t="s">
        <v>4113</v>
      </c>
      <c r="D215" s="210">
        <v>88.59</v>
      </c>
    </row>
    <row r="216" spans="1:4" x14ac:dyDescent="0.25">
      <c r="A216" s="30">
        <v>37370</v>
      </c>
      <c r="B216" s="30" t="s">
        <v>5579</v>
      </c>
      <c r="C216" s="30" t="s">
        <v>4115</v>
      </c>
      <c r="D216" s="210">
        <v>0.96</v>
      </c>
    </row>
    <row r="217" spans="1:4" x14ac:dyDescent="0.25">
      <c r="A217" s="30">
        <v>40862</v>
      </c>
      <c r="B217" s="30" t="s">
        <v>5580</v>
      </c>
      <c r="C217" s="30" t="s">
        <v>4120</v>
      </c>
      <c r="D217" s="210">
        <v>181.89</v>
      </c>
    </row>
    <row r="218" spans="1:4" x14ac:dyDescent="0.25">
      <c r="A218" s="30">
        <v>10658</v>
      </c>
      <c r="B218" s="30" t="s">
        <v>5581</v>
      </c>
      <c r="C218" s="30" t="s">
        <v>4113</v>
      </c>
      <c r="D218" s="211">
        <v>7000</v>
      </c>
    </row>
    <row r="219" spans="1:4" x14ac:dyDescent="0.25">
      <c r="A219" s="30">
        <v>253</v>
      </c>
      <c r="B219" s="30" t="s">
        <v>5582</v>
      </c>
      <c r="C219" s="30" t="s">
        <v>4115</v>
      </c>
      <c r="D219" s="210">
        <v>13.66</v>
      </c>
    </row>
    <row r="220" spans="1:4" x14ac:dyDescent="0.25">
      <c r="A220" s="30">
        <v>40809</v>
      </c>
      <c r="B220" s="30" t="s">
        <v>5583</v>
      </c>
      <c r="C220" s="30" t="s">
        <v>4120</v>
      </c>
      <c r="D220" s="211">
        <v>2420.84</v>
      </c>
    </row>
    <row r="221" spans="1:4" x14ac:dyDescent="0.25">
      <c r="A221" s="30">
        <v>42428</v>
      </c>
      <c r="B221" s="30" t="s">
        <v>5584</v>
      </c>
      <c r="C221" s="30" t="s">
        <v>4113</v>
      </c>
      <c r="D221" s="211">
        <v>1944</v>
      </c>
    </row>
    <row r="222" spans="1:4" x14ac:dyDescent="0.25">
      <c r="A222" s="30">
        <v>583</v>
      </c>
      <c r="B222" s="30" t="s">
        <v>5585</v>
      </c>
      <c r="C222" s="30" t="s">
        <v>4117</v>
      </c>
      <c r="D222" s="210">
        <v>39.79</v>
      </c>
    </row>
    <row r="223" spans="1:4" x14ac:dyDescent="0.25">
      <c r="A223" s="30">
        <v>299</v>
      </c>
      <c r="B223" s="30" t="s">
        <v>5586</v>
      </c>
      <c r="C223" s="30" t="s">
        <v>4113</v>
      </c>
      <c r="D223" s="210">
        <v>4.7699999999999996</v>
      </c>
    </row>
    <row r="224" spans="1:4" x14ac:dyDescent="0.25">
      <c r="A224" s="30">
        <v>298</v>
      </c>
      <c r="B224" s="30" t="s">
        <v>5587</v>
      </c>
      <c r="C224" s="30" t="s">
        <v>4113</v>
      </c>
      <c r="D224" s="210">
        <v>4.79</v>
      </c>
    </row>
    <row r="225" spans="1:4" x14ac:dyDescent="0.25">
      <c r="A225" s="30">
        <v>295</v>
      </c>
      <c r="B225" s="30" t="s">
        <v>5588</v>
      </c>
      <c r="C225" s="30" t="s">
        <v>4113</v>
      </c>
      <c r="D225" s="210">
        <v>2.86</v>
      </c>
    </row>
    <row r="226" spans="1:4" x14ac:dyDescent="0.25">
      <c r="A226" s="30">
        <v>296</v>
      </c>
      <c r="B226" s="30" t="s">
        <v>4289</v>
      </c>
      <c r="C226" s="30" t="s">
        <v>4113</v>
      </c>
      <c r="D226" s="210">
        <v>2.96</v>
      </c>
    </row>
    <row r="227" spans="1:4" x14ac:dyDescent="0.25">
      <c r="A227" s="30">
        <v>297</v>
      </c>
      <c r="B227" s="30" t="s">
        <v>5589</v>
      </c>
      <c r="C227" s="30" t="s">
        <v>4113</v>
      </c>
      <c r="D227" s="210">
        <v>4.18</v>
      </c>
    </row>
    <row r="228" spans="1:4" x14ac:dyDescent="0.25">
      <c r="A228" s="30">
        <v>301</v>
      </c>
      <c r="B228" s="30" t="s">
        <v>4305</v>
      </c>
      <c r="C228" s="30" t="s">
        <v>4113</v>
      </c>
      <c r="D228" s="210">
        <v>5.25</v>
      </c>
    </row>
    <row r="229" spans="1:4" x14ac:dyDescent="0.25">
      <c r="A229" s="30">
        <v>300</v>
      </c>
      <c r="B229" s="30" t="s">
        <v>5590</v>
      </c>
      <c r="C229" s="30" t="s">
        <v>4113</v>
      </c>
      <c r="D229" s="210">
        <v>22.06</v>
      </c>
    </row>
    <row r="230" spans="1:4" x14ac:dyDescent="0.25">
      <c r="A230" s="30">
        <v>20084</v>
      </c>
      <c r="B230" s="30" t="s">
        <v>5591</v>
      </c>
      <c r="C230" s="30" t="s">
        <v>4113</v>
      </c>
      <c r="D230" s="210">
        <v>2.86</v>
      </c>
    </row>
    <row r="231" spans="1:4" x14ac:dyDescent="0.25">
      <c r="A231" s="30">
        <v>20085</v>
      </c>
      <c r="B231" s="30" t="s">
        <v>5592</v>
      </c>
      <c r="C231" s="30" t="s">
        <v>4113</v>
      </c>
      <c r="D231" s="210">
        <v>2.65</v>
      </c>
    </row>
    <row r="232" spans="1:4" x14ac:dyDescent="0.25">
      <c r="A232" s="30">
        <v>311</v>
      </c>
      <c r="B232" s="30" t="s">
        <v>5593</v>
      </c>
      <c r="C232" s="30" t="s">
        <v>4113</v>
      </c>
      <c r="D232" s="210">
        <v>17.07</v>
      </c>
    </row>
    <row r="233" spans="1:4" x14ac:dyDescent="0.25">
      <c r="A233" s="30">
        <v>318</v>
      </c>
      <c r="B233" s="30" t="s">
        <v>5594</v>
      </c>
      <c r="C233" s="30" t="s">
        <v>4113</v>
      </c>
      <c r="D233" s="210">
        <v>29.9</v>
      </c>
    </row>
    <row r="234" spans="1:4" x14ac:dyDescent="0.25">
      <c r="A234" s="30">
        <v>319</v>
      </c>
      <c r="B234" s="30" t="s">
        <v>5595</v>
      </c>
      <c r="C234" s="30" t="s">
        <v>4113</v>
      </c>
      <c r="D234" s="210">
        <v>56.47</v>
      </c>
    </row>
    <row r="235" spans="1:4" x14ac:dyDescent="0.25">
      <c r="A235" s="30">
        <v>320</v>
      </c>
      <c r="B235" s="30" t="s">
        <v>5596</v>
      </c>
      <c r="C235" s="30" t="s">
        <v>4113</v>
      </c>
      <c r="D235" s="210">
        <v>179.53</v>
      </c>
    </row>
    <row r="236" spans="1:4" x14ac:dyDescent="0.25">
      <c r="A236" s="30">
        <v>314</v>
      </c>
      <c r="B236" s="30" t="s">
        <v>5597</v>
      </c>
      <c r="C236" s="30" t="s">
        <v>4113</v>
      </c>
      <c r="D236" s="210">
        <v>275.75</v>
      </c>
    </row>
    <row r="237" spans="1:4" x14ac:dyDescent="0.25">
      <c r="A237" s="30">
        <v>303</v>
      </c>
      <c r="B237" s="30" t="s">
        <v>5598</v>
      </c>
      <c r="C237" s="30" t="s">
        <v>4113</v>
      </c>
      <c r="D237" s="210">
        <v>7.15</v>
      </c>
    </row>
    <row r="238" spans="1:4" x14ac:dyDescent="0.25">
      <c r="A238" s="30">
        <v>305</v>
      </c>
      <c r="B238" s="30" t="s">
        <v>5599</v>
      </c>
      <c r="C238" s="30" t="s">
        <v>4113</v>
      </c>
      <c r="D238" s="210">
        <v>18.66</v>
      </c>
    </row>
    <row r="239" spans="1:4" x14ac:dyDescent="0.25">
      <c r="A239" s="30">
        <v>306</v>
      </c>
      <c r="B239" s="30" t="s">
        <v>5600</v>
      </c>
      <c r="C239" s="30" t="s">
        <v>4113</v>
      </c>
      <c r="D239" s="210">
        <v>22.43</v>
      </c>
    </row>
    <row r="240" spans="1:4" x14ac:dyDescent="0.25">
      <c r="A240" s="30">
        <v>307</v>
      </c>
      <c r="B240" s="30" t="s">
        <v>5601</v>
      </c>
      <c r="C240" s="30" t="s">
        <v>4113</v>
      </c>
      <c r="D240" s="210">
        <v>44.28</v>
      </c>
    </row>
    <row r="241" spans="1:4" x14ac:dyDescent="0.25">
      <c r="A241" s="30">
        <v>309</v>
      </c>
      <c r="B241" s="30" t="s">
        <v>5602</v>
      </c>
      <c r="C241" s="30" t="s">
        <v>4113</v>
      </c>
      <c r="D241" s="210">
        <v>90.73</v>
      </c>
    </row>
    <row r="242" spans="1:4" x14ac:dyDescent="0.25">
      <c r="A242" s="30">
        <v>310</v>
      </c>
      <c r="B242" s="30" t="s">
        <v>5603</v>
      </c>
      <c r="C242" s="30" t="s">
        <v>4113</v>
      </c>
      <c r="D242" s="210">
        <v>115.07</v>
      </c>
    </row>
    <row r="243" spans="1:4" x14ac:dyDescent="0.25">
      <c r="A243" s="30">
        <v>328</v>
      </c>
      <c r="B243" s="30" t="s">
        <v>5604</v>
      </c>
      <c r="C243" s="30" t="s">
        <v>4113</v>
      </c>
      <c r="D243" s="210">
        <v>13.73</v>
      </c>
    </row>
    <row r="244" spans="1:4" x14ac:dyDescent="0.25">
      <c r="A244" s="30">
        <v>325</v>
      </c>
      <c r="B244" s="30" t="s">
        <v>5605</v>
      </c>
      <c r="C244" s="30" t="s">
        <v>4113</v>
      </c>
      <c r="D244" s="210">
        <v>5.32</v>
      </c>
    </row>
    <row r="245" spans="1:4" x14ac:dyDescent="0.25">
      <c r="A245" s="30">
        <v>20326</v>
      </c>
      <c r="B245" s="30" t="s">
        <v>5606</v>
      </c>
      <c r="C245" s="30" t="s">
        <v>4113</v>
      </c>
      <c r="D245" s="210">
        <v>14.26</v>
      </c>
    </row>
    <row r="246" spans="1:4" x14ac:dyDescent="0.25">
      <c r="A246" s="30">
        <v>329</v>
      </c>
      <c r="B246" s="30" t="s">
        <v>5607</v>
      </c>
      <c r="C246" s="30" t="s">
        <v>4113</v>
      </c>
      <c r="D246" s="210">
        <v>17.55</v>
      </c>
    </row>
    <row r="247" spans="1:4" x14ac:dyDescent="0.25">
      <c r="A247" s="30">
        <v>308</v>
      </c>
      <c r="B247" s="30" t="s">
        <v>5608</v>
      </c>
      <c r="C247" s="30" t="s">
        <v>4113</v>
      </c>
      <c r="D247" s="210">
        <v>59.12</v>
      </c>
    </row>
    <row r="248" spans="1:4" x14ac:dyDescent="0.25">
      <c r="A248" s="30">
        <v>39642</v>
      </c>
      <c r="B248" s="30" t="s">
        <v>5609</v>
      </c>
      <c r="C248" s="30" t="s">
        <v>4113</v>
      </c>
      <c r="D248" s="210">
        <v>3.59</v>
      </c>
    </row>
    <row r="249" spans="1:4" x14ac:dyDescent="0.25">
      <c r="A249" s="30">
        <v>39641</v>
      </c>
      <c r="B249" s="30" t="s">
        <v>5610</v>
      </c>
      <c r="C249" s="30" t="s">
        <v>4113</v>
      </c>
      <c r="D249" s="210">
        <v>2.5</v>
      </c>
    </row>
    <row r="250" spans="1:4" x14ac:dyDescent="0.25">
      <c r="A250" s="30">
        <v>39643</v>
      </c>
      <c r="B250" s="30" t="s">
        <v>5611</v>
      </c>
      <c r="C250" s="30" t="s">
        <v>4113</v>
      </c>
      <c r="D250" s="210">
        <v>9.9700000000000006</v>
      </c>
    </row>
    <row r="251" spans="1:4" x14ac:dyDescent="0.25">
      <c r="A251" s="30">
        <v>39644</v>
      </c>
      <c r="B251" s="30" t="s">
        <v>5612</v>
      </c>
      <c r="C251" s="30" t="s">
        <v>4113</v>
      </c>
      <c r="D251" s="210">
        <v>12.88</v>
      </c>
    </row>
    <row r="252" spans="1:4" x14ac:dyDescent="0.25">
      <c r="A252" s="30">
        <v>39645</v>
      </c>
      <c r="B252" s="30" t="s">
        <v>5613</v>
      </c>
      <c r="C252" s="30" t="s">
        <v>4113</v>
      </c>
      <c r="D252" s="210">
        <v>16.63</v>
      </c>
    </row>
    <row r="253" spans="1:4" x14ac:dyDescent="0.25">
      <c r="A253" s="30">
        <v>41610</v>
      </c>
      <c r="B253" s="30" t="s">
        <v>13126</v>
      </c>
      <c r="C253" s="30" t="s">
        <v>4113</v>
      </c>
      <c r="D253" s="210">
        <v>613.98</v>
      </c>
    </row>
    <row r="254" spans="1:4" x14ac:dyDescent="0.25">
      <c r="A254" s="30">
        <v>41611</v>
      </c>
      <c r="B254" s="30" t="s">
        <v>13127</v>
      </c>
      <c r="C254" s="30" t="s">
        <v>4113</v>
      </c>
      <c r="D254" s="210">
        <v>967.75</v>
      </c>
    </row>
    <row r="255" spans="1:4" x14ac:dyDescent="0.25">
      <c r="A255" s="30">
        <v>41612</v>
      </c>
      <c r="B255" s="30" t="s">
        <v>13128</v>
      </c>
      <c r="C255" s="30" t="s">
        <v>4113</v>
      </c>
      <c r="D255" s="211">
        <v>1358.87</v>
      </c>
    </row>
    <row r="256" spans="1:4" x14ac:dyDescent="0.25">
      <c r="A256" s="30">
        <v>41637</v>
      </c>
      <c r="B256" s="30" t="s">
        <v>13129</v>
      </c>
      <c r="C256" s="30" t="s">
        <v>4113</v>
      </c>
      <c r="D256" s="210">
        <v>127.02</v>
      </c>
    </row>
    <row r="257" spans="1:4" x14ac:dyDescent="0.25">
      <c r="A257" s="30">
        <v>41638</v>
      </c>
      <c r="B257" s="30" t="s">
        <v>13130</v>
      </c>
      <c r="C257" s="30" t="s">
        <v>4113</v>
      </c>
      <c r="D257" s="210">
        <v>165.47</v>
      </c>
    </row>
    <row r="258" spans="1:4" x14ac:dyDescent="0.25">
      <c r="A258" s="30">
        <v>41639</v>
      </c>
      <c r="B258" s="30" t="s">
        <v>13131</v>
      </c>
      <c r="C258" s="30" t="s">
        <v>4113</v>
      </c>
      <c r="D258" s="210">
        <v>400.3</v>
      </c>
    </row>
    <row r="259" spans="1:4" x14ac:dyDescent="0.25">
      <c r="A259" s="30">
        <v>11789</v>
      </c>
      <c r="B259" s="30" t="s">
        <v>5614</v>
      </c>
      <c r="C259" s="30" t="s">
        <v>4113</v>
      </c>
      <c r="D259" s="210">
        <v>0.88</v>
      </c>
    </row>
    <row r="260" spans="1:4" x14ac:dyDescent="0.25">
      <c r="A260" s="30">
        <v>20975</v>
      </c>
      <c r="B260" s="30" t="s">
        <v>5615</v>
      </c>
      <c r="C260" s="30" t="s">
        <v>4113</v>
      </c>
      <c r="D260" s="210">
        <v>10.49</v>
      </c>
    </row>
    <row r="261" spans="1:4" x14ac:dyDescent="0.25">
      <c r="A261" s="30">
        <v>20976</v>
      </c>
      <c r="B261" s="30" t="s">
        <v>5616</v>
      </c>
      <c r="C261" s="30" t="s">
        <v>4113</v>
      </c>
      <c r="D261" s="210">
        <v>15.85</v>
      </c>
    </row>
    <row r="262" spans="1:4" x14ac:dyDescent="0.25">
      <c r="A262" s="30">
        <v>40340</v>
      </c>
      <c r="B262" s="30" t="s">
        <v>5617</v>
      </c>
      <c r="C262" s="30" t="s">
        <v>4113</v>
      </c>
      <c r="D262" s="210">
        <v>139.03</v>
      </c>
    </row>
    <row r="263" spans="1:4" x14ac:dyDescent="0.25">
      <c r="A263" s="30">
        <v>40341</v>
      </c>
      <c r="B263" s="30" t="s">
        <v>5618</v>
      </c>
      <c r="C263" s="30" t="s">
        <v>4113</v>
      </c>
      <c r="D263" s="210">
        <v>164.63</v>
      </c>
    </row>
    <row r="264" spans="1:4" x14ac:dyDescent="0.25">
      <c r="A264" s="30">
        <v>40342</v>
      </c>
      <c r="B264" s="30" t="s">
        <v>5619</v>
      </c>
      <c r="C264" s="30" t="s">
        <v>4113</v>
      </c>
      <c r="D264" s="210">
        <v>208.7</v>
      </c>
    </row>
    <row r="265" spans="1:4" x14ac:dyDescent="0.25">
      <c r="A265" s="30">
        <v>40343</v>
      </c>
      <c r="B265" s="30" t="s">
        <v>5620</v>
      </c>
      <c r="C265" s="30" t="s">
        <v>4113</v>
      </c>
      <c r="D265" s="210">
        <v>256.04000000000002</v>
      </c>
    </row>
    <row r="266" spans="1:4" x14ac:dyDescent="0.25">
      <c r="A266" s="30">
        <v>40344</v>
      </c>
      <c r="B266" s="30" t="s">
        <v>5621</v>
      </c>
      <c r="C266" s="30" t="s">
        <v>4113</v>
      </c>
      <c r="D266" s="210">
        <v>270.72000000000003</v>
      </c>
    </row>
    <row r="267" spans="1:4" x14ac:dyDescent="0.25">
      <c r="A267" s="30">
        <v>40345</v>
      </c>
      <c r="B267" s="30" t="s">
        <v>5622</v>
      </c>
      <c r="C267" s="30" t="s">
        <v>4113</v>
      </c>
      <c r="D267" s="210">
        <v>338.01</v>
      </c>
    </row>
    <row r="268" spans="1:4" x14ac:dyDescent="0.25">
      <c r="A268" s="30">
        <v>40346</v>
      </c>
      <c r="B268" s="30" t="s">
        <v>5623</v>
      </c>
      <c r="C268" s="30" t="s">
        <v>4113</v>
      </c>
      <c r="D268" s="210">
        <v>317.97000000000003</v>
      </c>
    </row>
    <row r="269" spans="1:4" x14ac:dyDescent="0.25">
      <c r="A269" s="30">
        <v>40347</v>
      </c>
      <c r="B269" s="30" t="s">
        <v>5624</v>
      </c>
      <c r="C269" s="30" t="s">
        <v>4113</v>
      </c>
      <c r="D269" s="210">
        <v>393.15</v>
      </c>
    </row>
    <row r="270" spans="1:4" x14ac:dyDescent="0.25">
      <c r="A270" s="30">
        <v>38840</v>
      </c>
      <c r="B270" s="30" t="s">
        <v>5625</v>
      </c>
      <c r="C270" s="30" t="s">
        <v>4113</v>
      </c>
      <c r="D270" s="210">
        <v>3.03</v>
      </c>
    </row>
    <row r="271" spans="1:4" x14ac:dyDescent="0.25">
      <c r="A271" s="30">
        <v>38841</v>
      </c>
      <c r="B271" s="30" t="s">
        <v>5626</v>
      </c>
      <c r="C271" s="30" t="s">
        <v>4113</v>
      </c>
      <c r="D271" s="210">
        <v>3.36</v>
      </c>
    </row>
    <row r="272" spans="1:4" x14ac:dyDescent="0.25">
      <c r="A272" s="30">
        <v>38842</v>
      </c>
      <c r="B272" s="30" t="s">
        <v>5627</v>
      </c>
      <c r="C272" s="30" t="s">
        <v>4113</v>
      </c>
      <c r="D272" s="210">
        <v>6.64</v>
      </c>
    </row>
    <row r="273" spans="1:4" x14ac:dyDescent="0.25">
      <c r="A273" s="30">
        <v>38843</v>
      </c>
      <c r="B273" s="30" t="s">
        <v>5628</v>
      </c>
      <c r="C273" s="30" t="s">
        <v>4113</v>
      </c>
      <c r="D273" s="210">
        <v>10.37</v>
      </c>
    </row>
    <row r="274" spans="1:4" x14ac:dyDescent="0.25">
      <c r="A274" s="30">
        <v>43424</v>
      </c>
      <c r="B274" s="30" t="s">
        <v>13132</v>
      </c>
      <c r="C274" s="30" t="s">
        <v>4113</v>
      </c>
      <c r="D274" s="210">
        <v>514.41</v>
      </c>
    </row>
    <row r="275" spans="1:4" x14ac:dyDescent="0.25">
      <c r="A275" s="30">
        <v>43426</v>
      </c>
      <c r="B275" s="30" t="s">
        <v>13133</v>
      </c>
      <c r="C275" s="30" t="s">
        <v>4113</v>
      </c>
      <c r="D275" s="211">
        <v>1774.22</v>
      </c>
    </row>
    <row r="276" spans="1:4" x14ac:dyDescent="0.25">
      <c r="A276" s="30">
        <v>12565</v>
      </c>
      <c r="B276" s="30" t="s">
        <v>13134</v>
      </c>
      <c r="C276" s="30" t="s">
        <v>4113</v>
      </c>
      <c r="D276" s="210">
        <v>622.19000000000005</v>
      </c>
    </row>
    <row r="277" spans="1:4" x14ac:dyDescent="0.25">
      <c r="A277" s="30">
        <v>12567</v>
      </c>
      <c r="B277" s="30" t="s">
        <v>13135</v>
      </c>
      <c r="C277" s="30" t="s">
        <v>4113</v>
      </c>
      <c r="D277" s="210">
        <v>835.71</v>
      </c>
    </row>
    <row r="278" spans="1:4" x14ac:dyDescent="0.25">
      <c r="A278" s="30">
        <v>12568</v>
      </c>
      <c r="B278" s="30" t="s">
        <v>13136</v>
      </c>
      <c r="C278" s="30" t="s">
        <v>4113</v>
      </c>
      <c r="D278" s="211">
        <v>1169.99</v>
      </c>
    </row>
    <row r="279" spans="1:4" x14ac:dyDescent="0.25">
      <c r="A279" s="30">
        <v>43441</v>
      </c>
      <c r="B279" s="30" t="s">
        <v>13137</v>
      </c>
      <c r="C279" s="30" t="s">
        <v>4113</v>
      </c>
      <c r="D279" s="210">
        <v>150.41999999999999</v>
      </c>
    </row>
    <row r="280" spans="1:4" x14ac:dyDescent="0.25">
      <c r="A280" s="30">
        <v>43423</v>
      </c>
      <c r="B280" s="30" t="s">
        <v>13138</v>
      </c>
      <c r="C280" s="30" t="s">
        <v>4113</v>
      </c>
      <c r="D280" s="210">
        <v>70.2</v>
      </c>
    </row>
    <row r="281" spans="1:4" x14ac:dyDescent="0.25">
      <c r="A281" s="30">
        <v>12532</v>
      </c>
      <c r="B281" s="30" t="s">
        <v>13139</v>
      </c>
      <c r="C281" s="30" t="s">
        <v>4113</v>
      </c>
      <c r="D281" s="210">
        <v>108.26</v>
      </c>
    </row>
    <row r="282" spans="1:4" x14ac:dyDescent="0.25">
      <c r="A282" s="30">
        <v>43444</v>
      </c>
      <c r="B282" s="30" t="s">
        <v>13140</v>
      </c>
      <c r="C282" s="30" t="s">
        <v>4113</v>
      </c>
      <c r="D282" s="210">
        <v>363.53</v>
      </c>
    </row>
    <row r="283" spans="1:4" x14ac:dyDescent="0.25">
      <c r="A283" s="30">
        <v>12551</v>
      </c>
      <c r="B283" s="30" t="s">
        <v>13141</v>
      </c>
      <c r="C283" s="30" t="s">
        <v>4113</v>
      </c>
      <c r="D283" s="210">
        <v>259.37</v>
      </c>
    </row>
    <row r="284" spans="1:4" x14ac:dyDescent="0.25">
      <c r="A284" s="30">
        <v>43442</v>
      </c>
      <c r="B284" s="30" t="s">
        <v>13142</v>
      </c>
      <c r="C284" s="30" t="s">
        <v>4113</v>
      </c>
      <c r="D284" s="210">
        <v>200.57</v>
      </c>
    </row>
    <row r="285" spans="1:4" x14ac:dyDescent="0.25">
      <c r="A285" s="30">
        <v>43443</v>
      </c>
      <c r="B285" s="30" t="s">
        <v>13143</v>
      </c>
      <c r="C285" s="30" t="s">
        <v>4113</v>
      </c>
      <c r="D285" s="210">
        <v>263.24</v>
      </c>
    </row>
    <row r="286" spans="1:4" x14ac:dyDescent="0.25">
      <c r="A286" s="30">
        <v>12544</v>
      </c>
      <c r="B286" s="30" t="s">
        <v>13144</v>
      </c>
      <c r="C286" s="30" t="s">
        <v>4113</v>
      </c>
      <c r="D286" s="210">
        <v>142.07</v>
      </c>
    </row>
    <row r="287" spans="1:4" x14ac:dyDescent="0.25">
      <c r="A287" s="30">
        <v>12547</v>
      </c>
      <c r="B287" s="30" t="s">
        <v>13145</v>
      </c>
      <c r="C287" s="30" t="s">
        <v>4113</v>
      </c>
      <c r="D287" s="210">
        <v>191.07</v>
      </c>
    </row>
    <row r="288" spans="1:4" x14ac:dyDescent="0.25">
      <c r="A288" s="30">
        <v>43445</v>
      </c>
      <c r="B288" s="30" t="s">
        <v>13146</v>
      </c>
      <c r="C288" s="30" t="s">
        <v>4113</v>
      </c>
      <c r="D288" s="210">
        <v>501.42</v>
      </c>
    </row>
    <row r="289" spans="1:4" x14ac:dyDescent="0.25">
      <c r="A289" s="30">
        <v>12563</v>
      </c>
      <c r="B289" s="30" t="s">
        <v>13147</v>
      </c>
      <c r="C289" s="30" t="s">
        <v>4113</v>
      </c>
      <c r="D289" s="210">
        <v>358.75</v>
      </c>
    </row>
    <row r="290" spans="1:4" x14ac:dyDescent="0.25">
      <c r="A290" s="30">
        <v>43425</v>
      </c>
      <c r="B290" s="30" t="s">
        <v>13148</v>
      </c>
      <c r="C290" s="30" t="s">
        <v>4113</v>
      </c>
      <c r="D290" s="210">
        <v>225.64</v>
      </c>
    </row>
    <row r="291" spans="1:4" x14ac:dyDescent="0.25">
      <c r="A291" s="30">
        <v>43446</v>
      </c>
      <c r="B291" s="30" t="s">
        <v>13149</v>
      </c>
      <c r="C291" s="30" t="s">
        <v>4113</v>
      </c>
      <c r="D291" s="210">
        <v>476.35</v>
      </c>
    </row>
    <row r="292" spans="1:4" x14ac:dyDescent="0.25">
      <c r="A292" s="30">
        <v>43447</v>
      </c>
      <c r="B292" s="30" t="s">
        <v>13150</v>
      </c>
      <c r="C292" s="30" t="s">
        <v>4113</v>
      </c>
      <c r="D292" s="210">
        <v>585</v>
      </c>
    </row>
    <row r="293" spans="1:4" x14ac:dyDescent="0.25">
      <c r="A293" s="30">
        <v>43448</v>
      </c>
      <c r="B293" s="30" t="s">
        <v>13151</v>
      </c>
      <c r="C293" s="30" t="s">
        <v>4113</v>
      </c>
      <c r="D293" s="210">
        <v>819</v>
      </c>
    </row>
    <row r="294" spans="1:4" x14ac:dyDescent="0.25">
      <c r="A294" s="30">
        <v>13761</v>
      </c>
      <c r="B294" s="30" t="s">
        <v>5629</v>
      </c>
      <c r="C294" s="30" t="s">
        <v>4113</v>
      </c>
      <c r="D294" s="211">
        <v>5651.08</v>
      </c>
    </row>
    <row r="295" spans="1:4" x14ac:dyDescent="0.25">
      <c r="A295" s="30">
        <v>12888</v>
      </c>
      <c r="B295" s="30" t="s">
        <v>5630</v>
      </c>
      <c r="C295" s="30" t="s">
        <v>4122</v>
      </c>
      <c r="D295" s="210">
        <v>96.72</v>
      </c>
    </row>
    <row r="296" spans="1:4" x14ac:dyDescent="0.25">
      <c r="A296" s="30">
        <v>12889</v>
      </c>
      <c r="B296" s="30" t="s">
        <v>5631</v>
      </c>
      <c r="C296" s="30" t="s">
        <v>4122</v>
      </c>
      <c r="D296" s="210">
        <v>63.16</v>
      </c>
    </row>
    <row r="297" spans="1:4" x14ac:dyDescent="0.25">
      <c r="A297" s="30">
        <v>4814</v>
      </c>
      <c r="B297" s="30" t="s">
        <v>5632</v>
      </c>
      <c r="C297" s="30" t="s">
        <v>4113</v>
      </c>
      <c r="D297" s="210">
        <v>77.27</v>
      </c>
    </row>
    <row r="298" spans="1:4" x14ac:dyDescent="0.25">
      <c r="A298" s="30">
        <v>25967</v>
      </c>
      <c r="B298" s="30" t="s">
        <v>5633</v>
      </c>
      <c r="C298" s="30" t="s">
        <v>4113</v>
      </c>
      <c r="D298" s="211">
        <v>2513.13</v>
      </c>
    </row>
    <row r="299" spans="1:4" x14ac:dyDescent="0.25">
      <c r="A299" s="30">
        <v>6122</v>
      </c>
      <c r="B299" s="30" t="s">
        <v>13152</v>
      </c>
      <c r="C299" s="30" t="s">
        <v>4115</v>
      </c>
      <c r="D299" s="210">
        <v>13.13</v>
      </c>
    </row>
    <row r="300" spans="1:4" x14ac:dyDescent="0.25">
      <c r="A300" s="30">
        <v>40810</v>
      </c>
      <c r="B300" s="30" t="s">
        <v>5634</v>
      </c>
      <c r="C300" s="30" t="s">
        <v>4120</v>
      </c>
      <c r="D300" s="211">
        <v>2329.2399999999998</v>
      </c>
    </row>
    <row r="301" spans="1:4" x14ac:dyDescent="0.25">
      <c r="A301" s="30">
        <v>21100</v>
      </c>
      <c r="B301" s="30" t="s">
        <v>5635</v>
      </c>
      <c r="C301" s="30" t="s">
        <v>4113</v>
      </c>
      <c r="D301" s="211">
        <v>2766.6</v>
      </c>
    </row>
    <row r="302" spans="1:4" x14ac:dyDescent="0.25">
      <c r="A302" s="30">
        <v>11816</v>
      </c>
      <c r="B302" s="30" t="s">
        <v>5636</v>
      </c>
      <c r="C302" s="30" t="s">
        <v>4113</v>
      </c>
      <c r="D302" s="211">
        <v>2950</v>
      </c>
    </row>
    <row r="303" spans="1:4" x14ac:dyDescent="0.25">
      <c r="A303" s="30">
        <v>11814</v>
      </c>
      <c r="B303" s="30" t="s">
        <v>5637</v>
      </c>
      <c r="C303" s="30" t="s">
        <v>4113</v>
      </c>
      <c r="D303" s="211">
        <v>6421.41</v>
      </c>
    </row>
    <row r="304" spans="1:4" x14ac:dyDescent="0.25">
      <c r="A304" s="30">
        <v>14186</v>
      </c>
      <c r="B304" s="30" t="s">
        <v>5638</v>
      </c>
      <c r="C304" s="30" t="s">
        <v>4113</v>
      </c>
      <c r="D304" s="211">
        <v>8062.94</v>
      </c>
    </row>
    <row r="305" spans="1:4" x14ac:dyDescent="0.25">
      <c r="A305" s="30">
        <v>14185</v>
      </c>
      <c r="B305" s="30" t="s">
        <v>5639</v>
      </c>
      <c r="C305" s="30" t="s">
        <v>4113</v>
      </c>
      <c r="D305" s="211">
        <v>10444.66</v>
      </c>
    </row>
    <row r="306" spans="1:4" x14ac:dyDescent="0.25">
      <c r="A306" s="30">
        <v>11811</v>
      </c>
      <c r="B306" s="30" t="s">
        <v>5640</v>
      </c>
      <c r="C306" s="30" t="s">
        <v>4113</v>
      </c>
      <c r="D306" s="211">
        <v>3993.64</v>
      </c>
    </row>
    <row r="307" spans="1:4" x14ac:dyDescent="0.25">
      <c r="A307" s="30">
        <v>26038</v>
      </c>
      <c r="B307" s="30" t="s">
        <v>5641</v>
      </c>
      <c r="C307" s="30" t="s">
        <v>4113</v>
      </c>
      <c r="D307" s="211">
        <v>231521.19</v>
      </c>
    </row>
    <row r="308" spans="1:4" x14ac:dyDescent="0.25">
      <c r="A308" s="30">
        <v>34482</v>
      </c>
      <c r="B308" s="30" t="s">
        <v>5642</v>
      </c>
      <c r="C308" s="30" t="s">
        <v>4113</v>
      </c>
      <c r="D308" s="211">
        <v>5423.12</v>
      </c>
    </row>
    <row r="309" spans="1:4" x14ac:dyDescent="0.25">
      <c r="A309" s="30">
        <v>34469</v>
      </c>
      <c r="B309" s="30" t="s">
        <v>5643</v>
      </c>
      <c r="C309" s="30" t="s">
        <v>4113</v>
      </c>
      <c r="D309" s="211">
        <v>8388.89</v>
      </c>
    </row>
    <row r="310" spans="1:4" x14ac:dyDescent="0.25">
      <c r="A310" s="30">
        <v>34472</v>
      </c>
      <c r="B310" s="30" t="s">
        <v>5644</v>
      </c>
      <c r="C310" s="30" t="s">
        <v>4113</v>
      </c>
      <c r="D310" s="211">
        <v>2581</v>
      </c>
    </row>
    <row r="311" spans="1:4" x14ac:dyDescent="0.25">
      <c r="A311" s="30">
        <v>34476</v>
      </c>
      <c r="B311" s="30" t="s">
        <v>5645</v>
      </c>
      <c r="C311" s="30" t="s">
        <v>4113</v>
      </c>
      <c r="D311" s="211">
        <v>4375.16</v>
      </c>
    </row>
    <row r="312" spans="1:4" x14ac:dyDescent="0.25">
      <c r="A312" s="30">
        <v>34477</v>
      </c>
      <c r="B312" s="30" t="s">
        <v>5646</v>
      </c>
      <c r="C312" s="30" t="s">
        <v>4113</v>
      </c>
      <c r="D312" s="211">
        <v>5806.68</v>
      </c>
    </row>
    <row r="313" spans="1:4" x14ac:dyDescent="0.25">
      <c r="A313" s="30">
        <v>42425</v>
      </c>
      <c r="B313" s="30" t="s">
        <v>5647</v>
      </c>
      <c r="C313" s="30" t="s">
        <v>4113</v>
      </c>
      <c r="D313" s="211">
        <v>2270.0700000000002</v>
      </c>
    </row>
    <row r="314" spans="1:4" x14ac:dyDescent="0.25">
      <c r="A314" s="30">
        <v>42422</v>
      </c>
      <c r="B314" s="30" t="s">
        <v>5648</v>
      </c>
      <c r="C314" s="30" t="s">
        <v>4113</v>
      </c>
      <c r="D314" s="211">
        <v>3370</v>
      </c>
    </row>
    <row r="315" spans="1:4" x14ac:dyDescent="0.25">
      <c r="A315" s="30">
        <v>43184</v>
      </c>
      <c r="B315" s="30" t="s">
        <v>13153</v>
      </c>
      <c r="C315" s="30" t="s">
        <v>4113</v>
      </c>
      <c r="D315" s="211">
        <v>4657.66</v>
      </c>
    </row>
    <row r="316" spans="1:4" x14ac:dyDescent="0.25">
      <c r="A316" s="30">
        <v>42424</v>
      </c>
      <c r="B316" s="30" t="s">
        <v>5649</v>
      </c>
      <c r="C316" s="30" t="s">
        <v>4113</v>
      </c>
      <c r="D316" s="211">
        <v>2027.37</v>
      </c>
    </row>
    <row r="317" spans="1:4" x14ac:dyDescent="0.25">
      <c r="A317" s="30">
        <v>42421</v>
      </c>
      <c r="B317" s="30" t="s">
        <v>13154</v>
      </c>
      <c r="C317" s="30" t="s">
        <v>4113</v>
      </c>
      <c r="D317" s="211">
        <v>18459.009999999998</v>
      </c>
    </row>
    <row r="318" spans="1:4" x14ac:dyDescent="0.25">
      <c r="A318" s="30">
        <v>42416</v>
      </c>
      <c r="B318" s="30" t="s">
        <v>5650</v>
      </c>
      <c r="C318" s="30" t="s">
        <v>4113</v>
      </c>
      <c r="D318" s="211">
        <v>8739.77</v>
      </c>
    </row>
    <row r="319" spans="1:4" x14ac:dyDescent="0.25">
      <c r="A319" s="30">
        <v>42417</v>
      </c>
      <c r="B319" s="30" t="s">
        <v>5651</v>
      </c>
      <c r="C319" s="30" t="s">
        <v>4113</v>
      </c>
      <c r="D319" s="211">
        <v>9798</v>
      </c>
    </row>
    <row r="320" spans="1:4" x14ac:dyDescent="0.25">
      <c r="A320" s="30">
        <v>42419</v>
      </c>
      <c r="B320" s="30" t="s">
        <v>5652</v>
      </c>
      <c r="C320" s="30" t="s">
        <v>4113</v>
      </c>
      <c r="D320" s="211">
        <v>11069.66</v>
      </c>
    </row>
    <row r="321" spans="1:4" x14ac:dyDescent="0.25">
      <c r="A321" s="30">
        <v>42420</v>
      </c>
      <c r="B321" s="30" t="s">
        <v>5653</v>
      </c>
      <c r="C321" s="30" t="s">
        <v>4113</v>
      </c>
      <c r="D321" s="211">
        <v>15214.43</v>
      </c>
    </row>
    <row r="322" spans="1:4" x14ac:dyDescent="0.25">
      <c r="A322" s="30">
        <v>43195</v>
      </c>
      <c r="B322" s="30" t="s">
        <v>13155</v>
      </c>
      <c r="C322" s="30" t="s">
        <v>4113</v>
      </c>
      <c r="D322" s="211">
        <v>5357.21</v>
      </c>
    </row>
    <row r="323" spans="1:4" x14ac:dyDescent="0.25">
      <c r="A323" s="30">
        <v>43196</v>
      </c>
      <c r="B323" s="30" t="s">
        <v>13156</v>
      </c>
      <c r="C323" s="30" t="s">
        <v>4113</v>
      </c>
      <c r="D323" s="211">
        <v>6639.5</v>
      </c>
    </row>
    <row r="324" spans="1:4" x14ac:dyDescent="0.25">
      <c r="A324" s="30">
        <v>43198</v>
      </c>
      <c r="B324" s="30" t="s">
        <v>13157</v>
      </c>
      <c r="C324" s="30" t="s">
        <v>4113</v>
      </c>
      <c r="D324" s="211">
        <v>9866.14</v>
      </c>
    </row>
    <row r="325" spans="1:4" x14ac:dyDescent="0.25">
      <c r="A325" s="30">
        <v>43199</v>
      </c>
      <c r="B325" s="30" t="s">
        <v>13158</v>
      </c>
      <c r="C325" s="30" t="s">
        <v>4113</v>
      </c>
      <c r="D325" s="211">
        <v>10227.67</v>
      </c>
    </row>
    <row r="326" spans="1:4" x14ac:dyDescent="0.25">
      <c r="A326" s="30">
        <v>43200</v>
      </c>
      <c r="B326" s="30" t="s">
        <v>13159</v>
      </c>
      <c r="C326" s="30" t="s">
        <v>4113</v>
      </c>
      <c r="D326" s="211">
        <v>11736.99</v>
      </c>
    </row>
    <row r="327" spans="1:4" x14ac:dyDescent="0.25">
      <c r="A327" s="30">
        <v>39556</v>
      </c>
      <c r="B327" s="30" t="s">
        <v>5654</v>
      </c>
      <c r="C327" s="30" t="s">
        <v>4113</v>
      </c>
      <c r="D327" s="211">
        <v>6410.4</v>
      </c>
    </row>
    <row r="328" spans="1:4" x14ac:dyDescent="0.25">
      <c r="A328" s="30">
        <v>39557</v>
      </c>
      <c r="B328" s="30" t="s">
        <v>5655</v>
      </c>
      <c r="C328" s="30" t="s">
        <v>4113</v>
      </c>
      <c r="D328" s="211">
        <v>6902.6</v>
      </c>
    </row>
    <row r="329" spans="1:4" x14ac:dyDescent="0.25">
      <c r="A329" s="30">
        <v>39559</v>
      </c>
      <c r="B329" s="30" t="s">
        <v>5656</v>
      </c>
      <c r="C329" s="30" t="s">
        <v>4113</v>
      </c>
      <c r="D329" s="211">
        <v>10200.719999999999</v>
      </c>
    </row>
    <row r="330" spans="1:4" x14ac:dyDescent="0.25">
      <c r="A330" s="30">
        <v>39560</v>
      </c>
      <c r="B330" s="30" t="s">
        <v>5657</v>
      </c>
      <c r="C330" s="30" t="s">
        <v>4113</v>
      </c>
      <c r="D330" s="211">
        <v>11801.23</v>
      </c>
    </row>
    <row r="331" spans="1:4" x14ac:dyDescent="0.25">
      <c r="A331" s="30">
        <v>39561</v>
      </c>
      <c r="B331" s="30" t="s">
        <v>5658</v>
      </c>
      <c r="C331" s="30" t="s">
        <v>4113</v>
      </c>
      <c r="D331" s="211">
        <v>12345.6</v>
      </c>
    </row>
    <row r="332" spans="1:4" x14ac:dyDescent="0.25">
      <c r="A332" s="30">
        <v>43190</v>
      </c>
      <c r="B332" s="30" t="s">
        <v>13160</v>
      </c>
      <c r="C332" s="30" t="s">
        <v>4113</v>
      </c>
      <c r="D332" s="211">
        <v>1821.88</v>
      </c>
    </row>
    <row r="333" spans="1:4" x14ac:dyDescent="0.25">
      <c r="A333" s="30">
        <v>39555</v>
      </c>
      <c r="B333" s="30" t="s">
        <v>5659</v>
      </c>
      <c r="C333" s="30" t="s">
        <v>4113</v>
      </c>
      <c r="D333" s="211">
        <v>1970.81</v>
      </c>
    </row>
    <row r="334" spans="1:4" x14ac:dyDescent="0.25">
      <c r="A334" s="30">
        <v>43191</v>
      </c>
      <c r="B334" s="30" t="s">
        <v>13161</v>
      </c>
      <c r="C334" s="30" t="s">
        <v>4113</v>
      </c>
      <c r="D334" s="211">
        <v>2621.44</v>
      </c>
    </row>
    <row r="335" spans="1:4" x14ac:dyDescent="0.25">
      <c r="A335" s="30">
        <v>39548</v>
      </c>
      <c r="B335" s="30" t="s">
        <v>5660</v>
      </c>
      <c r="C335" s="30" t="s">
        <v>4113</v>
      </c>
      <c r="D335" s="211">
        <v>2923.32</v>
      </c>
    </row>
    <row r="336" spans="1:4" x14ac:dyDescent="0.25">
      <c r="A336" s="30">
        <v>43192</v>
      </c>
      <c r="B336" s="30" t="s">
        <v>13162</v>
      </c>
      <c r="C336" s="30" t="s">
        <v>4113</v>
      </c>
      <c r="D336" s="211">
        <v>3433.86</v>
      </c>
    </row>
    <row r="337" spans="1:4" x14ac:dyDescent="0.25">
      <c r="A337" s="30">
        <v>39554</v>
      </c>
      <c r="B337" s="30" t="s">
        <v>5661</v>
      </c>
      <c r="C337" s="30" t="s">
        <v>4113</v>
      </c>
      <c r="D337" s="211">
        <v>3865.65</v>
      </c>
    </row>
    <row r="338" spans="1:4" x14ac:dyDescent="0.25">
      <c r="A338" s="30">
        <v>43194</v>
      </c>
      <c r="B338" s="30" t="s">
        <v>13163</v>
      </c>
      <c r="C338" s="30" t="s">
        <v>4113</v>
      </c>
      <c r="D338" s="211">
        <v>1560.75</v>
      </c>
    </row>
    <row r="339" spans="1:4" x14ac:dyDescent="0.25">
      <c r="A339" s="30">
        <v>39551</v>
      </c>
      <c r="B339" s="30" t="s">
        <v>5662</v>
      </c>
      <c r="C339" s="30" t="s">
        <v>4113</v>
      </c>
      <c r="D339" s="211">
        <v>1718.55</v>
      </c>
    </row>
    <row r="340" spans="1:4" x14ac:dyDescent="0.25">
      <c r="A340" s="30">
        <v>43185</v>
      </c>
      <c r="B340" s="30" t="s">
        <v>13164</v>
      </c>
      <c r="C340" s="30" t="s">
        <v>4113</v>
      </c>
      <c r="D340" s="211">
        <v>4883.83</v>
      </c>
    </row>
    <row r="341" spans="1:4" x14ac:dyDescent="0.25">
      <c r="A341" s="30">
        <v>43186</v>
      </c>
      <c r="B341" s="30" t="s">
        <v>13165</v>
      </c>
      <c r="C341" s="30" t="s">
        <v>4113</v>
      </c>
      <c r="D341" s="211">
        <v>5151.45</v>
      </c>
    </row>
    <row r="342" spans="1:4" x14ac:dyDescent="0.25">
      <c r="A342" s="30">
        <v>43187</v>
      </c>
      <c r="B342" s="30" t="s">
        <v>13166</v>
      </c>
      <c r="C342" s="30" t="s">
        <v>4113</v>
      </c>
      <c r="D342" s="211">
        <v>6836.03</v>
      </c>
    </row>
    <row r="343" spans="1:4" x14ac:dyDescent="0.25">
      <c r="A343" s="30">
        <v>43188</v>
      </c>
      <c r="B343" s="30" t="s">
        <v>13167</v>
      </c>
      <c r="C343" s="30" t="s">
        <v>4113</v>
      </c>
      <c r="D343" s="211">
        <v>8282.75</v>
      </c>
    </row>
    <row r="344" spans="1:4" x14ac:dyDescent="0.25">
      <c r="A344" s="30">
        <v>43189</v>
      </c>
      <c r="B344" s="30" t="s">
        <v>13168</v>
      </c>
      <c r="C344" s="30" t="s">
        <v>4113</v>
      </c>
      <c r="D344" s="211">
        <v>9316.7199999999993</v>
      </c>
    </row>
    <row r="345" spans="1:4" x14ac:dyDescent="0.25">
      <c r="A345" s="30">
        <v>39580</v>
      </c>
      <c r="B345" s="30" t="s">
        <v>5663</v>
      </c>
      <c r="C345" s="30" t="s">
        <v>4113</v>
      </c>
      <c r="D345" s="211">
        <v>73419.56</v>
      </c>
    </row>
    <row r="346" spans="1:4" x14ac:dyDescent="0.25">
      <c r="A346" s="30">
        <v>39577</v>
      </c>
      <c r="B346" s="30" t="s">
        <v>5664</v>
      </c>
      <c r="C346" s="30" t="s">
        <v>4113</v>
      </c>
      <c r="D346" s="211">
        <v>22980.16</v>
      </c>
    </row>
    <row r="347" spans="1:4" x14ac:dyDescent="0.25">
      <c r="A347" s="30">
        <v>39578</v>
      </c>
      <c r="B347" s="30" t="s">
        <v>5665</v>
      </c>
      <c r="C347" s="30" t="s">
        <v>4113</v>
      </c>
      <c r="D347" s="211">
        <v>29656.36</v>
      </c>
    </row>
    <row r="348" spans="1:4" x14ac:dyDescent="0.25">
      <c r="A348" s="30">
        <v>39579</v>
      </c>
      <c r="B348" s="30" t="s">
        <v>5666</v>
      </c>
      <c r="C348" s="30" t="s">
        <v>4113</v>
      </c>
      <c r="D348" s="211">
        <v>43147.68</v>
      </c>
    </row>
    <row r="349" spans="1:4" x14ac:dyDescent="0.25">
      <c r="A349" s="30">
        <v>39826</v>
      </c>
      <c r="B349" s="30" t="s">
        <v>5667</v>
      </c>
      <c r="C349" s="30" t="s">
        <v>4113</v>
      </c>
      <c r="D349" s="211">
        <v>5299.32</v>
      </c>
    </row>
    <row r="350" spans="1:4" x14ac:dyDescent="0.25">
      <c r="A350" s="30">
        <v>10700</v>
      </c>
      <c r="B350" s="30" t="s">
        <v>5668</v>
      </c>
      <c r="C350" s="30" t="s">
        <v>4113</v>
      </c>
      <c r="D350" s="211">
        <v>20226.68</v>
      </c>
    </row>
    <row r="351" spans="1:4" x14ac:dyDescent="0.25">
      <c r="A351" s="30">
        <v>346</v>
      </c>
      <c r="B351" s="30" t="s">
        <v>5669</v>
      </c>
      <c r="C351" s="30" t="s">
        <v>4117</v>
      </c>
      <c r="D351" s="210">
        <v>23.68</v>
      </c>
    </row>
    <row r="352" spans="1:4" x14ac:dyDescent="0.25">
      <c r="A352" s="30">
        <v>3312</v>
      </c>
      <c r="B352" s="30" t="s">
        <v>5670</v>
      </c>
      <c r="C352" s="30" t="s">
        <v>4117</v>
      </c>
      <c r="D352" s="210">
        <v>21.12</v>
      </c>
    </row>
    <row r="353" spans="1:4" x14ac:dyDescent="0.25">
      <c r="A353" s="30">
        <v>339</v>
      </c>
      <c r="B353" s="30" t="s">
        <v>13169</v>
      </c>
      <c r="C353" s="30" t="s">
        <v>4116</v>
      </c>
      <c r="D353" s="210">
        <v>1.22</v>
      </c>
    </row>
    <row r="354" spans="1:4" x14ac:dyDescent="0.25">
      <c r="A354" s="30">
        <v>340</v>
      </c>
      <c r="B354" s="30" t="s">
        <v>5671</v>
      </c>
      <c r="C354" s="30" t="s">
        <v>4116</v>
      </c>
      <c r="D354" s="210">
        <v>1.1000000000000001</v>
      </c>
    </row>
    <row r="355" spans="1:4" x14ac:dyDescent="0.25">
      <c r="A355" s="30">
        <v>43130</v>
      </c>
      <c r="B355" s="30" t="s">
        <v>13170</v>
      </c>
      <c r="C355" s="30" t="s">
        <v>4117</v>
      </c>
      <c r="D355" s="210">
        <v>19.989999999999998</v>
      </c>
    </row>
    <row r="356" spans="1:4" x14ac:dyDescent="0.25">
      <c r="A356" s="30">
        <v>344</v>
      </c>
      <c r="B356" s="30" t="s">
        <v>13171</v>
      </c>
      <c r="C356" s="30" t="s">
        <v>4117</v>
      </c>
      <c r="D356" s="210">
        <v>26.28</v>
      </c>
    </row>
    <row r="357" spans="1:4" x14ac:dyDescent="0.25">
      <c r="A357" s="30">
        <v>345</v>
      </c>
      <c r="B357" s="30" t="s">
        <v>13172</v>
      </c>
      <c r="C357" s="30" t="s">
        <v>4117</v>
      </c>
      <c r="D357" s="210">
        <v>28.51</v>
      </c>
    </row>
    <row r="358" spans="1:4" x14ac:dyDescent="0.25">
      <c r="A358" s="30">
        <v>43131</v>
      </c>
      <c r="B358" s="30" t="s">
        <v>13173</v>
      </c>
      <c r="C358" s="30" t="s">
        <v>4117</v>
      </c>
      <c r="D358" s="210">
        <v>23.22</v>
      </c>
    </row>
    <row r="359" spans="1:4" x14ac:dyDescent="0.25">
      <c r="A359" s="30">
        <v>3313</v>
      </c>
      <c r="B359" s="30" t="s">
        <v>5672</v>
      </c>
      <c r="C359" s="30" t="s">
        <v>4117</v>
      </c>
      <c r="D359" s="210">
        <v>27.18</v>
      </c>
    </row>
    <row r="360" spans="1:4" x14ac:dyDescent="0.25">
      <c r="A360" s="30">
        <v>43132</v>
      </c>
      <c r="B360" s="30" t="s">
        <v>13174</v>
      </c>
      <c r="C360" s="30" t="s">
        <v>4117</v>
      </c>
      <c r="D360" s="210">
        <v>19.989999999999998</v>
      </c>
    </row>
    <row r="361" spans="1:4" x14ac:dyDescent="0.25">
      <c r="A361" s="30">
        <v>366</v>
      </c>
      <c r="B361" s="30" t="s">
        <v>5673</v>
      </c>
      <c r="C361" s="30" t="s">
        <v>4119</v>
      </c>
      <c r="D361" s="210">
        <v>78</v>
      </c>
    </row>
    <row r="362" spans="1:4" x14ac:dyDescent="0.25">
      <c r="A362" s="30">
        <v>367</v>
      </c>
      <c r="B362" s="30" t="s">
        <v>5674</v>
      </c>
      <c r="C362" s="30" t="s">
        <v>4119</v>
      </c>
      <c r="D362" s="210">
        <v>76.5</v>
      </c>
    </row>
    <row r="363" spans="1:4" x14ac:dyDescent="0.25">
      <c r="A363" s="30">
        <v>370</v>
      </c>
      <c r="B363" s="30" t="s">
        <v>5675</v>
      </c>
      <c r="C363" s="30" t="s">
        <v>4119</v>
      </c>
      <c r="D363" s="210">
        <v>74.17</v>
      </c>
    </row>
    <row r="364" spans="1:4" x14ac:dyDescent="0.25">
      <c r="A364" s="30">
        <v>368</v>
      </c>
      <c r="B364" s="30" t="s">
        <v>5676</v>
      </c>
      <c r="C364" s="30" t="s">
        <v>4119</v>
      </c>
      <c r="D364" s="210">
        <v>57.37</v>
      </c>
    </row>
    <row r="365" spans="1:4" x14ac:dyDescent="0.25">
      <c r="A365" s="30">
        <v>11075</v>
      </c>
      <c r="B365" s="30" t="s">
        <v>5677</v>
      </c>
      <c r="C365" s="30" t="s">
        <v>4119</v>
      </c>
      <c r="D365" s="211">
        <v>1252.68</v>
      </c>
    </row>
    <row r="366" spans="1:4" x14ac:dyDescent="0.25">
      <c r="A366" s="30">
        <v>1381</v>
      </c>
      <c r="B366" s="30" t="s">
        <v>5678</v>
      </c>
      <c r="C366" s="30" t="s">
        <v>4117</v>
      </c>
      <c r="D366" s="210">
        <v>0.78</v>
      </c>
    </row>
    <row r="367" spans="1:4" x14ac:dyDescent="0.25">
      <c r="A367" s="30">
        <v>34353</v>
      </c>
      <c r="B367" s="30" t="s">
        <v>13175</v>
      </c>
      <c r="C367" s="30" t="s">
        <v>4117</v>
      </c>
      <c r="D367" s="210">
        <v>1.45</v>
      </c>
    </row>
    <row r="368" spans="1:4" x14ac:dyDescent="0.25">
      <c r="A368" s="30">
        <v>37595</v>
      </c>
      <c r="B368" s="30" t="s">
        <v>13176</v>
      </c>
      <c r="C368" s="30" t="s">
        <v>4117</v>
      </c>
      <c r="D368" s="210">
        <v>2.39</v>
      </c>
    </row>
    <row r="369" spans="1:4" x14ac:dyDescent="0.25">
      <c r="A369" s="30">
        <v>37596</v>
      </c>
      <c r="B369" s="30" t="s">
        <v>13177</v>
      </c>
      <c r="C369" s="30" t="s">
        <v>4117</v>
      </c>
      <c r="D369" s="210">
        <v>2.75</v>
      </c>
    </row>
    <row r="370" spans="1:4" x14ac:dyDescent="0.25">
      <c r="A370" s="30">
        <v>371</v>
      </c>
      <c r="B370" s="30" t="s">
        <v>5679</v>
      </c>
      <c r="C370" s="30" t="s">
        <v>4117</v>
      </c>
      <c r="D370" s="210">
        <v>0.85</v>
      </c>
    </row>
    <row r="371" spans="1:4" x14ac:dyDescent="0.25">
      <c r="A371" s="30">
        <v>37553</v>
      </c>
      <c r="B371" s="30" t="s">
        <v>5680</v>
      </c>
      <c r="C371" s="30" t="s">
        <v>4117</v>
      </c>
      <c r="D371" s="210">
        <v>1.59</v>
      </c>
    </row>
    <row r="372" spans="1:4" x14ac:dyDescent="0.25">
      <c r="A372" s="30">
        <v>37552</v>
      </c>
      <c r="B372" s="30" t="s">
        <v>5681</v>
      </c>
      <c r="C372" s="30" t="s">
        <v>4117</v>
      </c>
      <c r="D372" s="210">
        <v>2.56</v>
      </c>
    </row>
    <row r="373" spans="1:4" x14ac:dyDescent="0.25">
      <c r="A373" s="30">
        <v>36880</v>
      </c>
      <c r="B373" s="30" t="s">
        <v>13178</v>
      </c>
      <c r="C373" s="30" t="s">
        <v>4117</v>
      </c>
      <c r="D373" s="210">
        <v>2.6</v>
      </c>
    </row>
    <row r="374" spans="1:4" x14ac:dyDescent="0.25">
      <c r="A374" s="30">
        <v>34355</v>
      </c>
      <c r="B374" s="30" t="s">
        <v>5682</v>
      </c>
      <c r="C374" s="30" t="s">
        <v>4117</v>
      </c>
      <c r="D374" s="210">
        <v>2.2400000000000002</v>
      </c>
    </row>
    <row r="375" spans="1:4" x14ac:dyDescent="0.25">
      <c r="A375" s="30">
        <v>130</v>
      </c>
      <c r="B375" s="30" t="s">
        <v>5683</v>
      </c>
      <c r="C375" s="30" t="s">
        <v>4117</v>
      </c>
      <c r="D375" s="210">
        <v>3.09</v>
      </c>
    </row>
    <row r="376" spans="1:4" x14ac:dyDescent="0.25">
      <c r="A376" s="30">
        <v>135</v>
      </c>
      <c r="B376" s="30" t="s">
        <v>5684</v>
      </c>
      <c r="C376" s="30" t="s">
        <v>4117</v>
      </c>
      <c r="D376" s="210">
        <v>2.4900000000000002</v>
      </c>
    </row>
    <row r="377" spans="1:4" x14ac:dyDescent="0.25">
      <c r="A377" s="30">
        <v>36886</v>
      </c>
      <c r="B377" s="30" t="s">
        <v>5685</v>
      </c>
      <c r="C377" s="30" t="s">
        <v>4117</v>
      </c>
      <c r="D377" s="210">
        <v>0.8</v>
      </c>
    </row>
    <row r="378" spans="1:4" x14ac:dyDescent="0.25">
      <c r="A378" s="30">
        <v>38546</v>
      </c>
      <c r="B378" s="30" t="s">
        <v>5686</v>
      </c>
      <c r="C378" s="30" t="s">
        <v>4119</v>
      </c>
      <c r="D378" s="210">
        <v>455.55</v>
      </c>
    </row>
    <row r="379" spans="1:4" x14ac:dyDescent="0.25">
      <c r="A379" s="30">
        <v>34549</v>
      </c>
      <c r="B379" s="30" t="s">
        <v>5687</v>
      </c>
      <c r="C379" s="30" t="s">
        <v>4119</v>
      </c>
      <c r="D379" s="210">
        <v>206.25</v>
      </c>
    </row>
    <row r="380" spans="1:4" x14ac:dyDescent="0.25">
      <c r="A380" s="30">
        <v>6081</v>
      </c>
      <c r="B380" s="30" t="s">
        <v>5688</v>
      </c>
      <c r="C380" s="30" t="s">
        <v>4119</v>
      </c>
      <c r="D380" s="210">
        <v>29.21</v>
      </c>
    </row>
    <row r="381" spans="1:4" x14ac:dyDescent="0.25">
      <c r="A381" s="30">
        <v>6077</v>
      </c>
      <c r="B381" s="30" t="s">
        <v>5689</v>
      </c>
      <c r="C381" s="30" t="s">
        <v>4119</v>
      </c>
      <c r="D381" s="210">
        <v>16.84</v>
      </c>
    </row>
    <row r="382" spans="1:4" x14ac:dyDescent="0.25">
      <c r="A382" s="30">
        <v>6079</v>
      </c>
      <c r="B382" s="30" t="s">
        <v>5690</v>
      </c>
      <c r="C382" s="30" t="s">
        <v>4119</v>
      </c>
      <c r="D382" s="210">
        <v>9.6199999999999992</v>
      </c>
    </row>
    <row r="383" spans="1:4" x14ac:dyDescent="0.25">
      <c r="A383" s="30">
        <v>1091</v>
      </c>
      <c r="B383" s="30" t="s">
        <v>5691</v>
      </c>
      <c r="C383" s="30" t="s">
        <v>4113</v>
      </c>
      <c r="D383" s="210">
        <v>26.43</v>
      </c>
    </row>
    <row r="384" spans="1:4" x14ac:dyDescent="0.25">
      <c r="A384" s="30">
        <v>1094</v>
      </c>
      <c r="B384" s="30" t="s">
        <v>5692</v>
      </c>
      <c r="C384" s="30" t="s">
        <v>4113</v>
      </c>
      <c r="D384" s="210">
        <v>18.48</v>
      </c>
    </row>
    <row r="385" spans="1:4" x14ac:dyDescent="0.25">
      <c r="A385" s="30">
        <v>1095</v>
      </c>
      <c r="B385" s="30" t="s">
        <v>5693</v>
      </c>
      <c r="C385" s="30" t="s">
        <v>4113</v>
      </c>
      <c r="D385" s="210">
        <v>39.29</v>
      </c>
    </row>
    <row r="386" spans="1:4" x14ac:dyDescent="0.25">
      <c r="A386" s="30">
        <v>1092</v>
      </c>
      <c r="B386" s="30" t="s">
        <v>5694</v>
      </c>
      <c r="C386" s="30" t="s">
        <v>4113</v>
      </c>
      <c r="D386" s="210">
        <v>30.4</v>
      </c>
    </row>
    <row r="387" spans="1:4" x14ac:dyDescent="0.25">
      <c r="A387" s="30">
        <v>1093</v>
      </c>
      <c r="B387" s="30" t="s">
        <v>5695</v>
      </c>
      <c r="C387" s="30" t="s">
        <v>4113</v>
      </c>
      <c r="D387" s="210">
        <v>70.989999999999995</v>
      </c>
    </row>
    <row r="388" spans="1:4" x14ac:dyDescent="0.25">
      <c r="A388" s="30">
        <v>1090</v>
      </c>
      <c r="B388" s="30" t="s">
        <v>5696</v>
      </c>
      <c r="C388" s="30" t="s">
        <v>4113</v>
      </c>
      <c r="D388" s="210">
        <v>50.83</v>
      </c>
    </row>
    <row r="389" spans="1:4" x14ac:dyDescent="0.25">
      <c r="A389" s="30">
        <v>1096</v>
      </c>
      <c r="B389" s="30" t="s">
        <v>5697</v>
      </c>
      <c r="C389" s="30" t="s">
        <v>4113</v>
      </c>
      <c r="D389" s="210">
        <v>91.47</v>
      </c>
    </row>
    <row r="390" spans="1:4" x14ac:dyDescent="0.25">
      <c r="A390" s="30">
        <v>1097</v>
      </c>
      <c r="B390" s="30" t="s">
        <v>5698</v>
      </c>
      <c r="C390" s="30" t="s">
        <v>4113</v>
      </c>
      <c r="D390" s="210">
        <v>77.650000000000006</v>
      </c>
    </row>
    <row r="391" spans="1:4" x14ac:dyDescent="0.25">
      <c r="A391" s="30">
        <v>378</v>
      </c>
      <c r="B391" s="30" t="s">
        <v>5699</v>
      </c>
      <c r="C391" s="30" t="s">
        <v>4115</v>
      </c>
      <c r="D391" s="210">
        <v>13.66</v>
      </c>
    </row>
    <row r="392" spans="1:4" x14ac:dyDescent="0.25">
      <c r="A392" s="30">
        <v>40911</v>
      </c>
      <c r="B392" s="30" t="s">
        <v>5700</v>
      </c>
      <c r="C392" s="30" t="s">
        <v>4120</v>
      </c>
      <c r="D392" s="211">
        <v>2420.84</v>
      </c>
    </row>
    <row r="393" spans="1:4" x14ac:dyDescent="0.25">
      <c r="A393" s="30">
        <v>33939</v>
      </c>
      <c r="B393" s="30" t="s">
        <v>5701</v>
      </c>
      <c r="C393" s="30" t="s">
        <v>4115</v>
      </c>
      <c r="D393" s="210">
        <v>57.6</v>
      </c>
    </row>
    <row r="394" spans="1:4" x14ac:dyDescent="0.25">
      <c r="A394" s="30">
        <v>40815</v>
      </c>
      <c r="B394" s="30" t="s">
        <v>5702</v>
      </c>
      <c r="C394" s="30" t="s">
        <v>4120</v>
      </c>
      <c r="D394" s="211">
        <v>10206.879999999999</v>
      </c>
    </row>
    <row r="395" spans="1:4" x14ac:dyDescent="0.25">
      <c r="A395" s="30">
        <v>34760</v>
      </c>
      <c r="B395" s="30" t="s">
        <v>5703</v>
      </c>
      <c r="C395" s="30" t="s">
        <v>4115</v>
      </c>
      <c r="D395" s="210">
        <v>54.4</v>
      </c>
    </row>
    <row r="396" spans="1:4" x14ac:dyDescent="0.25">
      <c r="A396" s="30">
        <v>40935</v>
      </c>
      <c r="B396" s="30" t="s">
        <v>5704</v>
      </c>
      <c r="C396" s="30" t="s">
        <v>4120</v>
      </c>
      <c r="D396" s="211">
        <v>9637.7800000000007</v>
      </c>
    </row>
    <row r="397" spans="1:4" x14ac:dyDescent="0.25">
      <c r="A397" s="30">
        <v>33952</v>
      </c>
      <c r="B397" s="30" t="s">
        <v>5705</v>
      </c>
      <c r="C397" s="30" t="s">
        <v>4115</v>
      </c>
      <c r="D397" s="210">
        <v>81.819999999999993</v>
      </c>
    </row>
    <row r="398" spans="1:4" x14ac:dyDescent="0.25">
      <c r="A398" s="30">
        <v>40816</v>
      </c>
      <c r="B398" s="30" t="s">
        <v>5706</v>
      </c>
      <c r="C398" s="30" t="s">
        <v>4120</v>
      </c>
      <c r="D398" s="211">
        <v>14498.02</v>
      </c>
    </row>
    <row r="399" spans="1:4" x14ac:dyDescent="0.25">
      <c r="A399" s="30">
        <v>33953</v>
      </c>
      <c r="B399" s="30" t="s">
        <v>5707</v>
      </c>
      <c r="C399" s="30" t="s">
        <v>4115</v>
      </c>
      <c r="D399" s="210">
        <v>108.18</v>
      </c>
    </row>
    <row r="400" spans="1:4" x14ac:dyDescent="0.25">
      <c r="A400" s="30">
        <v>40817</v>
      </c>
      <c r="B400" s="30" t="s">
        <v>5708</v>
      </c>
      <c r="C400" s="30" t="s">
        <v>4120</v>
      </c>
      <c r="D400" s="211">
        <v>19167.669999999998</v>
      </c>
    </row>
    <row r="401" spans="1:4" x14ac:dyDescent="0.25">
      <c r="A401" s="30">
        <v>13348</v>
      </c>
      <c r="B401" s="30" t="s">
        <v>5709</v>
      </c>
      <c r="C401" s="30" t="s">
        <v>4113</v>
      </c>
      <c r="D401" s="210">
        <v>1.03</v>
      </c>
    </row>
    <row r="402" spans="1:4" x14ac:dyDescent="0.25">
      <c r="A402" s="30">
        <v>39211</v>
      </c>
      <c r="B402" s="30" t="s">
        <v>5710</v>
      </c>
      <c r="C402" s="30" t="s">
        <v>4113</v>
      </c>
      <c r="D402" s="210">
        <v>1.22</v>
      </c>
    </row>
    <row r="403" spans="1:4" x14ac:dyDescent="0.25">
      <c r="A403" s="30">
        <v>39212</v>
      </c>
      <c r="B403" s="30" t="s">
        <v>5711</v>
      </c>
      <c r="C403" s="30" t="s">
        <v>4113</v>
      </c>
      <c r="D403" s="210">
        <v>1.36</v>
      </c>
    </row>
    <row r="404" spans="1:4" x14ac:dyDescent="0.25">
      <c r="A404" s="30">
        <v>39208</v>
      </c>
      <c r="B404" s="30" t="s">
        <v>5712</v>
      </c>
      <c r="C404" s="30" t="s">
        <v>4113</v>
      </c>
      <c r="D404" s="210">
        <v>0.37</v>
      </c>
    </row>
    <row r="405" spans="1:4" x14ac:dyDescent="0.25">
      <c r="A405" s="30">
        <v>39210</v>
      </c>
      <c r="B405" s="30" t="s">
        <v>5713</v>
      </c>
      <c r="C405" s="30" t="s">
        <v>4113</v>
      </c>
      <c r="D405" s="210">
        <v>0.68</v>
      </c>
    </row>
    <row r="406" spans="1:4" x14ac:dyDescent="0.25">
      <c r="A406" s="30">
        <v>39214</v>
      </c>
      <c r="B406" s="30" t="s">
        <v>5714</v>
      </c>
      <c r="C406" s="30" t="s">
        <v>4113</v>
      </c>
      <c r="D406" s="210">
        <v>2.5299999999999998</v>
      </c>
    </row>
    <row r="407" spans="1:4" x14ac:dyDescent="0.25">
      <c r="A407" s="30">
        <v>39213</v>
      </c>
      <c r="B407" s="30" t="s">
        <v>5715</v>
      </c>
      <c r="C407" s="30" t="s">
        <v>4113</v>
      </c>
      <c r="D407" s="210">
        <v>1.79</v>
      </c>
    </row>
    <row r="408" spans="1:4" x14ac:dyDescent="0.25">
      <c r="A408" s="30">
        <v>39209</v>
      </c>
      <c r="B408" s="30" t="s">
        <v>5716</v>
      </c>
      <c r="C408" s="30" t="s">
        <v>4113</v>
      </c>
      <c r="D408" s="210">
        <v>0.44</v>
      </c>
    </row>
    <row r="409" spans="1:4" x14ac:dyDescent="0.25">
      <c r="A409" s="30">
        <v>39207</v>
      </c>
      <c r="B409" s="30" t="s">
        <v>5717</v>
      </c>
      <c r="C409" s="30" t="s">
        <v>4113</v>
      </c>
      <c r="D409" s="210">
        <v>0.68</v>
      </c>
    </row>
    <row r="410" spans="1:4" x14ac:dyDescent="0.25">
      <c r="A410" s="30">
        <v>39215</v>
      </c>
      <c r="B410" s="30" t="s">
        <v>5718</v>
      </c>
      <c r="C410" s="30" t="s">
        <v>4113</v>
      </c>
      <c r="D410" s="210">
        <v>4.6100000000000003</v>
      </c>
    </row>
    <row r="411" spans="1:4" x14ac:dyDescent="0.25">
      <c r="A411" s="30">
        <v>39216</v>
      </c>
      <c r="B411" s="30" t="s">
        <v>5719</v>
      </c>
      <c r="C411" s="30" t="s">
        <v>4113</v>
      </c>
      <c r="D411" s="210">
        <v>6.43</v>
      </c>
    </row>
    <row r="412" spans="1:4" x14ac:dyDescent="0.25">
      <c r="A412" s="30">
        <v>11267</v>
      </c>
      <c r="B412" s="30" t="s">
        <v>13179</v>
      </c>
      <c r="C412" s="30" t="s">
        <v>4113</v>
      </c>
      <c r="D412" s="210">
        <v>0.9</v>
      </c>
    </row>
    <row r="413" spans="1:4" x14ac:dyDescent="0.25">
      <c r="A413" s="30">
        <v>379</v>
      </c>
      <c r="B413" s="30" t="s">
        <v>5720</v>
      </c>
      <c r="C413" s="30" t="s">
        <v>4113</v>
      </c>
      <c r="D413" s="210">
        <v>0.9</v>
      </c>
    </row>
    <row r="414" spans="1:4" x14ac:dyDescent="0.25">
      <c r="A414" s="30">
        <v>510</v>
      </c>
      <c r="B414" s="30" t="s">
        <v>5721</v>
      </c>
      <c r="C414" s="30" t="s">
        <v>4117</v>
      </c>
      <c r="D414" s="210">
        <v>12.11</v>
      </c>
    </row>
    <row r="415" spans="1:4" x14ac:dyDescent="0.25">
      <c r="A415" s="30">
        <v>516</v>
      </c>
      <c r="B415" s="30" t="s">
        <v>5722</v>
      </c>
      <c r="C415" s="30" t="s">
        <v>4117</v>
      </c>
      <c r="D415" s="210">
        <v>14.35</v>
      </c>
    </row>
    <row r="416" spans="1:4" x14ac:dyDescent="0.25">
      <c r="A416" s="30">
        <v>509</v>
      </c>
      <c r="B416" s="30" t="s">
        <v>5723</v>
      </c>
      <c r="C416" s="30" t="s">
        <v>4117</v>
      </c>
      <c r="D416" s="210">
        <v>16.100000000000001</v>
      </c>
    </row>
    <row r="417" spans="1:4" x14ac:dyDescent="0.25">
      <c r="A417" s="30">
        <v>40331</v>
      </c>
      <c r="B417" s="30" t="s">
        <v>5724</v>
      </c>
      <c r="C417" s="30" t="s">
        <v>4115</v>
      </c>
      <c r="D417" s="210">
        <v>11.86</v>
      </c>
    </row>
    <row r="418" spans="1:4" x14ac:dyDescent="0.25">
      <c r="A418" s="30">
        <v>40930</v>
      </c>
      <c r="B418" s="30" t="s">
        <v>5725</v>
      </c>
      <c r="C418" s="30" t="s">
        <v>4120</v>
      </c>
      <c r="D418" s="211">
        <v>2102.5300000000002</v>
      </c>
    </row>
    <row r="419" spans="1:4" x14ac:dyDescent="0.25">
      <c r="A419" s="30">
        <v>11761</v>
      </c>
      <c r="B419" s="30" t="s">
        <v>5726</v>
      </c>
      <c r="C419" s="30" t="s">
        <v>4113</v>
      </c>
      <c r="D419" s="210">
        <v>76.08</v>
      </c>
    </row>
    <row r="420" spans="1:4" x14ac:dyDescent="0.25">
      <c r="A420" s="30">
        <v>377</v>
      </c>
      <c r="B420" s="30" t="s">
        <v>5727</v>
      </c>
      <c r="C420" s="30" t="s">
        <v>4113</v>
      </c>
      <c r="D420" s="210">
        <v>35.75</v>
      </c>
    </row>
    <row r="421" spans="1:4" x14ac:dyDescent="0.25">
      <c r="A421" s="30">
        <v>7588</v>
      </c>
      <c r="B421" s="30" t="s">
        <v>5728</v>
      </c>
      <c r="C421" s="30" t="s">
        <v>4113</v>
      </c>
      <c r="D421" s="210">
        <v>42.66</v>
      </c>
    </row>
    <row r="422" spans="1:4" x14ac:dyDescent="0.25">
      <c r="A422" s="30">
        <v>34392</v>
      </c>
      <c r="B422" s="30" t="s">
        <v>5729</v>
      </c>
      <c r="C422" s="30" t="s">
        <v>4115</v>
      </c>
      <c r="D422" s="210">
        <v>10.46</v>
      </c>
    </row>
    <row r="423" spans="1:4" x14ac:dyDescent="0.25">
      <c r="A423" s="30">
        <v>40908</v>
      </c>
      <c r="B423" s="30" t="s">
        <v>5730</v>
      </c>
      <c r="C423" s="30" t="s">
        <v>4120</v>
      </c>
      <c r="D423" s="211">
        <v>1854.96</v>
      </c>
    </row>
    <row r="424" spans="1:4" x14ac:dyDescent="0.25">
      <c r="A424" s="30">
        <v>34551</v>
      </c>
      <c r="B424" s="30" t="s">
        <v>5731</v>
      </c>
      <c r="C424" s="30" t="s">
        <v>4115</v>
      </c>
      <c r="D424" s="210">
        <v>9.9499999999999993</v>
      </c>
    </row>
    <row r="425" spans="1:4" x14ac:dyDescent="0.25">
      <c r="A425" s="30">
        <v>41078</v>
      </c>
      <c r="B425" s="30" t="s">
        <v>5732</v>
      </c>
      <c r="C425" s="30" t="s">
        <v>4120</v>
      </c>
      <c r="D425" s="211">
        <v>1764.68</v>
      </c>
    </row>
    <row r="426" spans="1:4" x14ac:dyDescent="0.25">
      <c r="A426" s="30">
        <v>246</v>
      </c>
      <c r="B426" s="30" t="s">
        <v>5733</v>
      </c>
      <c r="C426" s="30" t="s">
        <v>4115</v>
      </c>
      <c r="D426" s="210">
        <v>10</v>
      </c>
    </row>
    <row r="427" spans="1:4" x14ac:dyDescent="0.25">
      <c r="A427" s="30">
        <v>40927</v>
      </c>
      <c r="B427" s="30" t="s">
        <v>5734</v>
      </c>
      <c r="C427" s="30" t="s">
        <v>4120</v>
      </c>
      <c r="D427" s="211">
        <v>1774.08</v>
      </c>
    </row>
    <row r="428" spans="1:4" x14ac:dyDescent="0.25">
      <c r="A428" s="30">
        <v>2350</v>
      </c>
      <c r="B428" s="30" t="s">
        <v>5735</v>
      </c>
      <c r="C428" s="30" t="s">
        <v>4115</v>
      </c>
      <c r="D428" s="210">
        <v>11.01</v>
      </c>
    </row>
    <row r="429" spans="1:4" x14ac:dyDescent="0.25">
      <c r="A429" s="30">
        <v>40812</v>
      </c>
      <c r="B429" s="30" t="s">
        <v>5736</v>
      </c>
      <c r="C429" s="30" t="s">
        <v>4120</v>
      </c>
      <c r="D429" s="211">
        <v>1951.83</v>
      </c>
    </row>
    <row r="430" spans="1:4" x14ac:dyDescent="0.25">
      <c r="A430" s="30">
        <v>245</v>
      </c>
      <c r="B430" s="30" t="s">
        <v>13180</v>
      </c>
      <c r="C430" s="30" t="s">
        <v>4115</v>
      </c>
      <c r="D430" s="210">
        <v>18.739999999999998</v>
      </c>
    </row>
    <row r="431" spans="1:4" x14ac:dyDescent="0.25">
      <c r="A431" s="30">
        <v>41090</v>
      </c>
      <c r="B431" s="30" t="s">
        <v>5737</v>
      </c>
      <c r="C431" s="30" t="s">
        <v>4120</v>
      </c>
      <c r="D431" s="211">
        <v>3321.58</v>
      </c>
    </row>
    <row r="432" spans="1:4" x14ac:dyDescent="0.25">
      <c r="A432" s="30">
        <v>251</v>
      </c>
      <c r="B432" s="30" t="s">
        <v>5738</v>
      </c>
      <c r="C432" s="30" t="s">
        <v>4115</v>
      </c>
      <c r="D432" s="210">
        <v>8.84</v>
      </c>
    </row>
    <row r="433" spans="1:4" x14ac:dyDescent="0.25">
      <c r="A433" s="30">
        <v>40975</v>
      </c>
      <c r="B433" s="30" t="s">
        <v>5739</v>
      </c>
      <c r="C433" s="30" t="s">
        <v>4120</v>
      </c>
      <c r="D433" s="211">
        <v>1569.51</v>
      </c>
    </row>
    <row r="434" spans="1:4" x14ac:dyDescent="0.25">
      <c r="A434" s="30">
        <v>6127</v>
      </c>
      <c r="B434" s="30" t="s">
        <v>5740</v>
      </c>
      <c r="C434" s="30" t="s">
        <v>4115</v>
      </c>
      <c r="D434" s="210">
        <v>10.15</v>
      </c>
    </row>
    <row r="435" spans="1:4" x14ac:dyDescent="0.25">
      <c r="A435" s="30">
        <v>41072</v>
      </c>
      <c r="B435" s="30" t="s">
        <v>5741</v>
      </c>
      <c r="C435" s="30" t="s">
        <v>4120</v>
      </c>
      <c r="D435" s="211">
        <v>1798.76</v>
      </c>
    </row>
    <row r="436" spans="1:4" x14ac:dyDescent="0.25">
      <c r="A436" s="30">
        <v>6121</v>
      </c>
      <c r="B436" s="30" t="s">
        <v>5742</v>
      </c>
      <c r="C436" s="30" t="s">
        <v>4115</v>
      </c>
      <c r="D436" s="210">
        <v>10.94</v>
      </c>
    </row>
    <row r="437" spans="1:4" x14ac:dyDescent="0.25">
      <c r="A437" s="30">
        <v>41071</v>
      </c>
      <c r="B437" s="30" t="s">
        <v>5743</v>
      </c>
      <c r="C437" s="30" t="s">
        <v>4120</v>
      </c>
      <c r="D437" s="211">
        <v>1939.78</v>
      </c>
    </row>
    <row r="438" spans="1:4" x14ac:dyDescent="0.25">
      <c r="A438" s="30">
        <v>244</v>
      </c>
      <c r="B438" s="30" t="s">
        <v>5744</v>
      </c>
      <c r="C438" s="30" t="s">
        <v>4115</v>
      </c>
      <c r="D438" s="210">
        <v>5.57</v>
      </c>
    </row>
    <row r="439" spans="1:4" x14ac:dyDescent="0.25">
      <c r="A439" s="30">
        <v>41093</v>
      </c>
      <c r="B439" s="30" t="s">
        <v>5745</v>
      </c>
      <c r="C439" s="30" t="s">
        <v>4120</v>
      </c>
      <c r="D439" s="210">
        <v>988.87</v>
      </c>
    </row>
    <row r="440" spans="1:4" x14ac:dyDescent="0.25">
      <c r="A440" s="30">
        <v>532</v>
      </c>
      <c r="B440" s="30" t="s">
        <v>5746</v>
      </c>
      <c r="C440" s="30" t="s">
        <v>4115</v>
      </c>
      <c r="D440" s="210">
        <v>20.170000000000002</v>
      </c>
    </row>
    <row r="441" spans="1:4" x14ac:dyDescent="0.25">
      <c r="A441" s="30">
        <v>40931</v>
      </c>
      <c r="B441" s="30" t="s">
        <v>5747</v>
      </c>
      <c r="C441" s="30" t="s">
        <v>4120</v>
      </c>
      <c r="D441" s="211">
        <v>3577.45</v>
      </c>
    </row>
    <row r="442" spans="1:4" x14ac:dyDescent="0.25">
      <c r="A442" s="30">
        <v>36150</v>
      </c>
      <c r="B442" s="30" t="s">
        <v>5748</v>
      </c>
      <c r="C442" s="30" t="s">
        <v>4113</v>
      </c>
      <c r="D442" s="210">
        <v>41.55</v>
      </c>
    </row>
    <row r="443" spans="1:4" x14ac:dyDescent="0.25">
      <c r="A443" s="30">
        <v>4760</v>
      </c>
      <c r="B443" s="30" t="s">
        <v>13181</v>
      </c>
      <c r="C443" s="30" t="s">
        <v>4115</v>
      </c>
      <c r="D443" s="210">
        <v>13.66</v>
      </c>
    </row>
    <row r="444" spans="1:4" x14ac:dyDescent="0.25">
      <c r="A444" s="30">
        <v>41069</v>
      </c>
      <c r="B444" s="30" t="s">
        <v>5749</v>
      </c>
      <c r="C444" s="30" t="s">
        <v>4120</v>
      </c>
      <c r="D444" s="211">
        <v>2420.84</v>
      </c>
    </row>
    <row r="445" spans="1:4" x14ac:dyDescent="0.25">
      <c r="A445" s="30">
        <v>10422</v>
      </c>
      <c r="B445" s="30" t="s">
        <v>5750</v>
      </c>
      <c r="C445" s="30" t="s">
        <v>4113</v>
      </c>
      <c r="D445" s="210">
        <v>425.28</v>
      </c>
    </row>
    <row r="446" spans="1:4" x14ac:dyDescent="0.25">
      <c r="A446" s="30">
        <v>10420</v>
      </c>
      <c r="B446" s="30" t="s">
        <v>5751</v>
      </c>
      <c r="C446" s="30" t="s">
        <v>4113</v>
      </c>
      <c r="D446" s="210">
        <v>159.5</v>
      </c>
    </row>
    <row r="447" spans="1:4" x14ac:dyDescent="0.25">
      <c r="A447" s="30">
        <v>10421</v>
      </c>
      <c r="B447" s="30" t="s">
        <v>5752</v>
      </c>
      <c r="C447" s="30" t="s">
        <v>4113</v>
      </c>
      <c r="D447" s="210">
        <v>213.46</v>
      </c>
    </row>
    <row r="448" spans="1:4" x14ac:dyDescent="0.25">
      <c r="A448" s="30">
        <v>36520</v>
      </c>
      <c r="B448" s="30" t="s">
        <v>5753</v>
      </c>
      <c r="C448" s="30" t="s">
        <v>4113</v>
      </c>
      <c r="D448" s="210">
        <v>794.65</v>
      </c>
    </row>
    <row r="449" spans="1:4" x14ac:dyDescent="0.25">
      <c r="A449" s="30">
        <v>10</v>
      </c>
      <c r="B449" s="30" t="s">
        <v>5754</v>
      </c>
      <c r="C449" s="30" t="s">
        <v>4113</v>
      </c>
      <c r="D449" s="210">
        <v>13.79</v>
      </c>
    </row>
    <row r="450" spans="1:4" x14ac:dyDescent="0.25">
      <c r="A450" s="30">
        <v>4815</v>
      </c>
      <c r="B450" s="30" t="s">
        <v>5755</v>
      </c>
      <c r="C450" s="30" t="s">
        <v>4113</v>
      </c>
      <c r="D450" s="210">
        <v>5.87</v>
      </c>
    </row>
    <row r="451" spans="1:4" x14ac:dyDescent="0.25">
      <c r="A451" s="30">
        <v>541</v>
      </c>
      <c r="B451" s="30" t="s">
        <v>5756</v>
      </c>
      <c r="C451" s="30" t="s">
        <v>4113</v>
      </c>
      <c r="D451" s="210">
        <v>164.9</v>
      </c>
    </row>
    <row r="452" spans="1:4" x14ac:dyDescent="0.25">
      <c r="A452" s="30">
        <v>542</v>
      </c>
      <c r="B452" s="30" t="s">
        <v>5757</v>
      </c>
      <c r="C452" s="30" t="s">
        <v>4113</v>
      </c>
      <c r="D452" s="210">
        <v>206.7</v>
      </c>
    </row>
    <row r="453" spans="1:4" x14ac:dyDescent="0.25">
      <c r="A453" s="30">
        <v>540</v>
      </c>
      <c r="B453" s="30" t="s">
        <v>5758</v>
      </c>
      <c r="C453" s="30" t="s">
        <v>4113</v>
      </c>
      <c r="D453" s="210">
        <v>465.8</v>
      </c>
    </row>
    <row r="454" spans="1:4" x14ac:dyDescent="0.25">
      <c r="A454" s="30">
        <v>38364</v>
      </c>
      <c r="B454" s="30" t="s">
        <v>5759</v>
      </c>
      <c r="C454" s="30" t="s">
        <v>4113</v>
      </c>
      <c r="D454" s="210">
        <v>587</v>
      </c>
    </row>
    <row r="455" spans="1:4" x14ac:dyDescent="0.25">
      <c r="A455" s="30">
        <v>11692</v>
      </c>
      <c r="B455" s="30" t="s">
        <v>5760</v>
      </c>
      <c r="C455" s="30" t="s">
        <v>4114</v>
      </c>
      <c r="D455" s="210">
        <v>433.02</v>
      </c>
    </row>
    <row r="456" spans="1:4" x14ac:dyDescent="0.25">
      <c r="A456" s="30">
        <v>1746</v>
      </c>
      <c r="B456" s="30" t="s">
        <v>5761</v>
      </c>
      <c r="C456" s="30" t="s">
        <v>4113</v>
      </c>
      <c r="D456" s="210">
        <v>248.5</v>
      </c>
    </row>
    <row r="457" spans="1:4" x14ac:dyDescent="0.25">
      <c r="A457" s="30">
        <v>1748</v>
      </c>
      <c r="B457" s="30" t="s">
        <v>5762</v>
      </c>
      <c r="C457" s="30" t="s">
        <v>4113</v>
      </c>
      <c r="D457" s="210">
        <v>330.44</v>
      </c>
    </row>
    <row r="458" spans="1:4" x14ac:dyDescent="0.25">
      <c r="A458" s="30">
        <v>1749</v>
      </c>
      <c r="B458" s="30" t="s">
        <v>5763</v>
      </c>
      <c r="C458" s="30" t="s">
        <v>4113</v>
      </c>
      <c r="D458" s="210">
        <v>478.75</v>
      </c>
    </row>
    <row r="459" spans="1:4" x14ac:dyDescent="0.25">
      <c r="A459" s="30">
        <v>37412</v>
      </c>
      <c r="B459" s="30" t="s">
        <v>5764</v>
      </c>
      <c r="C459" s="30" t="s">
        <v>4113</v>
      </c>
      <c r="D459" s="210">
        <v>242.91</v>
      </c>
    </row>
    <row r="460" spans="1:4" x14ac:dyDescent="0.25">
      <c r="A460" s="30">
        <v>1745</v>
      </c>
      <c r="B460" s="30" t="s">
        <v>5765</v>
      </c>
      <c r="C460" s="30" t="s">
        <v>4113</v>
      </c>
      <c r="D460" s="210">
        <v>288.85000000000002</v>
      </c>
    </row>
    <row r="461" spans="1:4" x14ac:dyDescent="0.25">
      <c r="A461" s="30">
        <v>1750</v>
      </c>
      <c r="B461" s="30" t="s">
        <v>5766</v>
      </c>
      <c r="C461" s="30" t="s">
        <v>4113</v>
      </c>
      <c r="D461" s="210">
        <v>675</v>
      </c>
    </row>
    <row r="462" spans="1:4" x14ac:dyDescent="0.25">
      <c r="A462" s="30">
        <v>11687</v>
      </c>
      <c r="B462" s="30" t="s">
        <v>5767</v>
      </c>
      <c r="C462" s="30" t="s">
        <v>4116</v>
      </c>
      <c r="D462" s="211">
        <v>1075.48</v>
      </c>
    </row>
    <row r="463" spans="1:4" x14ac:dyDescent="0.25">
      <c r="A463" s="30">
        <v>11689</v>
      </c>
      <c r="B463" s="30" t="s">
        <v>5768</v>
      </c>
      <c r="C463" s="30" t="s">
        <v>4116</v>
      </c>
      <c r="D463" s="211">
        <v>1347.51</v>
      </c>
    </row>
    <row r="464" spans="1:4" x14ac:dyDescent="0.25">
      <c r="A464" s="30">
        <v>11693</v>
      </c>
      <c r="B464" s="30" t="s">
        <v>5769</v>
      </c>
      <c r="C464" s="30" t="s">
        <v>4114</v>
      </c>
      <c r="D464" s="210">
        <v>182.84</v>
      </c>
    </row>
    <row r="465" spans="1:4" x14ac:dyDescent="0.25">
      <c r="A465" s="30">
        <v>36215</v>
      </c>
      <c r="B465" s="30" t="s">
        <v>5770</v>
      </c>
      <c r="C465" s="30" t="s">
        <v>4113</v>
      </c>
      <c r="D465" s="211">
        <v>1043.6400000000001</v>
      </c>
    </row>
    <row r="466" spans="1:4" x14ac:dyDescent="0.25">
      <c r="A466" s="30">
        <v>42439</v>
      </c>
      <c r="B466" s="30" t="s">
        <v>5771</v>
      </c>
      <c r="C466" s="30" t="s">
        <v>4113</v>
      </c>
      <c r="D466" s="211">
        <v>1033.93</v>
      </c>
    </row>
    <row r="467" spans="1:4" x14ac:dyDescent="0.25">
      <c r="A467" s="30">
        <v>38381</v>
      </c>
      <c r="B467" s="30" t="s">
        <v>5772</v>
      </c>
      <c r="C467" s="30" t="s">
        <v>4113</v>
      </c>
      <c r="D467" s="210">
        <v>10.01</v>
      </c>
    </row>
    <row r="468" spans="1:4" x14ac:dyDescent="0.25">
      <c r="A468" s="30">
        <v>39621</v>
      </c>
      <c r="B468" s="30" t="s">
        <v>13182</v>
      </c>
      <c r="C468" s="30" t="s">
        <v>4124</v>
      </c>
      <c r="D468" s="210">
        <v>868.57</v>
      </c>
    </row>
    <row r="469" spans="1:4" x14ac:dyDescent="0.25">
      <c r="A469" s="30">
        <v>39624</v>
      </c>
      <c r="B469" s="30" t="s">
        <v>5773</v>
      </c>
      <c r="C469" s="30" t="s">
        <v>4124</v>
      </c>
      <c r="D469" s="210">
        <v>958.13</v>
      </c>
    </row>
    <row r="470" spans="1:4" x14ac:dyDescent="0.25">
      <c r="A470" s="30">
        <v>39615</v>
      </c>
      <c r="B470" s="30" t="s">
        <v>13183</v>
      </c>
      <c r="C470" s="30" t="s">
        <v>4113</v>
      </c>
      <c r="D470" s="210">
        <v>387.17</v>
      </c>
    </row>
    <row r="471" spans="1:4" x14ac:dyDescent="0.25">
      <c r="A471" s="30">
        <v>39620</v>
      </c>
      <c r="B471" s="30" t="s">
        <v>5774</v>
      </c>
      <c r="C471" s="30" t="s">
        <v>4113</v>
      </c>
      <c r="D471" s="210">
        <v>591.32000000000005</v>
      </c>
    </row>
    <row r="472" spans="1:4" x14ac:dyDescent="0.25">
      <c r="A472" s="30">
        <v>39623</v>
      </c>
      <c r="B472" s="30" t="s">
        <v>5775</v>
      </c>
      <c r="C472" s="30" t="s">
        <v>4113</v>
      </c>
      <c r="D472" s="210">
        <v>633.35</v>
      </c>
    </row>
    <row r="473" spans="1:4" x14ac:dyDescent="0.25">
      <c r="A473" s="30">
        <v>36207</v>
      </c>
      <c r="B473" s="30" t="s">
        <v>5776</v>
      </c>
      <c r="C473" s="30" t="s">
        <v>4113</v>
      </c>
      <c r="D473" s="210">
        <v>462.26</v>
      </c>
    </row>
    <row r="474" spans="1:4" x14ac:dyDescent="0.25">
      <c r="A474" s="30">
        <v>36209</v>
      </c>
      <c r="B474" s="30" t="s">
        <v>5777</v>
      </c>
      <c r="C474" s="30" t="s">
        <v>4113</v>
      </c>
      <c r="D474" s="210">
        <v>530.51</v>
      </c>
    </row>
    <row r="475" spans="1:4" x14ac:dyDescent="0.25">
      <c r="A475" s="30">
        <v>36210</v>
      </c>
      <c r="B475" s="30" t="s">
        <v>5778</v>
      </c>
      <c r="C475" s="30" t="s">
        <v>4113</v>
      </c>
      <c r="D475" s="210">
        <v>574</v>
      </c>
    </row>
    <row r="476" spans="1:4" x14ac:dyDescent="0.25">
      <c r="A476" s="30">
        <v>36204</v>
      </c>
      <c r="B476" s="30" t="s">
        <v>5779</v>
      </c>
      <c r="C476" s="30" t="s">
        <v>4113</v>
      </c>
      <c r="D476" s="210">
        <v>203.52</v>
      </c>
    </row>
    <row r="477" spans="1:4" x14ac:dyDescent="0.25">
      <c r="A477" s="30">
        <v>36205</v>
      </c>
      <c r="B477" s="30" t="s">
        <v>5780</v>
      </c>
      <c r="C477" s="30" t="s">
        <v>4113</v>
      </c>
      <c r="D477" s="210">
        <v>226.02</v>
      </c>
    </row>
    <row r="478" spans="1:4" x14ac:dyDescent="0.25">
      <c r="A478" s="30">
        <v>36081</v>
      </c>
      <c r="B478" s="30" t="s">
        <v>5781</v>
      </c>
      <c r="C478" s="30" t="s">
        <v>4113</v>
      </c>
      <c r="D478" s="210">
        <v>241</v>
      </c>
    </row>
    <row r="479" spans="1:4" x14ac:dyDescent="0.25">
      <c r="A479" s="30">
        <v>36206</v>
      </c>
      <c r="B479" s="30" t="s">
        <v>5782</v>
      </c>
      <c r="C479" s="30" t="s">
        <v>4113</v>
      </c>
      <c r="D479" s="210">
        <v>252.49</v>
      </c>
    </row>
    <row r="480" spans="1:4" x14ac:dyDescent="0.25">
      <c r="A480" s="30">
        <v>36218</v>
      </c>
      <c r="B480" s="30" t="s">
        <v>5783</v>
      </c>
      <c r="C480" s="30" t="s">
        <v>4113</v>
      </c>
      <c r="D480" s="210">
        <v>120.09</v>
      </c>
    </row>
    <row r="481" spans="1:4" x14ac:dyDescent="0.25">
      <c r="A481" s="30">
        <v>36220</v>
      </c>
      <c r="B481" s="30" t="s">
        <v>5784</v>
      </c>
      <c r="C481" s="30" t="s">
        <v>4113</v>
      </c>
      <c r="D481" s="210">
        <v>137.69999999999999</v>
      </c>
    </row>
    <row r="482" spans="1:4" x14ac:dyDescent="0.25">
      <c r="A482" s="30">
        <v>36080</v>
      </c>
      <c r="B482" s="30" t="s">
        <v>5785</v>
      </c>
      <c r="C482" s="30" t="s">
        <v>4113</v>
      </c>
      <c r="D482" s="210">
        <v>148.94999999999999</v>
      </c>
    </row>
    <row r="483" spans="1:4" x14ac:dyDescent="0.25">
      <c r="A483" s="30">
        <v>36223</v>
      </c>
      <c r="B483" s="30" t="s">
        <v>5786</v>
      </c>
      <c r="C483" s="30" t="s">
        <v>4113</v>
      </c>
      <c r="D483" s="210">
        <v>155.97</v>
      </c>
    </row>
    <row r="484" spans="1:4" x14ac:dyDescent="0.25">
      <c r="A484" s="30">
        <v>546</v>
      </c>
      <c r="B484" s="30" t="s">
        <v>13184</v>
      </c>
      <c r="C484" s="30" t="s">
        <v>4117</v>
      </c>
      <c r="D484" s="210">
        <v>11.57</v>
      </c>
    </row>
    <row r="485" spans="1:4" x14ac:dyDescent="0.25">
      <c r="A485" s="30">
        <v>566</v>
      </c>
      <c r="B485" s="30" t="s">
        <v>13185</v>
      </c>
      <c r="C485" s="30" t="s">
        <v>4116</v>
      </c>
      <c r="D485" s="210">
        <v>5.49</v>
      </c>
    </row>
    <row r="486" spans="1:4" x14ac:dyDescent="0.25">
      <c r="A486" s="30">
        <v>565</v>
      </c>
      <c r="B486" s="30" t="s">
        <v>13186</v>
      </c>
      <c r="C486" s="30" t="s">
        <v>4116</v>
      </c>
      <c r="D486" s="210">
        <v>20.010000000000002</v>
      </c>
    </row>
    <row r="487" spans="1:4" x14ac:dyDescent="0.25">
      <c r="A487" s="30">
        <v>555</v>
      </c>
      <c r="B487" s="30" t="s">
        <v>13187</v>
      </c>
      <c r="C487" s="30" t="s">
        <v>4116</v>
      </c>
      <c r="D487" s="210">
        <v>14.19</v>
      </c>
    </row>
    <row r="488" spans="1:4" x14ac:dyDescent="0.25">
      <c r="A488" s="30">
        <v>557</v>
      </c>
      <c r="B488" s="30" t="s">
        <v>13188</v>
      </c>
      <c r="C488" s="30" t="s">
        <v>4116</v>
      </c>
      <c r="D488" s="210">
        <v>44.52</v>
      </c>
    </row>
    <row r="489" spans="1:4" x14ac:dyDescent="0.25">
      <c r="A489" s="30">
        <v>552</v>
      </c>
      <c r="B489" s="30" t="s">
        <v>13189</v>
      </c>
      <c r="C489" s="30" t="s">
        <v>4116</v>
      </c>
      <c r="D489" s="210">
        <v>22.09</v>
      </c>
    </row>
    <row r="490" spans="1:4" x14ac:dyDescent="0.25">
      <c r="A490" s="30">
        <v>563</v>
      </c>
      <c r="B490" s="30" t="s">
        <v>13190</v>
      </c>
      <c r="C490" s="30" t="s">
        <v>4116</v>
      </c>
      <c r="D490" s="210">
        <v>33.19</v>
      </c>
    </row>
    <row r="491" spans="1:4" x14ac:dyDescent="0.25">
      <c r="A491" s="30">
        <v>549</v>
      </c>
      <c r="B491" s="30" t="s">
        <v>13191</v>
      </c>
      <c r="C491" s="30" t="s">
        <v>4116</v>
      </c>
      <c r="D491" s="210">
        <v>59.73</v>
      </c>
    </row>
    <row r="492" spans="1:4" x14ac:dyDescent="0.25">
      <c r="A492" s="30">
        <v>551</v>
      </c>
      <c r="B492" s="30" t="s">
        <v>13192</v>
      </c>
      <c r="C492" s="30" t="s">
        <v>4116</v>
      </c>
      <c r="D492" s="210">
        <v>118.28</v>
      </c>
    </row>
    <row r="493" spans="1:4" x14ac:dyDescent="0.25">
      <c r="A493" s="30">
        <v>559</v>
      </c>
      <c r="B493" s="30" t="s">
        <v>13193</v>
      </c>
      <c r="C493" s="30" t="s">
        <v>4116</v>
      </c>
      <c r="D493" s="210">
        <v>29.57</v>
      </c>
    </row>
    <row r="494" spans="1:4" x14ac:dyDescent="0.25">
      <c r="A494" s="30">
        <v>560</v>
      </c>
      <c r="B494" s="30" t="s">
        <v>13194</v>
      </c>
      <c r="C494" s="30" t="s">
        <v>4116</v>
      </c>
      <c r="D494" s="210">
        <v>36.99</v>
      </c>
    </row>
    <row r="495" spans="1:4" x14ac:dyDescent="0.25">
      <c r="A495" s="30">
        <v>547</v>
      </c>
      <c r="B495" s="30" t="s">
        <v>13195</v>
      </c>
      <c r="C495" s="30" t="s">
        <v>4116</v>
      </c>
      <c r="D495" s="210">
        <v>44.29</v>
      </c>
    </row>
    <row r="496" spans="1:4" x14ac:dyDescent="0.25">
      <c r="A496" s="30">
        <v>38127</v>
      </c>
      <c r="B496" s="30" t="s">
        <v>5787</v>
      </c>
      <c r="C496" s="30" t="s">
        <v>4113</v>
      </c>
      <c r="D496" s="210">
        <v>411.31</v>
      </c>
    </row>
    <row r="497" spans="1:4" x14ac:dyDescent="0.25">
      <c r="A497" s="30">
        <v>38060</v>
      </c>
      <c r="B497" s="30" t="s">
        <v>5788</v>
      </c>
      <c r="C497" s="30" t="s">
        <v>4113</v>
      </c>
      <c r="D497" s="210">
        <v>80.209999999999994</v>
      </c>
    </row>
    <row r="498" spans="1:4" x14ac:dyDescent="0.25">
      <c r="A498" s="30">
        <v>10956</v>
      </c>
      <c r="B498" s="30" t="s">
        <v>5789</v>
      </c>
      <c r="C498" s="30" t="s">
        <v>4113</v>
      </c>
      <c r="D498" s="210">
        <v>83.32</v>
      </c>
    </row>
    <row r="499" spans="1:4" x14ac:dyDescent="0.25">
      <c r="A499" s="30">
        <v>39380</v>
      </c>
      <c r="B499" s="30" t="s">
        <v>5790</v>
      </c>
      <c r="C499" s="30" t="s">
        <v>4113</v>
      </c>
      <c r="D499" s="210">
        <v>16.600000000000001</v>
      </c>
    </row>
    <row r="500" spans="1:4" x14ac:dyDescent="0.25">
      <c r="A500" s="30">
        <v>13374</v>
      </c>
      <c r="B500" s="30" t="s">
        <v>5791</v>
      </c>
      <c r="C500" s="30" t="s">
        <v>4113</v>
      </c>
      <c r="D500" s="210">
        <v>81.58</v>
      </c>
    </row>
    <row r="501" spans="1:4" x14ac:dyDescent="0.25">
      <c r="A501" s="30">
        <v>37597</v>
      </c>
      <c r="B501" s="30" t="s">
        <v>5792</v>
      </c>
      <c r="C501" s="30" t="s">
        <v>4113</v>
      </c>
      <c r="D501" s="211">
        <v>412117.18</v>
      </c>
    </row>
    <row r="502" spans="1:4" x14ac:dyDescent="0.25">
      <c r="A502" s="30">
        <v>183</v>
      </c>
      <c r="B502" s="30" t="s">
        <v>5793</v>
      </c>
      <c r="C502" s="30" t="s">
        <v>4125</v>
      </c>
      <c r="D502" s="210">
        <v>111.99</v>
      </c>
    </row>
    <row r="503" spans="1:4" x14ac:dyDescent="0.25">
      <c r="A503" s="30">
        <v>184</v>
      </c>
      <c r="B503" s="30" t="s">
        <v>5794</v>
      </c>
      <c r="C503" s="30" t="s">
        <v>4125</v>
      </c>
      <c r="D503" s="210">
        <v>74.02</v>
      </c>
    </row>
    <row r="504" spans="1:4" x14ac:dyDescent="0.25">
      <c r="A504" s="30">
        <v>195</v>
      </c>
      <c r="B504" s="30" t="s">
        <v>5795</v>
      </c>
      <c r="C504" s="30" t="s">
        <v>4125</v>
      </c>
      <c r="D504" s="210">
        <v>90.97</v>
      </c>
    </row>
    <row r="505" spans="1:4" x14ac:dyDescent="0.25">
      <c r="A505" s="30">
        <v>20001</v>
      </c>
      <c r="B505" s="30" t="s">
        <v>5796</v>
      </c>
      <c r="C505" s="30" t="s">
        <v>4125</v>
      </c>
      <c r="D505" s="210">
        <v>90.65</v>
      </c>
    </row>
    <row r="506" spans="1:4" x14ac:dyDescent="0.25">
      <c r="A506" s="30">
        <v>181</v>
      </c>
      <c r="B506" s="30" t="s">
        <v>5797</v>
      </c>
      <c r="C506" s="30" t="s">
        <v>4125</v>
      </c>
      <c r="D506" s="210">
        <v>122.65</v>
      </c>
    </row>
    <row r="507" spans="1:4" x14ac:dyDescent="0.25">
      <c r="A507" s="30">
        <v>39837</v>
      </c>
      <c r="B507" s="30" t="s">
        <v>5798</v>
      </c>
      <c r="C507" s="30" t="s">
        <v>4125</v>
      </c>
      <c r="D507" s="210">
        <v>259.41000000000003</v>
      </c>
    </row>
    <row r="508" spans="1:4" x14ac:dyDescent="0.25">
      <c r="A508" s="30">
        <v>10535</v>
      </c>
      <c r="B508" s="30" t="s">
        <v>5799</v>
      </c>
      <c r="C508" s="30" t="s">
        <v>4113</v>
      </c>
      <c r="D508" s="211">
        <v>4168</v>
      </c>
    </row>
    <row r="509" spans="1:4" x14ac:dyDescent="0.25">
      <c r="A509" s="30">
        <v>10537</v>
      </c>
      <c r="B509" s="30" t="s">
        <v>5800</v>
      </c>
      <c r="C509" s="30" t="s">
        <v>4113</v>
      </c>
      <c r="D509" s="211">
        <v>5684.02</v>
      </c>
    </row>
    <row r="510" spans="1:4" x14ac:dyDescent="0.25">
      <c r="A510" s="30">
        <v>13891</v>
      </c>
      <c r="B510" s="30" t="s">
        <v>5801</v>
      </c>
      <c r="C510" s="30" t="s">
        <v>4113</v>
      </c>
      <c r="D510" s="211">
        <v>5213.53</v>
      </c>
    </row>
    <row r="511" spans="1:4" x14ac:dyDescent="0.25">
      <c r="A511" s="30">
        <v>25975</v>
      </c>
      <c r="B511" s="30" t="s">
        <v>5802</v>
      </c>
      <c r="C511" s="30" t="s">
        <v>4113</v>
      </c>
      <c r="D511" s="211">
        <v>22676.74</v>
      </c>
    </row>
    <row r="512" spans="1:4" x14ac:dyDescent="0.25">
      <c r="A512" s="30">
        <v>36396</v>
      </c>
      <c r="B512" s="30" t="s">
        <v>5803</v>
      </c>
      <c r="C512" s="30" t="s">
        <v>4113</v>
      </c>
      <c r="D512" s="211">
        <v>4768.47</v>
      </c>
    </row>
    <row r="513" spans="1:4" x14ac:dyDescent="0.25">
      <c r="A513" s="30">
        <v>36397</v>
      </c>
      <c r="B513" s="30" t="s">
        <v>5804</v>
      </c>
      <c r="C513" s="30" t="s">
        <v>4113</v>
      </c>
      <c r="D513" s="211">
        <v>16954.57</v>
      </c>
    </row>
    <row r="514" spans="1:4" x14ac:dyDescent="0.25">
      <c r="A514" s="30">
        <v>36398</v>
      </c>
      <c r="B514" s="30" t="s">
        <v>5805</v>
      </c>
      <c r="C514" s="30" t="s">
        <v>4113</v>
      </c>
      <c r="D514" s="211">
        <v>20606.87</v>
      </c>
    </row>
    <row r="515" spans="1:4" x14ac:dyDescent="0.25">
      <c r="A515" s="30">
        <v>647</v>
      </c>
      <c r="B515" s="30" t="s">
        <v>5806</v>
      </c>
      <c r="C515" s="30" t="s">
        <v>4115</v>
      </c>
      <c r="D515" s="210">
        <v>9.7100000000000009</v>
      </c>
    </row>
    <row r="516" spans="1:4" x14ac:dyDescent="0.25">
      <c r="A516" s="30">
        <v>40920</v>
      </c>
      <c r="B516" s="30" t="s">
        <v>5807</v>
      </c>
      <c r="C516" s="30" t="s">
        <v>4120</v>
      </c>
      <c r="D516" s="211">
        <v>1722</v>
      </c>
    </row>
    <row r="517" spans="1:4" x14ac:dyDescent="0.25">
      <c r="A517" s="30">
        <v>38783</v>
      </c>
      <c r="B517" s="30" t="s">
        <v>5808</v>
      </c>
      <c r="C517" s="30" t="s">
        <v>4113</v>
      </c>
      <c r="D517" s="210">
        <v>1.1599999999999999</v>
      </c>
    </row>
    <row r="518" spans="1:4" x14ac:dyDescent="0.25">
      <c r="A518" s="30">
        <v>37593</v>
      </c>
      <c r="B518" s="30" t="s">
        <v>5809</v>
      </c>
      <c r="C518" s="30" t="s">
        <v>4113</v>
      </c>
      <c r="D518" s="210">
        <v>2.85</v>
      </c>
    </row>
    <row r="519" spans="1:4" x14ac:dyDescent="0.25">
      <c r="A519" s="30">
        <v>37594</v>
      </c>
      <c r="B519" s="30" t="s">
        <v>5810</v>
      </c>
      <c r="C519" s="30" t="s">
        <v>4113</v>
      </c>
      <c r="D519" s="210">
        <v>3.55</v>
      </c>
    </row>
    <row r="520" spans="1:4" x14ac:dyDescent="0.25">
      <c r="A520" s="30">
        <v>37592</v>
      </c>
      <c r="B520" s="30" t="s">
        <v>5811</v>
      </c>
      <c r="C520" s="30" t="s">
        <v>4113</v>
      </c>
      <c r="D520" s="210">
        <v>2.25</v>
      </c>
    </row>
    <row r="521" spans="1:4" x14ac:dyDescent="0.25">
      <c r="A521" s="30">
        <v>7266</v>
      </c>
      <c r="B521" s="30" t="s">
        <v>13196</v>
      </c>
      <c r="C521" s="30" t="s">
        <v>4126</v>
      </c>
      <c r="D521" s="210">
        <v>867.84</v>
      </c>
    </row>
    <row r="522" spans="1:4" x14ac:dyDescent="0.25">
      <c r="A522" s="30">
        <v>7270</v>
      </c>
      <c r="B522" s="30" t="s">
        <v>13197</v>
      </c>
      <c r="C522" s="30" t="s">
        <v>4113</v>
      </c>
      <c r="D522" s="210">
        <v>1</v>
      </c>
    </row>
    <row r="523" spans="1:4" x14ac:dyDescent="0.25">
      <c r="A523" s="30">
        <v>7267</v>
      </c>
      <c r="B523" s="30" t="s">
        <v>13198</v>
      </c>
      <c r="C523" s="30" t="s">
        <v>4113</v>
      </c>
      <c r="D523" s="210">
        <v>0.78</v>
      </c>
    </row>
    <row r="524" spans="1:4" x14ac:dyDescent="0.25">
      <c r="A524" s="30">
        <v>7269</v>
      </c>
      <c r="B524" s="30" t="s">
        <v>13199</v>
      </c>
      <c r="C524" s="30" t="s">
        <v>4113</v>
      </c>
      <c r="D524" s="210">
        <v>0.8</v>
      </c>
    </row>
    <row r="525" spans="1:4" x14ac:dyDescent="0.25">
      <c r="A525" s="30">
        <v>7271</v>
      </c>
      <c r="B525" s="30" t="s">
        <v>13200</v>
      </c>
      <c r="C525" s="30" t="s">
        <v>4113</v>
      </c>
      <c r="D525" s="210">
        <v>0.86</v>
      </c>
    </row>
    <row r="526" spans="1:4" x14ac:dyDescent="0.25">
      <c r="A526" s="30">
        <v>7268</v>
      </c>
      <c r="B526" s="30" t="s">
        <v>13201</v>
      </c>
      <c r="C526" s="30" t="s">
        <v>4113</v>
      </c>
      <c r="D526" s="210">
        <v>1.21</v>
      </c>
    </row>
    <row r="527" spans="1:4" x14ac:dyDescent="0.25">
      <c r="A527" s="30">
        <v>34556</v>
      </c>
      <c r="B527" s="30" t="s">
        <v>13202</v>
      </c>
      <c r="C527" s="30" t="s">
        <v>4113</v>
      </c>
      <c r="D527" s="210">
        <v>3.45</v>
      </c>
    </row>
    <row r="528" spans="1:4" x14ac:dyDescent="0.25">
      <c r="A528" s="30">
        <v>37873</v>
      </c>
      <c r="B528" s="30" t="s">
        <v>13203</v>
      </c>
      <c r="C528" s="30" t="s">
        <v>4113</v>
      </c>
      <c r="D528" s="210">
        <v>3.51</v>
      </c>
    </row>
    <row r="529" spans="1:4" x14ac:dyDescent="0.25">
      <c r="A529" s="30">
        <v>34564</v>
      </c>
      <c r="B529" s="30" t="s">
        <v>13204</v>
      </c>
      <c r="C529" s="30" t="s">
        <v>4113</v>
      </c>
      <c r="D529" s="210">
        <v>3.68</v>
      </c>
    </row>
    <row r="530" spans="1:4" x14ac:dyDescent="0.25">
      <c r="A530" s="30">
        <v>34565</v>
      </c>
      <c r="B530" s="30" t="s">
        <v>13205</v>
      </c>
      <c r="C530" s="30" t="s">
        <v>4113</v>
      </c>
      <c r="D530" s="210">
        <v>3.89</v>
      </c>
    </row>
    <row r="531" spans="1:4" x14ac:dyDescent="0.25">
      <c r="A531" s="30">
        <v>38590</v>
      </c>
      <c r="B531" s="30" t="s">
        <v>13206</v>
      </c>
      <c r="C531" s="30" t="s">
        <v>4113</v>
      </c>
      <c r="D531" s="210">
        <v>2.88</v>
      </c>
    </row>
    <row r="532" spans="1:4" x14ac:dyDescent="0.25">
      <c r="A532" s="30">
        <v>34566</v>
      </c>
      <c r="B532" s="30" t="s">
        <v>13207</v>
      </c>
      <c r="C532" s="30" t="s">
        <v>4113</v>
      </c>
      <c r="D532" s="210">
        <v>3.02</v>
      </c>
    </row>
    <row r="533" spans="1:4" x14ac:dyDescent="0.25">
      <c r="A533" s="30">
        <v>34567</v>
      </c>
      <c r="B533" s="30" t="s">
        <v>13208</v>
      </c>
      <c r="C533" s="30" t="s">
        <v>4113</v>
      </c>
      <c r="D533" s="210">
        <v>3.2</v>
      </c>
    </row>
    <row r="534" spans="1:4" x14ac:dyDescent="0.25">
      <c r="A534" s="30">
        <v>38591</v>
      </c>
      <c r="B534" s="30" t="s">
        <v>13209</v>
      </c>
      <c r="C534" s="30" t="s">
        <v>4113</v>
      </c>
      <c r="D534" s="210">
        <v>2.91</v>
      </c>
    </row>
    <row r="535" spans="1:4" x14ac:dyDescent="0.25">
      <c r="A535" s="30">
        <v>34568</v>
      </c>
      <c r="B535" s="30" t="s">
        <v>13210</v>
      </c>
      <c r="C535" s="30" t="s">
        <v>4113</v>
      </c>
      <c r="D535" s="210">
        <v>3.79</v>
      </c>
    </row>
    <row r="536" spans="1:4" x14ac:dyDescent="0.25">
      <c r="A536" s="30">
        <v>34569</v>
      </c>
      <c r="B536" s="30" t="s">
        <v>13211</v>
      </c>
      <c r="C536" s="30" t="s">
        <v>4113</v>
      </c>
      <c r="D536" s="210">
        <v>3.89</v>
      </c>
    </row>
    <row r="537" spans="1:4" x14ac:dyDescent="0.25">
      <c r="A537" s="30">
        <v>34570</v>
      </c>
      <c r="B537" s="30" t="s">
        <v>13212</v>
      </c>
      <c r="C537" s="30" t="s">
        <v>4113</v>
      </c>
      <c r="D537" s="210">
        <v>4.2300000000000004</v>
      </c>
    </row>
    <row r="538" spans="1:4" x14ac:dyDescent="0.25">
      <c r="A538" s="30">
        <v>25070</v>
      </c>
      <c r="B538" s="30" t="s">
        <v>13213</v>
      </c>
      <c r="C538" s="30" t="s">
        <v>4113</v>
      </c>
      <c r="D538" s="210">
        <v>3.18</v>
      </c>
    </row>
    <row r="539" spans="1:4" x14ac:dyDescent="0.25">
      <c r="A539" s="30">
        <v>34571</v>
      </c>
      <c r="B539" s="30" t="s">
        <v>13214</v>
      </c>
      <c r="C539" s="30" t="s">
        <v>4113</v>
      </c>
      <c r="D539" s="210">
        <v>3.21</v>
      </c>
    </row>
    <row r="540" spans="1:4" x14ac:dyDescent="0.25">
      <c r="A540" s="30">
        <v>34573</v>
      </c>
      <c r="B540" s="30" t="s">
        <v>13215</v>
      </c>
      <c r="C540" s="30" t="s">
        <v>4113</v>
      </c>
      <c r="D540" s="210">
        <v>3.38</v>
      </c>
    </row>
    <row r="541" spans="1:4" x14ac:dyDescent="0.25">
      <c r="A541" s="30">
        <v>37107</v>
      </c>
      <c r="B541" s="30" t="s">
        <v>13216</v>
      </c>
      <c r="C541" s="30" t="s">
        <v>4113</v>
      </c>
      <c r="D541" s="210">
        <v>4.46</v>
      </c>
    </row>
    <row r="542" spans="1:4" x14ac:dyDescent="0.25">
      <c r="A542" s="30">
        <v>34576</v>
      </c>
      <c r="B542" s="30" t="s">
        <v>13217</v>
      </c>
      <c r="C542" s="30" t="s">
        <v>4113</v>
      </c>
      <c r="D542" s="210">
        <v>4.93</v>
      </c>
    </row>
    <row r="543" spans="1:4" x14ac:dyDescent="0.25">
      <c r="A543" s="30">
        <v>34577</v>
      </c>
      <c r="B543" s="30" t="s">
        <v>13218</v>
      </c>
      <c r="C543" s="30" t="s">
        <v>4113</v>
      </c>
      <c r="D543" s="210">
        <v>5.14</v>
      </c>
    </row>
    <row r="544" spans="1:4" x14ac:dyDescent="0.25">
      <c r="A544" s="30">
        <v>34578</v>
      </c>
      <c r="B544" s="30" t="s">
        <v>13219</v>
      </c>
      <c r="C544" s="30" t="s">
        <v>4113</v>
      </c>
      <c r="D544" s="210">
        <v>5.57</v>
      </c>
    </row>
    <row r="545" spans="1:4" x14ac:dyDescent="0.25">
      <c r="A545" s="30">
        <v>34579</v>
      </c>
      <c r="B545" s="30" t="s">
        <v>13220</v>
      </c>
      <c r="C545" s="30" t="s">
        <v>4113</v>
      </c>
      <c r="D545" s="210">
        <v>5.94</v>
      </c>
    </row>
    <row r="546" spans="1:4" x14ac:dyDescent="0.25">
      <c r="A546" s="30">
        <v>25067</v>
      </c>
      <c r="B546" s="30" t="s">
        <v>13221</v>
      </c>
      <c r="C546" s="30" t="s">
        <v>4113</v>
      </c>
      <c r="D546" s="210">
        <v>3.98</v>
      </c>
    </row>
    <row r="547" spans="1:4" x14ac:dyDescent="0.25">
      <c r="A547" s="30">
        <v>34580</v>
      </c>
      <c r="B547" s="30" t="s">
        <v>13222</v>
      </c>
      <c r="C547" s="30" t="s">
        <v>4113</v>
      </c>
      <c r="D547" s="210">
        <v>4.4400000000000004</v>
      </c>
    </row>
    <row r="548" spans="1:4" x14ac:dyDescent="0.25">
      <c r="A548" s="30">
        <v>25071</v>
      </c>
      <c r="B548" s="30" t="s">
        <v>13223</v>
      </c>
      <c r="C548" s="30" t="s">
        <v>4113</v>
      </c>
      <c r="D548" s="210">
        <v>2.21</v>
      </c>
    </row>
    <row r="549" spans="1:4" x14ac:dyDescent="0.25">
      <c r="A549" s="30">
        <v>38395</v>
      </c>
      <c r="B549" s="30" t="s">
        <v>5812</v>
      </c>
      <c r="C549" s="30" t="s">
        <v>4113</v>
      </c>
      <c r="D549" s="210">
        <v>8.36</v>
      </c>
    </row>
    <row r="550" spans="1:4" x14ac:dyDescent="0.25">
      <c r="A550" s="30">
        <v>34583</v>
      </c>
      <c r="B550" s="30" t="s">
        <v>13224</v>
      </c>
      <c r="C550" s="30" t="s">
        <v>4114</v>
      </c>
      <c r="D550" s="210">
        <v>61.72</v>
      </c>
    </row>
    <row r="551" spans="1:4" x14ac:dyDescent="0.25">
      <c r="A551" s="30">
        <v>34584</v>
      </c>
      <c r="B551" s="30" t="s">
        <v>13225</v>
      </c>
      <c r="C551" s="30" t="s">
        <v>4114</v>
      </c>
      <c r="D551" s="210">
        <v>34.549999999999997</v>
      </c>
    </row>
    <row r="552" spans="1:4" x14ac:dyDescent="0.25">
      <c r="A552" s="30">
        <v>709</v>
      </c>
      <c r="B552" s="30" t="s">
        <v>5813</v>
      </c>
      <c r="C552" s="30" t="s">
        <v>4114</v>
      </c>
      <c r="D552" s="210">
        <v>578.34</v>
      </c>
    </row>
    <row r="553" spans="1:4" x14ac:dyDescent="0.25">
      <c r="A553" s="30">
        <v>34599</v>
      </c>
      <c r="B553" s="30" t="s">
        <v>13226</v>
      </c>
      <c r="C553" s="30" t="s">
        <v>4113</v>
      </c>
      <c r="D553" s="210">
        <v>2.27</v>
      </c>
    </row>
    <row r="554" spans="1:4" x14ac:dyDescent="0.25">
      <c r="A554" s="30">
        <v>34592</v>
      </c>
      <c r="B554" s="30" t="s">
        <v>13227</v>
      </c>
      <c r="C554" s="30" t="s">
        <v>4113</v>
      </c>
      <c r="D554" s="210">
        <v>2.5299999999999998</v>
      </c>
    </row>
    <row r="555" spans="1:4" x14ac:dyDescent="0.25">
      <c r="A555" s="30">
        <v>37103</v>
      </c>
      <c r="B555" s="30" t="s">
        <v>13228</v>
      </c>
      <c r="C555" s="30" t="s">
        <v>4113</v>
      </c>
      <c r="D555" s="210">
        <v>2.89</v>
      </c>
    </row>
    <row r="556" spans="1:4" x14ac:dyDescent="0.25">
      <c r="A556" s="30">
        <v>34555</v>
      </c>
      <c r="B556" s="30" t="s">
        <v>13229</v>
      </c>
      <c r="C556" s="30" t="s">
        <v>4113</v>
      </c>
      <c r="D556" s="210">
        <v>3.67</v>
      </c>
    </row>
    <row r="557" spans="1:4" x14ac:dyDescent="0.25">
      <c r="A557" s="30">
        <v>674</v>
      </c>
      <c r="B557" s="30" t="s">
        <v>13230</v>
      </c>
      <c r="C557" s="30" t="s">
        <v>4114</v>
      </c>
      <c r="D557" s="210">
        <v>61.27</v>
      </c>
    </row>
    <row r="558" spans="1:4" x14ac:dyDescent="0.25">
      <c r="A558" s="30">
        <v>34600</v>
      </c>
      <c r="B558" s="30" t="s">
        <v>13231</v>
      </c>
      <c r="C558" s="30" t="s">
        <v>4114</v>
      </c>
      <c r="D558" s="210">
        <v>90</v>
      </c>
    </row>
    <row r="559" spans="1:4" x14ac:dyDescent="0.25">
      <c r="A559" s="30">
        <v>652</v>
      </c>
      <c r="B559" s="30" t="s">
        <v>13232</v>
      </c>
      <c r="C559" s="30" t="s">
        <v>4114</v>
      </c>
      <c r="D559" s="210">
        <v>137.87</v>
      </c>
    </row>
    <row r="560" spans="1:4" x14ac:dyDescent="0.25">
      <c r="A560" s="30">
        <v>651</v>
      </c>
      <c r="B560" s="30" t="s">
        <v>13233</v>
      </c>
      <c r="C560" s="30" t="s">
        <v>4113</v>
      </c>
      <c r="D560" s="210">
        <v>2.79</v>
      </c>
    </row>
    <row r="561" spans="1:4" x14ac:dyDescent="0.25">
      <c r="A561" s="30">
        <v>654</v>
      </c>
      <c r="B561" s="30" t="s">
        <v>13234</v>
      </c>
      <c r="C561" s="30" t="s">
        <v>4113</v>
      </c>
      <c r="D561" s="210">
        <v>3.45</v>
      </c>
    </row>
    <row r="562" spans="1:4" x14ac:dyDescent="0.25">
      <c r="A562" s="30">
        <v>650</v>
      </c>
      <c r="B562" s="30" t="s">
        <v>13235</v>
      </c>
      <c r="C562" s="30" t="s">
        <v>4113</v>
      </c>
      <c r="D562" s="210">
        <v>2.23</v>
      </c>
    </row>
    <row r="563" spans="1:4" x14ac:dyDescent="0.25">
      <c r="A563" s="30">
        <v>716</v>
      </c>
      <c r="B563" s="30" t="s">
        <v>5814</v>
      </c>
      <c r="C563" s="30" t="s">
        <v>4113</v>
      </c>
      <c r="D563" s="210">
        <v>22.59</v>
      </c>
    </row>
    <row r="564" spans="1:4" x14ac:dyDescent="0.25">
      <c r="A564" s="30">
        <v>715</v>
      </c>
      <c r="B564" s="30" t="s">
        <v>5815</v>
      </c>
      <c r="C564" s="30" t="s">
        <v>4113</v>
      </c>
      <c r="D564" s="210">
        <v>22.35</v>
      </c>
    </row>
    <row r="565" spans="1:4" x14ac:dyDescent="0.25">
      <c r="A565" s="30">
        <v>718</v>
      </c>
      <c r="B565" s="30" t="s">
        <v>5816</v>
      </c>
      <c r="C565" s="30" t="s">
        <v>4113</v>
      </c>
      <c r="D565" s="210">
        <v>33.299999999999997</v>
      </c>
    </row>
    <row r="566" spans="1:4" x14ac:dyDescent="0.25">
      <c r="A566" s="30">
        <v>11981</v>
      </c>
      <c r="B566" s="30" t="s">
        <v>5817</v>
      </c>
      <c r="C566" s="30" t="s">
        <v>4113</v>
      </c>
      <c r="D566" s="210">
        <v>22.83</v>
      </c>
    </row>
    <row r="567" spans="1:4" x14ac:dyDescent="0.25">
      <c r="A567" s="30">
        <v>34586</v>
      </c>
      <c r="B567" s="30" t="s">
        <v>5818</v>
      </c>
      <c r="C567" s="30" t="s">
        <v>4113</v>
      </c>
      <c r="D567" s="210">
        <v>2.4300000000000002</v>
      </c>
    </row>
    <row r="568" spans="1:4" x14ac:dyDescent="0.25">
      <c r="A568" s="30">
        <v>38603</v>
      </c>
      <c r="B568" s="30" t="s">
        <v>5819</v>
      </c>
      <c r="C568" s="30" t="s">
        <v>4113</v>
      </c>
      <c r="D568" s="210">
        <v>2.95</v>
      </c>
    </row>
    <row r="569" spans="1:4" x14ac:dyDescent="0.25">
      <c r="A569" s="30">
        <v>34588</v>
      </c>
      <c r="B569" s="30" t="s">
        <v>5820</v>
      </c>
      <c r="C569" s="30" t="s">
        <v>4113</v>
      </c>
      <c r="D569" s="210">
        <v>3.18</v>
      </c>
    </row>
    <row r="570" spans="1:4" x14ac:dyDescent="0.25">
      <c r="A570" s="30">
        <v>34590</v>
      </c>
      <c r="B570" s="30" t="s">
        <v>5821</v>
      </c>
      <c r="C570" s="30" t="s">
        <v>4113</v>
      </c>
      <c r="D570" s="210">
        <v>2.9</v>
      </c>
    </row>
    <row r="571" spans="1:4" x14ac:dyDescent="0.25">
      <c r="A571" s="30">
        <v>34591</v>
      </c>
      <c r="B571" s="30" t="s">
        <v>5822</v>
      </c>
      <c r="C571" s="30" t="s">
        <v>4113</v>
      </c>
      <c r="D571" s="210">
        <v>3.93</v>
      </c>
    </row>
    <row r="572" spans="1:4" x14ac:dyDescent="0.25">
      <c r="A572" s="30">
        <v>41372</v>
      </c>
      <c r="B572" s="30" t="s">
        <v>13236</v>
      </c>
      <c r="C572" s="30" t="s">
        <v>4114</v>
      </c>
      <c r="D572" s="210">
        <v>85.99</v>
      </c>
    </row>
    <row r="573" spans="1:4" x14ac:dyDescent="0.25">
      <c r="A573" s="30">
        <v>41371</v>
      </c>
      <c r="B573" s="30" t="s">
        <v>13237</v>
      </c>
      <c r="C573" s="30" t="s">
        <v>4114</v>
      </c>
      <c r="D573" s="210">
        <v>50.83</v>
      </c>
    </row>
    <row r="574" spans="1:4" x14ac:dyDescent="0.25">
      <c r="A574" s="30">
        <v>40517</v>
      </c>
      <c r="B574" s="30" t="s">
        <v>13238</v>
      </c>
      <c r="C574" s="30" t="s">
        <v>4114</v>
      </c>
      <c r="D574" s="210">
        <v>46.3</v>
      </c>
    </row>
    <row r="575" spans="1:4" x14ac:dyDescent="0.25">
      <c r="A575" s="30">
        <v>40515</v>
      </c>
      <c r="B575" s="30" t="s">
        <v>13239</v>
      </c>
      <c r="C575" s="30" t="s">
        <v>4114</v>
      </c>
      <c r="D575" s="210">
        <v>104.17</v>
      </c>
    </row>
    <row r="576" spans="1:4" x14ac:dyDescent="0.25">
      <c r="A576" s="30">
        <v>40529</v>
      </c>
      <c r="B576" s="30" t="s">
        <v>5823</v>
      </c>
      <c r="C576" s="30" t="s">
        <v>4114</v>
      </c>
      <c r="D576" s="210">
        <v>66.55</v>
      </c>
    </row>
    <row r="577" spans="1:4" x14ac:dyDescent="0.25">
      <c r="A577" s="30">
        <v>36170</v>
      </c>
      <c r="B577" s="30" t="s">
        <v>5824</v>
      </c>
      <c r="C577" s="30" t="s">
        <v>4114</v>
      </c>
      <c r="D577" s="210">
        <v>55.22</v>
      </c>
    </row>
    <row r="578" spans="1:4" x14ac:dyDescent="0.25">
      <c r="A578" s="30">
        <v>40524</v>
      </c>
      <c r="B578" s="30" t="s">
        <v>5825</v>
      </c>
      <c r="C578" s="30" t="s">
        <v>4114</v>
      </c>
      <c r="D578" s="210">
        <v>65.099999999999994</v>
      </c>
    </row>
    <row r="579" spans="1:4" x14ac:dyDescent="0.25">
      <c r="A579" s="30">
        <v>36156</v>
      </c>
      <c r="B579" s="30" t="s">
        <v>5826</v>
      </c>
      <c r="C579" s="30" t="s">
        <v>4114</v>
      </c>
      <c r="D579" s="210">
        <v>50.64</v>
      </c>
    </row>
    <row r="580" spans="1:4" x14ac:dyDescent="0.25">
      <c r="A580" s="30">
        <v>36155</v>
      </c>
      <c r="B580" s="30" t="s">
        <v>5827</v>
      </c>
      <c r="C580" s="30" t="s">
        <v>4114</v>
      </c>
      <c r="D580" s="210">
        <v>43.71</v>
      </c>
    </row>
    <row r="581" spans="1:4" x14ac:dyDescent="0.25">
      <c r="A581" s="30">
        <v>36154</v>
      </c>
      <c r="B581" s="30" t="s">
        <v>5828</v>
      </c>
      <c r="C581" s="30" t="s">
        <v>4114</v>
      </c>
      <c r="D581" s="210">
        <v>60.76</v>
      </c>
    </row>
    <row r="582" spans="1:4" x14ac:dyDescent="0.25">
      <c r="A582" s="30">
        <v>695</v>
      </c>
      <c r="B582" s="30" t="s">
        <v>5829</v>
      </c>
      <c r="C582" s="30" t="s">
        <v>4114</v>
      </c>
      <c r="D582" s="210">
        <v>44.63</v>
      </c>
    </row>
    <row r="583" spans="1:4" x14ac:dyDescent="0.25">
      <c r="A583" s="30">
        <v>679</v>
      </c>
      <c r="B583" s="30" t="s">
        <v>13240</v>
      </c>
      <c r="C583" s="30" t="s">
        <v>4114</v>
      </c>
      <c r="D583" s="210">
        <v>66.55</v>
      </c>
    </row>
    <row r="584" spans="1:4" x14ac:dyDescent="0.25">
      <c r="A584" s="30">
        <v>711</v>
      </c>
      <c r="B584" s="30" t="s">
        <v>13241</v>
      </c>
      <c r="C584" s="30" t="s">
        <v>4114</v>
      </c>
      <c r="D584" s="210">
        <v>44.02</v>
      </c>
    </row>
    <row r="585" spans="1:4" x14ac:dyDescent="0.25">
      <c r="A585" s="30">
        <v>712</v>
      </c>
      <c r="B585" s="30" t="s">
        <v>13242</v>
      </c>
      <c r="C585" s="30" t="s">
        <v>4114</v>
      </c>
      <c r="D585" s="210">
        <v>55.45</v>
      </c>
    </row>
    <row r="586" spans="1:4" x14ac:dyDescent="0.25">
      <c r="A586" s="30">
        <v>12614</v>
      </c>
      <c r="B586" s="30" t="s">
        <v>5830</v>
      </c>
      <c r="C586" s="30" t="s">
        <v>4113</v>
      </c>
      <c r="D586" s="210">
        <v>18.170000000000002</v>
      </c>
    </row>
    <row r="587" spans="1:4" x14ac:dyDescent="0.25">
      <c r="A587" s="30">
        <v>6140</v>
      </c>
      <c r="B587" s="30" t="s">
        <v>5831</v>
      </c>
      <c r="C587" s="30" t="s">
        <v>4113</v>
      </c>
      <c r="D587" s="210">
        <v>3.48</v>
      </c>
    </row>
    <row r="588" spans="1:4" x14ac:dyDescent="0.25">
      <c r="A588" s="30">
        <v>38399</v>
      </c>
      <c r="B588" s="30" t="s">
        <v>5832</v>
      </c>
      <c r="C588" s="30" t="s">
        <v>4113</v>
      </c>
      <c r="D588" s="210">
        <v>191.41</v>
      </c>
    </row>
    <row r="589" spans="1:4" x14ac:dyDescent="0.25">
      <c r="A589" s="30">
        <v>735</v>
      </c>
      <c r="B589" s="30" t="s">
        <v>5833</v>
      </c>
      <c r="C589" s="30" t="s">
        <v>4113</v>
      </c>
      <c r="D589" s="211">
        <v>2261.83</v>
      </c>
    </row>
    <row r="590" spans="1:4" x14ac:dyDescent="0.25">
      <c r="A590" s="30">
        <v>736</v>
      </c>
      <c r="B590" s="30" t="s">
        <v>5834</v>
      </c>
      <c r="C590" s="30" t="s">
        <v>4113</v>
      </c>
      <c r="D590" s="211">
        <v>1901.79</v>
      </c>
    </row>
    <row r="591" spans="1:4" x14ac:dyDescent="0.25">
      <c r="A591" s="30">
        <v>729</v>
      </c>
      <c r="B591" s="30" t="s">
        <v>5835</v>
      </c>
      <c r="C591" s="30" t="s">
        <v>4113</v>
      </c>
      <c r="D591" s="210">
        <v>775</v>
      </c>
    </row>
    <row r="592" spans="1:4" x14ac:dyDescent="0.25">
      <c r="A592" s="30">
        <v>39925</v>
      </c>
      <c r="B592" s="30" t="s">
        <v>5836</v>
      </c>
      <c r="C592" s="30" t="s">
        <v>4113</v>
      </c>
      <c r="D592" s="211">
        <v>11198.68</v>
      </c>
    </row>
    <row r="593" spans="1:4" x14ac:dyDescent="0.25">
      <c r="A593" s="30">
        <v>731</v>
      </c>
      <c r="B593" s="30" t="s">
        <v>5837</v>
      </c>
      <c r="C593" s="30" t="s">
        <v>4113</v>
      </c>
      <c r="D593" s="210">
        <v>754.26</v>
      </c>
    </row>
    <row r="594" spans="1:4" x14ac:dyDescent="0.25">
      <c r="A594" s="30">
        <v>10575</v>
      </c>
      <c r="B594" s="30" t="s">
        <v>5838</v>
      </c>
      <c r="C594" s="30" t="s">
        <v>4113</v>
      </c>
      <c r="D594" s="211">
        <v>1177.0899999999999</v>
      </c>
    </row>
    <row r="595" spans="1:4" x14ac:dyDescent="0.25">
      <c r="A595" s="30">
        <v>733</v>
      </c>
      <c r="B595" s="30" t="s">
        <v>5839</v>
      </c>
      <c r="C595" s="30" t="s">
        <v>4113</v>
      </c>
      <c r="D595" s="211">
        <v>1288.77</v>
      </c>
    </row>
    <row r="596" spans="1:4" x14ac:dyDescent="0.25">
      <c r="A596" s="30">
        <v>732</v>
      </c>
      <c r="B596" s="30" t="s">
        <v>5840</v>
      </c>
      <c r="C596" s="30" t="s">
        <v>4113</v>
      </c>
      <c r="D596" s="211">
        <v>1271.44</v>
      </c>
    </row>
    <row r="597" spans="1:4" x14ac:dyDescent="0.25">
      <c r="A597" s="30">
        <v>737</v>
      </c>
      <c r="B597" s="30" t="s">
        <v>5841</v>
      </c>
      <c r="C597" s="30" t="s">
        <v>4113</v>
      </c>
      <c r="D597" s="211">
        <v>7129.87</v>
      </c>
    </row>
    <row r="598" spans="1:4" x14ac:dyDescent="0.25">
      <c r="A598" s="30">
        <v>738</v>
      </c>
      <c r="B598" s="30" t="s">
        <v>5842</v>
      </c>
      <c r="C598" s="30" t="s">
        <v>4113</v>
      </c>
      <c r="D598" s="211">
        <v>3306.07</v>
      </c>
    </row>
    <row r="599" spans="1:4" x14ac:dyDescent="0.25">
      <c r="A599" s="30">
        <v>740</v>
      </c>
      <c r="B599" s="30" t="s">
        <v>5843</v>
      </c>
      <c r="C599" s="30" t="s">
        <v>4113</v>
      </c>
      <c r="D599" s="211">
        <v>6707.33</v>
      </c>
    </row>
    <row r="600" spans="1:4" x14ac:dyDescent="0.25">
      <c r="A600" s="30">
        <v>734</v>
      </c>
      <c r="B600" s="30" t="s">
        <v>5844</v>
      </c>
      <c r="C600" s="30" t="s">
        <v>4113</v>
      </c>
      <c r="D600" s="211">
        <v>1362.98</v>
      </c>
    </row>
    <row r="601" spans="1:4" x14ac:dyDescent="0.25">
      <c r="A601" s="30">
        <v>39008</v>
      </c>
      <c r="B601" s="30" t="s">
        <v>5845</v>
      </c>
      <c r="C601" s="30" t="s">
        <v>4113</v>
      </c>
      <c r="D601" s="211">
        <v>50809.19</v>
      </c>
    </row>
    <row r="602" spans="1:4" x14ac:dyDescent="0.25">
      <c r="A602" s="30">
        <v>39009</v>
      </c>
      <c r="B602" s="30" t="s">
        <v>5846</v>
      </c>
      <c r="C602" s="30" t="s">
        <v>4113</v>
      </c>
      <c r="D602" s="211">
        <v>54435.75</v>
      </c>
    </row>
    <row r="603" spans="1:4" x14ac:dyDescent="0.25">
      <c r="A603" s="30">
        <v>10587</v>
      </c>
      <c r="B603" s="30" t="s">
        <v>5847</v>
      </c>
      <c r="C603" s="30" t="s">
        <v>4113</v>
      </c>
      <c r="D603" s="211">
        <v>2981.05</v>
      </c>
    </row>
    <row r="604" spans="1:4" x14ac:dyDescent="0.25">
      <c r="A604" s="30">
        <v>759</v>
      </c>
      <c r="B604" s="30" t="s">
        <v>5848</v>
      </c>
      <c r="C604" s="30" t="s">
        <v>4113</v>
      </c>
      <c r="D604" s="211">
        <v>4286.16</v>
      </c>
    </row>
    <row r="605" spans="1:4" x14ac:dyDescent="0.25">
      <c r="A605" s="30">
        <v>761</v>
      </c>
      <c r="B605" s="30" t="s">
        <v>5849</v>
      </c>
      <c r="C605" s="30" t="s">
        <v>4113</v>
      </c>
      <c r="D605" s="211">
        <v>7265.41</v>
      </c>
    </row>
    <row r="606" spans="1:4" x14ac:dyDescent="0.25">
      <c r="A606" s="30">
        <v>750</v>
      </c>
      <c r="B606" s="30" t="s">
        <v>5850</v>
      </c>
      <c r="C606" s="30" t="s">
        <v>4113</v>
      </c>
      <c r="D606" s="211">
        <v>6897.92</v>
      </c>
    </row>
    <row r="607" spans="1:4" x14ac:dyDescent="0.25">
      <c r="A607" s="30">
        <v>755</v>
      </c>
      <c r="B607" s="30" t="s">
        <v>5851</v>
      </c>
      <c r="C607" s="30" t="s">
        <v>4113</v>
      </c>
      <c r="D607" s="211">
        <v>28305.74</v>
      </c>
    </row>
    <row r="608" spans="1:4" x14ac:dyDescent="0.25">
      <c r="A608" s="30">
        <v>749</v>
      </c>
      <c r="B608" s="30" t="s">
        <v>5852</v>
      </c>
      <c r="C608" s="30" t="s">
        <v>4113</v>
      </c>
      <c r="D608" s="211">
        <v>10410.33</v>
      </c>
    </row>
    <row r="609" spans="1:4" x14ac:dyDescent="0.25">
      <c r="A609" s="30">
        <v>756</v>
      </c>
      <c r="B609" s="30" t="s">
        <v>5853</v>
      </c>
      <c r="C609" s="30" t="s">
        <v>4113</v>
      </c>
      <c r="D609" s="211">
        <v>30871.200000000001</v>
      </c>
    </row>
    <row r="610" spans="1:4" x14ac:dyDescent="0.25">
      <c r="A610" s="30">
        <v>757</v>
      </c>
      <c r="B610" s="30" t="s">
        <v>5854</v>
      </c>
      <c r="C610" s="30" t="s">
        <v>4113</v>
      </c>
      <c r="D610" s="211">
        <v>14017.5</v>
      </c>
    </row>
    <row r="611" spans="1:4" x14ac:dyDescent="0.25">
      <c r="A611" s="30">
        <v>10588</v>
      </c>
      <c r="B611" s="30" t="s">
        <v>5855</v>
      </c>
      <c r="C611" s="30" t="s">
        <v>4113</v>
      </c>
      <c r="D611" s="211">
        <v>3094.71</v>
      </c>
    </row>
    <row r="612" spans="1:4" x14ac:dyDescent="0.25">
      <c r="A612" s="30">
        <v>10592</v>
      </c>
      <c r="B612" s="30" t="s">
        <v>5856</v>
      </c>
      <c r="C612" s="30" t="s">
        <v>4113</v>
      </c>
      <c r="D612" s="211">
        <v>3738</v>
      </c>
    </row>
    <row r="613" spans="1:4" x14ac:dyDescent="0.25">
      <c r="A613" s="30">
        <v>10589</v>
      </c>
      <c r="B613" s="30" t="s">
        <v>5857</v>
      </c>
      <c r="C613" s="30" t="s">
        <v>4113</v>
      </c>
      <c r="D613" s="211">
        <v>5021.76</v>
      </c>
    </row>
    <row r="614" spans="1:4" x14ac:dyDescent="0.25">
      <c r="A614" s="30">
        <v>760</v>
      </c>
      <c r="B614" s="30" t="s">
        <v>5858</v>
      </c>
      <c r="C614" s="30" t="s">
        <v>4113</v>
      </c>
      <c r="D614" s="211">
        <v>28035</v>
      </c>
    </row>
    <row r="615" spans="1:4" x14ac:dyDescent="0.25">
      <c r="A615" s="30">
        <v>751</v>
      </c>
      <c r="B615" s="30" t="s">
        <v>5859</v>
      </c>
      <c r="C615" s="30" t="s">
        <v>4113</v>
      </c>
      <c r="D615" s="211">
        <v>4415.51</v>
      </c>
    </row>
    <row r="616" spans="1:4" x14ac:dyDescent="0.25">
      <c r="A616" s="30">
        <v>754</v>
      </c>
      <c r="B616" s="30" t="s">
        <v>5860</v>
      </c>
      <c r="C616" s="30" t="s">
        <v>4113</v>
      </c>
      <c r="D616" s="211">
        <v>7008.75</v>
      </c>
    </row>
    <row r="617" spans="1:4" x14ac:dyDescent="0.25">
      <c r="A617" s="30">
        <v>14013</v>
      </c>
      <c r="B617" s="30" t="s">
        <v>5861</v>
      </c>
      <c r="C617" s="30" t="s">
        <v>4113</v>
      </c>
      <c r="D617" s="211">
        <v>192664.65</v>
      </c>
    </row>
    <row r="618" spans="1:4" x14ac:dyDescent="0.25">
      <c r="A618" s="30">
        <v>39917</v>
      </c>
      <c r="B618" s="30" t="s">
        <v>5862</v>
      </c>
      <c r="C618" s="30" t="s">
        <v>4113</v>
      </c>
      <c r="D618" s="211">
        <v>78046.58</v>
      </c>
    </row>
    <row r="619" spans="1:4" x14ac:dyDescent="0.25">
      <c r="A619" s="30">
        <v>38167</v>
      </c>
      <c r="B619" s="30" t="s">
        <v>13243</v>
      </c>
      <c r="C619" s="30" t="s">
        <v>4124</v>
      </c>
      <c r="D619" s="210">
        <v>29.28</v>
      </c>
    </row>
    <row r="620" spans="1:4" x14ac:dyDescent="0.25">
      <c r="A620" s="30">
        <v>36145</v>
      </c>
      <c r="B620" s="30" t="s">
        <v>5863</v>
      </c>
      <c r="C620" s="30" t="s">
        <v>4124</v>
      </c>
      <c r="D620" s="210">
        <v>40.29</v>
      </c>
    </row>
    <row r="621" spans="1:4" x14ac:dyDescent="0.25">
      <c r="A621" s="30">
        <v>12893</v>
      </c>
      <c r="B621" s="30" t="s">
        <v>5864</v>
      </c>
      <c r="C621" s="30" t="s">
        <v>4124</v>
      </c>
      <c r="D621" s="210">
        <v>67.150000000000006</v>
      </c>
    </row>
    <row r="622" spans="1:4" x14ac:dyDescent="0.25">
      <c r="A622" s="30">
        <v>11685</v>
      </c>
      <c r="B622" s="30" t="s">
        <v>5865</v>
      </c>
      <c r="C622" s="30" t="s">
        <v>4113</v>
      </c>
      <c r="D622" s="210">
        <v>24.25</v>
      </c>
    </row>
    <row r="623" spans="1:4" x14ac:dyDescent="0.25">
      <c r="A623" s="30">
        <v>11679</v>
      </c>
      <c r="B623" s="30" t="s">
        <v>5866</v>
      </c>
      <c r="C623" s="30" t="s">
        <v>4113</v>
      </c>
      <c r="D623" s="210">
        <v>8.4700000000000006</v>
      </c>
    </row>
    <row r="624" spans="1:4" x14ac:dyDescent="0.25">
      <c r="A624" s="30">
        <v>11680</v>
      </c>
      <c r="B624" s="30" t="s">
        <v>5867</v>
      </c>
      <c r="C624" s="30" t="s">
        <v>4113</v>
      </c>
      <c r="D624" s="210">
        <v>6.98</v>
      </c>
    </row>
    <row r="625" spans="1:4" x14ac:dyDescent="0.25">
      <c r="A625" s="30">
        <v>2512</v>
      </c>
      <c r="B625" s="30" t="s">
        <v>5868</v>
      </c>
      <c r="C625" s="30" t="s">
        <v>4113</v>
      </c>
      <c r="D625" s="210">
        <v>31.91</v>
      </c>
    </row>
    <row r="626" spans="1:4" x14ac:dyDescent="0.25">
      <c r="A626" s="30">
        <v>4374</v>
      </c>
      <c r="B626" s="30" t="s">
        <v>5869</v>
      </c>
      <c r="C626" s="30" t="s">
        <v>4113</v>
      </c>
      <c r="D626" s="210">
        <v>0.4</v>
      </c>
    </row>
    <row r="627" spans="1:4" x14ac:dyDescent="0.25">
      <c r="A627" s="30">
        <v>7568</v>
      </c>
      <c r="B627" s="30" t="s">
        <v>5870</v>
      </c>
      <c r="C627" s="30" t="s">
        <v>4113</v>
      </c>
      <c r="D627" s="210">
        <v>0.67</v>
      </c>
    </row>
    <row r="628" spans="1:4" x14ac:dyDescent="0.25">
      <c r="A628" s="30">
        <v>7584</v>
      </c>
      <c r="B628" s="30" t="s">
        <v>5871</v>
      </c>
      <c r="C628" s="30" t="s">
        <v>4113</v>
      </c>
      <c r="D628" s="210">
        <v>1.02</v>
      </c>
    </row>
    <row r="629" spans="1:4" x14ac:dyDescent="0.25">
      <c r="A629" s="30">
        <v>11945</v>
      </c>
      <c r="B629" s="30" t="s">
        <v>5872</v>
      </c>
      <c r="C629" s="30" t="s">
        <v>4113</v>
      </c>
      <c r="D629" s="210">
        <v>0.06</v>
      </c>
    </row>
    <row r="630" spans="1:4" x14ac:dyDescent="0.25">
      <c r="A630" s="30">
        <v>11946</v>
      </c>
      <c r="B630" s="30" t="s">
        <v>5873</v>
      </c>
      <c r="C630" s="30" t="s">
        <v>4113</v>
      </c>
      <c r="D630" s="210">
        <v>7.0000000000000007E-2</v>
      </c>
    </row>
    <row r="631" spans="1:4" x14ac:dyDescent="0.25">
      <c r="A631" s="30">
        <v>4375</v>
      </c>
      <c r="B631" s="30" t="s">
        <v>5874</v>
      </c>
      <c r="C631" s="30" t="s">
        <v>4113</v>
      </c>
      <c r="D631" s="210">
        <v>0.11</v>
      </c>
    </row>
    <row r="632" spans="1:4" x14ac:dyDescent="0.25">
      <c r="A632" s="30">
        <v>11950</v>
      </c>
      <c r="B632" s="30" t="s">
        <v>5875</v>
      </c>
      <c r="C632" s="30" t="s">
        <v>4113</v>
      </c>
      <c r="D632" s="210">
        <v>0.22</v>
      </c>
    </row>
    <row r="633" spans="1:4" x14ac:dyDescent="0.25">
      <c r="A633" s="30">
        <v>4376</v>
      </c>
      <c r="B633" s="30" t="s">
        <v>5876</v>
      </c>
      <c r="C633" s="30" t="s">
        <v>4113</v>
      </c>
      <c r="D633" s="210">
        <v>0.21</v>
      </c>
    </row>
    <row r="634" spans="1:4" x14ac:dyDescent="0.25">
      <c r="A634" s="30">
        <v>7583</v>
      </c>
      <c r="B634" s="30" t="s">
        <v>5877</v>
      </c>
      <c r="C634" s="30" t="s">
        <v>4113</v>
      </c>
      <c r="D634" s="210">
        <v>0.46</v>
      </c>
    </row>
    <row r="635" spans="1:4" x14ac:dyDescent="0.25">
      <c r="A635" s="30">
        <v>4350</v>
      </c>
      <c r="B635" s="30" t="s">
        <v>5878</v>
      </c>
      <c r="C635" s="30" t="s">
        <v>4113</v>
      </c>
      <c r="D635" s="210">
        <v>0.35</v>
      </c>
    </row>
    <row r="636" spans="1:4" x14ac:dyDescent="0.25">
      <c r="A636" s="30">
        <v>39886</v>
      </c>
      <c r="B636" s="30" t="s">
        <v>5879</v>
      </c>
      <c r="C636" s="30" t="s">
        <v>4113</v>
      </c>
      <c r="D636" s="210">
        <v>5.77</v>
      </c>
    </row>
    <row r="637" spans="1:4" x14ac:dyDescent="0.25">
      <c r="A637" s="30">
        <v>39887</v>
      </c>
      <c r="B637" s="30" t="s">
        <v>5880</v>
      </c>
      <c r="C637" s="30" t="s">
        <v>4113</v>
      </c>
      <c r="D637" s="210">
        <v>8.66</v>
      </c>
    </row>
    <row r="638" spans="1:4" x14ac:dyDescent="0.25">
      <c r="A638" s="30">
        <v>39888</v>
      </c>
      <c r="B638" s="30" t="s">
        <v>5881</v>
      </c>
      <c r="C638" s="30" t="s">
        <v>4113</v>
      </c>
      <c r="D638" s="210">
        <v>19.8</v>
      </c>
    </row>
    <row r="639" spans="1:4" x14ac:dyDescent="0.25">
      <c r="A639" s="30">
        <v>39890</v>
      </c>
      <c r="B639" s="30" t="s">
        <v>5882</v>
      </c>
      <c r="C639" s="30" t="s">
        <v>4113</v>
      </c>
      <c r="D639" s="210">
        <v>33.79</v>
      </c>
    </row>
    <row r="640" spans="1:4" x14ac:dyDescent="0.25">
      <c r="A640" s="30">
        <v>39891</v>
      </c>
      <c r="B640" s="30" t="s">
        <v>5883</v>
      </c>
      <c r="C640" s="30" t="s">
        <v>4113</v>
      </c>
      <c r="D640" s="210">
        <v>47.64</v>
      </c>
    </row>
    <row r="641" spans="1:4" x14ac:dyDescent="0.25">
      <c r="A641" s="30">
        <v>39892</v>
      </c>
      <c r="B641" s="30" t="s">
        <v>5884</v>
      </c>
      <c r="C641" s="30" t="s">
        <v>4113</v>
      </c>
      <c r="D641" s="210">
        <v>148.51</v>
      </c>
    </row>
    <row r="642" spans="1:4" x14ac:dyDescent="0.25">
      <c r="A642" s="30">
        <v>790</v>
      </c>
      <c r="B642" s="30" t="s">
        <v>5885</v>
      </c>
      <c r="C642" s="30" t="s">
        <v>4113</v>
      </c>
      <c r="D642" s="210">
        <v>12.95</v>
      </c>
    </row>
    <row r="643" spans="1:4" x14ac:dyDescent="0.25">
      <c r="A643" s="30">
        <v>766</v>
      </c>
      <c r="B643" s="30" t="s">
        <v>5886</v>
      </c>
      <c r="C643" s="30" t="s">
        <v>4113</v>
      </c>
      <c r="D643" s="210">
        <v>12.95</v>
      </c>
    </row>
    <row r="644" spans="1:4" x14ac:dyDescent="0.25">
      <c r="A644" s="30">
        <v>791</v>
      </c>
      <c r="B644" s="30" t="s">
        <v>5887</v>
      </c>
      <c r="C644" s="30" t="s">
        <v>4113</v>
      </c>
      <c r="D644" s="210">
        <v>12.95</v>
      </c>
    </row>
    <row r="645" spans="1:4" x14ac:dyDescent="0.25">
      <c r="A645" s="30">
        <v>767</v>
      </c>
      <c r="B645" s="30" t="s">
        <v>5888</v>
      </c>
      <c r="C645" s="30" t="s">
        <v>4113</v>
      </c>
      <c r="D645" s="210">
        <v>12.95</v>
      </c>
    </row>
    <row r="646" spans="1:4" x14ac:dyDescent="0.25">
      <c r="A646" s="30">
        <v>768</v>
      </c>
      <c r="B646" s="30" t="s">
        <v>5889</v>
      </c>
      <c r="C646" s="30" t="s">
        <v>4113</v>
      </c>
      <c r="D646" s="210">
        <v>10.17</v>
      </c>
    </row>
    <row r="647" spans="1:4" x14ac:dyDescent="0.25">
      <c r="A647" s="30">
        <v>789</v>
      </c>
      <c r="B647" s="30" t="s">
        <v>5890</v>
      </c>
      <c r="C647" s="30" t="s">
        <v>4113</v>
      </c>
      <c r="D647" s="210">
        <v>9.9499999999999993</v>
      </c>
    </row>
    <row r="648" spans="1:4" x14ac:dyDescent="0.25">
      <c r="A648" s="30">
        <v>769</v>
      </c>
      <c r="B648" s="30" t="s">
        <v>5891</v>
      </c>
      <c r="C648" s="30" t="s">
        <v>4113</v>
      </c>
      <c r="D648" s="210">
        <v>10.17</v>
      </c>
    </row>
    <row r="649" spans="1:4" x14ac:dyDescent="0.25">
      <c r="A649" s="30">
        <v>770</v>
      </c>
      <c r="B649" s="30" t="s">
        <v>5892</v>
      </c>
      <c r="C649" s="30" t="s">
        <v>4113</v>
      </c>
      <c r="D649" s="210">
        <v>3.59</v>
      </c>
    </row>
    <row r="650" spans="1:4" x14ac:dyDescent="0.25">
      <c r="A650" s="30">
        <v>12394</v>
      </c>
      <c r="B650" s="30" t="s">
        <v>5893</v>
      </c>
      <c r="C650" s="30" t="s">
        <v>4113</v>
      </c>
      <c r="D650" s="210">
        <v>3.59</v>
      </c>
    </row>
    <row r="651" spans="1:4" x14ac:dyDescent="0.25">
      <c r="A651" s="30">
        <v>764</v>
      </c>
      <c r="B651" s="30" t="s">
        <v>5894</v>
      </c>
      <c r="C651" s="30" t="s">
        <v>4113</v>
      </c>
      <c r="D651" s="210">
        <v>6.26</v>
      </c>
    </row>
    <row r="652" spans="1:4" x14ac:dyDescent="0.25">
      <c r="A652" s="30">
        <v>765</v>
      </c>
      <c r="B652" s="30" t="s">
        <v>5895</v>
      </c>
      <c r="C652" s="30" t="s">
        <v>4113</v>
      </c>
      <c r="D652" s="210">
        <v>6.26</v>
      </c>
    </row>
    <row r="653" spans="1:4" x14ac:dyDescent="0.25">
      <c r="A653" s="30">
        <v>787</v>
      </c>
      <c r="B653" s="30" t="s">
        <v>5896</v>
      </c>
      <c r="C653" s="30" t="s">
        <v>4113</v>
      </c>
      <c r="D653" s="210">
        <v>27.96</v>
      </c>
    </row>
    <row r="654" spans="1:4" x14ac:dyDescent="0.25">
      <c r="A654" s="30">
        <v>774</v>
      </c>
      <c r="B654" s="30" t="s">
        <v>5897</v>
      </c>
      <c r="C654" s="30" t="s">
        <v>4113</v>
      </c>
      <c r="D654" s="210">
        <v>27.96</v>
      </c>
    </row>
    <row r="655" spans="1:4" x14ac:dyDescent="0.25">
      <c r="A655" s="30">
        <v>773</v>
      </c>
      <c r="B655" s="30" t="s">
        <v>5898</v>
      </c>
      <c r="C655" s="30" t="s">
        <v>4113</v>
      </c>
      <c r="D655" s="210">
        <v>27.96</v>
      </c>
    </row>
    <row r="656" spans="1:4" x14ac:dyDescent="0.25">
      <c r="A656" s="30">
        <v>775</v>
      </c>
      <c r="B656" s="30" t="s">
        <v>5899</v>
      </c>
      <c r="C656" s="30" t="s">
        <v>4113</v>
      </c>
      <c r="D656" s="210">
        <v>27.96</v>
      </c>
    </row>
    <row r="657" spans="1:4" x14ac:dyDescent="0.25">
      <c r="A657" s="30">
        <v>788</v>
      </c>
      <c r="B657" s="30" t="s">
        <v>5900</v>
      </c>
      <c r="C657" s="30" t="s">
        <v>4113</v>
      </c>
      <c r="D657" s="210">
        <v>17.38</v>
      </c>
    </row>
    <row r="658" spans="1:4" x14ac:dyDescent="0.25">
      <c r="A658" s="30">
        <v>772</v>
      </c>
      <c r="B658" s="30" t="s">
        <v>5901</v>
      </c>
      <c r="C658" s="30" t="s">
        <v>4113</v>
      </c>
      <c r="D658" s="210">
        <v>17.38</v>
      </c>
    </row>
    <row r="659" spans="1:4" x14ac:dyDescent="0.25">
      <c r="A659" s="30">
        <v>771</v>
      </c>
      <c r="B659" s="30" t="s">
        <v>5902</v>
      </c>
      <c r="C659" s="30" t="s">
        <v>4113</v>
      </c>
      <c r="D659" s="210">
        <v>17.38</v>
      </c>
    </row>
    <row r="660" spans="1:4" x14ac:dyDescent="0.25">
      <c r="A660" s="30">
        <v>779</v>
      </c>
      <c r="B660" s="30" t="s">
        <v>5903</v>
      </c>
      <c r="C660" s="30" t="s">
        <v>4113</v>
      </c>
      <c r="D660" s="210">
        <v>4.32</v>
      </c>
    </row>
    <row r="661" spans="1:4" x14ac:dyDescent="0.25">
      <c r="A661" s="30">
        <v>776</v>
      </c>
      <c r="B661" s="30" t="s">
        <v>5904</v>
      </c>
      <c r="C661" s="30" t="s">
        <v>4113</v>
      </c>
      <c r="D661" s="210">
        <v>41.22</v>
      </c>
    </row>
    <row r="662" spans="1:4" x14ac:dyDescent="0.25">
      <c r="A662" s="30">
        <v>777</v>
      </c>
      <c r="B662" s="30" t="s">
        <v>5905</v>
      </c>
      <c r="C662" s="30" t="s">
        <v>4113</v>
      </c>
      <c r="D662" s="210">
        <v>40.07</v>
      </c>
    </row>
    <row r="663" spans="1:4" x14ac:dyDescent="0.25">
      <c r="A663" s="30">
        <v>780</v>
      </c>
      <c r="B663" s="30" t="s">
        <v>5906</v>
      </c>
      <c r="C663" s="30" t="s">
        <v>4113</v>
      </c>
      <c r="D663" s="210">
        <v>40.270000000000003</v>
      </c>
    </row>
    <row r="664" spans="1:4" x14ac:dyDescent="0.25">
      <c r="A664" s="30">
        <v>778</v>
      </c>
      <c r="B664" s="30" t="s">
        <v>5907</v>
      </c>
      <c r="C664" s="30" t="s">
        <v>4113</v>
      </c>
      <c r="D664" s="210">
        <v>41.22</v>
      </c>
    </row>
    <row r="665" spans="1:4" x14ac:dyDescent="0.25">
      <c r="A665" s="30">
        <v>781</v>
      </c>
      <c r="B665" s="30" t="s">
        <v>5908</v>
      </c>
      <c r="C665" s="30" t="s">
        <v>4113</v>
      </c>
      <c r="D665" s="210">
        <v>76.16</v>
      </c>
    </row>
    <row r="666" spans="1:4" x14ac:dyDescent="0.25">
      <c r="A666" s="30">
        <v>786</v>
      </c>
      <c r="B666" s="30" t="s">
        <v>5909</v>
      </c>
      <c r="C666" s="30" t="s">
        <v>4113</v>
      </c>
      <c r="D666" s="210">
        <v>76.16</v>
      </c>
    </row>
    <row r="667" spans="1:4" x14ac:dyDescent="0.25">
      <c r="A667" s="30">
        <v>782</v>
      </c>
      <c r="B667" s="30" t="s">
        <v>5910</v>
      </c>
      <c r="C667" s="30" t="s">
        <v>4113</v>
      </c>
      <c r="D667" s="210">
        <v>76.16</v>
      </c>
    </row>
    <row r="668" spans="1:4" x14ac:dyDescent="0.25">
      <c r="A668" s="30">
        <v>783</v>
      </c>
      <c r="B668" s="30" t="s">
        <v>5911</v>
      </c>
      <c r="C668" s="30" t="s">
        <v>4113</v>
      </c>
      <c r="D668" s="210">
        <v>208.45</v>
      </c>
    </row>
    <row r="669" spans="1:4" x14ac:dyDescent="0.25">
      <c r="A669" s="30">
        <v>785</v>
      </c>
      <c r="B669" s="30" t="s">
        <v>5912</v>
      </c>
      <c r="C669" s="30" t="s">
        <v>4113</v>
      </c>
      <c r="D669" s="210">
        <v>220.24</v>
      </c>
    </row>
    <row r="670" spans="1:4" x14ac:dyDescent="0.25">
      <c r="A670" s="30">
        <v>784</v>
      </c>
      <c r="B670" s="30" t="s">
        <v>5913</v>
      </c>
      <c r="C670" s="30" t="s">
        <v>4113</v>
      </c>
      <c r="D670" s="210">
        <v>236.27</v>
      </c>
    </row>
    <row r="671" spans="1:4" x14ac:dyDescent="0.25">
      <c r="A671" s="30">
        <v>831</v>
      </c>
      <c r="B671" s="30" t="s">
        <v>5914</v>
      </c>
      <c r="C671" s="30" t="s">
        <v>4113</v>
      </c>
      <c r="D671" s="210">
        <v>73.75</v>
      </c>
    </row>
    <row r="672" spans="1:4" x14ac:dyDescent="0.25">
      <c r="A672" s="30">
        <v>828</v>
      </c>
      <c r="B672" s="30" t="s">
        <v>5915</v>
      </c>
      <c r="C672" s="30" t="s">
        <v>4113</v>
      </c>
      <c r="D672" s="210">
        <v>0.42</v>
      </c>
    </row>
    <row r="673" spans="1:4" x14ac:dyDescent="0.25">
      <c r="A673" s="30">
        <v>829</v>
      </c>
      <c r="B673" s="30" t="s">
        <v>5916</v>
      </c>
      <c r="C673" s="30" t="s">
        <v>4113</v>
      </c>
      <c r="D673" s="210">
        <v>0.89</v>
      </c>
    </row>
    <row r="674" spans="1:4" x14ac:dyDescent="0.25">
      <c r="A674" s="30">
        <v>812</v>
      </c>
      <c r="B674" s="30" t="s">
        <v>5917</v>
      </c>
      <c r="C674" s="30" t="s">
        <v>4113</v>
      </c>
      <c r="D674" s="210">
        <v>1.93</v>
      </c>
    </row>
    <row r="675" spans="1:4" x14ac:dyDescent="0.25">
      <c r="A675" s="30">
        <v>819</v>
      </c>
      <c r="B675" s="30" t="s">
        <v>5918</v>
      </c>
      <c r="C675" s="30" t="s">
        <v>4113</v>
      </c>
      <c r="D675" s="210">
        <v>3.18</v>
      </c>
    </row>
    <row r="676" spans="1:4" x14ac:dyDescent="0.25">
      <c r="A676" s="30">
        <v>818</v>
      </c>
      <c r="B676" s="30" t="s">
        <v>5919</v>
      </c>
      <c r="C676" s="30" t="s">
        <v>4113</v>
      </c>
      <c r="D676" s="210">
        <v>5.35</v>
      </c>
    </row>
    <row r="677" spans="1:4" x14ac:dyDescent="0.25">
      <c r="A677" s="30">
        <v>823</v>
      </c>
      <c r="B677" s="30" t="s">
        <v>5920</v>
      </c>
      <c r="C677" s="30" t="s">
        <v>4113</v>
      </c>
      <c r="D677" s="210">
        <v>16.13</v>
      </c>
    </row>
    <row r="678" spans="1:4" x14ac:dyDescent="0.25">
      <c r="A678" s="30">
        <v>830</v>
      </c>
      <c r="B678" s="30" t="s">
        <v>5921</v>
      </c>
      <c r="C678" s="30" t="s">
        <v>4113</v>
      </c>
      <c r="D678" s="210">
        <v>13.29</v>
      </c>
    </row>
    <row r="679" spans="1:4" x14ac:dyDescent="0.25">
      <c r="A679" s="30">
        <v>826</v>
      </c>
      <c r="B679" s="30" t="s">
        <v>5922</v>
      </c>
      <c r="C679" s="30" t="s">
        <v>4113</v>
      </c>
      <c r="D679" s="210">
        <v>41.36</v>
      </c>
    </row>
    <row r="680" spans="1:4" x14ac:dyDescent="0.25">
      <c r="A680" s="30">
        <v>827</v>
      </c>
      <c r="B680" s="30" t="s">
        <v>5923</v>
      </c>
      <c r="C680" s="30" t="s">
        <v>4113</v>
      </c>
      <c r="D680" s="210">
        <v>34.94</v>
      </c>
    </row>
    <row r="681" spans="1:4" x14ac:dyDescent="0.25">
      <c r="A681" s="30">
        <v>832</v>
      </c>
      <c r="B681" s="30" t="s">
        <v>5924</v>
      </c>
      <c r="C681" s="30" t="s">
        <v>4113</v>
      </c>
      <c r="D681" s="210">
        <v>2.41</v>
      </c>
    </row>
    <row r="682" spans="1:4" x14ac:dyDescent="0.25">
      <c r="A682" s="30">
        <v>833</v>
      </c>
      <c r="B682" s="30" t="s">
        <v>5925</v>
      </c>
      <c r="C682" s="30" t="s">
        <v>4113</v>
      </c>
      <c r="D682" s="210">
        <v>3.42</v>
      </c>
    </row>
    <row r="683" spans="1:4" x14ac:dyDescent="0.25">
      <c r="A683" s="30">
        <v>834</v>
      </c>
      <c r="B683" s="30" t="s">
        <v>5926</v>
      </c>
      <c r="C683" s="30" t="s">
        <v>4113</v>
      </c>
      <c r="D683" s="210">
        <v>3.76</v>
      </c>
    </row>
    <row r="684" spans="1:4" x14ac:dyDescent="0.25">
      <c r="A684" s="30">
        <v>825</v>
      </c>
      <c r="B684" s="30" t="s">
        <v>5927</v>
      </c>
      <c r="C684" s="30" t="s">
        <v>4113</v>
      </c>
      <c r="D684" s="210">
        <v>4.1900000000000004</v>
      </c>
    </row>
    <row r="685" spans="1:4" x14ac:dyDescent="0.25">
      <c r="A685" s="30">
        <v>813</v>
      </c>
      <c r="B685" s="30" t="s">
        <v>5928</v>
      </c>
      <c r="C685" s="30" t="s">
        <v>4113</v>
      </c>
      <c r="D685" s="210">
        <v>4.12</v>
      </c>
    </row>
    <row r="686" spans="1:4" x14ac:dyDescent="0.25">
      <c r="A686" s="30">
        <v>820</v>
      </c>
      <c r="B686" s="30" t="s">
        <v>5929</v>
      </c>
      <c r="C686" s="30" t="s">
        <v>4113</v>
      </c>
      <c r="D686" s="210">
        <v>5.23</v>
      </c>
    </row>
    <row r="687" spans="1:4" x14ac:dyDescent="0.25">
      <c r="A687" s="30">
        <v>816</v>
      </c>
      <c r="B687" s="30" t="s">
        <v>5930</v>
      </c>
      <c r="C687" s="30" t="s">
        <v>4113</v>
      </c>
      <c r="D687" s="210">
        <v>8.9</v>
      </c>
    </row>
    <row r="688" spans="1:4" x14ac:dyDescent="0.25">
      <c r="A688" s="30">
        <v>814</v>
      </c>
      <c r="B688" s="30" t="s">
        <v>5931</v>
      </c>
      <c r="C688" s="30" t="s">
        <v>4113</v>
      </c>
      <c r="D688" s="210">
        <v>10.75</v>
      </c>
    </row>
    <row r="689" spans="1:4" x14ac:dyDescent="0.25">
      <c r="A689" s="30">
        <v>815</v>
      </c>
      <c r="B689" s="30" t="s">
        <v>5932</v>
      </c>
      <c r="C689" s="30" t="s">
        <v>4113</v>
      </c>
      <c r="D689" s="210">
        <v>11.62</v>
      </c>
    </row>
    <row r="690" spans="1:4" x14ac:dyDescent="0.25">
      <c r="A690" s="30">
        <v>822</v>
      </c>
      <c r="B690" s="30" t="s">
        <v>5933</v>
      </c>
      <c r="C690" s="30" t="s">
        <v>4113</v>
      </c>
      <c r="D690" s="210">
        <v>14.16</v>
      </c>
    </row>
    <row r="691" spans="1:4" x14ac:dyDescent="0.25">
      <c r="A691" s="30">
        <v>821</v>
      </c>
      <c r="B691" s="30" t="s">
        <v>5934</v>
      </c>
      <c r="C691" s="30" t="s">
        <v>4113</v>
      </c>
      <c r="D691" s="210">
        <v>16.55</v>
      </c>
    </row>
    <row r="692" spans="1:4" x14ac:dyDescent="0.25">
      <c r="A692" s="30">
        <v>817</v>
      </c>
      <c r="B692" s="30" t="s">
        <v>5935</v>
      </c>
      <c r="C692" s="30" t="s">
        <v>4113</v>
      </c>
      <c r="D692" s="210">
        <v>19.68</v>
      </c>
    </row>
    <row r="693" spans="1:4" x14ac:dyDescent="0.25">
      <c r="A693" s="30">
        <v>20086</v>
      </c>
      <c r="B693" s="30" t="s">
        <v>5936</v>
      </c>
      <c r="C693" s="30" t="s">
        <v>4113</v>
      </c>
      <c r="D693" s="210">
        <v>2.1</v>
      </c>
    </row>
    <row r="694" spans="1:4" x14ac:dyDescent="0.25">
      <c r="A694" s="30">
        <v>39191</v>
      </c>
      <c r="B694" s="30" t="s">
        <v>5937</v>
      </c>
      <c r="C694" s="30" t="s">
        <v>4113</v>
      </c>
      <c r="D694" s="210">
        <v>14.37</v>
      </c>
    </row>
    <row r="695" spans="1:4" x14ac:dyDescent="0.25">
      <c r="A695" s="30">
        <v>39190</v>
      </c>
      <c r="B695" s="30" t="s">
        <v>5938</v>
      </c>
      <c r="C695" s="30" t="s">
        <v>4113</v>
      </c>
      <c r="D695" s="210">
        <v>15.01</v>
      </c>
    </row>
    <row r="696" spans="1:4" x14ac:dyDescent="0.25">
      <c r="A696" s="30">
        <v>39189</v>
      </c>
      <c r="B696" s="30" t="s">
        <v>5939</v>
      </c>
      <c r="C696" s="30" t="s">
        <v>4113</v>
      </c>
      <c r="D696" s="210">
        <v>15.89</v>
      </c>
    </row>
    <row r="697" spans="1:4" x14ac:dyDescent="0.25">
      <c r="A697" s="30">
        <v>39186</v>
      </c>
      <c r="B697" s="30" t="s">
        <v>5940</v>
      </c>
      <c r="C697" s="30" t="s">
        <v>4113</v>
      </c>
      <c r="D697" s="210">
        <v>14.21</v>
      </c>
    </row>
    <row r="698" spans="1:4" x14ac:dyDescent="0.25">
      <c r="A698" s="30">
        <v>39188</v>
      </c>
      <c r="B698" s="30" t="s">
        <v>5941</v>
      </c>
      <c r="C698" s="30" t="s">
        <v>4113</v>
      </c>
      <c r="D698" s="210">
        <v>11.69</v>
      </c>
    </row>
    <row r="699" spans="1:4" x14ac:dyDescent="0.25">
      <c r="A699" s="30">
        <v>39187</v>
      </c>
      <c r="B699" s="30" t="s">
        <v>5942</v>
      </c>
      <c r="C699" s="30" t="s">
        <v>4113</v>
      </c>
      <c r="D699" s="210">
        <v>12.26</v>
      </c>
    </row>
    <row r="700" spans="1:4" x14ac:dyDescent="0.25">
      <c r="A700" s="30">
        <v>39184</v>
      </c>
      <c r="B700" s="30" t="s">
        <v>5943</v>
      </c>
      <c r="C700" s="30" t="s">
        <v>4113</v>
      </c>
      <c r="D700" s="210">
        <v>4.6100000000000003</v>
      </c>
    </row>
    <row r="701" spans="1:4" x14ac:dyDescent="0.25">
      <c r="A701" s="30">
        <v>39185</v>
      </c>
      <c r="B701" s="30" t="s">
        <v>5944</v>
      </c>
      <c r="C701" s="30" t="s">
        <v>4113</v>
      </c>
      <c r="D701" s="210">
        <v>4.2</v>
      </c>
    </row>
    <row r="702" spans="1:4" x14ac:dyDescent="0.25">
      <c r="A702" s="30">
        <v>39198</v>
      </c>
      <c r="B702" s="30" t="s">
        <v>5945</v>
      </c>
      <c r="C702" s="30" t="s">
        <v>4113</v>
      </c>
      <c r="D702" s="210">
        <v>47.14</v>
      </c>
    </row>
    <row r="703" spans="1:4" x14ac:dyDescent="0.25">
      <c r="A703" s="30">
        <v>39197</v>
      </c>
      <c r="B703" s="30" t="s">
        <v>5946</v>
      </c>
      <c r="C703" s="30" t="s">
        <v>4113</v>
      </c>
      <c r="D703" s="210">
        <v>49.24</v>
      </c>
    </row>
    <row r="704" spans="1:4" x14ac:dyDescent="0.25">
      <c r="A704" s="30">
        <v>39196</v>
      </c>
      <c r="B704" s="30" t="s">
        <v>5947</v>
      </c>
      <c r="C704" s="30" t="s">
        <v>4113</v>
      </c>
      <c r="D704" s="210">
        <v>50.79</v>
      </c>
    </row>
    <row r="705" spans="1:4" x14ac:dyDescent="0.25">
      <c r="A705" s="30">
        <v>39199</v>
      </c>
      <c r="B705" s="30" t="s">
        <v>5948</v>
      </c>
      <c r="C705" s="30" t="s">
        <v>4113</v>
      </c>
      <c r="D705" s="210">
        <v>45.37</v>
      </c>
    </row>
    <row r="706" spans="1:4" x14ac:dyDescent="0.25">
      <c r="A706" s="30">
        <v>39195</v>
      </c>
      <c r="B706" s="30" t="s">
        <v>5949</v>
      </c>
      <c r="C706" s="30" t="s">
        <v>4113</v>
      </c>
      <c r="D706" s="210">
        <v>26.18</v>
      </c>
    </row>
    <row r="707" spans="1:4" x14ac:dyDescent="0.25">
      <c r="A707" s="30">
        <v>39194</v>
      </c>
      <c r="B707" s="30" t="s">
        <v>5950</v>
      </c>
      <c r="C707" s="30" t="s">
        <v>4113</v>
      </c>
      <c r="D707" s="210">
        <v>28.02</v>
      </c>
    </row>
    <row r="708" spans="1:4" x14ac:dyDescent="0.25">
      <c r="A708" s="30">
        <v>39193</v>
      </c>
      <c r="B708" s="30" t="s">
        <v>5951</v>
      </c>
      <c r="C708" s="30" t="s">
        <v>4113</v>
      </c>
      <c r="D708" s="210">
        <v>30.71</v>
      </c>
    </row>
    <row r="709" spans="1:4" x14ac:dyDescent="0.25">
      <c r="A709" s="30">
        <v>39192</v>
      </c>
      <c r="B709" s="30" t="s">
        <v>5952</v>
      </c>
      <c r="C709" s="30" t="s">
        <v>4113</v>
      </c>
      <c r="D709" s="210">
        <v>31.95</v>
      </c>
    </row>
    <row r="710" spans="1:4" x14ac:dyDescent="0.25">
      <c r="A710" s="30">
        <v>39920</v>
      </c>
      <c r="B710" s="30" t="s">
        <v>5953</v>
      </c>
      <c r="C710" s="30" t="s">
        <v>4113</v>
      </c>
      <c r="D710" s="210">
        <v>3.87</v>
      </c>
    </row>
    <row r="711" spans="1:4" x14ac:dyDescent="0.25">
      <c r="A711" s="30">
        <v>39201</v>
      </c>
      <c r="B711" s="30" t="s">
        <v>5954</v>
      </c>
      <c r="C711" s="30" t="s">
        <v>4113</v>
      </c>
      <c r="D711" s="210">
        <v>56.36</v>
      </c>
    </row>
    <row r="712" spans="1:4" x14ac:dyDescent="0.25">
      <c r="A712" s="30">
        <v>39200</v>
      </c>
      <c r="B712" s="30" t="s">
        <v>5955</v>
      </c>
      <c r="C712" s="30" t="s">
        <v>4113</v>
      </c>
      <c r="D712" s="210">
        <v>56.81</v>
      </c>
    </row>
    <row r="713" spans="1:4" x14ac:dyDescent="0.25">
      <c r="A713" s="30">
        <v>39203</v>
      </c>
      <c r="B713" s="30" t="s">
        <v>5956</v>
      </c>
      <c r="C713" s="30" t="s">
        <v>4113</v>
      </c>
      <c r="D713" s="210">
        <v>45.87</v>
      </c>
    </row>
    <row r="714" spans="1:4" x14ac:dyDescent="0.25">
      <c r="A714" s="30">
        <v>39202</v>
      </c>
      <c r="B714" s="30" t="s">
        <v>5957</v>
      </c>
      <c r="C714" s="30" t="s">
        <v>4113</v>
      </c>
      <c r="D714" s="210">
        <v>53.89</v>
      </c>
    </row>
    <row r="715" spans="1:4" x14ac:dyDescent="0.25">
      <c r="A715" s="30">
        <v>39205</v>
      </c>
      <c r="B715" s="30" t="s">
        <v>5958</v>
      </c>
      <c r="C715" s="30" t="s">
        <v>4113</v>
      </c>
      <c r="D715" s="210">
        <v>89.91</v>
      </c>
    </row>
    <row r="716" spans="1:4" x14ac:dyDescent="0.25">
      <c r="A716" s="30">
        <v>39204</v>
      </c>
      <c r="B716" s="30" t="s">
        <v>5959</v>
      </c>
      <c r="C716" s="30" t="s">
        <v>4113</v>
      </c>
      <c r="D716" s="210">
        <v>92.08</v>
      </c>
    </row>
    <row r="717" spans="1:4" x14ac:dyDescent="0.25">
      <c r="A717" s="30">
        <v>39206</v>
      </c>
      <c r="B717" s="30" t="s">
        <v>5960</v>
      </c>
      <c r="C717" s="30" t="s">
        <v>4113</v>
      </c>
      <c r="D717" s="210">
        <v>87.36</v>
      </c>
    </row>
    <row r="718" spans="1:4" x14ac:dyDescent="0.25">
      <c r="A718" s="30">
        <v>797</v>
      </c>
      <c r="B718" s="30" t="s">
        <v>5961</v>
      </c>
      <c r="C718" s="30" t="s">
        <v>4113</v>
      </c>
      <c r="D718" s="210">
        <v>7.69</v>
      </c>
    </row>
    <row r="719" spans="1:4" x14ac:dyDescent="0.25">
      <c r="A719" s="30">
        <v>798</v>
      </c>
      <c r="B719" s="30" t="s">
        <v>5962</v>
      </c>
      <c r="C719" s="30" t="s">
        <v>4113</v>
      </c>
      <c r="D719" s="210">
        <v>1.05</v>
      </c>
    </row>
    <row r="720" spans="1:4" x14ac:dyDescent="0.25">
      <c r="A720" s="30">
        <v>796</v>
      </c>
      <c r="B720" s="30" t="s">
        <v>5963</v>
      </c>
      <c r="C720" s="30" t="s">
        <v>4113</v>
      </c>
      <c r="D720" s="210">
        <v>7.37</v>
      </c>
    </row>
    <row r="721" spans="1:4" x14ac:dyDescent="0.25">
      <c r="A721" s="30">
        <v>799</v>
      </c>
      <c r="B721" s="30" t="s">
        <v>5964</v>
      </c>
      <c r="C721" s="30" t="s">
        <v>4113</v>
      </c>
      <c r="D721" s="210">
        <v>3.47</v>
      </c>
    </row>
    <row r="722" spans="1:4" x14ac:dyDescent="0.25">
      <c r="A722" s="30">
        <v>792</v>
      </c>
      <c r="B722" s="30" t="s">
        <v>5965</v>
      </c>
      <c r="C722" s="30" t="s">
        <v>4113</v>
      </c>
      <c r="D722" s="210">
        <v>3.52</v>
      </c>
    </row>
    <row r="723" spans="1:4" x14ac:dyDescent="0.25">
      <c r="A723" s="30">
        <v>804</v>
      </c>
      <c r="B723" s="30" t="s">
        <v>5966</v>
      </c>
      <c r="C723" s="30" t="s">
        <v>4113</v>
      </c>
      <c r="D723" s="210">
        <v>17.48</v>
      </c>
    </row>
    <row r="724" spans="1:4" x14ac:dyDescent="0.25">
      <c r="A724" s="30">
        <v>793</v>
      </c>
      <c r="B724" s="30" t="s">
        <v>5967</v>
      </c>
      <c r="C724" s="30" t="s">
        <v>4113</v>
      </c>
      <c r="D724" s="210">
        <v>7.5</v>
      </c>
    </row>
    <row r="725" spans="1:4" x14ac:dyDescent="0.25">
      <c r="A725" s="30">
        <v>801</v>
      </c>
      <c r="B725" s="30" t="s">
        <v>5968</v>
      </c>
      <c r="C725" s="30" t="s">
        <v>4113</v>
      </c>
      <c r="D725" s="210">
        <v>5.35</v>
      </c>
    </row>
    <row r="726" spans="1:4" x14ac:dyDescent="0.25">
      <c r="A726" s="30">
        <v>794</v>
      </c>
      <c r="B726" s="30" t="s">
        <v>5969</v>
      </c>
      <c r="C726" s="30" t="s">
        <v>4113</v>
      </c>
      <c r="D726" s="210">
        <v>5.52</v>
      </c>
    </row>
    <row r="727" spans="1:4" x14ac:dyDescent="0.25">
      <c r="A727" s="30">
        <v>802</v>
      </c>
      <c r="B727" s="30" t="s">
        <v>5970</v>
      </c>
      <c r="C727" s="30" t="s">
        <v>4113</v>
      </c>
      <c r="D727" s="210">
        <v>15.41</v>
      </c>
    </row>
    <row r="728" spans="1:4" x14ac:dyDescent="0.25">
      <c r="A728" s="30">
        <v>803</v>
      </c>
      <c r="B728" s="30" t="s">
        <v>5971</v>
      </c>
      <c r="C728" s="30" t="s">
        <v>4113</v>
      </c>
      <c r="D728" s="210">
        <v>13.44</v>
      </c>
    </row>
    <row r="729" spans="1:4" x14ac:dyDescent="0.25">
      <c r="A729" s="30">
        <v>38001</v>
      </c>
      <c r="B729" s="30" t="s">
        <v>5972</v>
      </c>
      <c r="C729" s="30" t="s">
        <v>4113</v>
      </c>
      <c r="D729" s="210">
        <v>1.47</v>
      </c>
    </row>
    <row r="730" spans="1:4" x14ac:dyDescent="0.25">
      <c r="A730" s="30">
        <v>38002</v>
      </c>
      <c r="B730" s="30" t="s">
        <v>5973</v>
      </c>
      <c r="C730" s="30" t="s">
        <v>4113</v>
      </c>
      <c r="D730" s="210">
        <v>2.73</v>
      </c>
    </row>
    <row r="731" spans="1:4" x14ac:dyDescent="0.25">
      <c r="A731" s="30">
        <v>38003</v>
      </c>
      <c r="B731" s="30" t="s">
        <v>5974</v>
      </c>
      <c r="C731" s="30" t="s">
        <v>4113</v>
      </c>
      <c r="D731" s="210">
        <v>32.74</v>
      </c>
    </row>
    <row r="732" spans="1:4" x14ac:dyDescent="0.25">
      <c r="A732" s="30">
        <v>38004</v>
      </c>
      <c r="B732" s="30" t="s">
        <v>5975</v>
      </c>
      <c r="C732" s="30" t="s">
        <v>4113</v>
      </c>
      <c r="D732" s="210">
        <v>43.78</v>
      </c>
    </row>
    <row r="733" spans="1:4" x14ac:dyDescent="0.25">
      <c r="A733" s="30">
        <v>36327</v>
      </c>
      <c r="B733" s="30" t="s">
        <v>5976</v>
      </c>
      <c r="C733" s="30" t="s">
        <v>4113</v>
      </c>
      <c r="D733" s="210">
        <v>2.37</v>
      </c>
    </row>
    <row r="734" spans="1:4" x14ac:dyDescent="0.25">
      <c r="A734" s="30">
        <v>38992</v>
      </c>
      <c r="B734" s="30" t="s">
        <v>5977</v>
      </c>
      <c r="C734" s="30" t="s">
        <v>4113</v>
      </c>
      <c r="D734" s="210">
        <v>3.8</v>
      </c>
    </row>
    <row r="735" spans="1:4" x14ac:dyDescent="0.25">
      <c r="A735" s="30">
        <v>38993</v>
      </c>
      <c r="B735" s="30" t="s">
        <v>5978</v>
      </c>
      <c r="C735" s="30" t="s">
        <v>4113</v>
      </c>
      <c r="D735" s="210">
        <v>10.83</v>
      </c>
    </row>
    <row r="736" spans="1:4" x14ac:dyDescent="0.25">
      <c r="A736" s="30">
        <v>38418</v>
      </c>
      <c r="B736" s="30" t="s">
        <v>13244</v>
      </c>
      <c r="C736" s="30" t="s">
        <v>4113</v>
      </c>
      <c r="D736" s="210">
        <v>6.11</v>
      </c>
    </row>
    <row r="737" spans="1:4" x14ac:dyDescent="0.25">
      <c r="A737" s="30">
        <v>39178</v>
      </c>
      <c r="B737" s="30" t="s">
        <v>5979</v>
      </c>
      <c r="C737" s="30" t="s">
        <v>4113</v>
      </c>
      <c r="D737" s="210">
        <v>1.55</v>
      </c>
    </row>
    <row r="738" spans="1:4" x14ac:dyDescent="0.25">
      <c r="A738" s="30">
        <v>39177</v>
      </c>
      <c r="B738" s="30" t="s">
        <v>5980</v>
      </c>
      <c r="C738" s="30" t="s">
        <v>4113</v>
      </c>
      <c r="D738" s="210">
        <v>1.4</v>
      </c>
    </row>
    <row r="739" spans="1:4" x14ac:dyDescent="0.25">
      <c r="A739" s="30">
        <v>39174</v>
      </c>
      <c r="B739" s="30" t="s">
        <v>5981</v>
      </c>
      <c r="C739" s="30" t="s">
        <v>4113</v>
      </c>
      <c r="D739" s="210">
        <v>0.7</v>
      </c>
    </row>
    <row r="740" spans="1:4" x14ac:dyDescent="0.25">
      <c r="A740" s="30">
        <v>39176</v>
      </c>
      <c r="B740" s="30" t="s">
        <v>5982</v>
      </c>
      <c r="C740" s="30" t="s">
        <v>4113</v>
      </c>
      <c r="D740" s="210">
        <v>0.92</v>
      </c>
    </row>
    <row r="741" spans="1:4" x14ac:dyDescent="0.25">
      <c r="A741" s="30">
        <v>39180</v>
      </c>
      <c r="B741" s="30" t="s">
        <v>5983</v>
      </c>
      <c r="C741" s="30" t="s">
        <v>4113</v>
      </c>
      <c r="D741" s="210">
        <v>4.22</v>
      </c>
    </row>
    <row r="742" spans="1:4" x14ac:dyDescent="0.25">
      <c r="A742" s="30">
        <v>39179</v>
      </c>
      <c r="B742" s="30" t="s">
        <v>5984</v>
      </c>
      <c r="C742" s="30" t="s">
        <v>4113</v>
      </c>
      <c r="D742" s="210">
        <v>3.73</v>
      </c>
    </row>
    <row r="743" spans="1:4" x14ac:dyDescent="0.25">
      <c r="A743" s="30">
        <v>39175</v>
      </c>
      <c r="B743" s="30" t="s">
        <v>5985</v>
      </c>
      <c r="C743" s="30" t="s">
        <v>4113</v>
      </c>
      <c r="D743" s="210">
        <v>0.86</v>
      </c>
    </row>
    <row r="744" spans="1:4" x14ac:dyDescent="0.25">
      <c r="A744" s="30">
        <v>39217</v>
      </c>
      <c r="B744" s="30" t="s">
        <v>5986</v>
      </c>
      <c r="C744" s="30" t="s">
        <v>4113</v>
      </c>
      <c r="D744" s="210">
        <v>0.66</v>
      </c>
    </row>
    <row r="745" spans="1:4" x14ac:dyDescent="0.25">
      <c r="A745" s="30">
        <v>39181</v>
      </c>
      <c r="B745" s="30" t="s">
        <v>5987</v>
      </c>
      <c r="C745" s="30" t="s">
        <v>4113</v>
      </c>
      <c r="D745" s="210">
        <v>5.66</v>
      </c>
    </row>
    <row r="746" spans="1:4" x14ac:dyDescent="0.25">
      <c r="A746" s="30">
        <v>39182</v>
      </c>
      <c r="B746" s="30" t="s">
        <v>5988</v>
      </c>
      <c r="C746" s="30" t="s">
        <v>4113</v>
      </c>
      <c r="D746" s="210">
        <v>7.96</v>
      </c>
    </row>
    <row r="747" spans="1:4" x14ac:dyDescent="0.25">
      <c r="A747" s="30">
        <v>12616</v>
      </c>
      <c r="B747" s="30" t="s">
        <v>5989</v>
      </c>
      <c r="C747" s="30" t="s">
        <v>4113</v>
      </c>
      <c r="D747" s="210">
        <v>5.39</v>
      </c>
    </row>
    <row r="748" spans="1:4" x14ac:dyDescent="0.25">
      <c r="A748" s="30">
        <v>1049</v>
      </c>
      <c r="B748" s="30" t="s">
        <v>5990</v>
      </c>
      <c r="C748" s="30" t="s">
        <v>4113</v>
      </c>
      <c r="D748" s="210">
        <v>6.66</v>
      </c>
    </row>
    <row r="749" spans="1:4" x14ac:dyDescent="0.25">
      <c r="A749" s="30">
        <v>1099</v>
      </c>
      <c r="B749" s="30" t="s">
        <v>5991</v>
      </c>
      <c r="C749" s="30" t="s">
        <v>4113</v>
      </c>
      <c r="D749" s="210">
        <v>5.09</v>
      </c>
    </row>
    <row r="750" spans="1:4" x14ac:dyDescent="0.25">
      <c r="A750" s="30">
        <v>39678</v>
      </c>
      <c r="B750" s="30" t="s">
        <v>5992</v>
      </c>
      <c r="C750" s="30" t="s">
        <v>4113</v>
      </c>
      <c r="D750" s="210">
        <v>2.0499999999999998</v>
      </c>
    </row>
    <row r="751" spans="1:4" x14ac:dyDescent="0.25">
      <c r="A751" s="30">
        <v>1050</v>
      </c>
      <c r="B751" s="30" t="s">
        <v>5993</v>
      </c>
      <c r="C751" s="30" t="s">
        <v>4113</v>
      </c>
      <c r="D751" s="210">
        <v>3.48</v>
      </c>
    </row>
    <row r="752" spans="1:4" x14ac:dyDescent="0.25">
      <c r="A752" s="30">
        <v>1101</v>
      </c>
      <c r="B752" s="30" t="s">
        <v>5994</v>
      </c>
      <c r="C752" s="30" t="s">
        <v>4113</v>
      </c>
      <c r="D752" s="210">
        <v>21.97</v>
      </c>
    </row>
    <row r="753" spans="1:4" x14ac:dyDescent="0.25">
      <c r="A753" s="30">
        <v>1100</v>
      </c>
      <c r="B753" s="30" t="s">
        <v>5995</v>
      </c>
      <c r="C753" s="30" t="s">
        <v>4113</v>
      </c>
      <c r="D753" s="210">
        <v>11.33</v>
      </c>
    </row>
    <row r="754" spans="1:4" x14ac:dyDescent="0.25">
      <c r="A754" s="30">
        <v>39679</v>
      </c>
      <c r="B754" s="30" t="s">
        <v>5996</v>
      </c>
      <c r="C754" s="30" t="s">
        <v>4113</v>
      </c>
      <c r="D754" s="210">
        <v>43.79</v>
      </c>
    </row>
    <row r="755" spans="1:4" x14ac:dyDescent="0.25">
      <c r="A755" s="30">
        <v>1098</v>
      </c>
      <c r="B755" s="30" t="s">
        <v>5997</v>
      </c>
      <c r="C755" s="30" t="s">
        <v>4113</v>
      </c>
      <c r="D755" s="210">
        <v>2.72</v>
      </c>
    </row>
    <row r="756" spans="1:4" x14ac:dyDescent="0.25">
      <c r="A756" s="30">
        <v>1102</v>
      </c>
      <c r="B756" s="30" t="s">
        <v>5998</v>
      </c>
      <c r="C756" s="30" t="s">
        <v>4113</v>
      </c>
      <c r="D756" s="210">
        <v>32.76</v>
      </c>
    </row>
    <row r="757" spans="1:4" x14ac:dyDescent="0.25">
      <c r="A757" s="30">
        <v>1051</v>
      </c>
      <c r="B757" s="30" t="s">
        <v>5999</v>
      </c>
      <c r="C757" s="30" t="s">
        <v>4113</v>
      </c>
      <c r="D757" s="210">
        <v>47.62</v>
      </c>
    </row>
    <row r="758" spans="1:4" x14ac:dyDescent="0.25">
      <c r="A758" s="30">
        <v>37399</v>
      </c>
      <c r="B758" s="30" t="s">
        <v>6000</v>
      </c>
      <c r="C758" s="30" t="s">
        <v>4113</v>
      </c>
      <c r="D758" s="210">
        <v>19.02</v>
      </c>
    </row>
    <row r="759" spans="1:4" x14ac:dyDescent="0.25">
      <c r="A759" s="30">
        <v>41955</v>
      </c>
      <c r="B759" s="30" t="s">
        <v>13245</v>
      </c>
      <c r="C759" s="30" t="s">
        <v>4117</v>
      </c>
      <c r="D759" s="210">
        <v>66.900000000000006</v>
      </c>
    </row>
    <row r="760" spans="1:4" x14ac:dyDescent="0.25">
      <c r="A760" s="30">
        <v>41953</v>
      </c>
      <c r="B760" s="30" t="s">
        <v>13246</v>
      </c>
      <c r="C760" s="30" t="s">
        <v>4117</v>
      </c>
      <c r="D760" s="210">
        <v>63.85</v>
      </c>
    </row>
    <row r="761" spans="1:4" x14ac:dyDescent="0.25">
      <c r="A761" s="30">
        <v>41954</v>
      </c>
      <c r="B761" s="30" t="s">
        <v>13247</v>
      </c>
      <c r="C761" s="30" t="s">
        <v>4117</v>
      </c>
      <c r="D761" s="210">
        <v>63.24</v>
      </c>
    </row>
    <row r="762" spans="1:4" x14ac:dyDescent="0.25">
      <c r="A762" s="30">
        <v>25004</v>
      </c>
      <c r="B762" s="30" t="s">
        <v>6001</v>
      </c>
      <c r="C762" s="30" t="s">
        <v>4117</v>
      </c>
      <c r="D762" s="210">
        <v>21.03</v>
      </c>
    </row>
    <row r="763" spans="1:4" x14ac:dyDescent="0.25">
      <c r="A763" s="30">
        <v>25002</v>
      </c>
      <c r="B763" s="30" t="s">
        <v>6002</v>
      </c>
      <c r="C763" s="30" t="s">
        <v>4117</v>
      </c>
      <c r="D763" s="210">
        <v>21.2</v>
      </c>
    </row>
    <row r="764" spans="1:4" x14ac:dyDescent="0.25">
      <c r="A764" s="30">
        <v>37409</v>
      </c>
      <c r="B764" s="30" t="s">
        <v>6003</v>
      </c>
      <c r="C764" s="30" t="s">
        <v>4117</v>
      </c>
      <c r="D764" s="210">
        <v>20.85</v>
      </c>
    </row>
    <row r="765" spans="1:4" x14ac:dyDescent="0.25">
      <c r="A765" s="30">
        <v>841</v>
      </c>
      <c r="B765" s="30" t="s">
        <v>6004</v>
      </c>
      <c r="C765" s="30" t="s">
        <v>4117</v>
      </c>
      <c r="D765" s="210">
        <v>21.54</v>
      </c>
    </row>
    <row r="766" spans="1:4" x14ac:dyDescent="0.25">
      <c r="A766" s="30">
        <v>25005</v>
      </c>
      <c r="B766" s="30" t="s">
        <v>6005</v>
      </c>
      <c r="C766" s="30" t="s">
        <v>4117</v>
      </c>
      <c r="D766" s="210">
        <v>23.62</v>
      </c>
    </row>
    <row r="767" spans="1:4" x14ac:dyDescent="0.25">
      <c r="A767" s="30">
        <v>25003</v>
      </c>
      <c r="B767" s="30" t="s">
        <v>6006</v>
      </c>
      <c r="C767" s="30" t="s">
        <v>4117</v>
      </c>
      <c r="D767" s="210">
        <v>25.23</v>
      </c>
    </row>
    <row r="768" spans="1:4" x14ac:dyDescent="0.25">
      <c r="A768" s="30">
        <v>37410</v>
      </c>
      <c r="B768" s="30" t="s">
        <v>6007</v>
      </c>
      <c r="C768" s="30" t="s">
        <v>4117</v>
      </c>
      <c r="D768" s="210">
        <v>23.62</v>
      </c>
    </row>
    <row r="769" spans="1:4" x14ac:dyDescent="0.25">
      <c r="A769" s="30">
        <v>842</v>
      </c>
      <c r="B769" s="30" t="s">
        <v>6008</v>
      </c>
      <c r="C769" s="30" t="s">
        <v>4117</v>
      </c>
      <c r="D769" s="210">
        <v>26.57</v>
      </c>
    </row>
    <row r="770" spans="1:4" x14ac:dyDescent="0.25">
      <c r="A770" s="30">
        <v>862</v>
      </c>
      <c r="B770" s="30" t="s">
        <v>6009</v>
      </c>
      <c r="C770" s="30" t="s">
        <v>4116</v>
      </c>
      <c r="D770" s="210">
        <v>7.47</v>
      </c>
    </row>
    <row r="771" spans="1:4" x14ac:dyDescent="0.25">
      <c r="A771" s="30">
        <v>866</v>
      </c>
      <c r="B771" s="30" t="s">
        <v>6010</v>
      </c>
      <c r="C771" s="30" t="s">
        <v>4116</v>
      </c>
      <c r="D771" s="210">
        <v>91.92</v>
      </c>
    </row>
    <row r="772" spans="1:4" x14ac:dyDescent="0.25">
      <c r="A772" s="30">
        <v>892</v>
      </c>
      <c r="B772" s="30" t="s">
        <v>6011</v>
      </c>
      <c r="C772" s="30" t="s">
        <v>4116</v>
      </c>
      <c r="D772" s="210">
        <v>116.89</v>
      </c>
    </row>
    <row r="773" spans="1:4" x14ac:dyDescent="0.25">
      <c r="A773" s="30">
        <v>857</v>
      </c>
      <c r="B773" s="30" t="s">
        <v>6012</v>
      </c>
      <c r="C773" s="30" t="s">
        <v>4116</v>
      </c>
      <c r="D773" s="210">
        <v>11.9</v>
      </c>
    </row>
    <row r="774" spans="1:4" x14ac:dyDescent="0.25">
      <c r="A774" s="30">
        <v>37404</v>
      </c>
      <c r="B774" s="30" t="s">
        <v>6013</v>
      </c>
      <c r="C774" s="30" t="s">
        <v>4116</v>
      </c>
      <c r="D774" s="210">
        <v>140.56</v>
      </c>
    </row>
    <row r="775" spans="1:4" x14ac:dyDescent="0.25">
      <c r="A775" s="30">
        <v>868</v>
      </c>
      <c r="B775" s="30" t="s">
        <v>6014</v>
      </c>
      <c r="C775" s="30" t="s">
        <v>4116</v>
      </c>
      <c r="D775" s="210">
        <v>18.38</v>
      </c>
    </row>
    <row r="776" spans="1:4" x14ac:dyDescent="0.25">
      <c r="A776" s="30">
        <v>870</v>
      </c>
      <c r="B776" s="30" t="s">
        <v>6015</v>
      </c>
      <c r="C776" s="30" t="s">
        <v>4116</v>
      </c>
      <c r="D776" s="210">
        <v>242.21</v>
      </c>
    </row>
    <row r="777" spans="1:4" x14ac:dyDescent="0.25">
      <c r="A777" s="30">
        <v>863</v>
      </c>
      <c r="B777" s="30" t="s">
        <v>4545</v>
      </c>
      <c r="C777" s="30" t="s">
        <v>4116</v>
      </c>
      <c r="D777" s="210">
        <v>25.39</v>
      </c>
    </row>
    <row r="778" spans="1:4" x14ac:dyDescent="0.25">
      <c r="A778" s="30">
        <v>867</v>
      </c>
      <c r="B778" s="30" t="s">
        <v>6016</v>
      </c>
      <c r="C778" s="30" t="s">
        <v>4116</v>
      </c>
      <c r="D778" s="210">
        <v>35.36</v>
      </c>
    </row>
    <row r="779" spans="1:4" x14ac:dyDescent="0.25">
      <c r="A779" s="30">
        <v>891</v>
      </c>
      <c r="B779" s="30" t="s">
        <v>6017</v>
      </c>
      <c r="C779" s="30" t="s">
        <v>4116</v>
      </c>
      <c r="D779" s="210">
        <v>406.78</v>
      </c>
    </row>
    <row r="780" spans="1:4" x14ac:dyDescent="0.25">
      <c r="A780" s="30">
        <v>864</v>
      </c>
      <c r="B780" s="30" t="s">
        <v>6018</v>
      </c>
      <c r="C780" s="30" t="s">
        <v>4116</v>
      </c>
      <c r="D780" s="210">
        <v>49.82</v>
      </c>
    </row>
    <row r="781" spans="1:4" x14ac:dyDescent="0.25">
      <c r="A781" s="30">
        <v>865</v>
      </c>
      <c r="B781" s="30" t="s">
        <v>6019</v>
      </c>
      <c r="C781" s="30" t="s">
        <v>4116</v>
      </c>
      <c r="D781" s="210">
        <v>70.17</v>
      </c>
    </row>
    <row r="782" spans="1:4" x14ac:dyDescent="0.25">
      <c r="A782" s="30">
        <v>1006</v>
      </c>
      <c r="B782" s="30" t="s">
        <v>6020</v>
      </c>
      <c r="C782" s="30" t="s">
        <v>4116</v>
      </c>
      <c r="D782" s="210">
        <v>120.4</v>
      </c>
    </row>
    <row r="783" spans="1:4" x14ac:dyDescent="0.25">
      <c r="A783" s="30">
        <v>948</v>
      </c>
      <c r="B783" s="30" t="s">
        <v>6021</v>
      </c>
      <c r="C783" s="30" t="s">
        <v>4116</v>
      </c>
      <c r="D783" s="210">
        <v>62.7</v>
      </c>
    </row>
    <row r="784" spans="1:4" x14ac:dyDescent="0.25">
      <c r="A784" s="30">
        <v>947</v>
      </c>
      <c r="B784" s="30" t="s">
        <v>6022</v>
      </c>
      <c r="C784" s="30" t="s">
        <v>4116</v>
      </c>
      <c r="D784" s="210">
        <v>63.78</v>
      </c>
    </row>
    <row r="785" spans="1:4" x14ac:dyDescent="0.25">
      <c r="A785" s="30">
        <v>911</v>
      </c>
      <c r="B785" s="30" t="s">
        <v>6023</v>
      </c>
      <c r="C785" s="30" t="s">
        <v>4116</v>
      </c>
      <c r="D785" s="210">
        <v>92.75</v>
      </c>
    </row>
    <row r="786" spans="1:4" x14ac:dyDescent="0.25">
      <c r="A786" s="30">
        <v>925</v>
      </c>
      <c r="B786" s="30" t="s">
        <v>6024</v>
      </c>
      <c r="C786" s="30" t="s">
        <v>4116</v>
      </c>
      <c r="D786" s="210">
        <v>85.72</v>
      </c>
    </row>
    <row r="787" spans="1:4" x14ac:dyDescent="0.25">
      <c r="A787" s="30">
        <v>954</v>
      </c>
      <c r="B787" s="30" t="s">
        <v>6025</v>
      </c>
      <c r="C787" s="30" t="s">
        <v>4116</v>
      </c>
      <c r="D787" s="210">
        <v>94.7</v>
      </c>
    </row>
    <row r="788" spans="1:4" x14ac:dyDescent="0.25">
      <c r="A788" s="30">
        <v>901</v>
      </c>
      <c r="B788" s="30" t="s">
        <v>6026</v>
      </c>
      <c r="C788" s="30" t="s">
        <v>4116</v>
      </c>
      <c r="D788" s="210">
        <v>101.35</v>
      </c>
    </row>
    <row r="789" spans="1:4" x14ac:dyDescent="0.25">
      <c r="A789" s="30">
        <v>926</v>
      </c>
      <c r="B789" s="30" t="s">
        <v>6027</v>
      </c>
      <c r="C789" s="30" t="s">
        <v>4116</v>
      </c>
      <c r="D789" s="210">
        <v>107.11</v>
      </c>
    </row>
    <row r="790" spans="1:4" x14ac:dyDescent="0.25">
      <c r="A790" s="30">
        <v>912</v>
      </c>
      <c r="B790" s="30" t="s">
        <v>6028</v>
      </c>
      <c r="C790" s="30" t="s">
        <v>4116</v>
      </c>
      <c r="D790" s="210">
        <v>107.77</v>
      </c>
    </row>
    <row r="791" spans="1:4" x14ac:dyDescent="0.25">
      <c r="A791" s="30">
        <v>955</v>
      </c>
      <c r="B791" s="30" t="s">
        <v>6029</v>
      </c>
      <c r="C791" s="30" t="s">
        <v>4116</v>
      </c>
      <c r="D791" s="210">
        <v>128.63999999999999</v>
      </c>
    </row>
    <row r="792" spans="1:4" x14ac:dyDescent="0.25">
      <c r="A792" s="30">
        <v>946</v>
      </c>
      <c r="B792" s="30" t="s">
        <v>6030</v>
      </c>
      <c r="C792" s="30" t="s">
        <v>4116</v>
      </c>
      <c r="D792" s="210">
        <v>144.62</v>
      </c>
    </row>
    <row r="793" spans="1:4" x14ac:dyDescent="0.25">
      <c r="A793" s="30">
        <v>953</v>
      </c>
      <c r="B793" s="30" t="s">
        <v>6031</v>
      </c>
      <c r="C793" s="30" t="s">
        <v>4116</v>
      </c>
      <c r="D793" s="210">
        <v>131.61000000000001</v>
      </c>
    </row>
    <row r="794" spans="1:4" x14ac:dyDescent="0.25">
      <c r="A794" s="30">
        <v>902</v>
      </c>
      <c r="B794" s="30" t="s">
        <v>6032</v>
      </c>
      <c r="C794" s="30" t="s">
        <v>4116</v>
      </c>
      <c r="D794" s="210">
        <v>159.99</v>
      </c>
    </row>
    <row r="795" spans="1:4" x14ac:dyDescent="0.25">
      <c r="A795" s="30">
        <v>927</v>
      </c>
      <c r="B795" s="30" t="s">
        <v>6033</v>
      </c>
      <c r="C795" s="30" t="s">
        <v>4116</v>
      </c>
      <c r="D795" s="210">
        <v>155.07</v>
      </c>
    </row>
    <row r="796" spans="1:4" x14ac:dyDescent="0.25">
      <c r="A796" s="30">
        <v>913</v>
      </c>
      <c r="B796" s="30" t="s">
        <v>6034</v>
      </c>
      <c r="C796" s="30" t="s">
        <v>4116</v>
      </c>
      <c r="D796" s="210">
        <v>173.08</v>
      </c>
    </row>
    <row r="797" spans="1:4" x14ac:dyDescent="0.25">
      <c r="A797" s="30">
        <v>903</v>
      </c>
      <c r="B797" s="30" t="s">
        <v>6035</v>
      </c>
      <c r="C797" s="30" t="s">
        <v>4116</v>
      </c>
      <c r="D797" s="210">
        <v>195.88</v>
      </c>
    </row>
    <row r="798" spans="1:4" x14ac:dyDescent="0.25">
      <c r="A798" s="30">
        <v>945</v>
      </c>
      <c r="B798" s="30" t="s">
        <v>6036</v>
      </c>
      <c r="C798" s="30" t="s">
        <v>4116</v>
      </c>
      <c r="D798" s="210">
        <v>207.21</v>
      </c>
    </row>
    <row r="799" spans="1:4" x14ac:dyDescent="0.25">
      <c r="A799" s="30">
        <v>914</v>
      </c>
      <c r="B799" s="30" t="s">
        <v>6037</v>
      </c>
      <c r="C799" s="30" t="s">
        <v>4116</v>
      </c>
      <c r="D799" s="210">
        <v>212.27</v>
      </c>
    </row>
    <row r="800" spans="1:4" x14ac:dyDescent="0.25">
      <c r="A800" s="30">
        <v>993</v>
      </c>
      <c r="B800" s="30" t="s">
        <v>6038</v>
      </c>
      <c r="C800" s="30" t="s">
        <v>4116</v>
      </c>
      <c r="D800" s="210">
        <v>2.59</v>
      </c>
    </row>
    <row r="801" spans="1:4" x14ac:dyDescent="0.25">
      <c r="A801" s="30">
        <v>1020</v>
      </c>
      <c r="B801" s="30" t="s">
        <v>6039</v>
      </c>
      <c r="C801" s="30" t="s">
        <v>4116</v>
      </c>
      <c r="D801" s="210">
        <v>11.29</v>
      </c>
    </row>
    <row r="802" spans="1:4" x14ac:dyDescent="0.25">
      <c r="A802" s="30">
        <v>1017</v>
      </c>
      <c r="B802" s="30" t="s">
        <v>6040</v>
      </c>
      <c r="C802" s="30" t="s">
        <v>4116</v>
      </c>
      <c r="D802" s="210">
        <v>124.04</v>
      </c>
    </row>
    <row r="803" spans="1:4" x14ac:dyDescent="0.25">
      <c r="A803" s="30">
        <v>999</v>
      </c>
      <c r="B803" s="30" t="s">
        <v>6041</v>
      </c>
      <c r="C803" s="30" t="s">
        <v>4116</v>
      </c>
      <c r="D803" s="210">
        <v>153.69</v>
      </c>
    </row>
    <row r="804" spans="1:4" x14ac:dyDescent="0.25">
      <c r="A804" s="30">
        <v>995</v>
      </c>
      <c r="B804" s="30" t="s">
        <v>6042</v>
      </c>
      <c r="C804" s="30" t="s">
        <v>4116</v>
      </c>
      <c r="D804" s="210">
        <v>17.309999999999999</v>
      </c>
    </row>
    <row r="805" spans="1:4" x14ac:dyDescent="0.25">
      <c r="A805" s="30">
        <v>1000</v>
      </c>
      <c r="B805" s="30" t="s">
        <v>6043</v>
      </c>
      <c r="C805" s="30" t="s">
        <v>4116</v>
      </c>
      <c r="D805" s="210">
        <v>188.4</v>
      </c>
    </row>
    <row r="806" spans="1:4" x14ac:dyDescent="0.25">
      <c r="A806" s="30">
        <v>1022</v>
      </c>
      <c r="B806" s="30" t="s">
        <v>6044</v>
      </c>
      <c r="C806" s="30" t="s">
        <v>4116</v>
      </c>
      <c r="D806" s="210">
        <v>3.6</v>
      </c>
    </row>
    <row r="807" spans="1:4" x14ac:dyDescent="0.25">
      <c r="A807" s="30">
        <v>1015</v>
      </c>
      <c r="B807" s="30" t="s">
        <v>6045</v>
      </c>
      <c r="C807" s="30" t="s">
        <v>4116</v>
      </c>
      <c r="D807" s="210">
        <v>248.08</v>
      </c>
    </row>
    <row r="808" spans="1:4" x14ac:dyDescent="0.25">
      <c r="A808" s="30">
        <v>996</v>
      </c>
      <c r="B808" s="30" t="s">
        <v>6046</v>
      </c>
      <c r="C808" s="30" t="s">
        <v>4116</v>
      </c>
      <c r="D808" s="210">
        <v>26.36</v>
      </c>
    </row>
    <row r="809" spans="1:4" x14ac:dyDescent="0.25">
      <c r="A809" s="30">
        <v>1001</v>
      </c>
      <c r="B809" s="30" t="s">
        <v>6047</v>
      </c>
      <c r="C809" s="30" t="s">
        <v>4116</v>
      </c>
      <c r="D809" s="210">
        <v>310.45999999999998</v>
      </c>
    </row>
    <row r="810" spans="1:4" x14ac:dyDescent="0.25">
      <c r="A810" s="30">
        <v>1019</v>
      </c>
      <c r="B810" s="30" t="s">
        <v>6048</v>
      </c>
      <c r="C810" s="30" t="s">
        <v>4116</v>
      </c>
      <c r="D810" s="210">
        <v>36.33</v>
      </c>
    </row>
    <row r="811" spans="1:4" x14ac:dyDescent="0.25">
      <c r="A811" s="30">
        <v>1021</v>
      </c>
      <c r="B811" s="30" t="s">
        <v>6049</v>
      </c>
      <c r="C811" s="30" t="s">
        <v>4116</v>
      </c>
      <c r="D811" s="210">
        <v>5.16</v>
      </c>
    </row>
    <row r="812" spans="1:4" x14ac:dyDescent="0.25">
      <c r="A812" s="30">
        <v>39249</v>
      </c>
      <c r="B812" s="30" t="s">
        <v>6050</v>
      </c>
      <c r="C812" s="30" t="s">
        <v>4116</v>
      </c>
      <c r="D812" s="210">
        <v>405</v>
      </c>
    </row>
    <row r="813" spans="1:4" x14ac:dyDescent="0.25">
      <c r="A813" s="30">
        <v>1018</v>
      </c>
      <c r="B813" s="30" t="s">
        <v>6051</v>
      </c>
      <c r="C813" s="30" t="s">
        <v>4116</v>
      </c>
      <c r="D813" s="210">
        <v>51.78</v>
      </c>
    </row>
    <row r="814" spans="1:4" x14ac:dyDescent="0.25">
      <c r="A814" s="30">
        <v>39250</v>
      </c>
      <c r="B814" s="30" t="s">
        <v>6052</v>
      </c>
      <c r="C814" s="30" t="s">
        <v>4116</v>
      </c>
      <c r="D814" s="210">
        <v>520.26</v>
      </c>
    </row>
    <row r="815" spans="1:4" x14ac:dyDescent="0.25">
      <c r="A815" s="30">
        <v>994</v>
      </c>
      <c r="B815" s="30" t="s">
        <v>6053</v>
      </c>
      <c r="C815" s="30" t="s">
        <v>4116</v>
      </c>
      <c r="D815" s="210">
        <v>7.04</v>
      </c>
    </row>
    <row r="816" spans="1:4" x14ac:dyDescent="0.25">
      <c r="A816" s="30">
        <v>977</v>
      </c>
      <c r="B816" s="30" t="s">
        <v>6054</v>
      </c>
      <c r="C816" s="30" t="s">
        <v>4116</v>
      </c>
      <c r="D816" s="210">
        <v>71.73</v>
      </c>
    </row>
    <row r="817" spans="1:4" x14ac:dyDescent="0.25">
      <c r="A817" s="30">
        <v>998</v>
      </c>
      <c r="B817" s="30" t="s">
        <v>6055</v>
      </c>
      <c r="C817" s="30" t="s">
        <v>4116</v>
      </c>
      <c r="D817" s="210">
        <v>95.29</v>
      </c>
    </row>
    <row r="818" spans="1:4" x14ac:dyDescent="0.25">
      <c r="A818" s="30">
        <v>39251</v>
      </c>
      <c r="B818" s="30" t="s">
        <v>6056</v>
      </c>
      <c r="C818" s="30" t="s">
        <v>4116</v>
      </c>
      <c r="D818" s="210">
        <v>0.69</v>
      </c>
    </row>
    <row r="819" spans="1:4" x14ac:dyDescent="0.25">
      <c r="A819" s="30">
        <v>1011</v>
      </c>
      <c r="B819" s="30" t="s">
        <v>6057</v>
      </c>
      <c r="C819" s="30" t="s">
        <v>4116</v>
      </c>
      <c r="D819" s="210">
        <v>0.96</v>
      </c>
    </row>
    <row r="820" spans="1:4" x14ac:dyDescent="0.25">
      <c r="A820" s="30">
        <v>39252</v>
      </c>
      <c r="B820" s="30" t="s">
        <v>6058</v>
      </c>
      <c r="C820" s="30" t="s">
        <v>4116</v>
      </c>
      <c r="D820" s="210">
        <v>1.1399999999999999</v>
      </c>
    </row>
    <row r="821" spans="1:4" x14ac:dyDescent="0.25">
      <c r="A821" s="30">
        <v>1013</v>
      </c>
      <c r="B821" s="30" t="s">
        <v>6059</v>
      </c>
      <c r="C821" s="30" t="s">
        <v>4116</v>
      </c>
      <c r="D821" s="210">
        <v>1.52</v>
      </c>
    </row>
    <row r="822" spans="1:4" x14ac:dyDescent="0.25">
      <c r="A822" s="30">
        <v>980</v>
      </c>
      <c r="B822" s="30" t="s">
        <v>6060</v>
      </c>
      <c r="C822" s="30" t="s">
        <v>4116</v>
      </c>
      <c r="D822" s="210">
        <v>10.35</v>
      </c>
    </row>
    <row r="823" spans="1:4" x14ac:dyDescent="0.25">
      <c r="A823" s="30">
        <v>39237</v>
      </c>
      <c r="B823" s="30" t="s">
        <v>6061</v>
      </c>
      <c r="C823" s="30" t="s">
        <v>4116</v>
      </c>
      <c r="D823" s="210">
        <v>122.74</v>
      </c>
    </row>
    <row r="824" spans="1:4" x14ac:dyDescent="0.25">
      <c r="A824" s="30">
        <v>39238</v>
      </c>
      <c r="B824" s="30" t="s">
        <v>6062</v>
      </c>
      <c r="C824" s="30" t="s">
        <v>4116</v>
      </c>
      <c r="D824" s="210">
        <v>153.24</v>
      </c>
    </row>
    <row r="825" spans="1:4" x14ac:dyDescent="0.25">
      <c r="A825" s="30">
        <v>979</v>
      </c>
      <c r="B825" s="30" t="s">
        <v>6063</v>
      </c>
      <c r="C825" s="30" t="s">
        <v>4116</v>
      </c>
      <c r="D825" s="210">
        <v>15.95</v>
      </c>
    </row>
    <row r="826" spans="1:4" x14ac:dyDescent="0.25">
      <c r="A826" s="30">
        <v>39239</v>
      </c>
      <c r="B826" s="30" t="s">
        <v>6064</v>
      </c>
      <c r="C826" s="30" t="s">
        <v>4116</v>
      </c>
      <c r="D826" s="210">
        <v>186.49</v>
      </c>
    </row>
    <row r="827" spans="1:4" x14ac:dyDescent="0.25">
      <c r="A827" s="30">
        <v>1014</v>
      </c>
      <c r="B827" s="30" t="s">
        <v>6065</v>
      </c>
      <c r="C827" s="30" t="s">
        <v>4116</v>
      </c>
      <c r="D827" s="210">
        <v>2.42</v>
      </c>
    </row>
    <row r="828" spans="1:4" x14ac:dyDescent="0.25">
      <c r="A828" s="30">
        <v>39240</v>
      </c>
      <c r="B828" s="30" t="s">
        <v>6066</v>
      </c>
      <c r="C828" s="30" t="s">
        <v>4116</v>
      </c>
      <c r="D828" s="210">
        <v>246.49</v>
      </c>
    </row>
    <row r="829" spans="1:4" x14ac:dyDescent="0.25">
      <c r="A829" s="30">
        <v>39232</v>
      </c>
      <c r="B829" s="30" t="s">
        <v>6067</v>
      </c>
      <c r="C829" s="30" t="s">
        <v>4116</v>
      </c>
      <c r="D829" s="210">
        <v>25.59</v>
      </c>
    </row>
    <row r="830" spans="1:4" x14ac:dyDescent="0.25">
      <c r="A830" s="30">
        <v>39233</v>
      </c>
      <c r="B830" s="30" t="s">
        <v>6068</v>
      </c>
      <c r="C830" s="30" t="s">
        <v>4116</v>
      </c>
      <c r="D830" s="210">
        <v>35.19</v>
      </c>
    </row>
    <row r="831" spans="1:4" x14ac:dyDescent="0.25">
      <c r="A831" s="30">
        <v>981</v>
      </c>
      <c r="B831" s="30" t="s">
        <v>6069</v>
      </c>
      <c r="C831" s="30" t="s">
        <v>4116</v>
      </c>
      <c r="D831" s="210">
        <v>4.33</v>
      </c>
    </row>
    <row r="832" spans="1:4" x14ac:dyDescent="0.25">
      <c r="A832" s="30">
        <v>39234</v>
      </c>
      <c r="B832" s="30" t="s">
        <v>6070</v>
      </c>
      <c r="C832" s="30" t="s">
        <v>4116</v>
      </c>
      <c r="D832" s="210">
        <v>51.64</v>
      </c>
    </row>
    <row r="833" spans="1:4" x14ac:dyDescent="0.25">
      <c r="A833" s="30">
        <v>982</v>
      </c>
      <c r="B833" s="30" t="s">
        <v>6071</v>
      </c>
      <c r="C833" s="30" t="s">
        <v>4116</v>
      </c>
      <c r="D833" s="210">
        <v>6.06</v>
      </c>
    </row>
    <row r="834" spans="1:4" x14ac:dyDescent="0.25">
      <c r="A834" s="30">
        <v>39235</v>
      </c>
      <c r="B834" s="30" t="s">
        <v>6072</v>
      </c>
      <c r="C834" s="30" t="s">
        <v>4116</v>
      </c>
      <c r="D834" s="210">
        <v>72.63</v>
      </c>
    </row>
    <row r="835" spans="1:4" x14ac:dyDescent="0.25">
      <c r="A835" s="30">
        <v>39236</v>
      </c>
      <c r="B835" s="30" t="s">
        <v>6073</v>
      </c>
      <c r="C835" s="30" t="s">
        <v>4116</v>
      </c>
      <c r="D835" s="210">
        <v>95.22</v>
      </c>
    </row>
    <row r="836" spans="1:4" x14ac:dyDescent="0.25">
      <c r="A836" s="30">
        <v>876</v>
      </c>
      <c r="B836" s="30" t="s">
        <v>6074</v>
      </c>
      <c r="C836" s="30" t="s">
        <v>4116</v>
      </c>
      <c r="D836" s="210">
        <v>245.8</v>
      </c>
    </row>
    <row r="837" spans="1:4" x14ac:dyDescent="0.25">
      <c r="A837" s="30">
        <v>877</v>
      </c>
      <c r="B837" s="30" t="s">
        <v>6075</v>
      </c>
      <c r="C837" s="30" t="s">
        <v>4116</v>
      </c>
      <c r="D837" s="210">
        <v>288.95999999999998</v>
      </c>
    </row>
    <row r="838" spans="1:4" x14ac:dyDescent="0.25">
      <c r="A838" s="30">
        <v>882</v>
      </c>
      <c r="B838" s="30" t="s">
        <v>6076</v>
      </c>
      <c r="C838" s="30" t="s">
        <v>4116</v>
      </c>
      <c r="D838" s="210">
        <v>314.87</v>
      </c>
    </row>
    <row r="839" spans="1:4" x14ac:dyDescent="0.25">
      <c r="A839" s="30">
        <v>878</v>
      </c>
      <c r="B839" s="30" t="s">
        <v>6077</v>
      </c>
      <c r="C839" s="30" t="s">
        <v>4116</v>
      </c>
      <c r="D839" s="210">
        <v>391.46</v>
      </c>
    </row>
    <row r="840" spans="1:4" x14ac:dyDescent="0.25">
      <c r="A840" s="30">
        <v>879</v>
      </c>
      <c r="B840" s="30" t="s">
        <v>6078</v>
      </c>
      <c r="C840" s="30" t="s">
        <v>4116</v>
      </c>
      <c r="D840" s="210">
        <v>461.39</v>
      </c>
    </row>
    <row r="841" spans="1:4" x14ac:dyDescent="0.25">
      <c r="A841" s="30">
        <v>880</v>
      </c>
      <c r="B841" s="30" t="s">
        <v>6079</v>
      </c>
      <c r="C841" s="30" t="s">
        <v>4116</v>
      </c>
      <c r="D841" s="210">
        <v>542.88</v>
      </c>
    </row>
    <row r="842" spans="1:4" x14ac:dyDescent="0.25">
      <c r="A842" s="30">
        <v>873</v>
      </c>
      <c r="B842" s="30" t="s">
        <v>6080</v>
      </c>
      <c r="C842" s="30" t="s">
        <v>4116</v>
      </c>
      <c r="D842" s="210">
        <v>165.07</v>
      </c>
    </row>
    <row r="843" spans="1:4" x14ac:dyDescent="0.25">
      <c r="A843" s="30">
        <v>881</v>
      </c>
      <c r="B843" s="30" t="s">
        <v>6081</v>
      </c>
      <c r="C843" s="30" t="s">
        <v>4116</v>
      </c>
      <c r="D843" s="210">
        <v>742.02</v>
      </c>
    </row>
    <row r="844" spans="1:4" x14ac:dyDescent="0.25">
      <c r="A844" s="30">
        <v>874</v>
      </c>
      <c r="B844" s="30" t="s">
        <v>6082</v>
      </c>
      <c r="C844" s="30" t="s">
        <v>4116</v>
      </c>
      <c r="D844" s="210">
        <v>195.9</v>
      </c>
    </row>
    <row r="845" spans="1:4" x14ac:dyDescent="0.25">
      <c r="A845" s="30">
        <v>875</v>
      </c>
      <c r="B845" s="30" t="s">
        <v>6083</v>
      </c>
      <c r="C845" s="30" t="s">
        <v>4116</v>
      </c>
      <c r="D845" s="210">
        <v>233.72</v>
      </c>
    </row>
    <row r="846" spans="1:4" x14ac:dyDescent="0.25">
      <c r="A846" s="30">
        <v>983</v>
      </c>
      <c r="B846" s="30" t="s">
        <v>6084</v>
      </c>
      <c r="C846" s="30" t="s">
        <v>4116</v>
      </c>
      <c r="D846" s="210">
        <v>1.46</v>
      </c>
    </row>
    <row r="847" spans="1:4" x14ac:dyDescent="0.25">
      <c r="A847" s="30">
        <v>985</v>
      </c>
      <c r="B847" s="30" t="s">
        <v>6085</v>
      </c>
      <c r="C847" s="30" t="s">
        <v>4116</v>
      </c>
      <c r="D847" s="210">
        <v>10.98</v>
      </c>
    </row>
    <row r="848" spans="1:4" x14ac:dyDescent="0.25">
      <c r="A848" s="30">
        <v>990</v>
      </c>
      <c r="B848" s="30" t="s">
        <v>6086</v>
      </c>
      <c r="C848" s="30" t="s">
        <v>4116</v>
      </c>
      <c r="D848" s="210">
        <v>150.25</v>
      </c>
    </row>
    <row r="849" spans="1:4" x14ac:dyDescent="0.25">
      <c r="A849" s="30">
        <v>39241</v>
      </c>
      <c r="B849" s="30" t="s">
        <v>6087</v>
      </c>
      <c r="C849" s="30" t="s">
        <v>4116</v>
      </c>
      <c r="D849" s="210">
        <v>17.18</v>
      </c>
    </row>
    <row r="850" spans="1:4" x14ac:dyDescent="0.25">
      <c r="A850" s="30">
        <v>1005</v>
      </c>
      <c r="B850" s="30" t="s">
        <v>6088</v>
      </c>
      <c r="C850" s="30" t="s">
        <v>4116</v>
      </c>
      <c r="D850" s="210">
        <v>184.42</v>
      </c>
    </row>
    <row r="851" spans="1:4" x14ac:dyDescent="0.25">
      <c r="A851" s="30">
        <v>984</v>
      </c>
      <c r="B851" s="30" t="s">
        <v>6089</v>
      </c>
      <c r="C851" s="30" t="s">
        <v>4116</v>
      </c>
      <c r="D851" s="210">
        <v>3.79</v>
      </c>
    </row>
    <row r="852" spans="1:4" x14ac:dyDescent="0.25">
      <c r="A852" s="30">
        <v>991</v>
      </c>
      <c r="B852" s="30" t="s">
        <v>6090</v>
      </c>
      <c r="C852" s="30" t="s">
        <v>4116</v>
      </c>
      <c r="D852" s="210">
        <v>243.68</v>
      </c>
    </row>
    <row r="853" spans="1:4" x14ac:dyDescent="0.25">
      <c r="A853" s="30">
        <v>986</v>
      </c>
      <c r="B853" s="30" t="s">
        <v>6091</v>
      </c>
      <c r="C853" s="30" t="s">
        <v>4116</v>
      </c>
      <c r="D853" s="210">
        <v>26.25</v>
      </c>
    </row>
    <row r="854" spans="1:4" x14ac:dyDescent="0.25">
      <c r="A854" s="30">
        <v>1024</v>
      </c>
      <c r="B854" s="30" t="s">
        <v>6092</v>
      </c>
      <c r="C854" s="30" t="s">
        <v>4116</v>
      </c>
      <c r="D854" s="210">
        <v>301.60000000000002</v>
      </c>
    </row>
    <row r="855" spans="1:4" x14ac:dyDescent="0.25">
      <c r="A855" s="30">
        <v>987</v>
      </c>
      <c r="B855" s="30" t="s">
        <v>6093</v>
      </c>
      <c r="C855" s="30" t="s">
        <v>4116</v>
      </c>
      <c r="D855" s="210">
        <v>35.67</v>
      </c>
    </row>
    <row r="856" spans="1:4" x14ac:dyDescent="0.25">
      <c r="A856" s="30">
        <v>1003</v>
      </c>
      <c r="B856" s="30" t="s">
        <v>6094</v>
      </c>
      <c r="C856" s="30" t="s">
        <v>4116</v>
      </c>
      <c r="D856" s="210">
        <v>5.55</v>
      </c>
    </row>
    <row r="857" spans="1:4" x14ac:dyDescent="0.25">
      <c r="A857" s="30">
        <v>992</v>
      </c>
      <c r="B857" s="30" t="s">
        <v>6095</v>
      </c>
      <c r="C857" s="30" t="s">
        <v>4116</v>
      </c>
      <c r="D857" s="210">
        <v>390.21</v>
      </c>
    </row>
    <row r="858" spans="1:4" x14ac:dyDescent="0.25">
      <c r="A858" s="30">
        <v>1007</v>
      </c>
      <c r="B858" s="30" t="s">
        <v>6096</v>
      </c>
      <c r="C858" s="30" t="s">
        <v>4116</v>
      </c>
      <c r="D858" s="210">
        <v>50.6</v>
      </c>
    </row>
    <row r="859" spans="1:4" x14ac:dyDescent="0.25">
      <c r="A859" s="30">
        <v>39242</v>
      </c>
      <c r="B859" s="30" t="s">
        <v>6097</v>
      </c>
      <c r="C859" s="30" t="s">
        <v>4116</v>
      </c>
      <c r="D859" s="210">
        <v>483.47</v>
      </c>
    </row>
    <row r="860" spans="1:4" x14ac:dyDescent="0.25">
      <c r="A860" s="30">
        <v>1008</v>
      </c>
      <c r="B860" s="30" t="s">
        <v>6098</v>
      </c>
      <c r="C860" s="30" t="s">
        <v>4116</v>
      </c>
      <c r="D860" s="210">
        <v>6.3</v>
      </c>
    </row>
    <row r="861" spans="1:4" x14ac:dyDescent="0.25">
      <c r="A861" s="30">
        <v>988</v>
      </c>
      <c r="B861" s="30" t="s">
        <v>6099</v>
      </c>
      <c r="C861" s="30" t="s">
        <v>4116</v>
      </c>
      <c r="D861" s="210">
        <v>69.900000000000006</v>
      </c>
    </row>
    <row r="862" spans="1:4" x14ac:dyDescent="0.25">
      <c r="A862" s="30">
        <v>989</v>
      </c>
      <c r="B862" s="30" t="s">
        <v>6100</v>
      </c>
      <c r="C862" s="30" t="s">
        <v>4116</v>
      </c>
      <c r="D862" s="210">
        <v>94.68</v>
      </c>
    </row>
    <row r="863" spans="1:4" x14ac:dyDescent="0.25">
      <c r="A863" s="30">
        <v>39598</v>
      </c>
      <c r="B863" s="30" t="s">
        <v>6101</v>
      </c>
      <c r="C863" s="30" t="s">
        <v>4116</v>
      </c>
      <c r="D863" s="210">
        <v>1.21</v>
      </c>
    </row>
    <row r="864" spans="1:4" x14ac:dyDescent="0.25">
      <c r="A864" s="30">
        <v>39599</v>
      </c>
      <c r="B864" s="30" t="s">
        <v>6102</v>
      </c>
      <c r="C864" s="30" t="s">
        <v>4116</v>
      </c>
      <c r="D864" s="210">
        <v>1.83</v>
      </c>
    </row>
    <row r="865" spans="1:4" x14ac:dyDescent="0.25">
      <c r="A865" s="30">
        <v>34602</v>
      </c>
      <c r="B865" s="30" t="s">
        <v>6103</v>
      </c>
      <c r="C865" s="30" t="s">
        <v>4116</v>
      </c>
      <c r="D865" s="210">
        <v>5.91</v>
      </c>
    </row>
    <row r="866" spans="1:4" x14ac:dyDescent="0.25">
      <c r="A866" s="30">
        <v>34603</v>
      </c>
      <c r="B866" s="30" t="s">
        <v>6104</v>
      </c>
      <c r="C866" s="30" t="s">
        <v>4116</v>
      </c>
      <c r="D866" s="210">
        <v>28.41</v>
      </c>
    </row>
    <row r="867" spans="1:4" x14ac:dyDescent="0.25">
      <c r="A867" s="30">
        <v>34607</v>
      </c>
      <c r="B867" s="30" t="s">
        <v>6105</v>
      </c>
      <c r="C867" s="30" t="s">
        <v>4116</v>
      </c>
      <c r="D867" s="210">
        <v>12.67</v>
      </c>
    </row>
    <row r="868" spans="1:4" x14ac:dyDescent="0.25">
      <c r="A868" s="30">
        <v>34609</v>
      </c>
      <c r="B868" s="30" t="s">
        <v>6106</v>
      </c>
      <c r="C868" s="30" t="s">
        <v>4116</v>
      </c>
      <c r="D868" s="210">
        <v>19</v>
      </c>
    </row>
    <row r="869" spans="1:4" x14ac:dyDescent="0.25">
      <c r="A869" s="30">
        <v>34618</v>
      </c>
      <c r="B869" s="30" t="s">
        <v>6107</v>
      </c>
      <c r="C869" s="30" t="s">
        <v>4116</v>
      </c>
      <c r="D869" s="210">
        <v>7.83</v>
      </c>
    </row>
    <row r="870" spans="1:4" x14ac:dyDescent="0.25">
      <c r="A870" s="30">
        <v>34620</v>
      </c>
      <c r="B870" s="30" t="s">
        <v>6108</v>
      </c>
      <c r="C870" s="30" t="s">
        <v>4116</v>
      </c>
      <c r="D870" s="210">
        <v>39.200000000000003</v>
      </c>
    </row>
    <row r="871" spans="1:4" x14ac:dyDescent="0.25">
      <c r="A871" s="30">
        <v>34621</v>
      </c>
      <c r="B871" s="30" t="s">
        <v>6109</v>
      </c>
      <c r="C871" s="30" t="s">
        <v>4116</v>
      </c>
      <c r="D871" s="210">
        <v>18.190000000000001</v>
      </c>
    </row>
    <row r="872" spans="1:4" x14ac:dyDescent="0.25">
      <c r="A872" s="30">
        <v>34622</v>
      </c>
      <c r="B872" s="30" t="s">
        <v>6110</v>
      </c>
      <c r="C872" s="30" t="s">
        <v>4116</v>
      </c>
      <c r="D872" s="210">
        <v>25.76</v>
      </c>
    </row>
    <row r="873" spans="1:4" x14ac:dyDescent="0.25">
      <c r="A873" s="30">
        <v>34624</v>
      </c>
      <c r="B873" s="30" t="s">
        <v>6111</v>
      </c>
      <c r="C873" s="30" t="s">
        <v>4116</v>
      </c>
      <c r="D873" s="210">
        <v>10</v>
      </c>
    </row>
    <row r="874" spans="1:4" x14ac:dyDescent="0.25">
      <c r="A874" s="30">
        <v>34626</v>
      </c>
      <c r="B874" s="30" t="s">
        <v>6112</v>
      </c>
      <c r="C874" s="30" t="s">
        <v>4116</v>
      </c>
      <c r="D874" s="210">
        <v>53.88</v>
      </c>
    </row>
    <row r="875" spans="1:4" x14ac:dyDescent="0.25">
      <c r="A875" s="30">
        <v>34627</v>
      </c>
      <c r="B875" s="30" t="s">
        <v>6113</v>
      </c>
      <c r="C875" s="30" t="s">
        <v>4116</v>
      </c>
      <c r="D875" s="210">
        <v>23.22</v>
      </c>
    </row>
    <row r="876" spans="1:4" x14ac:dyDescent="0.25">
      <c r="A876" s="30">
        <v>34629</v>
      </c>
      <c r="B876" s="30" t="s">
        <v>6114</v>
      </c>
      <c r="C876" s="30" t="s">
        <v>4116</v>
      </c>
      <c r="D876" s="210">
        <v>33.99</v>
      </c>
    </row>
    <row r="877" spans="1:4" x14ac:dyDescent="0.25">
      <c r="A877" s="30">
        <v>39257</v>
      </c>
      <c r="B877" s="30" t="s">
        <v>6115</v>
      </c>
      <c r="C877" s="30" t="s">
        <v>4116</v>
      </c>
      <c r="D877" s="210">
        <v>6.61</v>
      </c>
    </row>
    <row r="878" spans="1:4" x14ac:dyDescent="0.25">
      <c r="A878" s="30">
        <v>39261</v>
      </c>
      <c r="B878" s="30" t="s">
        <v>6116</v>
      </c>
      <c r="C878" s="30" t="s">
        <v>4116</v>
      </c>
      <c r="D878" s="210">
        <v>35.22</v>
      </c>
    </row>
    <row r="879" spans="1:4" x14ac:dyDescent="0.25">
      <c r="A879" s="30">
        <v>39268</v>
      </c>
      <c r="B879" s="30" t="s">
        <v>6117</v>
      </c>
      <c r="C879" s="30" t="s">
        <v>4116</v>
      </c>
      <c r="D879" s="210">
        <v>406.39</v>
      </c>
    </row>
    <row r="880" spans="1:4" x14ac:dyDescent="0.25">
      <c r="A880" s="30">
        <v>39262</v>
      </c>
      <c r="B880" s="30" t="s">
        <v>6118</v>
      </c>
      <c r="C880" s="30" t="s">
        <v>4116</v>
      </c>
      <c r="D880" s="210">
        <v>55.07</v>
      </c>
    </row>
    <row r="881" spans="1:4" x14ac:dyDescent="0.25">
      <c r="A881" s="30">
        <v>39258</v>
      </c>
      <c r="B881" s="30" t="s">
        <v>6119</v>
      </c>
      <c r="C881" s="30" t="s">
        <v>4116</v>
      </c>
      <c r="D881" s="210">
        <v>9.8000000000000007</v>
      </c>
    </row>
    <row r="882" spans="1:4" x14ac:dyDescent="0.25">
      <c r="A882" s="30">
        <v>39263</v>
      </c>
      <c r="B882" s="30" t="s">
        <v>6120</v>
      </c>
      <c r="C882" s="30" t="s">
        <v>4116</v>
      </c>
      <c r="D882" s="210">
        <v>85.21</v>
      </c>
    </row>
    <row r="883" spans="1:4" x14ac:dyDescent="0.25">
      <c r="A883" s="30">
        <v>39264</v>
      </c>
      <c r="B883" s="30" t="s">
        <v>6121</v>
      </c>
      <c r="C883" s="30" t="s">
        <v>4116</v>
      </c>
      <c r="D883" s="210">
        <v>115.38</v>
      </c>
    </row>
    <row r="884" spans="1:4" x14ac:dyDescent="0.25">
      <c r="A884" s="30">
        <v>39259</v>
      </c>
      <c r="B884" s="30" t="s">
        <v>6122</v>
      </c>
      <c r="C884" s="30" t="s">
        <v>4116</v>
      </c>
      <c r="D884" s="210">
        <v>14.92</v>
      </c>
    </row>
    <row r="885" spans="1:4" x14ac:dyDescent="0.25">
      <c r="A885" s="30">
        <v>39265</v>
      </c>
      <c r="B885" s="30" t="s">
        <v>6123</v>
      </c>
      <c r="C885" s="30" t="s">
        <v>4116</v>
      </c>
      <c r="D885" s="210">
        <v>169.97</v>
      </c>
    </row>
    <row r="886" spans="1:4" x14ac:dyDescent="0.25">
      <c r="A886" s="30">
        <v>39260</v>
      </c>
      <c r="B886" s="30" t="s">
        <v>6124</v>
      </c>
      <c r="C886" s="30" t="s">
        <v>4116</v>
      </c>
      <c r="D886" s="210">
        <v>21.25</v>
      </c>
    </row>
    <row r="887" spans="1:4" x14ac:dyDescent="0.25">
      <c r="A887" s="30">
        <v>39266</v>
      </c>
      <c r="B887" s="30" t="s">
        <v>6125</v>
      </c>
      <c r="C887" s="30" t="s">
        <v>4116</v>
      </c>
      <c r="D887" s="210">
        <v>238.49</v>
      </c>
    </row>
    <row r="888" spans="1:4" x14ac:dyDescent="0.25">
      <c r="A888" s="30">
        <v>39267</v>
      </c>
      <c r="B888" s="30" t="s">
        <v>6126</v>
      </c>
      <c r="C888" s="30" t="s">
        <v>4116</v>
      </c>
      <c r="D888" s="210">
        <v>312.62</v>
      </c>
    </row>
    <row r="889" spans="1:4" x14ac:dyDescent="0.25">
      <c r="A889" s="30">
        <v>11901</v>
      </c>
      <c r="B889" s="30" t="s">
        <v>6127</v>
      </c>
      <c r="C889" s="30" t="s">
        <v>4116</v>
      </c>
      <c r="D889" s="210">
        <v>0.88</v>
      </c>
    </row>
    <row r="890" spans="1:4" x14ac:dyDescent="0.25">
      <c r="A890" s="30">
        <v>11902</v>
      </c>
      <c r="B890" s="30" t="s">
        <v>6128</v>
      </c>
      <c r="C890" s="30" t="s">
        <v>4116</v>
      </c>
      <c r="D890" s="210">
        <v>1.53</v>
      </c>
    </row>
    <row r="891" spans="1:4" x14ac:dyDescent="0.25">
      <c r="A891" s="30">
        <v>11903</v>
      </c>
      <c r="B891" s="30" t="s">
        <v>6129</v>
      </c>
      <c r="C891" s="30" t="s">
        <v>4116</v>
      </c>
      <c r="D891" s="210">
        <v>2.37</v>
      </c>
    </row>
    <row r="892" spans="1:4" x14ac:dyDescent="0.25">
      <c r="A892" s="30">
        <v>11904</v>
      </c>
      <c r="B892" s="30" t="s">
        <v>6130</v>
      </c>
      <c r="C892" s="30" t="s">
        <v>4116</v>
      </c>
      <c r="D892" s="210">
        <v>3.02</v>
      </c>
    </row>
    <row r="893" spans="1:4" x14ac:dyDescent="0.25">
      <c r="A893" s="30">
        <v>11905</v>
      </c>
      <c r="B893" s="30" t="s">
        <v>6131</v>
      </c>
      <c r="C893" s="30" t="s">
        <v>4116</v>
      </c>
      <c r="D893" s="210">
        <v>4.0599999999999996</v>
      </c>
    </row>
    <row r="894" spans="1:4" x14ac:dyDescent="0.25">
      <c r="A894" s="30">
        <v>11906</v>
      </c>
      <c r="B894" s="30" t="s">
        <v>6132</v>
      </c>
      <c r="C894" s="30" t="s">
        <v>4116</v>
      </c>
      <c r="D894" s="210">
        <v>4.67</v>
      </c>
    </row>
    <row r="895" spans="1:4" x14ac:dyDescent="0.25">
      <c r="A895" s="30">
        <v>11919</v>
      </c>
      <c r="B895" s="30" t="s">
        <v>6133</v>
      </c>
      <c r="C895" s="30" t="s">
        <v>4116</v>
      </c>
      <c r="D895" s="210">
        <v>9.16</v>
      </c>
    </row>
    <row r="896" spans="1:4" x14ac:dyDescent="0.25">
      <c r="A896" s="30">
        <v>11920</v>
      </c>
      <c r="B896" s="30" t="s">
        <v>6134</v>
      </c>
      <c r="C896" s="30" t="s">
        <v>4116</v>
      </c>
      <c r="D896" s="210">
        <v>17.760000000000002</v>
      </c>
    </row>
    <row r="897" spans="1:4" x14ac:dyDescent="0.25">
      <c r="A897" s="30">
        <v>11924</v>
      </c>
      <c r="B897" s="30" t="s">
        <v>6135</v>
      </c>
      <c r="C897" s="30" t="s">
        <v>4116</v>
      </c>
      <c r="D897" s="210">
        <v>172.69</v>
      </c>
    </row>
    <row r="898" spans="1:4" x14ac:dyDescent="0.25">
      <c r="A898" s="30">
        <v>11921</v>
      </c>
      <c r="B898" s="30" t="s">
        <v>6136</v>
      </c>
      <c r="C898" s="30" t="s">
        <v>4116</v>
      </c>
      <c r="D898" s="210">
        <v>24.17</v>
      </c>
    </row>
    <row r="899" spans="1:4" x14ac:dyDescent="0.25">
      <c r="A899" s="30">
        <v>11922</v>
      </c>
      <c r="B899" s="30" t="s">
        <v>6137</v>
      </c>
      <c r="C899" s="30" t="s">
        <v>4116</v>
      </c>
      <c r="D899" s="210">
        <v>42.92</v>
      </c>
    </row>
    <row r="900" spans="1:4" x14ac:dyDescent="0.25">
      <c r="A900" s="30">
        <v>11923</v>
      </c>
      <c r="B900" s="30" t="s">
        <v>6138</v>
      </c>
      <c r="C900" s="30" t="s">
        <v>4116</v>
      </c>
      <c r="D900" s="210">
        <v>70.099999999999994</v>
      </c>
    </row>
    <row r="901" spans="1:4" x14ac:dyDescent="0.25">
      <c r="A901" s="30">
        <v>11916</v>
      </c>
      <c r="B901" s="30" t="s">
        <v>6139</v>
      </c>
      <c r="C901" s="30" t="s">
        <v>4116</v>
      </c>
      <c r="D901" s="210">
        <v>11.9</v>
      </c>
    </row>
    <row r="902" spans="1:4" x14ac:dyDescent="0.25">
      <c r="A902" s="30">
        <v>11914</v>
      </c>
      <c r="B902" s="30" t="s">
        <v>6140</v>
      </c>
      <c r="C902" s="30" t="s">
        <v>4116</v>
      </c>
      <c r="D902" s="210">
        <v>86.37</v>
      </c>
    </row>
    <row r="903" spans="1:4" x14ac:dyDescent="0.25">
      <c r="A903" s="30">
        <v>11917</v>
      </c>
      <c r="B903" s="30" t="s">
        <v>6141</v>
      </c>
      <c r="C903" s="30" t="s">
        <v>4116</v>
      </c>
      <c r="D903" s="210">
        <v>20.7</v>
      </c>
    </row>
    <row r="904" spans="1:4" x14ac:dyDescent="0.25">
      <c r="A904" s="30">
        <v>11918</v>
      </c>
      <c r="B904" s="30" t="s">
        <v>6142</v>
      </c>
      <c r="C904" s="30" t="s">
        <v>4116</v>
      </c>
      <c r="D904" s="210">
        <v>28.09</v>
      </c>
    </row>
    <row r="905" spans="1:4" x14ac:dyDescent="0.25">
      <c r="A905" s="30">
        <v>37734</v>
      </c>
      <c r="B905" s="30" t="s">
        <v>6143</v>
      </c>
      <c r="C905" s="30" t="s">
        <v>4113</v>
      </c>
      <c r="D905" s="211">
        <v>67195.41</v>
      </c>
    </row>
    <row r="906" spans="1:4" x14ac:dyDescent="0.25">
      <c r="A906" s="30">
        <v>42251</v>
      </c>
      <c r="B906" s="30" t="s">
        <v>6144</v>
      </c>
      <c r="C906" s="30" t="s">
        <v>4113</v>
      </c>
      <c r="D906" s="211">
        <v>76304.479999999996</v>
      </c>
    </row>
    <row r="907" spans="1:4" x14ac:dyDescent="0.25">
      <c r="A907" s="30">
        <v>37733</v>
      </c>
      <c r="B907" s="30" t="s">
        <v>6145</v>
      </c>
      <c r="C907" s="30" t="s">
        <v>4113</v>
      </c>
      <c r="D907" s="211">
        <v>50382.86</v>
      </c>
    </row>
    <row r="908" spans="1:4" x14ac:dyDescent="0.25">
      <c r="A908" s="30">
        <v>37735</v>
      </c>
      <c r="B908" s="30" t="s">
        <v>6146</v>
      </c>
      <c r="C908" s="30" t="s">
        <v>4113</v>
      </c>
      <c r="D908" s="211">
        <v>60711.35</v>
      </c>
    </row>
    <row r="909" spans="1:4" x14ac:dyDescent="0.25">
      <c r="A909" s="30">
        <v>5090</v>
      </c>
      <c r="B909" s="30" t="s">
        <v>13248</v>
      </c>
      <c r="C909" s="30" t="s">
        <v>4113</v>
      </c>
      <c r="D909" s="210">
        <v>21.49</v>
      </c>
    </row>
    <row r="910" spans="1:4" x14ac:dyDescent="0.25">
      <c r="A910" s="30">
        <v>5085</v>
      </c>
      <c r="B910" s="30" t="s">
        <v>13249</v>
      </c>
      <c r="C910" s="30" t="s">
        <v>4113</v>
      </c>
      <c r="D910" s="210">
        <v>31.99</v>
      </c>
    </row>
    <row r="911" spans="1:4" x14ac:dyDescent="0.25">
      <c r="A911" s="30">
        <v>43603</v>
      </c>
      <c r="B911" s="30" t="s">
        <v>13250</v>
      </c>
      <c r="C911" s="30" t="s">
        <v>4113</v>
      </c>
      <c r="D911" s="210">
        <v>45.7</v>
      </c>
    </row>
    <row r="912" spans="1:4" x14ac:dyDescent="0.25">
      <c r="A912" s="30">
        <v>38374</v>
      </c>
      <c r="B912" s="30" t="s">
        <v>6147</v>
      </c>
      <c r="C912" s="30" t="s">
        <v>4113</v>
      </c>
      <c r="D912" s="211">
        <v>1010</v>
      </c>
    </row>
    <row r="913" spans="1:4" x14ac:dyDescent="0.25">
      <c r="A913" s="30">
        <v>20209</v>
      </c>
      <c r="B913" s="30" t="s">
        <v>13251</v>
      </c>
      <c r="C913" s="30" t="s">
        <v>4116</v>
      </c>
      <c r="D913" s="210">
        <v>12.24</v>
      </c>
    </row>
    <row r="914" spans="1:4" x14ac:dyDescent="0.25">
      <c r="A914" s="30">
        <v>20212</v>
      </c>
      <c r="B914" s="30" t="s">
        <v>13252</v>
      </c>
      <c r="C914" s="30" t="s">
        <v>4116</v>
      </c>
      <c r="D914" s="210">
        <v>10.25</v>
      </c>
    </row>
    <row r="915" spans="1:4" x14ac:dyDescent="0.25">
      <c r="A915" s="30">
        <v>4433</v>
      </c>
      <c r="B915" s="30" t="s">
        <v>13253</v>
      </c>
      <c r="C915" s="30" t="s">
        <v>4116</v>
      </c>
      <c r="D915" s="210">
        <v>11.73</v>
      </c>
    </row>
    <row r="916" spans="1:4" x14ac:dyDescent="0.25">
      <c r="A916" s="30">
        <v>4430</v>
      </c>
      <c r="B916" s="30" t="s">
        <v>13254</v>
      </c>
      <c r="C916" s="30" t="s">
        <v>4116</v>
      </c>
      <c r="D916" s="210">
        <v>6</v>
      </c>
    </row>
    <row r="917" spans="1:4" x14ac:dyDescent="0.25">
      <c r="A917" s="30">
        <v>4400</v>
      </c>
      <c r="B917" s="30" t="s">
        <v>13255</v>
      </c>
      <c r="C917" s="30" t="s">
        <v>4116</v>
      </c>
      <c r="D917" s="210">
        <v>9.5500000000000007</v>
      </c>
    </row>
    <row r="918" spans="1:4" x14ac:dyDescent="0.25">
      <c r="A918" s="30">
        <v>2729</v>
      </c>
      <c r="B918" s="30" t="s">
        <v>13256</v>
      </c>
      <c r="C918" s="30" t="s">
        <v>4113</v>
      </c>
      <c r="D918" s="210">
        <v>18.739999999999998</v>
      </c>
    </row>
    <row r="919" spans="1:4" x14ac:dyDescent="0.25">
      <c r="A919" s="30">
        <v>4513</v>
      </c>
      <c r="B919" s="30" t="s">
        <v>13257</v>
      </c>
      <c r="C919" s="30" t="s">
        <v>4116</v>
      </c>
      <c r="D919" s="210">
        <v>5.62</v>
      </c>
    </row>
    <row r="920" spans="1:4" x14ac:dyDescent="0.25">
      <c r="A920" s="30">
        <v>11871</v>
      </c>
      <c r="B920" s="30" t="s">
        <v>6148</v>
      </c>
      <c r="C920" s="30" t="s">
        <v>4113</v>
      </c>
      <c r="D920" s="210">
        <v>350.44</v>
      </c>
    </row>
    <row r="921" spans="1:4" x14ac:dyDescent="0.25">
      <c r="A921" s="30">
        <v>34636</v>
      </c>
      <c r="B921" s="30" t="s">
        <v>6149</v>
      </c>
      <c r="C921" s="30" t="s">
        <v>4113</v>
      </c>
      <c r="D921" s="210">
        <v>399.9</v>
      </c>
    </row>
    <row r="922" spans="1:4" x14ac:dyDescent="0.25">
      <c r="A922" s="30">
        <v>34639</v>
      </c>
      <c r="B922" s="30" t="s">
        <v>6150</v>
      </c>
      <c r="C922" s="30" t="s">
        <v>4113</v>
      </c>
      <c r="D922" s="210">
        <v>812.19</v>
      </c>
    </row>
    <row r="923" spans="1:4" x14ac:dyDescent="0.25">
      <c r="A923" s="30">
        <v>34640</v>
      </c>
      <c r="B923" s="30" t="s">
        <v>6151</v>
      </c>
      <c r="C923" s="30" t="s">
        <v>4113</v>
      </c>
      <c r="D923" s="210">
        <v>912.3</v>
      </c>
    </row>
    <row r="924" spans="1:4" x14ac:dyDescent="0.25">
      <c r="A924" s="30">
        <v>34637</v>
      </c>
      <c r="B924" s="30" t="s">
        <v>6152</v>
      </c>
      <c r="C924" s="30" t="s">
        <v>4113</v>
      </c>
      <c r="D924" s="210">
        <v>229.6</v>
      </c>
    </row>
    <row r="925" spans="1:4" x14ac:dyDescent="0.25">
      <c r="A925" s="30">
        <v>34638</v>
      </c>
      <c r="B925" s="30" t="s">
        <v>6153</v>
      </c>
      <c r="C925" s="30" t="s">
        <v>4113</v>
      </c>
      <c r="D925" s="210">
        <v>393.73</v>
      </c>
    </row>
    <row r="926" spans="1:4" x14ac:dyDescent="0.25">
      <c r="A926" s="30">
        <v>11868</v>
      </c>
      <c r="B926" s="30" t="s">
        <v>6154</v>
      </c>
      <c r="C926" s="30" t="s">
        <v>4113</v>
      </c>
      <c r="D926" s="210">
        <v>481.63</v>
      </c>
    </row>
    <row r="927" spans="1:4" x14ac:dyDescent="0.25">
      <c r="A927" s="30">
        <v>37106</v>
      </c>
      <c r="B927" s="30" t="s">
        <v>6155</v>
      </c>
      <c r="C927" s="30" t="s">
        <v>4113</v>
      </c>
      <c r="D927" s="211">
        <v>4652.0200000000004</v>
      </c>
    </row>
    <row r="928" spans="1:4" x14ac:dyDescent="0.25">
      <c r="A928" s="30">
        <v>11869</v>
      </c>
      <c r="B928" s="30" t="s">
        <v>6156</v>
      </c>
      <c r="C928" s="30" t="s">
        <v>4113</v>
      </c>
      <c r="D928" s="210">
        <v>781.44</v>
      </c>
    </row>
    <row r="929" spans="1:4" x14ac:dyDescent="0.25">
      <c r="A929" s="30">
        <v>37104</v>
      </c>
      <c r="B929" s="30" t="s">
        <v>6157</v>
      </c>
      <c r="C929" s="30" t="s">
        <v>4113</v>
      </c>
      <c r="D929" s="211">
        <v>1007.32</v>
      </c>
    </row>
    <row r="930" spans="1:4" x14ac:dyDescent="0.25">
      <c r="A930" s="30">
        <v>37105</v>
      </c>
      <c r="B930" s="30" t="s">
        <v>6158</v>
      </c>
      <c r="C930" s="30" t="s">
        <v>4113</v>
      </c>
      <c r="D930" s="211">
        <v>2243.4699999999998</v>
      </c>
    </row>
    <row r="931" spans="1:4" x14ac:dyDescent="0.25">
      <c r="A931" s="30">
        <v>34641</v>
      </c>
      <c r="B931" s="30" t="s">
        <v>13258</v>
      </c>
      <c r="C931" s="30" t="s">
        <v>4113</v>
      </c>
      <c r="D931" s="210">
        <v>92.75</v>
      </c>
    </row>
    <row r="932" spans="1:4" x14ac:dyDescent="0.25">
      <c r="A932" s="30">
        <v>43434</v>
      </c>
      <c r="B932" s="30" t="s">
        <v>13259</v>
      </c>
      <c r="C932" s="30" t="s">
        <v>4113</v>
      </c>
      <c r="D932" s="210">
        <v>100.28</v>
      </c>
    </row>
    <row r="933" spans="1:4" x14ac:dyDescent="0.25">
      <c r="A933" s="30">
        <v>43435</v>
      </c>
      <c r="B933" s="30" t="s">
        <v>13260</v>
      </c>
      <c r="C933" s="30" t="s">
        <v>4113</v>
      </c>
      <c r="D933" s="210">
        <v>183.85</v>
      </c>
    </row>
    <row r="934" spans="1:4" x14ac:dyDescent="0.25">
      <c r="A934" s="30">
        <v>43436</v>
      </c>
      <c r="B934" s="30" t="s">
        <v>13261</v>
      </c>
      <c r="C934" s="30" t="s">
        <v>4113</v>
      </c>
      <c r="D934" s="210">
        <v>321.75</v>
      </c>
    </row>
    <row r="935" spans="1:4" x14ac:dyDescent="0.25">
      <c r="A935" s="30">
        <v>43437</v>
      </c>
      <c r="B935" s="30" t="s">
        <v>13262</v>
      </c>
      <c r="C935" s="30" t="s">
        <v>4113</v>
      </c>
      <c r="D935" s="210">
        <v>583.32000000000005</v>
      </c>
    </row>
    <row r="936" spans="1:4" x14ac:dyDescent="0.25">
      <c r="A936" s="30">
        <v>43438</v>
      </c>
      <c r="B936" s="30" t="s">
        <v>13263</v>
      </c>
      <c r="C936" s="30" t="s">
        <v>4113</v>
      </c>
      <c r="D936" s="211">
        <v>1044.6400000000001</v>
      </c>
    </row>
    <row r="937" spans="1:4" x14ac:dyDescent="0.25">
      <c r="A937" s="30">
        <v>41627</v>
      </c>
      <c r="B937" s="30" t="s">
        <v>13264</v>
      </c>
      <c r="C937" s="30" t="s">
        <v>4113</v>
      </c>
      <c r="D937" s="210">
        <v>154.6</v>
      </c>
    </row>
    <row r="938" spans="1:4" x14ac:dyDescent="0.25">
      <c r="A938" s="30">
        <v>41628</v>
      </c>
      <c r="B938" s="30" t="s">
        <v>13265</v>
      </c>
      <c r="C938" s="30" t="s">
        <v>4113</v>
      </c>
      <c r="D938" s="210">
        <v>284.14</v>
      </c>
    </row>
    <row r="939" spans="1:4" x14ac:dyDescent="0.25">
      <c r="A939" s="30">
        <v>41629</v>
      </c>
      <c r="B939" s="30" t="s">
        <v>13266</v>
      </c>
      <c r="C939" s="30" t="s">
        <v>4113</v>
      </c>
      <c r="D939" s="210">
        <v>361.02</v>
      </c>
    </row>
    <row r="940" spans="1:4" x14ac:dyDescent="0.25">
      <c r="A940" s="30">
        <v>43429</v>
      </c>
      <c r="B940" s="30" t="s">
        <v>13267</v>
      </c>
      <c r="C940" s="30" t="s">
        <v>4113</v>
      </c>
      <c r="D940" s="210">
        <v>79.989999999999995</v>
      </c>
    </row>
    <row r="941" spans="1:4" x14ac:dyDescent="0.25">
      <c r="A941" s="30">
        <v>43430</v>
      </c>
      <c r="B941" s="30" t="s">
        <v>13268</v>
      </c>
      <c r="C941" s="30" t="s">
        <v>4113</v>
      </c>
      <c r="D941" s="210">
        <v>132.87</v>
      </c>
    </row>
    <row r="942" spans="1:4" x14ac:dyDescent="0.25">
      <c r="A942" s="30">
        <v>43431</v>
      </c>
      <c r="B942" s="30" t="s">
        <v>13269</v>
      </c>
      <c r="C942" s="30" t="s">
        <v>4113</v>
      </c>
      <c r="D942" s="210">
        <v>257.39</v>
      </c>
    </row>
    <row r="943" spans="1:4" x14ac:dyDescent="0.25">
      <c r="A943" s="30">
        <v>43432</v>
      </c>
      <c r="B943" s="30" t="s">
        <v>13270</v>
      </c>
      <c r="C943" s="30" t="s">
        <v>4113</v>
      </c>
      <c r="D943" s="210">
        <v>534.85</v>
      </c>
    </row>
    <row r="944" spans="1:4" x14ac:dyDescent="0.25">
      <c r="A944" s="30">
        <v>43433</v>
      </c>
      <c r="B944" s="30" t="s">
        <v>13271</v>
      </c>
      <c r="C944" s="30" t="s">
        <v>4113</v>
      </c>
      <c r="D944" s="210">
        <v>843.23</v>
      </c>
    </row>
    <row r="945" spans="1:4" x14ac:dyDescent="0.25">
      <c r="A945" s="30">
        <v>43094</v>
      </c>
      <c r="B945" s="30" t="s">
        <v>13272</v>
      </c>
      <c r="C945" s="30" t="s">
        <v>4113</v>
      </c>
      <c r="D945" s="210">
        <v>210.85</v>
      </c>
    </row>
    <row r="946" spans="1:4" x14ac:dyDescent="0.25">
      <c r="A946" s="30">
        <v>43093</v>
      </c>
      <c r="B946" s="30" t="s">
        <v>13273</v>
      </c>
      <c r="C946" s="30" t="s">
        <v>4113</v>
      </c>
      <c r="D946" s="210">
        <v>224.07</v>
      </c>
    </row>
    <row r="947" spans="1:4" x14ac:dyDescent="0.25">
      <c r="A947" s="30">
        <v>1030</v>
      </c>
      <c r="B947" s="30" t="s">
        <v>6159</v>
      </c>
      <c r="C947" s="30" t="s">
        <v>4113</v>
      </c>
      <c r="D947" s="210">
        <v>39.99</v>
      </c>
    </row>
    <row r="948" spans="1:4" x14ac:dyDescent="0.25">
      <c r="A948" s="30">
        <v>11694</v>
      </c>
      <c r="B948" s="30" t="s">
        <v>6160</v>
      </c>
      <c r="C948" s="30" t="s">
        <v>4113</v>
      </c>
      <c r="D948" s="210">
        <v>883.98</v>
      </c>
    </row>
    <row r="949" spans="1:4" x14ac:dyDescent="0.25">
      <c r="A949" s="30">
        <v>11881</v>
      </c>
      <c r="B949" s="30" t="s">
        <v>13274</v>
      </c>
      <c r="C949" s="30" t="s">
        <v>4113</v>
      </c>
      <c r="D949" s="210">
        <v>142.07</v>
      </c>
    </row>
    <row r="950" spans="1:4" x14ac:dyDescent="0.25">
      <c r="A950" s="30">
        <v>35277</v>
      </c>
      <c r="B950" s="30" t="s">
        <v>6161</v>
      </c>
      <c r="C950" s="30" t="s">
        <v>4113</v>
      </c>
      <c r="D950" s="210">
        <v>492.7</v>
      </c>
    </row>
    <row r="951" spans="1:4" x14ac:dyDescent="0.25">
      <c r="A951" s="30">
        <v>10521</v>
      </c>
      <c r="B951" s="30" t="s">
        <v>4481</v>
      </c>
      <c r="C951" s="30" t="s">
        <v>4113</v>
      </c>
      <c r="D951" s="210">
        <v>186.13</v>
      </c>
    </row>
    <row r="952" spans="1:4" x14ac:dyDescent="0.25">
      <c r="A952" s="30">
        <v>10885</v>
      </c>
      <c r="B952" s="30" t="s">
        <v>6162</v>
      </c>
      <c r="C952" s="30" t="s">
        <v>4113</v>
      </c>
      <c r="D952" s="210">
        <v>235.44</v>
      </c>
    </row>
    <row r="953" spans="1:4" x14ac:dyDescent="0.25">
      <c r="A953" s="30">
        <v>20962</v>
      </c>
      <c r="B953" s="30" t="s">
        <v>6163</v>
      </c>
      <c r="C953" s="30" t="s">
        <v>4113</v>
      </c>
      <c r="D953" s="210">
        <v>195</v>
      </c>
    </row>
    <row r="954" spans="1:4" x14ac:dyDescent="0.25">
      <c r="A954" s="30">
        <v>20963</v>
      </c>
      <c r="B954" s="30" t="s">
        <v>6164</v>
      </c>
      <c r="C954" s="30" t="s">
        <v>4113</v>
      </c>
      <c r="D954" s="210">
        <v>238.21</v>
      </c>
    </row>
    <row r="955" spans="1:4" x14ac:dyDescent="0.25">
      <c r="A955" s="30">
        <v>2555</v>
      </c>
      <c r="B955" s="30" t="s">
        <v>6165</v>
      </c>
      <c r="C955" s="30" t="s">
        <v>4113</v>
      </c>
      <c r="D955" s="210">
        <v>1.52</v>
      </c>
    </row>
    <row r="956" spans="1:4" x14ac:dyDescent="0.25">
      <c r="A956" s="30">
        <v>2556</v>
      </c>
      <c r="B956" s="30" t="s">
        <v>6166</v>
      </c>
      <c r="C956" s="30" t="s">
        <v>4113</v>
      </c>
      <c r="D956" s="210">
        <v>1.58</v>
      </c>
    </row>
    <row r="957" spans="1:4" x14ac:dyDescent="0.25">
      <c r="A957" s="30">
        <v>2557</v>
      </c>
      <c r="B957" s="30" t="s">
        <v>6167</v>
      </c>
      <c r="C957" s="30" t="s">
        <v>4113</v>
      </c>
      <c r="D957" s="210">
        <v>3.33</v>
      </c>
    </row>
    <row r="958" spans="1:4" x14ac:dyDescent="0.25">
      <c r="A958" s="30">
        <v>10569</v>
      </c>
      <c r="B958" s="30" t="s">
        <v>13275</v>
      </c>
      <c r="C958" s="30" t="s">
        <v>4113</v>
      </c>
      <c r="D958" s="210">
        <v>3.33</v>
      </c>
    </row>
    <row r="959" spans="1:4" x14ac:dyDescent="0.25">
      <c r="A959" s="30">
        <v>39810</v>
      </c>
      <c r="B959" s="30" t="s">
        <v>13276</v>
      </c>
      <c r="C959" s="30" t="s">
        <v>4113</v>
      </c>
      <c r="D959" s="210">
        <v>28.45</v>
      </c>
    </row>
    <row r="960" spans="1:4" x14ac:dyDescent="0.25">
      <c r="A960" s="30">
        <v>39811</v>
      </c>
      <c r="B960" s="30" t="s">
        <v>13277</v>
      </c>
      <c r="C960" s="30" t="s">
        <v>4113</v>
      </c>
      <c r="D960" s="210">
        <v>34.799999999999997</v>
      </c>
    </row>
    <row r="961" spans="1:4" x14ac:dyDescent="0.25">
      <c r="A961" s="30">
        <v>39812</v>
      </c>
      <c r="B961" s="30" t="s">
        <v>13278</v>
      </c>
      <c r="C961" s="30" t="s">
        <v>4113</v>
      </c>
      <c r="D961" s="210">
        <v>57.23</v>
      </c>
    </row>
    <row r="962" spans="1:4" x14ac:dyDescent="0.25">
      <c r="A962" s="30">
        <v>43096</v>
      </c>
      <c r="B962" s="30" t="s">
        <v>13279</v>
      </c>
      <c r="C962" s="30" t="s">
        <v>4113</v>
      </c>
      <c r="D962" s="210">
        <v>189.7</v>
      </c>
    </row>
    <row r="963" spans="1:4" x14ac:dyDescent="0.25">
      <c r="A963" s="30">
        <v>43102</v>
      </c>
      <c r="B963" s="30" t="s">
        <v>13280</v>
      </c>
      <c r="C963" s="30" t="s">
        <v>4113</v>
      </c>
      <c r="D963" s="210">
        <v>115.34</v>
      </c>
    </row>
    <row r="964" spans="1:4" x14ac:dyDescent="0.25">
      <c r="A964" s="30">
        <v>43103</v>
      </c>
      <c r="B964" s="30" t="s">
        <v>13281</v>
      </c>
      <c r="C964" s="30" t="s">
        <v>4113</v>
      </c>
      <c r="D964" s="210">
        <v>169.85</v>
      </c>
    </row>
    <row r="965" spans="1:4" x14ac:dyDescent="0.25">
      <c r="A965" s="30">
        <v>43098</v>
      </c>
      <c r="B965" s="30" t="s">
        <v>13282</v>
      </c>
      <c r="C965" s="30" t="s">
        <v>4113</v>
      </c>
      <c r="D965" s="210">
        <v>64.25</v>
      </c>
    </row>
    <row r="966" spans="1:4" x14ac:dyDescent="0.25">
      <c r="A966" s="30">
        <v>43097</v>
      </c>
      <c r="B966" s="30" t="s">
        <v>13283</v>
      </c>
      <c r="C966" s="30" t="s">
        <v>4113</v>
      </c>
      <c r="D966" s="210">
        <v>38.07</v>
      </c>
    </row>
    <row r="967" spans="1:4" x14ac:dyDescent="0.25">
      <c r="A967" s="30">
        <v>43104</v>
      </c>
      <c r="B967" s="30" t="s">
        <v>13284</v>
      </c>
      <c r="C967" s="30" t="s">
        <v>4113</v>
      </c>
      <c r="D967" s="210">
        <v>450.32</v>
      </c>
    </row>
    <row r="968" spans="1:4" x14ac:dyDescent="0.25">
      <c r="A968" s="30">
        <v>39771</v>
      </c>
      <c r="B968" s="30" t="s">
        <v>6168</v>
      </c>
      <c r="C968" s="30" t="s">
        <v>4113</v>
      </c>
      <c r="D968" s="210">
        <v>32.049999999999997</v>
      </c>
    </row>
    <row r="969" spans="1:4" x14ac:dyDescent="0.25">
      <c r="A969" s="30">
        <v>39772</v>
      </c>
      <c r="B969" s="30" t="s">
        <v>6169</v>
      </c>
      <c r="C969" s="30" t="s">
        <v>4113</v>
      </c>
      <c r="D969" s="210">
        <v>62.99</v>
      </c>
    </row>
    <row r="970" spans="1:4" x14ac:dyDescent="0.25">
      <c r="A970" s="30">
        <v>39773</v>
      </c>
      <c r="B970" s="30" t="s">
        <v>6170</v>
      </c>
      <c r="C970" s="30" t="s">
        <v>4113</v>
      </c>
      <c r="D970" s="210">
        <v>101.24</v>
      </c>
    </row>
    <row r="971" spans="1:4" x14ac:dyDescent="0.25">
      <c r="A971" s="30">
        <v>39774</v>
      </c>
      <c r="B971" s="30" t="s">
        <v>6171</v>
      </c>
      <c r="C971" s="30" t="s">
        <v>4113</v>
      </c>
      <c r="D971" s="210">
        <v>151.43</v>
      </c>
    </row>
    <row r="972" spans="1:4" x14ac:dyDescent="0.25">
      <c r="A972" s="30">
        <v>39775</v>
      </c>
      <c r="B972" s="30" t="s">
        <v>6172</v>
      </c>
      <c r="C972" s="30" t="s">
        <v>4113</v>
      </c>
      <c r="D972" s="210">
        <v>202.11</v>
      </c>
    </row>
    <row r="973" spans="1:4" x14ac:dyDescent="0.25">
      <c r="A973" s="30">
        <v>39776</v>
      </c>
      <c r="B973" s="30" t="s">
        <v>6173</v>
      </c>
      <c r="C973" s="30" t="s">
        <v>4113</v>
      </c>
      <c r="D973" s="210">
        <v>244.26</v>
      </c>
    </row>
    <row r="974" spans="1:4" x14ac:dyDescent="0.25">
      <c r="A974" s="30">
        <v>39777</v>
      </c>
      <c r="B974" s="30" t="s">
        <v>6174</v>
      </c>
      <c r="C974" s="30" t="s">
        <v>4113</v>
      </c>
      <c r="D974" s="210">
        <v>309.58999999999997</v>
      </c>
    </row>
    <row r="975" spans="1:4" x14ac:dyDescent="0.25">
      <c r="A975" s="30">
        <v>20254</v>
      </c>
      <c r="B975" s="30" t="s">
        <v>13285</v>
      </c>
      <c r="C975" s="30" t="s">
        <v>4113</v>
      </c>
      <c r="D975" s="210">
        <v>22.47</v>
      </c>
    </row>
    <row r="976" spans="1:4" x14ac:dyDescent="0.25">
      <c r="A976" s="30">
        <v>20253</v>
      </c>
      <c r="B976" s="30" t="s">
        <v>13286</v>
      </c>
      <c r="C976" s="30" t="s">
        <v>4113</v>
      </c>
      <c r="D976" s="210">
        <v>73.790000000000006</v>
      </c>
    </row>
    <row r="977" spans="1:4" x14ac:dyDescent="0.25">
      <c r="A977" s="30">
        <v>11247</v>
      </c>
      <c r="B977" s="30" t="s">
        <v>13287</v>
      </c>
      <c r="C977" s="30" t="s">
        <v>4113</v>
      </c>
      <c r="D977" s="211">
        <v>1418.84</v>
      </c>
    </row>
    <row r="978" spans="1:4" x14ac:dyDescent="0.25">
      <c r="A978" s="30">
        <v>11250</v>
      </c>
      <c r="B978" s="30" t="s">
        <v>13288</v>
      </c>
      <c r="C978" s="30" t="s">
        <v>4113</v>
      </c>
      <c r="D978" s="210">
        <v>61.08</v>
      </c>
    </row>
    <row r="979" spans="1:4" x14ac:dyDescent="0.25">
      <c r="A979" s="30">
        <v>11249</v>
      </c>
      <c r="B979" s="30" t="s">
        <v>13289</v>
      </c>
      <c r="C979" s="30" t="s">
        <v>4113</v>
      </c>
      <c r="D979" s="211">
        <v>2771.48</v>
      </c>
    </row>
    <row r="980" spans="1:4" x14ac:dyDescent="0.25">
      <c r="A980" s="30">
        <v>11251</v>
      </c>
      <c r="B980" s="30" t="s">
        <v>13290</v>
      </c>
      <c r="C980" s="30" t="s">
        <v>4113</v>
      </c>
      <c r="D980" s="210">
        <v>135.30000000000001</v>
      </c>
    </row>
    <row r="981" spans="1:4" x14ac:dyDescent="0.25">
      <c r="A981" s="30">
        <v>11253</v>
      </c>
      <c r="B981" s="30" t="s">
        <v>13291</v>
      </c>
      <c r="C981" s="30" t="s">
        <v>4113</v>
      </c>
      <c r="D981" s="210">
        <v>224.21</v>
      </c>
    </row>
    <row r="982" spans="1:4" x14ac:dyDescent="0.25">
      <c r="A982" s="30">
        <v>11255</v>
      </c>
      <c r="B982" s="30" t="s">
        <v>13292</v>
      </c>
      <c r="C982" s="30" t="s">
        <v>4113</v>
      </c>
      <c r="D982" s="210">
        <v>335.19</v>
      </c>
    </row>
    <row r="983" spans="1:4" x14ac:dyDescent="0.25">
      <c r="A983" s="30">
        <v>14055</v>
      </c>
      <c r="B983" s="30" t="s">
        <v>13293</v>
      </c>
      <c r="C983" s="30" t="s">
        <v>4113</v>
      </c>
      <c r="D983" s="210">
        <v>674.28</v>
      </c>
    </row>
    <row r="984" spans="1:4" x14ac:dyDescent="0.25">
      <c r="A984" s="30">
        <v>11256</v>
      </c>
      <c r="B984" s="30" t="s">
        <v>13294</v>
      </c>
      <c r="C984" s="30" t="s">
        <v>4113</v>
      </c>
      <c r="D984" s="210">
        <v>419.86</v>
      </c>
    </row>
    <row r="985" spans="1:4" x14ac:dyDescent="0.25">
      <c r="A985" s="30">
        <v>1872</v>
      </c>
      <c r="B985" s="30" t="s">
        <v>6175</v>
      </c>
      <c r="C985" s="30" t="s">
        <v>4113</v>
      </c>
      <c r="D985" s="210">
        <v>1.75</v>
      </c>
    </row>
    <row r="986" spans="1:4" x14ac:dyDescent="0.25">
      <c r="A986" s="30">
        <v>1873</v>
      </c>
      <c r="B986" s="30" t="s">
        <v>6176</v>
      </c>
      <c r="C986" s="30" t="s">
        <v>4113</v>
      </c>
      <c r="D986" s="210">
        <v>3.47</v>
      </c>
    </row>
    <row r="987" spans="1:4" x14ac:dyDescent="0.25">
      <c r="A987" s="30">
        <v>39693</v>
      </c>
      <c r="B987" s="30" t="s">
        <v>6177</v>
      </c>
      <c r="C987" s="30" t="s">
        <v>4113</v>
      </c>
      <c r="D987" s="211">
        <v>2636.9</v>
      </c>
    </row>
    <row r="988" spans="1:4" x14ac:dyDescent="0.25">
      <c r="A988" s="30">
        <v>39692</v>
      </c>
      <c r="B988" s="30" t="s">
        <v>6178</v>
      </c>
      <c r="C988" s="30" t="s">
        <v>4113</v>
      </c>
      <c r="D988" s="210">
        <v>843.75</v>
      </c>
    </row>
    <row r="989" spans="1:4" x14ac:dyDescent="0.25">
      <c r="A989" s="30">
        <v>34643</v>
      </c>
      <c r="B989" s="30" t="s">
        <v>6179</v>
      </c>
      <c r="C989" s="30" t="s">
        <v>4113</v>
      </c>
      <c r="D989" s="210">
        <v>15.95</v>
      </c>
    </row>
    <row r="990" spans="1:4" x14ac:dyDescent="0.25">
      <c r="A990" s="30">
        <v>1062</v>
      </c>
      <c r="B990" s="30" t="s">
        <v>13295</v>
      </c>
      <c r="C990" s="30" t="s">
        <v>4113</v>
      </c>
      <c r="D990" s="210">
        <v>267.39999999999998</v>
      </c>
    </row>
    <row r="991" spans="1:4" x14ac:dyDescent="0.25">
      <c r="A991" s="30">
        <v>39686</v>
      </c>
      <c r="B991" s="30" t="s">
        <v>13296</v>
      </c>
      <c r="C991" s="30" t="s">
        <v>4113</v>
      </c>
      <c r="D991" s="210">
        <v>432.97</v>
      </c>
    </row>
    <row r="992" spans="1:4" x14ac:dyDescent="0.25">
      <c r="A992" s="30">
        <v>43095</v>
      </c>
      <c r="B992" s="30" t="s">
        <v>13297</v>
      </c>
      <c r="C992" s="30" t="s">
        <v>4113</v>
      </c>
      <c r="D992" s="210">
        <v>125</v>
      </c>
    </row>
    <row r="993" spans="1:4" x14ac:dyDescent="0.25">
      <c r="A993" s="30">
        <v>1871</v>
      </c>
      <c r="B993" s="30" t="s">
        <v>6180</v>
      </c>
      <c r="C993" s="30" t="s">
        <v>4113</v>
      </c>
      <c r="D993" s="210">
        <v>3.13</v>
      </c>
    </row>
    <row r="994" spans="1:4" x14ac:dyDescent="0.25">
      <c r="A994" s="30">
        <v>12001</v>
      </c>
      <c r="B994" s="30" t="s">
        <v>6181</v>
      </c>
      <c r="C994" s="30" t="s">
        <v>4113</v>
      </c>
      <c r="D994" s="210">
        <v>4.5199999999999996</v>
      </c>
    </row>
    <row r="995" spans="1:4" x14ac:dyDescent="0.25">
      <c r="A995" s="30">
        <v>11882</v>
      </c>
      <c r="B995" s="30" t="s">
        <v>13298</v>
      </c>
      <c r="C995" s="30" t="s">
        <v>4113</v>
      </c>
      <c r="D995" s="210">
        <v>101.95</v>
      </c>
    </row>
    <row r="996" spans="1:4" x14ac:dyDescent="0.25">
      <c r="A996" s="30">
        <v>1068</v>
      </c>
      <c r="B996" s="30" t="s">
        <v>13299</v>
      </c>
      <c r="C996" s="30" t="s">
        <v>4113</v>
      </c>
      <c r="D996" s="211">
        <v>1763.77</v>
      </c>
    </row>
    <row r="997" spans="1:4" x14ac:dyDescent="0.25">
      <c r="A997" s="30">
        <v>39690</v>
      </c>
      <c r="B997" s="30" t="s">
        <v>13300</v>
      </c>
      <c r="C997" s="30" t="s">
        <v>4113</v>
      </c>
      <c r="D997" s="211">
        <v>2959.02</v>
      </c>
    </row>
    <row r="998" spans="1:4" x14ac:dyDescent="0.25">
      <c r="A998" s="30">
        <v>39691</v>
      </c>
      <c r="B998" s="30" t="s">
        <v>13301</v>
      </c>
      <c r="C998" s="30" t="s">
        <v>4113</v>
      </c>
      <c r="D998" s="211">
        <v>3721.62</v>
      </c>
    </row>
    <row r="999" spans="1:4" x14ac:dyDescent="0.25">
      <c r="A999" s="30">
        <v>39808</v>
      </c>
      <c r="B999" s="30" t="s">
        <v>13302</v>
      </c>
      <c r="C999" s="30" t="s">
        <v>4113</v>
      </c>
      <c r="D999" s="210">
        <v>65.260000000000005</v>
      </c>
    </row>
    <row r="1000" spans="1:4" x14ac:dyDescent="0.25">
      <c r="A1000" s="30">
        <v>39809</v>
      </c>
      <c r="B1000" s="30" t="s">
        <v>13303</v>
      </c>
      <c r="C1000" s="30" t="s">
        <v>4113</v>
      </c>
      <c r="D1000" s="210">
        <v>154.79</v>
      </c>
    </row>
    <row r="1001" spans="1:4" x14ac:dyDescent="0.25">
      <c r="A1001" s="30">
        <v>43439</v>
      </c>
      <c r="B1001" s="30" t="s">
        <v>13304</v>
      </c>
      <c r="C1001" s="30" t="s">
        <v>4113</v>
      </c>
      <c r="D1001" s="210">
        <v>468</v>
      </c>
    </row>
    <row r="1002" spans="1:4" x14ac:dyDescent="0.25">
      <c r="A1002" s="30">
        <v>5103</v>
      </c>
      <c r="B1002" s="30" t="s">
        <v>6182</v>
      </c>
      <c r="C1002" s="30" t="s">
        <v>4113</v>
      </c>
      <c r="D1002" s="210">
        <v>14.99</v>
      </c>
    </row>
    <row r="1003" spans="1:4" x14ac:dyDescent="0.25">
      <c r="A1003" s="30">
        <v>11712</v>
      </c>
      <c r="B1003" s="30" t="s">
        <v>6183</v>
      </c>
      <c r="C1003" s="30" t="s">
        <v>4113</v>
      </c>
      <c r="D1003" s="210">
        <v>34.9</v>
      </c>
    </row>
    <row r="1004" spans="1:4" x14ac:dyDescent="0.25">
      <c r="A1004" s="30">
        <v>11717</v>
      </c>
      <c r="B1004" s="30" t="s">
        <v>6184</v>
      </c>
      <c r="C1004" s="30" t="s">
        <v>4113</v>
      </c>
      <c r="D1004" s="210">
        <v>37.92</v>
      </c>
    </row>
    <row r="1005" spans="1:4" x14ac:dyDescent="0.25">
      <c r="A1005" s="30">
        <v>11714</v>
      </c>
      <c r="B1005" s="30" t="s">
        <v>6185</v>
      </c>
      <c r="C1005" s="30" t="s">
        <v>4113</v>
      </c>
      <c r="D1005" s="210">
        <v>47.18</v>
      </c>
    </row>
    <row r="1006" spans="1:4" x14ac:dyDescent="0.25">
      <c r="A1006" s="30">
        <v>11880</v>
      </c>
      <c r="B1006" s="30" t="s">
        <v>6186</v>
      </c>
      <c r="C1006" s="30" t="s">
        <v>4113</v>
      </c>
      <c r="D1006" s="210">
        <v>97.59</v>
      </c>
    </row>
    <row r="1007" spans="1:4" x14ac:dyDescent="0.25">
      <c r="A1007" s="30">
        <v>1106</v>
      </c>
      <c r="B1007" s="30" t="s">
        <v>6187</v>
      </c>
      <c r="C1007" s="30" t="s">
        <v>4117</v>
      </c>
      <c r="D1007" s="210">
        <v>0.75</v>
      </c>
    </row>
    <row r="1008" spans="1:4" x14ac:dyDescent="0.25">
      <c r="A1008" s="30">
        <v>11161</v>
      </c>
      <c r="B1008" s="30" t="s">
        <v>6188</v>
      </c>
      <c r="C1008" s="30" t="s">
        <v>4117</v>
      </c>
      <c r="D1008" s="210">
        <v>1.25</v>
      </c>
    </row>
    <row r="1009" spans="1:4" x14ac:dyDescent="0.25">
      <c r="A1009" s="30">
        <v>1107</v>
      </c>
      <c r="B1009" s="30" t="s">
        <v>6189</v>
      </c>
      <c r="C1009" s="30" t="s">
        <v>4117</v>
      </c>
      <c r="D1009" s="210">
        <v>0.63</v>
      </c>
    </row>
    <row r="1010" spans="1:4" x14ac:dyDescent="0.25">
      <c r="A1010" s="30">
        <v>25963</v>
      </c>
      <c r="B1010" s="30" t="s">
        <v>6190</v>
      </c>
      <c r="C1010" s="30" t="s">
        <v>4117</v>
      </c>
      <c r="D1010" s="210">
        <v>0.12</v>
      </c>
    </row>
    <row r="1011" spans="1:4" x14ac:dyDescent="0.25">
      <c r="A1011" s="30">
        <v>4759</v>
      </c>
      <c r="B1011" s="30" t="s">
        <v>6191</v>
      </c>
      <c r="C1011" s="30" t="s">
        <v>4115</v>
      </c>
      <c r="D1011" s="210">
        <v>13.49</v>
      </c>
    </row>
    <row r="1012" spans="1:4" x14ac:dyDescent="0.25">
      <c r="A1012" s="30">
        <v>41068</v>
      </c>
      <c r="B1012" s="30" t="s">
        <v>6192</v>
      </c>
      <c r="C1012" s="30" t="s">
        <v>4120</v>
      </c>
      <c r="D1012" s="211">
        <v>2393.9899999999998</v>
      </c>
    </row>
    <row r="1013" spans="1:4" x14ac:dyDescent="0.25">
      <c r="A1013" s="30">
        <v>1108</v>
      </c>
      <c r="B1013" s="30" t="s">
        <v>6193</v>
      </c>
      <c r="C1013" s="30" t="s">
        <v>4116</v>
      </c>
      <c r="D1013" s="210">
        <v>28.76</v>
      </c>
    </row>
    <row r="1014" spans="1:4" x14ac:dyDescent="0.25">
      <c r="A1014" s="30">
        <v>1117</v>
      </c>
      <c r="B1014" s="30" t="s">
        <v>6194</v>
      </c>
      <c r="C1014" s="30" t="s">
        <v>4116</v>
      </c>
      <c r="D1014" s="210">
        <v>28.99</v>
      </c>
    </row>
    <row r="1015" spans="1:4" x14ac:dyDescent="0.25">
      <c r="A1015" s="30">
        <v>1118</v>
      </c>
      <c r="B1015" s="30" t="s">
        <v>6195</v>
      </c>
      <c r="C1015" s="30" t="s">
        <v>4116</v>
      </c>
      <c r="D1015" s="210">
        <v>34.26</v>
      </c>
    </row>
    <row r="1016" spans="1:4" x14ac:dyDescent="0.25">
      <c r="A1016" s="30">
        <v>1110</v>
      </c>
      <c r="B1016" s="30" t="s">
        <v>6196</v>
      </c>
      <c r="C1016" s="30" t="s">
        <v>4116</v>
      </c>
      <c r="D1016" s="210">
        <v>34.26</v>
      </c>
    </row>
    <row r="1017" spans="1:4" x14ac:dyDescent="0.25">
      <c r="A1017" s="30">
        <v>12618</v>
      </c>
      <c r="B1017" s="30" t="s">
        <v>6197</v>
      </c>
      <c r="C1017" s="30" t="s">
        <v>4113</v>
      </c>
      <c r="D1017" s="210">
        <v>43.35</v>
      </c>
    </row>
    <row r="1018" spans="1:4" x14ac:dyDescent="0.25">
      <c r="A1018" s="30">
        <v>40784</v>
      </c>
      <c r="B1018" s="30" t="s">
        <v>13305</v>
      </c>
      <c r="C1018" s="30" t="s">
        <v>4116</v>
      </c>
      <c r="D1018" s="210">
        <v>94.5</v>
      </c>
    </row>
    <row r="1019" spans="1:4" x14ac:dyDescent="0.25">
      <c r="A1019" s="30">
        <v>40782</v>
      </c>
      <c r="B1019" s="30" t="s">
        <v>13306</v>
      </c>
      <c r="C1019" s="30" t="s">
        <v>4116</v>
      </c>
      <c r="D1019" s="210">
        <v>37.08</v>
      </c>
    </row>
    <row r="1020" spans="1:4" x14ac:dyDescent="0.25">
      <c r="A1020" s="30">
        <v>40783</v>
      </c>
      <c r="B1020" s="30" t="s">
        <v>13307</v>
      </c>
      <c r="C1020" s="30" t="s">
        <v>4116</v>
      </c>
      <c r="D1020" s="210">
        <v>48.31</v>
      </c>
    </row>
    <row r="1021" spans="1:4" x14ac:dyDescent="0.25">
      <c r="A1021" s="30">
        <v>1109</v>
      </c>
      <c r="B1021" s="30" t="s">
        <v>6198</v>
      </c>
      <c r="C1021" s="30" t="s">
        <v>4116</v>
      </c>
      <c r="D1021" s="210">
        <v>28.76</v>
      </c>
    </row>
    <row r="1022" spans="1:4" x14ac:dyDescent="0.25">
      <c r="A1022" s="30">
        <v>1119</v>
      </c>
      <c r="B1022" s="30" t="s">
        <v>6199</v>
      </c>
      <c r="C1022" s="30" t="s">
        <v>4116</v>
      </c>
      <c r="D1022" s="210">
        <v>18.54</v>
      </c>
    </row>
    <row r="1023" spans="1:4" x14ac:dyDescent="0.25">
      <c r="A1023" s="30">
        <v>13115</v>
      </c>
      <c r="B1023" s="30" t="s">
        <v>13308</v>
      </c>
      <c r="C1023" s="30" t="s">
        <v>4116</v>
      </c>
      <c r="D1023" s="210">
        <v>14.99</v>
      </c>
    </row>
    <row r="1024" spans="1:4" x14ac:dyDescent="0.25">
      <c r="A1024" s="30">
        <v>10541</v>
      </c>
      <c r="B1024" s="30" t="s">
        <v>13309</v>
      </c>
      <c r="C1024" s="30" t="s">
        <v>4116</v>
      </c>
      <c r="D1024" s="210">
        <v>18.32</v>
      </c>
    </row>
    <row r="1025" spans="1:4" x14ac:dyDescent="0.25">
      <c r="A1025" s="30">
        <v>10542</v>
      </c>
      <c r="B1025" s="30" t="s">
        <v>13310</v>
      </c>
      <c r="C1025" s="30" t="s">
        <v>4116</v>
      </c>
      <c r="D1025" s="210">
        <v>23.96</v>
      </c>
    </row>
    <row r="1026" spans="1:4" x14ac:dyDescent="0.25">
      <c r="A1026" s="30">
        <v>10543</v>
      </c>
      <c r="B1026" s="30" t="s">
        <v>13311</v>
      </c>
      <c r="C1026" s="30" t="s">
        <v>4116</v>
      </c>
      <c r="D1026" s="210">
        <v>38.89</v>
      </c>
    </row>
    <row r="1027" spans="1:4" x14ac:dyDescent="0.25">
      <c r="A1027" s="30">
        <v>10544</v>
      </c>
      <c r="B1027" s="30" t="s">
        <v>13312</v>
      </c>
      <c r="C1027" s="30" t="s">
        <v>4116</v>
      </c>
      <c r="D1027" s="210">
        <v>50.3</v>
      </c>
    </row>
    <row r="1028" spans="1:4" x14ac:dyDescent="0.25">
      <c r="A1028" s="30">
        <v>10545</v>
      </c>
      <c r="B1028" s="30" t="s">
        <v>13313</v>
      </c>
      <c r="C1028" s="30" t="s">
        <v>4116</v>
      </c>
      <c r="D1028" s="210">
        <v>93.99</v>
      </c>
    </row>
    <row r="1029" spans="1:4" x14ac:dyDescent="0.25">
      <c r="A1029" s="30">
        <v>38365</v>
      </c>
      <c r="B1029" s="30" t="s">
        <v>6200</v>
      </c>
      <c r="C1029" s="30" t="s">
        <v>4114</v>
      </c>
      <c r="D1029" s="210">
        <v>1.97</v>
      </c>
    </row>
    <row r="1030" spans="1:4" x14ac:dyDescent="0.25">
      <c r="A1030" s="30">
        <v>37745</v>
      </c>
      <c r="B1030" s="30" t="s">
        <v>6201</v>
      </c>
      <c r="C1030" s="30" t="s">
        <v>4113</v>
      </c>
      <c r="D1030" s="211">
        <v>303500</v>
      </c>
    </row>
    <row r="1031" spans="1:4" x14ac:dyDescent="0.25">
      <c r="A1031" s="30">
        <v>37754</v>
      </c>
      <c r="B1031" s="30" t="s">
        <v>6202</v>
      </c>
      <c r="C1031" s="30" t="s">
        <v>4113</v>
      </c>
      <c r="D1031" s="211">
        <v>316946.2</v>
      </c>
    </row>
    <row r="1032" spans="1:4" x14ac:dyDescent="0.25">
      <c r="A1032" s="30">
        <v>37748</v>
      </c>
      <c r="B1032" s="30" t="s">
        <v>6203</v>
      </c>
      <c r="C1032" s="30" t="s">
        <v>4113</v>
      </c>
      <c r="D1032" s="211">
        <v>322660.83</v>
      </c>
    </row>
    <row r="1033" spans="1:4" x14ac:dyDescent="0.25">
      <c r="A1033" s="30">
        <v>37761</v>
      </c>
      <c r="B1033" s="30" t="s">
        <v>6204</v>
      </c>
      <c r="C1033" s="30" t="s">
        <v>4113</v>
      </c>
      <c r="D1033" s="211">
        <v>267003.15000000002</v>
      </c>
    </row>
    <row r="1034" spans="1:4" x14ac:dyDescent="0.25">
      <c r="A1034" s="30">
        <v>37757</v>
      </c>
      <c r="B1034" s="30" t="s">
        <v>6205</v>
      </c>
      <c r="C1034" s="30" t="s">
        <v>4113</v>
      </c>
      <c r="D1034" s="211">
        <v>371691.44</v>
      </c>
    </row>
    <row r="1035" spans="1:4" x14ac:dyDescent="0.25">
      <c r="A1035" s="30">
        <v>37759</v>
      </c>
      <c r="B1035" s="30" t="s">
        <v>6206</v>
      </c>
      <c r="C1035" s="30" t="s">
        <v>4113</v>
      </c>
      <c r="D1035" s="211">
        <v>373132.12</v>
      </c>
    </row>
    <row r="1036" spans="1:4" x14ac:dyDescent="0.25">
      <c r="A1036" s="30">
        <v>37766</v>
      </c>
      <c r="B1036" s="30" t="s">
        <v>6207</v>
      </c>
      <c r="C1036" s="30" t="s">
        <v>4113</v>
      </c>
      <c r="D1036" s="211">
        <v>373132.09</v>
      </c>
    </row>
    <row r="1037" spans="1:4" x14ac:dyDescent="0.25">
      <c r="A1037" s="30">
        <v>37752</v>
      </c>
      <c r="B1037" s="30" t="s">
        <v>6208</v>
      </c>
      <c r="C1037" s="30" t="s">
        <v>4113</v>
      </c>
      <c r="D1037" s="211">
        <v>338364.07</v>
      </c>
    </row>
    <row r="1038" spans="1:4" x14ac:dyDescent="0.25">
      <c r="A1038" s="30">
        <v>37760</v>
      </c>
      <c r="B1038" s="30" t="s">
        <v>6209</v>
      </c>
      <c r="C1038" s="30" t="s">
        <v>4113</v>
      </c>
      <c r="D1038" s="211">
        <v>356324.35</v>
      </c>
    </row>
    <row r="1039" spans="1:4" x14ac:dyDescent="0.25">
      <c r="A1039" s="30">
        <v>37765</v>
      </c>
      <c r="B1039" s="30" t="s">
        <v>6210</v>
      </c>
      <c r="C1039" s="30" t="s">
        <v>4113</v>
      </c>
      <c r="D1039" s="211">
        <v>248754.76</v>
      </c>
    </row>
    <row r="1040" spans="1:4" x14ac:dyDescent="0.25">
      <c r="A1040" s="30">
        <v>37746</v>
      </c>
      <c r="B1040" s="30" t="s">
        <v>6211</v>
      </c>
      <c r="C1040" s="30" t="s">
        <v>4113</v>
      </c>
      <c r="D1040" s="211">
        <v>272717.78000000003</v>
      </c>
    </row>
    <row r="1041" spans="1:4" x14ac:dyDescent="0.25">
      <c r="A1041" s="30">
        <v>37750</v>
      </c>
      <c r="B1041" s="30" t="s">
        <v>6212</v>
      </c>
      <c r="C1041" s="30" t="s">
        <v>4113</v>
      </c>
      <c r="D1041" s="211">
        <v>271757.34999999998</v>
      </c>
    </row>
    <row r="1042" spans="1:4" x14ac:dyDescent="0.25">
      <c r="A1042" s="30">
        <v>37753</v>
      </c>
      <c r="B1042" s="30" t="s">
        <v>6213</v>
      </c>
      <c r="C1042" s="30" t="s">
        <v>4113</v>
      </c>
      <c r="D1042" s="211">
        <v>270796.90000000002</v>
      </c>
    </row>
    <row r="1043" spans="1:4" x14ac:dyDescent="0.25">
      <c r="A1043" s="30">
        <v>37756</v>
      </c>
      <c r="B1043" s="30" t="s">
        <v>6214</v>
      </c>
      <c r="C1043" s="30" t="s">
        <v>4113</v>
      </c>
      <c r="D1043" s="211">
        <v>267003.15000000002</v>
      </c>
    </row>
    <row r="1044" spans="1:4" x14ac:dyDescent="0.25">
      <c r="A1044" s="30">
        <v>37755</v>
      </c>
      <c r="B1044" s="30" t="s">
        <v>6215</v>
      </c>
      <c r="C1044" s="30" t="s">
        <v>4113</v>
      </c>
      <c r="D1044" s="211">
        <v>388018.98</v>
      </c>
    </row>
    <row r="1045" spans="1:4" x14ac:dyDescent="0.25">
      <c r="A1045" s="30">
        <v>37758</v>
      </c>
      <c r="B1045" s="30" t="s">
        <v>6216</v>
      </c>
      <c r="C1045" s="30" t="s">
        <v>4113</v>
      </c>
      <c r="D1045" s="211">
        <v>437962.03</v>
      </c>
    </row>
    <row r="1046" spans="1:4" x14ac:dyDescent="0.25">
      <c r="A1046" s="30">
        <v>37747</v>
      </c>
      <c r="B1046" s="30" t="s">
        <v>6217</v>
      </c>
      <c r="C1046" s="30" t="s">
        <v>4113</v>
      </c>
      <c r="D1046" s="211">
        <v>394069.77</v>
      </c>
    </row>
    <row r="1047" spans="1:4" x14ac:dyDescent="0.25">
      <c r="A1047" s="30">
        <v>37767</v>
      </c>
      <c r="B1047" s="30" t="s">
        <v>6218</v>
      </c>
      <c r="C1047" s="30" t="s">
        <v>4113</v>
      </c>
      <c r="D1047" s="211">
        <v>415871.84</v>
      </c>
    </row>
    <row r="1048" spans="1:4" x14ac:dyDescent="0.25">
      <c r="A1048" s="30">
        <v>37751</v>
      </c>
      <c r="B1048" s="30" t="s">
        <v>6219</v>
      </c>
      <c r="C1048" s="30" t="s">
        <v>4113</v>
      </c>
      <c r="D1048" s="211">
        <v>415871.84</v>
      </c>
    </row>
    <row r="1049" spans="1:4" x14ac:dyDescent="0.25">
      <c r="A1049" s="30">
        <v>37749</v>
      </c>
      <c r="B1049" s="30" t="s">
        <v>6220</v>
      </c>
      <c r="C1049" s="30" t="s">
        <v>4113</v>
      </c>
      <c r="D1049" s="211">
        <v>411069.62</v>
      </c>
    </row>
    <row r="1050" spans="1:4" x14ac:dyDescent="0.25">
      <c r="A1050" s="30">
        <v>1159</v>
      </c>
      <c r="B1050" s="30" t="s">
        <v>6221</v>
      </c>
      <c r="C1050" s="30" t="s">
        <v>4113</v>
      </c>
      <c r="D1050" s="211">
        <v>200549.17</v>
      </c>
    </row>
    <row r="1051" spans="1:4" x14ac:dyDescent="0.25">
      <c r="A1051" s="30">
        <v>12114</v>
      </c>
      <c r="B1051" s="30" t="s">
        <v>6222</v>
      </c>
      <c r="C1051" s="30" t="s">
        <v>4113</v>
      </c>
      <c r="D1051" s="210">
        <v>104.84</v>
      </c>
    </row>
    <row r="1052" spans="1:4" x14ac:dyDescent="0.25">
      <c r="A1052" s="30">
        <v>38106</v>
      </c>
      <c r="B1052" s="30" t="s">
        <v>6223</v>
      </c>
      <c r="C1052" s="30" t="s">
        <v>4113</v>
      </c>
      <c r="D1052" s="210">
        <v>14.25</v>
      </c>
    </row>
    <row r="1053" spans="1:4" x14ac:dyDescent="0.25">
      <c r="A1053" s="30">
        <v>38085</v>
      </c>
      <c r="B1053" s="30" t="s">
        <v>6224</v>
      </c>
      <c r="C1053" s="30" t="s">
        <v>4113</v>
      </c>
      <c r="D1053" s="210">
        <v>16.829999999999998</v>
      </c>
    </row>
    <row r="1054" spans="1:4" x14ac:dyDescent="0.25">
      <c r="A1054" s="30">
        <v>38599</v>
      </c>
      <c r="B1054" s="30" t="s">
        <v>13314</v>
      </c>
      <c r="C1054" s="30" t="s">
        <v>4113</v>
      </c>
      <c r="D1054" s="210">
        <v>4.29</v>
      </c>
    </row>
    <row r="1055" spans="1:4" x14ac:dyDescent="0.25">
      <c r="A1055" s="30">
        <v>38596</v>
      </c>
      <c r="B1055" s="30" t="s">
        <v>13315</v>
      </c>
      <c r="C1055" s="30" t="s">
        <v>4113</v>
      </c>
      <c r="D1055" s="210">
        <v>3.56</v>
      </c>
    </row>
    <row r="1056" spans="1:4" x14ac:dyDescent="0.25">
      <c r="A1056" s="30">
        <v>38600</v>
      </c>
      <c r="B1056" s="30" t="s">
        <v>13316</v>
      </c>
      <c r="C1056" s="30" t="s">
        <v>4113</v>
      </c>
      <c r="D1056" s="210">
        <v>4.55</v>
      </c>
    </row>
    <row r="1057" spans="1:4" x14ac:dyDescent="0.25">
      <c r="A1057" s="30">
        <v>38597</v>
      </c>
      <c r="B1057" s="30" t="s">
        <v>13317</v>
      </c>
      <c r="C1057" s="30" t="s">
        <v>4113</v>
      </c>
      <c r="D1057" s="210">
        <v>3.58</v>
      </c>
    </row>
    <row r="1058" spans="1:4" x14ac:dyDescent="0.25">
      <c r="A1058" s="30">
        <v>659</v>
      </c>
      <c r="B1058" s="30" t="s">
        <v>13318</v>
      </c>
      <c r="C1058" s="30" t="s">
        <v>4113</v>
      </c>
      <c r="D1058" s="210">
        <v>2.06</v>
      </c>
    </row>
    <row r="1059" spans="1:4" x14ac:dyDescent="0.25">
      <c r="A1059" s="30">
        <v>660</v>
      </c>
      <c r="B1059" s="30" t="s">
        <v>13319</v>
      </c>
      <c r="C1059" s="30" t="s">
        <v>4113</v>
      </c>
      <c r="D1059" s="210">
        <v>2.4700000000000002</v>
      </c>
    </row>
    <row r="1060" spans="1:4" x14ac:dyDescent="0.25">
      <c r="A1060" s="30">
        <v>658</v>
      </c>
      <c r="B1060" s="30" t="s">
        <v>13320</v>
      </c>
      <c r="C1060" s="30" t="s">
        <v>4113</v>
      </c>
      <c r="D1060" s="210">
        <v>1.39</v>
      </c>
    </row>
    <row r="1061" spans="1:4" x14ac:dyDescent="0.25">
      <c r="A1061" s="30">
        <v>38548</v>
      </c>
      <c r="B1061" s="30" t="s">
        <v>6225</v>
      </c>
      <c r="C1061" s="30" t="s">
        <v>4113</v>
      </c>
      <c r="D1061" s="210">
        <v>2.12</v>
      </c>
    </row>
    <row r="1062" spans="1:4" x14ac:dyDescent="0.25">
      <c r="A1062" s="30">
        <v>34649</v>
      </c>
      <c r="B1062" s="30" t="s">
        <v>6226</v>
      </c>
      <c r="C1062" s="30" t="s">
        <v>4113</v>
      </c>
      <c r="D1062" s="210">
        <v>2.86</v>
      </c>
    </row>
    <row r="1063" spans="1:4" x14ac:dyDescent="0.25">
      <c r="A1063" s="30">
        <v>34655</v>
      </c>
      <c r="B1063" s="30" t="s">
        <v>6227</v>
      </c>
      <c r="C1063" s="30" t="s">
        <v>4113</v>
      </c>
      <c r="D1063" s="210">
        <v>3.79</v>
      </c>
    </row>
    <row r="1064" spans="1:4" x14ac:dyDescent="0.25">
      <c r="A1064" s="30">
        <v>40607</v>
      </c>
      <c r="B1064" s="30" t="s">
        <v>6228</v>
      </c>
      <c r="C1064" s="30" t="s">
        <v>4113</v>
      </c>
      <c r="D1064" s="210">
        <v>5.55</v>
      </c>
    </row>
    <row r="1065" spans="1:4" x14ac:dyDescent="0.25">
      <c r="A1065" s="30">
        <v>569</v>
      </c>
      <c r="B1065" s="30" t="s">
        <v>13321</v>
      </c>
      <c r="C1065" s="30" t="s">
        <v>4117</v>
      </c>
      <c r="D1065" s="210">
        <v>10.039999999999999</v>
      </c>
    </row>
    <row r="1066" spans="1:4" x14ac:dyDescent="0.25">
      <c r="A1066" s="30">
        <v>567</v>
      </c>
      <c r="B1066" s="30" t="s">
        <v>13322</v>
      </c>
      <c r="C1066" s="30" t="s">
        <v>4116</v>
      </c>
      <c r="D1066" s="210">
        <v>14.67</v>
      </c>
    </row>
    <row r="1067" spans="1:4" x14ac:dyDescent="0.25">
      <c r="A1067" s="30">
        <v>574</v>
      </c>
      <c r="B1067" s="30" t="s">
        <v>13323</v>
      </c>
      <c r="C1067" s="30" t="s">
        <v>4116</v>
      </c>
      <c r="D1067" s="210">
        <v>38.57</v>
      </c>
    </row>
    <row r="1068" spans="1:4" x14ac:dyDescent="0.25">
      <c r="A1068" s="30">
        <v>568</v>
      </c>
      <c r="B1068" s="30" t="s">
        <v>13324</v>
      </c>
      <c r="C1068" s="30" t="s">
        <v>4116</v>
      </c>
      <c r="D1068" s="210">
        <v>81.28</v>
      </c>
    </row>
    <row r="1069" spans="1:4" x14ac:dyDescent="0.25">
      <c r="A1069" s="30">
        <v>585</v>
      </c>
      <c r="B1069" s="30" t="s">
        <v>6229</v>
      </c>
      <c r="C1069" s="30" t="s">
        <v>4117</v>
      </c>
      <c r="D1069" s="210">
        <v>32.29</v>
      </c>
    </row>
    <row r="1070" spans="1:4" x14ac:dyDescent="0.25">
      <c r="A1070" s="30">
        <v>4777</v>
      </c>
      <c r="B1070" s="30" t="s">
        <v>6230</v>
      </c>
      <c r="C1070" s="30" t="s">
        <v>4117</v>
      </c>
      <c r="D1070" s="210">
        <v>9.76</v>
      </c>
    </row>
    <row r="1071" spans="1:4" x14ac:dyDescent="0.25">
      <c r="A1071" s="30">
        <v>587</v>
      </c>
      <c r="B1071" s="30" t="s">
        <v>6231</v>
      </c>
      <c r="C1071" s="30" t="s">
        <v>4117</v>
      </c>
      <c r="D1071" s="210">
        <v>34.6</v>
      </c>
    </row>
    <row r="1072" spans="1:4" x14ac:dyDescent="0.25">
      <c r="A1072" s="30">
        <v>590</v>
      </c>
      <c r="B1072" s="30" t="s">
        <v>6232</v>
      </c>
      <c r="C1072" s="30" t="s">
        <v>4117</v>
      </c>
      <c r="D1072" s="210">
        <v>33.44</v>
      </c>
    </row>
    <row r="1073" spans="1:4" x14ac:dyDescent="0.25">
      <c r="A1073" s="30">
        <v>592</v>
      </c>
      <c r="B1073" s="30" t="s">
        <v>6233</v>
      </c>
      <c r="C1073" s="30" t="s">
        <v>4117</v>
      </c>
      <c r="D1073" s="210">
        <v>34.6</v>
      </c>
    </row>
    <row r="1074" spans="1:4" x14ac:dyDescent="0.25">
      <c r="A1074" s="30">
        <v>586</v>
      </c>
      <c r="B1074" s="30" t="s">
        <v>6234</v>
      </c>
      <c r="C1074" s="30" t="s">
        <v>4116</v>
      </c>
      <c r="D1074" s="210">
        <v>20.34</v>
      </c>
    </row>
    <row r="1075" spans="1:4" x14ac:dyDescent="0.25">
      <c r="A1075" s="30">
        <v>591</v>
      </c>
      <c r="B1075" s="30" t="s">
        <v>6235</v>
      </c>
      <c r="C1075" s="30" t="s">
        <v>4117</v>
      </c>
      <c r="D1075" s="210">
        <v>32.29</v>
      </c>
    </row>
    <row r="1076" spans="1:4" x14ac:dyDescent="0.25">
      <c r="A1076" s="30">
        <v>588</v>
      </c>
      <c r="B1076" s="30" t="s">
        <v>6236</v>
      </c>
      <c r="C1076" s="30" t="s">
        <v>4116</v>
      </c>
      <c r="D1076" s="210">
        <v>32.17</v>
      </c>
    </row>
    <row r="1077" spans="1:4" x14ac:dyDescent="0.25">
      <c r="A1077" s="30">
        <v>589</v>
      </c>
      <c r="B1077" s="30" t="s">
        <v>6237</v>
      </c>
      <c r="C1077" s="30" t="s">
        <v>4116</v>
      </c>
      <c r="D1077" s="210">
        <v>54.39</v>
      </c>
    </row>
    <row r="1078" spans="1:4" x14ac:dyDescent="0.25">
      <c r="A1078" s="30">
        <v>584</v>
      </c>
      <c r="B1078" s="30" t="s">
        <v>6238</v>
      </c>
      <c r="C1078" s="30" t="s">
        <v>4116</v>
      </c>
      <c r="D1078" s="210">
        <v>34.36</v>
      </c>
    </row>
    <row r="1079" spans="1:4" x14ac:dyDescent="0.25">
      <c r="A1079" s="30">
        <v>1165</v>
      </c>
      <c r="B1079" s="30" t="s">
        <v>6239</v>
      </c>
      <c r="C1079" s="30" t="s">
        <v>4113</v>
      </c>
      <c r="D1079" s="210">
        <v>12</v>
      </c>
    </row>
    <row r="1080" spans="1:4" x14ac:dyDescent="0.25">
      <c r="A1080" s="30">
        <v>1164</v>
      </c>
      <c r="B1080" s="30" t="s">
        <v>6240</v>
      </c>
      <c r="C1080" s="30" t="s">
        <v>4113</v>
      </c>
      <c r="D1080" s="210">
        <v>9.7200000000000006</v>
      </c>
    </row>
    <row r="1081" spans="1:4" x14ac:dyDescent="0.25">
      <c r="A1081" s="30">
        <v>1162</v>
      </c>
      <c r="B1081" s="30" t="s">
        <v>6241</v>
      </c>
      <c r="C1081" s="30" t="s">
        <v>4113</v>
      </c>
      <c r="D1081" s="210">
        <v>3.38</v>
      </c>
    </row>
    <row r="1082" spans="1:4" x14ac:dyDescent="0.25">
      <c r="A1082" s="30">
        <v>12395</v>
      </c>
      <c r="B1082" s="30" t="s">
        <v>6242</v>
      </c>
      <c r="C1082" s="30" t="s">
        <v>4113</v>
      </c>
      <c r="D1082" s="210">
        <v>3.28</v>
      </c>
    </row>
    <row r="1083" spans="1:4" x14ac:dyDescent="0.25">
      <c r="A1083" s="30">
        <v>1170</v>
      </c>
      <c r="B1083" s="30" t="s">
        <v>6243</v>
      </c>
      <c r="C1083" s="30" t="s">
        <v>4113</v>
      </c>
      <c r="D1083" s="210">
        <v>6.37</v>
      </c>
    </row>
    <row r="1084" spans="1:4" x14ac:dyDescent="0.25">
      <c r="A1084" s="30">
        <v>1169</v>
      </c>
      <c r="B1084" s="30" t="s">
        <v>6244</v>
      </c>
      <c r="C1084" s="30" t="s">
        <v>4113</v>
      </c>
      <c r="D1084" s="210">
        <v>31.27</v>
      </c>
    </row>
    <row r="1085" spans="1:4" x14ac:dyDescent="0.25">
      <c r="A1085" s="30">
        <v>1166</v>
      </c>
      <c r="B1085" s="30" t="s">
        <v>6245</v>
      </c>
      <c r="C1085" s="30" t="s">
        <v>4113</v>
      </c>
      <c r="D1085" s="210">
        <v>17.34</v>
      </c>
    </row>
    <row r="1086" spans="1:4" x14ac:dyDescent="0.25">
      <c r="A1086" s="30">
        <v>1163</v>
      </c>
      <c r="B1086" s="30" t="s">
        <v>6246</v>
      </c>
      <c r="C1086" s="30" t="s">
        <v>4113</v>
      </c>
      <c r="D1086" s="210">
        <v>4.37</v>
      </c>
    </row>
    <row r="1087" spans="1:4" x14ac:dyDescent="0.25">
      <c r="A1087" s="30">
        <v>12396</v>
      </c>
      <c r="B1087" s="30" t="s">
        <v>6247</v>
      </c>
      <c r="C1087" s="30" t="s">
        <v>4113</v>
      </c>
      <c r="D1087" s="210">
        <v>3.28</v>
      </c>
    </row>
    <row r="1088" spans="1:4" x14ac:dyDescent="0.25">
      <c r="A1088" s="30">
        <v>1168</v>
      </c>
      <c r="B1088" s="30" t="s">
        <v>6248</v>
      </c>
      <c r="C1088" s="30" t="s">
        <v>4113</v>
      </c>
      <c r="D1088" s="210">
        <v>44.58</v>
      </c>
    </row>
    <row r="1089" spans="1:4" x14ac:dyDescent="0.25">
      <c r="A1089" s="30">
        <v>1167</v>
      </c>
      <c r="B1089" s="30" t="s">
        <v>6249</v>
      </c>
      <c r="C1089" s="30" t="s">
        <v>4113</v>
      </c>
      <c r="D1089" s="210">
        <v>74.569999999999993</v>
      </c>
    </row>
    <row r="1090" spans="1:4" x14ac:dyDescent="0.25">
      <c r="A1090" s="30">
        <v>36331</v>
      </c>
      <c r="B1090" s="30" t="s">
        <v>6250</v>
      </c>
      <c r="C1090" s="30" t="s">
        <v>4113</v>
      </c>
      <c r="D1090" s="210">
        <v>1.83</v>
      </c>
    </row>
    <row r="1091" spans="1:4" x14ac:dyDescent="0.25">
      <c r="A1091" s="30">
        <v>36346</v>
      </c>
      <c r="B1091" s="30" t="s">
        <v>6251</v>
      </c>
      <c r="C1091" s="30" t="s">
        <v>4113</v>
      </c>
      <c r="D1091" s="210">
        <v>3.15</v>
      </c>
    </row>
    <row r="1092" spans="1:4" x14ac:dyDescent="0.25">
      <c r="A1092" s="30">
        <v>1210</v>
      </c>
      <c r="B1092" s="30" t="s">
        <v>6252</v>
      </c>
      <c r="C1092" s="30" t="s">
        <v>4113</v>
      </c>
      <c r="D1092" s="210">
        <v>11.91</v>
      </c>
    </row>
    <row r="1093" spans="1:4" x14ac:dyDescent="0.25">
      <c r="A1093" s="30">
        <v>1203</v>
      </c>
      <c r="B1093" s="30" t="s">
        <v>6253</v>
      </c>
      <c r="C1093" s="30" t="s">
        <v>4113</v>
      </c>
      <c r="D1093" s="210">
        <v>11.54</v>
      </c>
    </row>
    <row r="1094" spans="1:4" x14ac:dyDescent="0.25">
      <c r="A1094" s="30">
        <v>1197</v>
      </c>
      <c r="B1094" s="30" t="s">
        <v>6254</v>
      </c>
      <c r="C1094" s="30" t="s">
        <v>4113</v>
      </c>
      <c r="D1094" s="210">
        <v>1.47</v>
      </c>
    </row>
    <row r="1095" spans="1:4" x14ac:dyDescent="0.25">
      <c r="A1095" s="30">
        <v>1202</v>
      </c>
      <c r="B1095" s="30" t="s">
        <v>6255</v>
      </c>
      <c r="C1095" s="30" t="s">
        <v>4113</v>
      </c>
      <c r="D1095" s="210">
        <v>3.97</v>
      </c>
    </row>
    <row r="1096" spans="1:4" x14ac:dyDescent="0.25">
      <c r="A1096" s="30">
        <v>1188</v>
      </c>
      <c r="B1096" s="30" t="s">
        <v>6256</v>
      </c>
      <c r="C1096" s="30" t="s">
        <v>4113</v>
      </c>
      <c r="D1096" s="210">
        <v>23.47</v>
      </c>
    </row>
    <row r="1097" spans="1:4" x14ac:dyDescent="0.25">
      <c r="A1097" s="30">
        <v>1211</v>
      </c>
      <c r="B1097" s="30" t="s">
        <v>6257</v>
      </c>
      <c r="C1097" s="30" t="s">
        <v>4113</v>
      </c>
      <c r="D1097" s="210">
        <v>12.11</v>
      </c>
    </row>
    <row r="1098" spans="1:4" x14ac:dyDescent="0.25">
      <c r="A1098" s="30">
        <v>1198</v>
      </c>
      <c r="B1098" s="30" t="s">
        <v>6258</v>
      </c>
      <c r="C1098" s="30" t="s">
        <v>4113</v>
      </c>
      <c r="D1098" s="210">
        <v>2.1800000000000002</v>
      </c>
    </row>
    <row r="1099" spans="1:4" x14ac:dyDescent="0.25">
      <c r="A1099" s="30">
        <v>1199</v>
      </c>
      <c r="B1099" s="30" t="s">
        <v>6259</v>
      </c>
      <c r="C1099" s="30" t="s">
        <v>4113</v>
      </c>
      <c r="D1099" s="210">
        <v>30.66</v>
      </c>
    </row>
    <row r="1100" spans="1:4" x14ac:dyDescent="0.25">
      <c r="A1100" s="30">
        <v>20088</v>
      </c>
      <c r="B1100" s="30" t="s">
        <v>13325</v>
      </c>
      <c r="C1100" s="30" t="s">
        <v>4113</v>
      </c>
      <c r="D1100" s="210">
        <v>14.08</v>
      </c>
    </row>
    <row r="1101" spans="1:4" x14ac:dyDescent="0.25">
      <c r="A1101" s="30">
        <v>20089</v>
      </c>
      <c r="B1101" s="30" t="s">
        <v>13326</v>
      </c>
      <c r="C1101" s="30" t="s">
        <v>4113</v>
      </c>
      <c r="D1101" s="210">
        <v>67.099999999999994</v>
      </c>
    </row>
    <row r="1102" spans="1:4" x14ac:dyDescent="0.25">
      <c r="A1102" s="30">
        <v>20087</v>
      </c>
      <c r="B1102" s="30" t="s">
        <v>13327</v>
      </c>
      <c r="C1102" s="30" t="s">
        <v>4113</v>
      </c>
      <c r="D1102" s="210">
        <v>10.14</v>
      </c>
    </row>
    <row r="1103" spans="1:4" x14ac:dyDescent="0.25">
      <c r="A1103" s="30">
        <v>1200</v>
      </c>
      <c r="B1103" s="30" t="s">
        <v>6260</v>
      </c>
      <c r="C1103" s="30" t="s">
        <v>4113</v>
      </c>
      <c r="D1103" s="210">
        <v>8.23</v>
      </c>
    </row>
    <row r="1104" spans="1:4" x14ac:dyDescent="0.25">
      <c r="A1104" s="30">
        <v>12909</v>
      </c>
      <c r="B1104" s="30" t="s">
        <v>6261</v>
      </c>
      <c r="C1104" s="30" t="s">
        <v>4113</v>
      </c>
      <c r="D1104" s="210">
        <v>3.73</v>
      </c>
    </row>
    <row r="1105" spans="1:4" x14ac:dyDescent="0.25">
      <c r="A1105" s="30">
        <v>12910</v>
      </c>
      <c r="B1105" s="30" t="s">
        <v>6262</v>
      </c>
      <c r="C1105" s="30" t="s">
        <v>4113</v>
      </c>
      <c r="D1105" s="210">
        <v>6.23</v>
      </c>
    </row>
    <row r="1106" spans="1:4" x14ac:dyDescent="0.25">
      <c r="A1106" s="30">
        <v>1184</v>
      </c>
      <c r="B1106" s="30" t="s">
        <v>6263</v>
      </c>
      <c r="C1106" s="30" t="s">
        <v>4113</v>
      </c>
      <c r="D1106" s="210">
        <v>75.37</v>
      </c>
    </row>
    <row r="1107" spans="1:4" x14ac:dyDescent="0.25">
      <c r="A1107" s="30">
        <v>1191</v>
      </c>
      <c r="B1107" s="30" t="s">
        <v>6264</v>
      </c>
      <c r="C1107" s="30" t="s">
        <v>4113</v>
      </c>
      <c r="D1107" s="210">
        <v>1.07</v>
      </c>
    </row>
    <row r="1108" spans="1:4" x14ac:dyDescent="0.25">
      <c r="A1108" s="30">
        <v>1185</v>
      </c>
      <c r="B1108" s="30" t="s">
        <v>6265</v>
      </c>
      <c r="C1108" s="30" t="s">
        <v>4113</v>
      </c>
      <c r="D1108" s="210">
        <v>1.22</v>
      </c>
    </row>
    <row r="1109" spans="1:4" x14ac:dyDescent="0.25">
      <c r="A1109" s="30">
        <v>1189</v>
      </c>
      <c r="B1109" s="30" t="s">
        <v>6266</v>
      </c>
      <c r="C1109" s="30" t="s">
        <v>4113</v>
      </c>
      <c r="D1109" s="210">
        <v>2.12</v>
      </c>
    </row>
    <row r="1110" spans="1:4" x14ac:dyDescent="0.25">
      <c r="A1110" s="30">
        <v>1193</v>
      </c>
      <c r="B1110" s="30" t="s">
        <v>6267</v>
      </c>
      <c r="C1110" s="30" t="s">
        <v>4113</v>
      </c>
      <c r="D1110" s="210">
        <v>4.08</v>
      </c>
    </row>
    <row r="1111" spans="1:4" x14ac:dyDescent="0.25">
      <c r="A1111" s="30">
        <v>1194</v>
      </c>
      <c r="B1111" s="30" t="s">
        <v>6268</v>
      </c>
      <c r="C1111" s="30" t="s">
        <v>4113</v>
      </c>
      <c r="D1111" s="210">
        <v>7.73</v>
      </c>
    </row>
    <row r="1112" spans="1:4" x14ac:dyDescent="0.25">
      <c r="A1112" s="30">
        <v>1195</v>
      </c>
      <c r="B1112" s="30" t="s">
        <v>6269</v>
      </c>
      <c r="C1112" s="30" t="s">
        <v>4113</v>
      </c>
      <c r="D1112" s="210">
        <v>11.62</v>
      </c>
    </row>
    <row r="1113" spans="1:4" x14ac:dyDescent="0.25">
      <c r="A1113" s="30">
        <v>1204</v>
      </c>
      <c r="B1113" s="30" t="s">
        <v>6270</v>
      </c>
      <c r="C1113" s="30" t="s">
        <v>4113</v>
      </c>
      <c r="D1113" s="210">
        <v>21.14</v>
      </c>
    </row>
    <row r="1114" spans="1:4" x14ac:dyDescent="0.25">
      <c r="A1114" s="30">
        <v>1205</v>
      </c>
      <c r="B1114" s="30" t="s">
        <v>6271</v>
      </c>
      <c r="C1114" s="30" t="s">
        <v>4113</v>
      </c>
      <c r="D1114" s="210">
        <v>50.15</v>
      </c>
    </row>
    <row r="1115" spans="1:4" x14ac:dyDescent="0.25">
      <c r="A1115" s="30">
        <v>1207</v>
      </c>
      <c r="B1115" s="30" t="s">
        <v>6272</v>
      </c>
      <c r="C1115" s="30" t="s">
        <v>4113</v>
      </c>
      <c r="D1115" s="210">
        <v>37.6</v>
      </c>
    </row>
    <row r="1116" spans="1:4" x14ac:dyDescent="0.25">
      <c r="A1116" s="30">
        <v>1206</v>
      </c>
      <c r="B1116" s="30" t="s">
        <v>6273</v>
      </c>
      <c r="C1116" s="30" t="s">
        <v>4113</v>
      </c>
      <c r="D1116" s="210">
        <v>9.43</v>
      </c>
    </row>
    <row r="1117" spans="1:4" x14ac:dyDescent="0.25">
      <c r="A1117" s="30">
        <v>1183</v>
      </c>
      <c r="B1117" s="30" t="s">
        <v>6274</v>
      </c>
      <c r="C1117" s="30" t="s">
        <v>4113</v>
      </c>
      <c r="D1117" s="210">
        <v>24.55</v>
      </c>
    </row>
    <row r="1118" spans="1:4" x14ac:dyDescent="0.25">
      <c r="A1118" s="30">
        <v>42685</v>
      </c>
      <c r="B1118" s="30" t="s">
        <v>6275</v>
      </c>
      <c r="C1118" s="30" t="s">
        <v>4113</v>
      </c>
      <c r="D1118" s="210">
        <v>99.57</v>
      </c>
    </row>
    <row r="1119" spans="1:4" x14ac:dyDescent="0.25">
      <c r="A1119" s="30">
        <v>42686</v>
      </c>
      <c r="B1119" s="30" t="s">
        <v>6276</v>
      </c>
      <c r="C1119" s="30" t="s">
        <v>4113</v>
      </c>
      <c r="D1119" s="210">
        <v>155.01</v>
      </c>
    </row>
    <row r="1120" spans="1:4" x14ac:dyDescent="0.25">
      <c r="A1120" s="30">
        <v>12894</v>
      </c>
      <c r="B1120" s="30" t="s">
        <v>6277</v>
      </c>
      <c r="C1120" s="30" t="s">
        <v>4113</v>
      </c>
      <c r="D1120" s="210">
        <v>18.18</v>
      </c>
    </row>
    <row r="1121" spans="1:4" x14ac:dyDescent="0.25">
      <c r="A1121" s="30">
        <v>12895</v>
      </c>
      <c r="B1121" s="30" t="s">
        <v>6278</v>
      </c>
      <c r="C1121" s="30" t="s">
        <v>4113</v>
      </c>
      <c r="D1121" s="210">
        <v>13.99</v>
      </c>
    </row>
    <row r="1122" spans="1:4" x14ac:dyDescent="0.25">
      <c r="A1122" s="30">
        <v>1631</v>
      </c>
      <c r="B1122" s="30" t="s">
        <v>6279</v>
      </c>
      <c r="C1122" s="30" t="s">
        <v>4113</v>
      </c>
      <c r="D1122" s="210">
        <v>129.15</v>
      </c>
    </row>
    <row r="1123" spans="1:4" x14ac:dyDescent="0.25">
      <c r="A1123" s="30">
        <v>1633</v>
      </c>
      <c r="B1123" s="30" t="s">
        <v>6280</v>
      </c>
      <c r="C1123" s="30" t="s">
        <v>4113</v>
      </c>
      <c r="D1123" s="210">
        <v>219.44</v>
      </c>
    </row>
    <row r="1124" spans="1:4" x14ac:dyDescent="0.25">
      <c r="A1124" s="30">
        <v>10818</v>
      </c>
      <c r="B1124" s="30" t="s">
        <v>6281</v>
      </c>
      <c r="C1124" s="30" t="s">
        <v>4117</v>
      </c>
      <c r="D1124" s="210">
        <v>29.57</v>
      </c>
    </row>
    <row r="1125" spans="1:4" x14ac:dyDescent="0.25">
      <c r="A1125" s="30">
        <v>39359</v>
      </c>
      <c r="B1125" s="30" t="s">
        <v>6282</v>
      </c>
      <c r="C1125" s="30" t="s">
        <v>4113</v>
      </c>
      <c r="D1125" s="210">
        <v>34.24</v>
      </c>
    </row>
    <row r="1126" spans="1:4" x14ac:dyDescent="0.25">
      <c r="A1126" s="30">
        <v>39360</v>
      </c>
      <c r="B1126" s="30" t="s">
        <v>6283</v>
      </c>
      <c r="C1126" s="30" t="s">
        <v>4113</v>
      </c>
      <c r="D1126" s="210">
        <v>31.12</v>
      </c>
    </row>
    <row r="1127" spans="1:4" x14ac:dyDescent="0.25">
      <c r="A1127" s="30">
        <v>10710</v>
      </c>
      <c r="B1127" s="30" t="s">
        <v>6284</v>
      </c>
      <c r="C1127" s="30" t="s">
        <v>4114</v>
      </c>
      <c r="D1127" s="210">
        <v>113.8</v>
      </c>
    </row>
    <row r="1128" spans="1:4" x14ac:dyDescent="0.25">
      <c r="A1128" s="30">
        <v>10709</v>
      </c>
      <c r="B1128" s="30" t="s">
        <v>6285</v>
      </c>
      <c r="C1128" s="30" t="s">
        <v>4114</v>
      </c>
      <c r="D1128" s="210">
        <v>139.81</v>
      </c>
    </row>
    <row r="1129" spans="1:4" x14ac:dyDescent="0.25">
      <c r="A1129" s="30">
        <v>39636</v>
      </c>
      <c r="B1129" s="30" t="s">
        <v>6286</v>
      </c>
      <c r="C1129" s="30" t="s">
        <v>4114</v>
      </c>
      <c r="D1129" s="210">
        <v>142.76</v>
      </c>
    </row>
    <row r="1130" spans="1:4" x14ac:dyDescent="0.25">
      <c r="A1130" s="30">
        <v>10708</v>
      </c>
      <c r="B1130" s="30" t="s">
        <v>6287</v>
      </c>
      <c r="C1130" s="30" t="s">
        <v>4114</v>
      </c>
      <c r="D1130" s="210">
        <v>44.05</v>
      </c>
    </row>
    <row r="1131" spans="1:4" x14ac:dyDescent="0.25">
      <c r="A1131" s="30">
        <v>39635</v>
      </c>
      <c r="B1131" s="30" t="s">
        <v>6288</v>
      </c>
      <c r="C1131" s="30" t="s">
        <v>4114</v>
      </c>
      <c r="D1131" s="210">
        <v>75</v>
      </c>
    </row>
    <row r="1132" spans="1:4" x14ac:dyDescent="0.25">
      <c r="A1132" s="30">
        <v>6117</v>
      </c>
      <c r="B1132" s="30" t="s">
        <v>6289</v>
      </c>
      <c r="C1132" s="30" t="s">
        <v>4115</v>
      </c>
      <c r="D1132" s="210">
        <v>10.75</v>
      </c>
    </row>
    <row r="1133" spans="1:4" x14ac:dyDescent="0.25">
      <c r="A1133" s="30">
        <v>40913</v>
      </c>
      <c r="B1133" s="30" t="s">
        <v>6290</v>
      </c>
      <c r="C1133" s="30" t="s">
        <v>4120</v>
      </c>
      <c r="D1133" s="211">
        <v>1907.27</v>
      </c>
    </row>
    <row r="1134" spans="1:4" x14ac:dyDescent="0.25">
      <c r="A1134" s="30">
        <v>1214</v>
      </c>
      <c r="B1134" s="30" t="s">
        <v>6291</v>
      </c>
      <c r="C1134" s="30" t="s">
        <v>4115</v>
      </c>
      <c r="D1134" s="210">
        <v>14.91</v>
      </c>
    </row>
    <row r="1135" spans="1:4" x14ac:dyDescent="0.25">
      <c r="A1135" s="30">
        <v>40915</v>
      </c>
      <c r="B1135" s="30" t="s">
        <v>6292</v>
      </c>
      <c r="C1135" s="30" t="s">
        <v>4120</v>
      </c>
      <c r="D1135" s="211">
        <v>2643.34</v>
      </c>
    </row>
    <row r="1136" spans="1:4" x14ac:dyDescent="0.25">
      <c r="A1136" s="30">
        <v>1213</v>
      </c>
      <c r="B1136" s="30" t="s">
        <v>6293</v>
      </c>
      <c r="C1136" s="30" t="s">
        <v>4115</v>
      </c>
      <c r="D1136" s="210">
        <v>13.66</v>
      </c>
    </row>
    <row r="1137" spans="1:4" x14ac:dyDescent="0.25">
      <c r="A1137" s="30">
        <v>40914</v>
      </c>
      <c r="B1137" s="30" t="s">
        <v>6294</v>
      </c>
      <c r="C1137" s="30" t="s">
        <v>4120</v>
      </c>
      <c r="D1137" s="211">
        <v>2420.84</v>
      </c>
    </row>
    <row r="1138" spans="1:4" x14ac:dyDescent="0.25">
      <c r="A1138" s="30">
        <v>5091</v>
      </c>
      <c r="B1138" s="30" t="s">
        <v>6295</v>
      </c>
      <c r="C1138" s="30" t="s">
        <v>4113</v>
      </c>
      <c r="D1138" s="210">
        <v>20.98</v>
      </c>
    </row>
    <row r="1139" spans="1:4" x14ac:dyDescent="0.25">
      <c r="A1139" s="30">
        <v>14615</v>
      </c>
      <c r="B1139" s="30" t="s">
        <v>6296</v>
      </c>
      <c r="C1139" s="30" t="s">
        <v>4113</v>
      </c>
      <c r="D1139" s="211">
        <v>4045.38</v>
      </c>
    </row>
    <row r="1140" spans="1:4" x14ac:dyDescent="0.25">
      <c r="A1140" s="30">
        <v>2711</v>
      </c>
      <c r="B1140" s="30" t="s">
        <v>6297</v>
      </c>
      <c r="C1140" s="30" t="s">
        <v>4113</v>
      </c>
      <c r="D1140" s="210">
        <v>154.9</v>
      </c>
    </row>
    <row r="1141" spans="1:4" x14ac:dyDescent="0.25">
      <c r="A1141" s="30">
        <v>37727</v>
      </c>
      <c r="B1141" s="30" t="s">
        <v>6298</v>
      </c>
      <c r="C1141" s="30" t="s">
        <v>4113</v>
      </c>
      <c r="D1141" s="211">
        <v>15662.5</v>
      </c>
    </row>
    <row r="1142" spans="1:4" x14ac:dyDescent="0.25">
      <c r="A1142" s="30">
        <v>37728</v>
      </c>
      <c r="B1142" s="30" t="s">
        <v>6299</v>
      </c>
      <c r="C1142" s="30" t="s">
        <v>4113</v>
      </c>
      <c r="D1142" s="211">
        <v>21248.42</v>
      </c>
    </row>
    <row r="1143" spans="1:4" x14ac:dyDescent="0.25">
      <c r="A1143" s="30">
        <v>37729</v>
      </c>
      <c r="B1143" s="30" t="s">
        <v>6300</v>
      </c>
      <c r="C1143" s="30" t="s">
        <v>4113</v>
      </c>
      <c r="D1143" s="211">
        <v>23000.87</v>
      </c>
    </row>
    <row r="1144" spans="1:4" x14ac:dyDescent="0.25">
      <c r="A1144" s="30">
        <v>37730</v>
      </c>
      <c r="B1144" s="30" t="s">
        <v>6301</v>
      </c>
      <c r="C1144" s="30" t="s">
        <v>4113</v>
      </c>
      <c r="D1144" s="211">
        <v>24753.32</v>
      </c>
    </row>
    <row r="1145" spans="1:4" x14ac:dyDescent="0.25">
      <c r="A1145" s="30">
        <v>37731</v>
      </c>
      <c r="B1145" s="30" t="s">
        <v>6302</v>
      </c>
      <c r="C1145" s="30" t="s">
        <v>4113</v>
      </c>
      <c r="D1145" s="211">
        <v>26505.759999999998</v>
      </c>
    </row>
    <row r="1146" spans="1:4" x14ac:dyDescent="0.25">
      <c r="A1146" s="30">
        <v>37732</v>
      </c>
      <c r="B1146" s="30" t="s">
        <v>6303</v>
      </c>
      <c r="C1146" s="30" t="s">
        <v>4113</v>
      </c>
      <c r="D1146" s="211">
        <v>30229.71</v>
      </c>
    </row>
    <row r="1147" spans="1:4" x14ac:dyDescent="0.25">
      <c r="A1147" s="30">
        <v>42250</v>
      </c>
      <c r="B1147" s="30" t="s">
        <v>6304</v>
      </c>
      <c r="C1147" s="30" t="s">
        <v>4139</v>
      </c>
      <c r="D1147" s="211">
        <v>2134.7600000000002</v>
      </c>
    </row>
    <row r="1148" spans="1:4" x14ac:dyDescent="0.25">
      <c r="A1148" s="30">
        <v>42256</v>
      </c>
      <c r="B1148" s="30" t="s">
        <v>6305</v>
      </c>
      <c r="C1148" s="30" t="s">
        <v>4117</v>
      </c>
      <c r="D1148" s="210">
        <v>6.01</v>
      </c>
    </row>
    <row r="1149" spans="1:4" x14ac:dyDescent="0.25">
      <c r="A1149" s="30">
        <v>4743</v>
      </c>
      <c r="B1149" s="30" t="s">
        <v>6306</v>
      </c>
      <c r="C1149" s="30" t="s">
        <v>4119</v>
      </c>
      <c r="D1149" s="210">
        <v>46.31</v>
      </c>
    </row>
    <row r="1150" spans="1:4" x14ac:dyDescent="0.25">
      <c r="A1150" s="30">
        <v>4744</v>
      </c>
      <c r="B1150" s="30" t="s">
        <v>6307</v>
      </c>
      <c r="C1150" s="30" t="s">
        <v>4119</v>
      </c>
      <c r="D1150" s="210">
        <v>74.099999999999994</v>
      </c>
    </row>
    <row r="1151" spans="1:4" x14ac:dyDescent="0.25">
      <c r="A1151" s="30">
        <v>4745</v>
      </c>
      <c r="B1151" s="30" t="s">
        <v>6308</v>
      </c>
      <c r="C1151" s="30" t="s">
        <v>4119</v>
      </c>
      <c r="D1151" s="210">
        <v>88.88</v>
      </c>
    </row>
    <row r="1152" spans="1:4" x14ac:dyDescent="0.25">
      <c r="A1152" s="30">
        <v>36496</v>
      </c>
      <c r="B1152" s="30" t="s">
        <v>6309</v>
      </c>
      <c r="C1152" s="30" t="s">
        <v>4113</v>
      </c>
      <c r="D1152" s="211">
        <v>10271.14</v>
      </c>
    </row>
    <row r="1153" spans="1:4" x14ac:dyDescent="0.25">
      <c r="A1153" s="30">
        <v>10630</v>
      </c>
      <c r="B1153" s="30" t="s">
        <v>6310</v>
      </c>
      <c r="C1153" s="30" t="s">
        <v>4113</v>
      </c>
      <c r="D1153" s="211">
        <v>547220.23</v>
      </c>
    </row>
    <row r="1154" spans="1:4" x14ac:dyDescent="0.25">
      <c r="A1154" s="30">
        <v>37762</v>
      </c>
      <c r="B1154" s="30" t="s">
        <v>6311</v>
      </c>
      <c r="C1154" s="30" t="s">
        <v>4113</v>
      </c>
      <c r="D1154" s="211">
        <v>469317.4</v>
      </c>
    </row>
    <row r="1155" spans="1:4" x14ac:dyDescent="0.25">
      <c r="A1155" s="30">
        <v>37763</v>
      </c>
      <c r="B1155" s="30" t="s">
        <v>6312</v>
      </c>
      <c r="C1155" s="30" t="s">
        <v>4113</v>
      </c>
      <c r="D1155" s="211">
        <v>475017.58</v>
      </c>
    </row>
    <row r="1156" spans="1:4" x14ac:dyDescent="0.25">
      <c r="A1156" s="30">
        <v>41992</v>
      </c>
      <c r="B1156" s="30" t="s">
        <v>6313</v>
      </c>
      <c r="C1156" s="30" t="s">
        <v>4113</v>
      </c>
      <c r="D1156" s="211">
        <v>540000</v>
      </c>
    </row>
    <row r="1157" spans="1:4" x14ac:dyDescent="0.25">
      <c r="A1157" s="30">
        <v>13215</v>
      </c>
      <c r="B1157" s="30" t="s">
        <v>6314</v>
      </c>
      <c r="C1157" s="30" t="s">
        <v>4113</v>
      </c>
      <c r="D1157" s="211">
        <v>662174.51</v>
      </c>
    </row>
    <row r="1158" spans="1:4" x14ac:dyDescent="0.25">
      <c r="A1158" s="30">
        <v>4235</v>
      </c>
      <c r="B1158" s="30" t="s">
        <v>6315</v>
      </c>
      <c r="C1158" s="30" t="s">
        <v>4115</v>
      </c>
      <c r="D1158" s="210">
        <v>8.4</v>
      </c>
    </row>
    <row r="1159" spans="1:4" x14ac:dyDescent="0.25">
      <c r="A1159" s="30">
        <v>40976</v>
      </c>
      <c r="B1159" s="30" t="s">
        <v>6316</v>
      </c>
      <c r="C1159" s="30" t="s">
        <v>4120</v>
      </c>
      <c r="D1159" s="211">
        <v>1489.88</v>
      </c>
    </row>
    <row r="1160" spans="1:4" x14ac:dyDescent="0.25">
      <c r="A1160" s="30">
        <v>39013</v>
      </c>
      <c r="B1160" s="30" t="s">
        <v>6317</v>
      </c>
      <c r="C1160" s="30" t="s">
        <v>4113</v>
      </c>
      <c r="D1160" s="210">
        <v>1.45</v>
      </c>
    </row>
    <row r="1161" spans="1:4" x14ac:dyDescent="0.25">
      <c r="A1161" s="30">
        <v>43091</v>
      </c>
      <c r="B1161" s="30" t="s">
        <v>13328</v>
      </c>
      <c r="C1161" s="30" t="s">
        <v>4113</v>
      </c>
      <c r="D1161" s="211">
        <v>5221.1000000000004</v>
      </c>
    </row>
    <row r="1162" spans="1:4" x14ac:dyDescent="0.25">
      <c r="A1162" s="30">
        <v>43092</v>
      </c>
      <c r="B1162" s="30" t="s">
        <v>13329</v>
      </c>
      <c r="C1162" s="30" t="s">
        <v>4113</v>
      </c>
      <c r="D1162" s="211">
        <v>6961.46</v>
      </c>
    </row>
    <row r="1163" spans="1:4" x14ac:dyDescent="0.25">
      <c r="A1163" s="30">
        <v>43089</v>
      </c>
      <c r="B1163" s="30" t="s">
        <v>13330</v>
      </c>
      <c r="C1163" s="30" t="s">
        <v>4113</v>
      </c>
      <c r="D1163" s="211">
        <v>1213.23</v>
      </c>
    </row>
    <row r="1164" spans="1:4" x14ac:dyDescent="0.25">
      <c r="A1164" s="30">
        <v>43090</v>
      </c>
      <c r="B1164" s="30" t="s">
        <v>13331</v>
      </c>
      <c r="C1164" s="30" t="s">
        <v>4113</v>
      </c>
      <c r="D1164" s="211">
        <v>2677.48</v>
      </c>
    </row>
    <row r="1165" spans="1:4" x14ac:dyDescent="0.25">
      <c r="A1165" s="30">
        <v>41967</v>
      </c>
      <c r="B1165" s="30" t="s">
        <v>6318</v>
      </c>
      <c r="C1165" s="30" t="s">
        <v>4118</v>
      </c>
      <c r="D1165" s="210">
        <v>7.44</v>
      </c>
    </row>
    <row r="1166" spans="1:4" x14ac:dyDescent="0.25">
      <c r="A1166" s="30">
        <v>12760</v>
      </c>
      <c r="B1166" s="30" t="s">
        <v>6319</v>
      </c>
      <c r="C1166" s="30" t="s">
        <v>4114</v>
      </c>
      <c r="D1166" s="211">
        <v>1445.02</v>
      </c>
    </row>
    <row r="1167" spans="1:4" x14ac:dyDescent="0.25">
      <c r="A1167" s="30">
        <v>12759</v>
      </c>
      <c r="B1167" s="30" t="s">
        <v>6320</v>
      </c>
      <c r="C1167" s="30" t="s">
        <v>4114</v>
      </c>
      <c r="D1167" s="210">
        <v>963.33</v>
      </c>
    </row>
    <row r="1168" spans="1:4" x14ac:dyDescent="0.25">
      <c r="A1168" s="30">
        <v>43105</v>
      </c>
      <c r="B1168" s="30" t="s">
        <v>13332</v>
      </c>
      <c r="C1168" s="30" t="s">
        <v>4117</v>
      </c>
      <c r="D1168" s="210">
        <v>37.4</v>
      </c>
    </row>
    <row r="1169" spans="1:4" x14ac:dyDescent="0.25">
      <c r="A1169" s="30">
        <v>40424</v>
      </c>
      <c r="B1169" s="30" t="s">
        <v>6321</v>
      </c>
      <c r="C1169" s="30" t="s">
        <v>4117</v>
      </c>
      <c r="D1169" s="210">
        <v>9.5</v>
      </c>
    </row>
    <row r="1170" spans="1:4" x14ac:dyDescent="0.25">
      <c r="A1170" s="30">
        <v>1325</v>
      </c>
      <c r="B1170" s="30" t="s">
        <v>6322</v>
      </c>
      <c r="C1170" s="30" t="s">
        <v>4117</v>
      </c>
      <c r="D1170" s="210">
        <v>10.41</v>
      </c>
    </row>
    <row r="1171" spans="1:4" x14ac:dyDescent="0.25">
      <c r="A1171" s="30">
        <v>1327</v>
      </c>
      <c r="B1171" s="30" t="s">
        <v>6323</v>
      </c>
      <c r="C1171" s="30" t="s">
        <v>4117</v>
      </c>
      <c r="D1171" s="210">
        <v>11.08</v>
      </c>
    </row>
    <row r="1172" spans="1:4" x14ac:dyDescent="0.25">
      <c r="A1172" s="30">
        <v>1328</v>
      </c>
      <c r="B1172" s="30" t="s">
        <v>6324</v>
      </c>
      <c r="C1172" s="30" t="s">
        <v>4117</v>
      </c>
      <c r="D1172" s="210">
        <v>10.43</v>
      </c>
    </row>
    <row r="1173" spans="1:4" x14ac:dyDescent="0.25">
      <c r="A1173" s="30">
        <v>1321</v>
      </c>
      <c r="B1173" s="30" t="s">
        <v>6325</v>
      </c>
      <c r="C1173" s="30" t="s">
        <v>4117</v>
      </c>
      <c r="D1173" s="210">
        <v>9.66</v>
      </c>
    </row>
    <row r="1174" spans="1:4" x14ac:dyDescent="0.25">
      <c r="A1174" s="30">
        <v>1318</v>
      </c>
      <c r="B1174" s="30" t="s">
        <v>6326</v>
      </c>
      <c r="C1174" s="30" t="s">
        <v>4117</v>
      </c>
      <c r="D1174" s="210">
        <v>9.67</v>
      </c>
    </row>
    <row r="1175" spans="1:4" x14ac:dyDescent="0.25">
      <c r="A1175" s="30">
        <v>1322</v>
      </c>
      <c r="B1175" s="30" t="s">
        <v>6327</v>
      </c>
      <c r="C1175" s="30" t="s">
        <v>4117</v>
      </c>
      <c r="D1175" s="210">
        <v>10.210000000000001</v>
      </c>
    </row>
    <row r="1176" spans="1:4" x14ac:dyDescent="0.25">
      <c r="A1176" s="30">
        <v>1323</v>
      </c>
      <c r="B1176" s="30" t="s">
        <v>6328</v>
      </c>
      <c r="C1176" s="30" t="s">
        <v>4117</v>
      </c>
      <c r="D1176" s="210">
        <v>10.210000000000001</v>
      </c>
    </row>
    <row r="1177" spans="1:4" x14ac:dyDescent="0.25">
      <c r="A1177" s="30">
        <v>1319</v>
      </c>
      <c r="B1177" s="30" t="s">
        <v>6329</v>
      </c>
      <c r="C1177" s="30" t="s">
        <v>4117</v>
      </c>
      <c r="D1177" s="210">
        <v>8.61</v>
      </c>
    </row>
    <row r="1178" spans="1:4" x14ac:dyDescent="0.25">
      <c r="A1178" s="30">
        <v>11026</v>
      </c>
      <c r="B1178" s="30" t="s">
        <v>6330</v>
      </c>
      <c r="C1178" s="30" t="s">
        <v>4117</v>
      </c>
      <c r="D1178" s="210">
        <v>11.84</v>
      </c>
    </row>
    <row r="1179" spans="1:4" x14ac:dyDescent="0.25">
      <c r="A1179" s="30">
        <v>11027</v>
      </c>
      <c r="B1179" s="30" t="s">
        <v>6331</v>
      </c>
      <c r="C1179" s="30" t="s">
        <v>4117</v>
      </c>
      <c r="D1179" s="210">
        <v>12.32</v>
      </c>
    </row>
    <row r="1180" spans="1:4" x14ac:dyDescent="0.25">
      <c r="A1180" s="30">
        <v>11046</v>
      </c>
      <c r="B1180" s="30" t="s">
        <v>6332</v>
      </c>
      <c r="C1180" s="30" t="s">
        <v>4117</v>
      </c>
      <c r="D1180" s="210">
        <v>11.8</v>
      </c>
    </row>
    <row r="1181" spans="1:4" x14ac:dyDescent="0.25">
      <c r="A1181" s="30">
        <v>11047</v>
      </c>
      <c r="B1181" s="30" t="s">
        <v>6333</v>
      </c>
      <c r="C1181" s="30" t="s">
        <v>4117</v>
      </c>
      <c r="D1181" s="210">
        <v>12.87</v>
      </c>
    </row>
    <row r="1182" spans="1:4" x14ac:dyDescent="0.25">
      <c r="A1182" s="30">
        <v>43668</v>
      </c>
      <c r="B1182" s="30" t="s">
        <v>6334</v>
      </c>
      <c r="C1182" s="30" t="s">
        <v>4117</v>
      </c>
      <c r="D1182" s="210">
        <v>11.35</v>
      </c>
    </row>
    <row r="1183" spans="1:4" x14ac:dyDescent="0.25">
      <c r="A1183" s="30">
        <v>11049</v>
      </c>
      <c r="B1183" s="30" t="s">
        <v>6335</v>
      </c>
      <c r="C1183" s="30" t="s">
        <v>4117</v>
      </c>
      <c r="D1183" s="210">
        <v>12.3</v>
      </c>
    </row>
    <row r="1184" spans="1:4" x14ac:dyDescent="0.25">
      <c r="A1184" s="30">
        <v>43106</v>
      </c>
      <c r="B1184" s="30" t="s">
        <v>13333</v>
      </c>
      <c r="C1184" s="30" t="s">
        <v>4117</v>
      </c>
      <c r="D1184" s="210">
        <v>12.37</v>
      </c>
    </row>
    <row r="1185" spans="1:4" x14ac:dyDescent="0.25">
      <c r="A1185" s="30">
        <v>11051</v>
      </c>
      <c r="B1185" s="30" t="s">
        <v>6336</v>
      </c>
      <c r="C1185" s="30" t="s">
        <v>4117</v>
      </c>
      <c r="D1185" s="210">
        <v>12.91</v>
      </c>
    </row>
    <row r="1186" spans="1:4" x14ac:dyDescent="0.25">
      <c r="A1186" s="30">
        <v>11061</v>
      </c>
      <c r="B1186" s="30" t="s">
        <v>6337</v>
      </c>
      <c r="C1186" s="30" t="s">
        <v>4117</v>
      </c>
      <c r="D1186" s="210">
        <v>15.49</v>
      </c>
    </row>
    <row r="1187" spans="1:4" x14ac:dyDescent="0.25">
      <c r="A1187" s="30">
        <v>43667</v>
      </c>
      <c r="B1187" s="30" t="s">
        <v>6338</v>
      </c>
      <c r="C1187" s="30" t="s">
        <v>4117</v>
      </c>
      <c r="D1187" s="210">
        <v>11.26</v>
      </c>
    </row>
    <row r="1188" spans="1:4" x14ac:dyDescent="0.25">
      <c r="A1188" s="30">
        <v>1333</v>
      </c>
      <c r="B1188" s="30" t="s">
        <v>6339</v>
      </c>
      <c r="C1188" s="30" t="s">
        <v>4117</v>
      </c>
      <c r="D1188" s="210">
        <v>9.3800000000000008</v>
      </c>
    </row>
    <row r="1189" spans="1:4" x14ac:dyDescent="0.25">
      <c r="A1189" s="30">
        <v>1330</v>
      </c>
      <c r="B1189" s="30" t="s">
        <v>6340</v>
      </c>
      <c r="C1189" s="30" t="s">
        <v>4117</v>
      </c>
      <c r="D1189" s="210">
        <v>9.2899999999999991</v>
      </c>
    </row>
    <row r="1190" spans="1:4" x14ac:dyDescent="0.25">
      <c r="A1190" s="30">
        <v>10957</v>
      </c>
      <c r="B1190" s="30" t="s">
        <v>6341</v>
      </c>
      <c r="C1190" s="30" t="s">
        <v>4117</v>
      </c>
      <c r="D1190" s="210">
        <v>10.71</v>
      </c>
    </row>
    <row r="1191" spans="1:4" x14ac:dyDescent="0.25">
      <c r="A1191" s="30">
        <v>1332</v>
      </c>
      <c r="B1191" s="30" t="s">
        <v>6342</v>
      </c>
      <c r="C1191" s="30" t="s">
        <v>4117</v>
      </c>
      <c r="D1191" s="210">
        <v>9.5299999999999994</v>
      </c>
    </row>
    <row r="1192" spans="1:4" x14ac:dyDescent="0.25">
      <c r="A1192" s="30">
        <v>1334</v>
      </c>
      <c r="B1192" s="30" t="s">
        <v>6343</v>
      </c>
      <c r="C1192" s="30" t="s">
        <v>4117</v>
      </c>
      <c r="D1192" s="210">
        <v>10.56</v>
      </c>
    </row>
    <row r="1193" spans="1:4" x14ac:dyDescent="0.25">
      <c r="A1193" s="30">
        <v>1335</v>
      </c>
      <c r="B1193" s="30" t="s">
        <v>6344</v>
      </c>
      <c r="C1193" s="30" t="s">
        <v>4117</v>
      </c>
      <c r="D1193" s="210">
        <v>10.92</v>
      </c>
    </row>
    <row r="1194" spans="1:4" x14ac:dyDescent="0.25">
      <c r="A1194" s="30">
        <v>40425</v>
      </c>
      <c r="B1194" s="30" t="s">
        <v>6345</v>
      </c>
      <c r="C1194" s="30" t="s">
        <v>4117</v>
      </c>
      <c r="D1194" s="210">
        <v>9.34</v>
      </c>
    </row>
    <row r="1195" spans="1:4" x14ac:dyDescent="0.25">
      <c r="A1195" s="30">
        <v>1337</v>
      </c>
      <c r="B1195" s="30" t="s">
        <v>6346</v>
      </c>
      <c r="C1195" s="30" t="s">
        <v>4117</v>
      </c>
      <c r="D1195" s="210">
        <v>10.71</v>
      </c>
    </row>
    <row r="1196" spans="1:4" x14ac:dyDescent="0.25">
      <c r="A1196" s="30">
        <v>1338</v>
      </c>
      <c r="B1196" s="30" t="s">
        <v>6347</v>
      </c>
      <c r="C1196" s="30" t="s">
        <v>4114</v>
      </c>
      <c r="D1196" s="210">
        <v>35.99</v>
      </c>
    </row>
    <row r="1197" spans="1:4" x14ac:dyDescent="0.25">
      <c r="A1197" s="30">
        <v>1340</v>
      </c>
      <c r="B1197" s="30" t="s">
        <v>6348</v>
      </c>
      <c r="C1197" s="30" t="s">
        <v>4114</v>
      </c>
      <c r="D1197" s="210">
        <v>41.61</v>
      </c>
    </row>
    <row r="1198" spans="1:4" x14ac:dyDescent="0.25">
      <c r="A1198" s="30">
        <v>1341</v>
      </c>
      <c r="B1198" s="30" t="s">
        <v>6349</v>
      </c>
      <c r="C1198" s="30" t="s">
        <v>4114</v>
      </c>
      <c r="D1198" s="210">
        <v>40.07</v>
      </c>
    </row>
    <row r="1199" spans="1:4" x14ac:dyDescent="0.25">
      <c r="A1199" s="30">
        <v>11134</v>
      </c>
      <c r="B1199" s="30" t="s">
        <v>6350</v>
      </c>
      <c r="C1199" s="30" t="s">
        <v>4114</v>
      </c>
      <c r="D1199" s="210">
        <v>41.45</v>
      </c>
    </row>
    <row r="1200" spans="1:4" x14ac:dyDescent="0.25">
      <c r="A1200" s="30">
        <v>11135</v>
      </c>
      <c r="B1200" s="30" t="s">
        <v>6351</v>
      </c>
      <c r="C1200" s="30" t="s">
        <v>4114</v>
      </c>
      <c r="D1200" s="210">
        <v>50.53</v>
      </c>
    </row>
    <row r="1201" spans="1:4" x14ac:dyDescent="0.25">
      <c r="A1201" s="30">
        <v>11136</v>
      </c>
      <c r="B1201" s="30" t="s">
        <v>6352</v>
      </c>
      <c r="C1201" s="30" t="s">
        <v>4114</v>
      </c>
      <c r="D1201" s="210">
        <v>54.65</v>
      </c>
    </row>
    <row r="1202" spans="1:4" x14ac:dyDescent="0.25">
      <c r="A1202" s="30">
        <v>34743</v>
      </c>
      <c r="B1202" s="30" t="s">
        <v>6353</v>
      </c>
      <c r="C1202" s="30" t="s">
        <v>4114</v>
      </c>
      <c r="D1202" s="210">
        <v>69.58</v>
      </c>
    </row>
    <row r="1203" spans="1:4" x14ac:dyDescent="0.25">
      <c r="A1203" s="30">
        <v>11137</v>
      </c>
      <c r="B1203" s="30" t="s">
        <v>6354</v>
      </c>
      <c r="C1203" s="30" t="s">
        <v>4114</v>
      </c>
      <c r="D1203" s="210">
        <v>77.59</v>
      </c>
    </row>
    <row r="1204" spans="1:4" x14ac:dyDescent="0.25">
      <c r="A1204" s="30">
        <v>34745</v>
      </c>
      <c r="B1204" s="30" t="s">
        <v>6355</v>
      </c>
      <c r="C1204" s="30" t="s">
        <v>4114</v>
      </c>
      <c r="D1204" s="210">
        <v>88.42</v>
      </c>
    </row>
    <row r="1205" spans="1:4" x14ac:dyDescent="0.25">
      <c r="A1205" s="30">
        <v>34746</v>
      </c>
      <c r="B1205" s="30" t="s">
        <v>6356</v>
      </c>
      <c r="C1205" s="30" t="s">
        <v>4114</v>
      </c>
      <c r="D1205" s="210">
        <v>22.77</v>
      </c>
    </row>
    <row r="1206" spans="1:4" x14ac:dyDescent="0.25">
      <c r="A1206" s="30">
        <v>1360</v>
      </c>
      <c r="B1206" s="30" t="s">
        <v>6357</v>
      </c>
      <c r="C1206" s="30" t="s">
        <v>4114</v>
      </c>
      <c r="D1206" s="210">
        <v>28.13</v>
      </c>
    </row>
    <row r="1207" spans="1:4" x14ac:dyDescent="0.25">
      <c r="A1207" s="30">
        <v>1346</v>
      </c>
      <c r="B1207" s="30" t="s">
        <v>6358</v>
      </c>
      <c r="C1207" s="30" t="s">
        <v>4114</v>
      </c>
      <c r="D1207" s="210">
        <v>26.63</v>
      </c>
    </row>
    <row r="1208" spans="1:4" x14ac:dyDescent="0.25">
      <c r="A1208" s="30">
        <v>1345</v>
      </c>
      <c r="B1208" s="30" t="s">
        <v>6359</v>
      </c>
      <c r="C1208" s="30" t="s">
        <v>4114</v>
      </c>
      <c r="D1208" s="210">
        <v>43.15</v>
      </c>
    </row>
    <row r="1209" spans="1:4" x14ac:dyDescent="0.25">
      <c r="A1209" s="30">
        <v>1347</v>
      </c>
      <c r="B1209" s="30" t="s">
        <v>6360</v>
      </c>
      <c r="C1209" s="30" t="s">
        <v>4114</v>
      </c>
      <c r="D1209" s="210">
        <v>31.82</v>
      </c>
    </row>
    <row r="1210" spans="1:4" x14ac:dyDescent="0.25">
      <c r="A1210" s="30">
        <v>1355</v>
      </c>
      <c r="B1210" s="30" t="s">
        <v>6361</v>
      </c>
      <c r="C1210" s="30" t="s">
        <v>4114</v>
      </c>
      <c r="D1210" s="210">
        <v>28.14</v>
      </c>
    </row>
    <row r="1211" spans="1:4" x14ac:dyDescent="0.25">
      <c r="A1211" s="30">
        <v>1358</v>
      </c>
      <c r="B1211" s="30" t="s">
        <v>6362</v>
      </c>
      <c r="C1211" s="30" t="s">
        <v>4114</v>
      </c>
      <c r="D1211" s="210">
        <v>32.6</v>
      </c>
    </row>
    <row r="1212" spans="1:4" x14ac:dyDescent="0.25">
      <c r="A1212" s="30">
        <v>34659</v>
      </c>
      <c r="B1212" s="30" t="s">
        <v>6363</v>
      </c>
      <c r="C1212" s="30" t="s">
        <v>4114</v>
      </c>
      <c r="D1212" s="210">
        <v>42.4</v>
      </c>
    </row>
    <row r="1213" spans="1:4" x14ac:dyDescent="0.25">
      <c r="A1213" s="30">
        <v>34514</v>
      </c>
      <c r="B1213" s="30" t="s">
        <v>6364</v>
      </c>
      <c r="C1213" s="30" t="s">
        <v>4114</v>
      </c>
      <c r="D1213" s="210">
        <v>46.96</v>
      </c>
    </row>
    <row r="1214" spans="1:4" x14ac:dyDescent="0.25">
      <c r="A1214" s="30">
        <v>34660</v>
      </c>
      <c r="B1214" s="30" t="s">
        <v>6365</v>
      </c>
      <c r="C1214" s="30" t="s">
        <v>4114</v>
      </c>
      <c r="D1214" s="210">
        <v>59.59</v>
      </c>
    </row>
    <row r="1215" spans="1:4" x14ac:dyDescent="0.25">
      <c r="A1215" s="30">
        <v>34661</v>
      </c>
      <c r="B1215" s="30" t="s">
        <v>6366</v>
      </c>
      <c r="C1215" s="30" t="s">
        <v>4114</v>
      </c>
      <c r="D1215" s="210">
        <v>85.59</v>
      </c>
    </row>
    <row r="1216" spans="1:4" x14ac:dyDescent="0.25">
      <c r="A1216" s="30">
        <v>34667</v>
      </c>
      <c r="B1216" s="30" t="s">
        <v>6367</v>
      </c>
      <c r="C1216" s="30" t="s">
        <v>4114</v>
      </c>
      <c r="D1216" s="210">
        <v>31</v>
      </c>
    </row>
    <row r="1217" spans="1:4" x14ac:dyDescent="0.25">
      <c r="A1217" s="30">
        <v>34668</v>
      </c>
      <c r="B1217" s="30" t="s">
        <v>6368</v>
      </c>
      <c r="C1217" s="30" t="s">
        <v>4114</v>
      </c>
      <c r="D1217" s="210">
        <v>40.51</v>
      </c>
    </row>
    <row r="1218" spans="1:4" x14ac:dyDescent="0.25">
      <c r="A1218" s="30">
        <v>34741</v>
      </c>
      <c r="B1218" s="30" t="s">
        <v>6369</v>
      </c>
      <c r="C1218" s="30" t="s">
        <v>4114</v>
      </c>
      <c r="D1218" s="210">
        <v>44.57</v>
      </c>
    </row>
    <row r="1219" spans="1:4" x14ac:dyDescent="0.25">
      <c r="A1219" s="30">
        <v>34664</v>
      </c>
      <c r="B1219" s="30" t="s">
        <v>6370</v>
      </c>
      <c r="C1219" s="30" t="s">
        <v>4114</v>
      </c>
      <c r="D1219" s="210">
        <v>48.63</v>
      </c>
    </row>
    <row r="1220" spans="1:4" x14ac:dyDescent="0.25">
      <c r="A1220" s="30">
        <v>34665</v>
      </c>
      <c r="B1220" s="30" t="s">
        <v>6371</v>
      </c>
      <c r="C1220" s="30" t="s">
        <v>4114</v>
      </c>
      <c r="D1220" s="210">
        <v>60.37</v>
      </c>
    </row>
    <row r="1221" spans="1:4" x14ac:dyDescent="0.25">
      <c r="A1221" s="30">
        <v>34666</v>
      </c>
      <c r="B1221" s="30" t="s">
        <v>6372</v>
      </c>
      <c r="C1221" s="30" t="s">
        <v>4114</v>
      </c>
      <c r="D1221" s="210">
        <v>91.2</v>
      </c>
    </row>
    <row r="1222" spans="1:4" x14ac:dyDescent="0.25">
      <c r="A1222" s="30">
        <v>34669</v>
      </c>
      <c r="B1222" s="30" t="s">
        <v>6373</v>
      </c>
      <c r="C1222" s="30" t="s">
        <v>4114</v>
      </c>
      <c r="D1222" s="210">
        <v>33.43</v>
      </c>
    </row>
    <row r="1223" spans="1:4" x14ac:dyDescent="0.25">
      <c r="A1223" s="30">
        <v>34670</v>
      </c>
      <c r="B1223" s="30" t="s">
        <v>6374</v>
      </c>
      <c r="C1223" s="30" t="s">
        <v>4114</v>
      </c>
      <c r="D1223" s="210">
        <v>40.89</v>
      </c>
    </row>
    <row r="1224" spans="1:4" x14ac:dyDescent="0.25">
      <c r="A1224" s="30">
        <v>34671</v>
      </c>
      <c r="B1224" s="30" t="s">
        <v>6375</v>
      </c>
      <c r="C1224" s="30" t="s">
        <v>4114</v>
      </c>
      <c r="D1224" s="210">
        <v>34.130000000000003</v>
      </c>
    </row>
    <row r="1225" spans="1:4" x14ac:dyDescent="0.25">
      <c r="A1225" s="30">
        <v>34672</v>
      </c>
      <c r="B1225" s="30" t="s">
        <v>6376</v>
      </c>
      <c r="C1225" s="30" t="s">
        <v>4114</v>
      </c>
      <c r="D1225" s="210">
        <v>36</v>
      </c>
    </row>
    <row r="1226" spans="1:4" x14ac:dyDescent="0.25">
      <c r="A1226" s="30">
        <v>34673</v>
      </c>
      <c r="B1226" s="30" t="s">
        <v>6377</v>
      </c>
      <c r="C1226" s="30" t="s">
        <v>4114</v>
      </c>
      <c r="D1226" s="210">
        <v>43.92</v>
      </c>
    </row>
    <row r="1227" spans="1:4" x14ac:dyDescent="0.25">
      <c r="A1227" s="30">
        <v>34674</v>
      </c>
      <c r="B1227" s="30" t="s">
        <v>6378</v>
      </c>
      <c r="C1227" s="30" t="s">
        <v>4114</v>
      </c>
      <c r="D1227" s="210">
        <v>58.4</v>
      </c>
    </row>
    <row r="1228" spans="1:4" x14ac:dyDescent="0.25">
      <c r="A1228" s="30">
        <v>34675</v>
      </c>
      <c r="B1228" s="30" t="s">
        <v>6379</v>
      </c>
      <c r="C1228" s="30" t="s">
        <v>4114</v>
      </c>
      <c r="D1228" s="210">
        <v>71.2</v>
      </c>
    </row>
    <row r="1229" spans="1:4" x14ac:dyDescent="0.25">
      <c r="A1229" s="30">
        <v>34676</v>
      </c>
      <c r="B1229" s="30" t="s">
        <v>6380</v>
      </c>
      <c r="C1229" s="30" t="s">
        <v>4114</v>
      </c>
      <c r="D1229" s="210">
        <v>20.49</v>
      </c>
    </row>
    <row r="1230" spans="1:4" x14ac:dyDescent="0.25">
      <c r="A1230" s="30">
        <v>34677</v>
      </c>
      <c r="B1230" s="30" t="s">
        <v>6381</v>
      </c>
      <c r="C1230" s="30" t="s">
        <v>4114</v>
      </c>
      <c r="D1230" s="210">
        <v>27.56</v>
      </c>
    </row>
    <row r="1231" spans="1:4" x14ac:dyDescent="0.25">
      <c r="A1231" s="30">
        <v>43126</v>
      </c>
      <c r="B1231" s="30" t="s">
        <v>13334</v>
      </c>
      <c r="C1231" s="30" t="s">
        <v>4114</v>
      </c>
      <c r="D1231" s="210">
        <v>132.54</v>
      </c>
    </row>
    <row r="1232" spans="1:4" x14ac:dyDescent="0.25">
      <c r="A1232" s="30">
        <v>43124</v>
      </c>
      <c r="B1232" s="30" t="s">
        <v>13335</v>
      </c>
      <c r="C1232" s="30" t="s">
        <v>4114</v>
      </c>
      <c r="D1232" s="210">
        <v>154.75</v>
      </c>
    </row>
    <row r="1233" spans="1:4" x14ac:dyDescent="0.25">
      <c r="A1233" s="30">
        <v>43125</v>
      </c>
      <c r="B1233" s="30" t="s">
        <v>13336</v>
      </c>
      <c r="C1233" s="30" t="s">
        <v>4114</v>
      </c>
      <c r="D1233" s="210">
        <v>200.7</v>
      </c>
    </row>
    <row r="1234" spans="1:4" x14ac:dyDescent="0.25">
      <c r="A1234" s="30">
        <v>40623</v>
      </c>
      <c r="B1234" s="30" t="s">
        <v>6382</v>
      </c>
      <c r="C1234" s="30" t="s">
        <v>4124</v>
      </c>
      <c r="D1234" s="210">
        <v>104.33</v>
      </c>
    </row>
    <row r="1235" spans="1:4" x14ac:dyDescent="0.25">
      <c r="A1235" s="30">
        <v>43701</v>
      </c>
      <c r="B1235" s="30" t="s">
        <v>13337</v>
      </c>
      <c r="C1235" s="30" t="s">
        <v>4117</v>
      </c>
      <c r="D1235" s="210">
        <v>38.619999999999997</v>
      </c>
    </row>
    <row r="1236" spans="1:4" x14ac:dyDescent="0.25">
      <c r="A1236" s="30">
        <v>12083</v>
      </c>
      <c r="B1236" s="30" t="s">
        <v>6383</v>
      </c>
      <c r="C1236" s="30" t="s">
        <v>4113</v>
      </c>
      <c r="D1236" s="210">
        <v>576.63</v>
      </c>
    </row>
    <row r="1237" spans="1:4" x14ac:dyDescent="0.25">
      <c r="A1237" s="30">
        <v>12081</v>
      </c>
      <c r="B1237" s="30" t="s">
        <v>6384</v>
      </c>
      <c r="C1237" s="30" t="s">
        <v>4113</v>
      </c>
      <c r="D1237" s="210">
        <v>195</v>
      </c>
    </row>
    <row r="1238" spans="1:4" x14ac:dyDescent="0.25">
      <c r="A1238" s="30">
        <v>12082</v>
      </c>
      <c r="B1238" s="30" t="s">
        <v>6385</v>
      </c>
      <c r="C1238" s="30" t="s">
        <v>4113</v>
      </c>
      <c r="D1238" s="210">
        <v>306.47000000000003</v>
      </c>
    </row>
    <row r="1239" spans="1:4" x14ac:dyDescent="0.25">
      <c r="A1239" s="30">
        <v>13354</v>
      </c>
      <c r="B1239" s="30" t="s">
        <v>6386</v>
      </c>
      <c r="C1239" s="30" t="s">
        <v>4113</v>
      </c>
      <c r="D1239" s="210">
        <v>457.71</v>
      </c>
    </row>
    <row r="1240" spans="1:4" x14ac:dyDescent="0.25">
      <c r="A1240" s="30">
        <v>14057</v>
      </c>
      <c r="B1240" s="30" t="s">
        <v>6387</v>
      </c>
      <c r="C1240" s="30" t="s">
        <v>4113</v>
      </c>
      <c r="D1240" s="210">
        <v>255.55</v>
      </c>
    </row>
    <row r="1241" spans="1:4" x14ac:dyDescent="0.25">
      <c r="A1241" s="30">
        <v>14058</v>
      </c>
      <c r="B1241" s="30" t="s">
        <v>6388</v>
      </c>
      <c r="C1241" s="30" t="s">
        <v>4113</v>
      </c>
      <c r="D1241" s="210">
        <v>403.12</v>
      </c>
    </row>
    <row r="1242" spans="1:4" x14ac:dyDescent="0.25">
      <c r="A1242" s="30">
        <v>20971</v>
      </c>
      <c r="B1242" s="30" t="s">
        <v>6389</v>
      </c>
      <c r="C1242" s="30" t="s">
        <v>4113</v>
      </c>
      <c r="D1242" s="210">
        <v>14.54</v>
      </c>
    </row>
    <row r="1243" spans="1:4" x14ac:dyDescent="0.25">
      <c r="A1243" s="30">
        <v>5047</v>
      </c>
      <c r="B1243" s="30" t="s">
        <v>6390</v>
      </c>
      <c r="C1243" s="30" t="s">
        <v>4113</v>
      </c>
      <c r="D1243" s="210">
        <v>274.64999999999998</v>
      </c>
    </row>
    <row r="1244" spans="1:4" x14ac:dyDescent="0.25">
      <c r="A1244" s="30">
        <v>13369</v>
      </c>
      <c r="B1244" s="30" t="s">
        <v>6391</v>
      </c>
      <c r="C1244" s="30" t="s">
        <v>4113</v>
      </c>
      <c r="D1244" s="210">
        <v>297.92</v>
      </c>
    </row>
    <row r="1245" spans="1:4" x14ac:dyDescent="0.25">
      <c r="A1245" s="30">
        <v>13370</v>
      </c>
      <c r="B1245" s="30" t="s">
        <v>6392</v>
      </c>
      <c r="C1245" s="30" t="s">
        <v>4113</v>
      </c>
      <c r="D1245" s="210">
        <v>412.99</v>
      </c>
    </row>
    <row r="1246" spans="1:4" x14ac:dyDescent="0.25">
      <c r="A1246" s="30">
        <v>13279</v>
      </c>
      <c r="B1246" s="30" t="s">
        <v>6393</v>
      </c>
      <c r="C1246" s="30" t="s">
        <v>4117</v>
      </c>
      <c r="D1246" s="210">
        <v>11.47</v>
      </c>
    </row>
    <row r="1247" spans="1:4" x14ac:dyDescent="0.25">
      <c r="A1247" s="30">
        <v>11977</v>
      </c>
      <c r="B1247" s="30" t="s">
        <v>6394</v>
      </c>
      <c r="C1247" s="30" t="s">
        <v>4113</v>
      </c>
      <c r="D1247" s="210">
        <v>5.94</v>
      </c>
    </row>
    <row r="1248" spans="1:4" x14ac:dyDescent="0.25">
      <c r="A1248" s="30">
        <v>11975</v>
      </c>
      <c r="B1248" s="30" t="s">
        <v>6395</v>
      </c>
      <c r="C1248" s="30" t="s">
        <v>4113</v>
      </c>
      <c r="D1248" s="210">
        <v>13.03</v>
      </c>
    </row>
    <row r="1249" spans="1:4" x14ac:dyDescent="0.25">
      <c r="A1249" s="30">
        <v>39746</v>
      </c>
      <c r="B1249" s="30" t="s">
        <v>6396</v>
      </c>
      <c r="C1249" s="30" t="s">
        <v>4113</v>
      </c>
      <c r="D1249" s="210">
        <v>145.01</v>
      </c>
    </row>
    <row r="1250" spans="1:4" x14ac:dyDescent="0.25">
      <c r="A1250" s="30">
        <v>11976</v>
      </c>
      <c r="B1250" s="30" t="s">
        <v>6397</v>
      </c>
      <c r="C1250" s="30" t="s">
        <v>4113</v>
      </c>
      <c r="D1250" s="210">
        <v>0.66</v>
      </c>
    </row>
    <row r="1251" spans="1:4" x14ac:dyDescent="0.25">
      <c r="A1251" s="30">
        <v>1368</v>
      </c>
      <c r="B1251" s="30" t="s">
        <v>6398</v>
      </c>
      <c r="C1251" s="30" t="s">
        <v>4113</v>
      </c>
      <c r="D1251" s="210">
        <v>68.75</v>
      </c>
    </row>
    <row r="1252" spans="1:4" x14ac:dyDescent="0.25">
      <c r="A1252" s="30">
        <v>1367</v>
      </c>
      <c r="B1252" s="30" t="s">
        <v>6399</v>
      </c>
      <c r="C1252" s="30" t="s">
        <v>4113</v>
      </c>
      <c r="D1252" s="210">
        <v>222.38</v>
      </c>
    </row>
    <row r="1253" spans="1:4" x14ac:dyDescent="0.25">
      <c r="A1253" s="30">
        <v>7608</v>
      </c>
      <c r="B1253" s="30" t="s">
        <v>6400</v>
      </c>
      <c r="C1253" s="30" t="s">
        <v>4113</v>
      </c>
      <c r="D1253" s="210">
        <v>6</v>
      </c>
    </row>
    <row r="1254" spans="1:4" x14ac:dyDescent="0.25">
      <c r="A1254" s="30">
        <v>41899</v>
      </c>
      <c r="B1254" s="30" t="s">
        <v>6401</v>
      </c>
      <c r="C1254" s="30" t="s">
        <v>4139</v>
      </c>
      <c r="D1254" s="211">
        <v>4012.4</v>
      </c>
    </row>
    <row r="1255" spans="1:4" x14ac:dyDescent="0.25">
      <c r="A1255" s="30">
        <v>1380</v>
      </c>
      <c r="B1255" s="30" t="s">
        <v>6402</v>
      </c>
      <c r="C1255" s="30" t="s">
        <v>4117</v>
      </c>
      <c r="D1255" s="210">
        <v>2.0099999999999998</v>
      </c>
    </row>
    <row r="1256" spans="1:4" x14ac:dyDescent="0.25">
      <c r="A1256" s="30">
        <v>1375</v>
      </c>
      <c r="B1256" s="30" t="s">
        <v>6403</v>
      </c>
      <c r="C1256" s="30" t="s">
        <v>4117</v>
      </c>
      <c r="D1256" s="210">
        <v>12.79</v>
      </c>
    </row>
    <row r="1257" spans="1:4" x14ac:dyDescent="0.25">
      <c r="A1257" s="30">
        <v>1379</v>
      </c>
      <c r="B1257" s="30" t="s">
        <v>6404</v>
      </c>
      <c r="C1257" s="30" t="s">
        <v>4117</v>
      </c>
      <c r="D1257" s="210">
        <v>0.64</v>
      </c>
    </row>
    <row r="1258" spans="1:4" x14ac:dyDescent="0.25">
      <c r="A1258" s="30">
        <v>13284</v>
      </c>
      <c r="B1258" s="30" t="s">
        <v>13338</v>
      </c>
      <c r="C1258" s="30" t="s">
        <v>4117</v>
      </c>
      <c r="D1258" s="210">
        <v>0.64</v>
      </c>
    </row>
    <row r="1259" spans="1:4" x14ac:dyDescent="0.25">
      <c r="A1259" s="30">
        <v>25974</v>
      </c>
      <c r="B1259" s="30" t="s">
        <v>6405</v>
      </c>
      <c r="C1259" s="30" t="s">
        <v>4117</v>
      </c>
      <c r="D1259" s="210">
        <v>2.41</v>
      </c>
    </row>
    <row r="1260" spans="1:4" x14ac:dyDescent="0.25">
      <c r="A1260" s="30">
        <v>34753</v>
      </c>
      <c r="B1260" s="30" t="s">
        <v>6406</v>
      </c>
      <c r="C1260" s="30" t="s">
        <v>4117</v>
      </c>
      <c r="D1260" s="210">
        <v>0.7</v>
      </c>
    </row>
    <row r="1261" spans="1:4" x14ac:dyDescent="0.25">
      <c r="A1261" s="30">
        <v>420</v>
      </c>
      <c r="B1261" s="30" t="s">
        <v>6407</v>
      </c>
      <c r="C1261" s="30" t="s">
        <v>4113</v>
      </c>
      <c r="D1261" s="210">
        <v>27.56</v>
      </c>
    </row>
    <row r="1262" spans="1:4" x14ac:dyDescent="0.25">
      <c r="A1262" s="30">
        <v>12327</v>
      </c>
      <c r="B1262" s="30" t="s">
        <v>6408</v>
      </c>
      <c r="C1262" s="30" t="s">
        <v>4113</v>
      </c>
      <c r="D1262" s="210">
        <v>32.840000000000003</v>
      </c>
    </row>
    <row r="1263" spans="1:4" x14ac:dyDescent="0.25">
      <c r="A1263" s="30">
        <v>36148</v>
      </c>
      <c r="B1263" s="30" t="s">
        <v>6409</v>
      </c>
      <c r="C1263" s="30" t="s">
        <v>4113</v>
      </c>
      <c r="D1263" s="210">
        <v>67.150000000000006</v>
      </c>
    </row>
    <row r="1264" spans="1:4" x14ac:dyDescent="0.25">
      <c r="A1264" s="30">
        <v>12329</v>
      </c>
      <c r="B1264" s="30" t="s">
        <v>6410</v>
      </c>
      <c r="C1264" s="30" t="s">
        <v>4117</v>
      </c>
      <c r="D1264" s="210">
        <v>109.14</v>
      </c>
    </row>
    <row r="1265" spans="1:4" x14ac:dyDescent="0.25">
      <c r="A1265" s="30">
        <v>1339</v>
      </c>
      <c r="B1265" s="30" t="s">
        <v>6411</v>
      </c>
      <c r="C1265" s="30" t="s">
        <v>4117</v>
      </c>
      <c r="D1265" s="210">
        <v>36.08</v>
      </c>
    </row>
    <row r="1266" spans="1:4" x14ac:dyDescent="0.25">
      <c r="A1266" s="30">
        <v>11849</v>
      </c>
      <c r="B1266" s="30" t="s">
        <v>6412</v>
      </c>
      <c r="C1266" s="30" t="s">
        <v>4118</v>
      </c>
      <c r="D1266" s="210">
        <v>9.2200000000000006</v>
      </c>
    </row>
    <row r="1267" spans="1:4" x14ac:dyDescent="0.25">
      <c r="A1267" s="30">
        <v>37418</v>
      </c>
      <c r="B1267" s="30" t="s">
        <v>6413</v>
      </c>
      <c r="C1267" s="30" t="s">
        <v>4113</v>
      </c>
      <c r="D1267" s="210">
        <v>17.989999999999998</v>
      </c>
    </row>
    <row r="1268" spans="1:4" x14ac:dyDescent="0.25">
      <c r="A1268" s="30">
        <v>37419</v>
      </c>
      <c r="B1268" s="30" t="s">
        <v>6414</v>
      </c>
      <c r="C1268" s="30" t="s">
        <v>4113</v>
      </c>
      <c r="D1268" s="210">
        <v>18.47</v>
      </c>
    </row>
    <row r="1269" spans="1:4" x14ac:dyDescent="0.25">
      <c r="A1269" s="30">
        <v>1427</v>
      </c>
      <c r="B1269" s="30" t="s">
        <v>6415</v>
      </c>
      <c r="C1269" s="30" t="s">
        <v>4113</v>
      </c>
      <c r="D1269" s="210">
        <v>22.11</v>
      </c>
    </row>
    <row r="1270" spans="1:4" x14ac:dyDescent="0.25">
      <c r="A1270" s="30">
        <v>1402</v>
      </c>
      <c r="B1270" s="30" t="s">
        <v>6416</v>
      </c>
      <c r="C1270" s="30" t="s">
        <v>4113</v>
      </c>
      <c r="D1270" s="210">
        <v>7.65</v>
      </c>
    </row>
    <row r="1271" spans="1:4" x14ac:dyDescent="0.25">
      <c r="A1271" s="30">
        <v>1420</v>
      </c>
      <c r="B1271" s="30" t="s">
        <v>6417</v>
      </c>
      <c r="C1271" s="30" t="s">
        <v>4113</v>
      </c>
      <c r="D1271" s="210">
        <v>9.84</v>
      </c>
    </row>
    <row r="1272" spans="1:4" x14ac:dyDescent="0.25">
      <c r="A1272" s="30">
        <v>1419</v>
      </c>
      <c r="B1272" s="30" t="s">
        <v>6418</v>
      </c>
      <c r="C1272" s="30" t="s">
        <v>4113</v>
      </c>
      <c r="D1272" s="210">
        <v>11.89</v>
      </c>
    </row>
    <row r="1273" spans="1:4" x14ac:dyDescent="0.25">
      <c r="A1273" s="30">
        <v>1414</v>
      </c>
      <c r="B1273" s="30" t="s">
        <v>6419</v>
      </c>
      <c r="C1273" s="30" t="s">
        <v>4113</v>
      </c>
      <c r="D1273" s="210">
        <v>11.63</v>
      </c>
    </row>
    <row r="1274" spans="1:4" x14ac:dyDescent="0.25">
      <c r="A1274" s="30">
        <v>1413</v>
      </c>
      <c r="B1274" s="30" t="s">
        <v>6420</v>
      </c>
      <c r="C1274" s="30" t="s">
        <v>4113</v>
      </c>
      <c r="D1274" s="210">
        <v>17.18</v>
      </c>
    </row>
    <row r="1275" spans="1:4" x14ac:dyDescent="0.25">
      <c r="A1275" s="30">
        <v>1412</v>
      </c>
      <c r="B1275" s="30" t="s">
        <v>6421</v>
      </c>
      <c r="C1275" s="30" t="s">
        <v>4113</v>
      </c>
      <c r="D1275" s="210">
        <v>14.55</v>
      </c>
    </row>
    <row r="1276" spans="1:4" x14ac:dyDescent="0.25">
      <c r="A1276" s="30">
        <v>1411</v>
      </c>
      <c r="B1276" s="30" t="s">
        <v>6422</v>
      </c>
      <c r="C1276" s="30" t="s">
        <v>4113</v>
      </c>
      <c r="D1276" s="210">
        <v>26.48</v>
      </c>
    </row>
    <row r="1277" spans="1:4" x14ac:dyDescent="0.25">
      <c r="A1277" s="30">
        <v>1406</v>
      </c>
      <c r="B1277" s="30" t="s">
        <v>6423</v>
      </c>
      <c r="C1277" s="30" t="s">
        <v>4113</v>
      </c>
      <c r="D1277" s="210">
        <v>17.559999999999999</v>
      </c>
    </row>
    <row r="1278" spans="1:4" x14ac:dyDescent="0.25">
      <c r="A1278" s="30">
        <v>1407</v>
      </c>
      <c r="B1278" s="30" t="s">
        <v>6424</v>
      </c>
      <c r="C1278" s="30" t="s">
        <v>4113</v>
      </c>
      <c r="D1278" s="210">
        <v>21.9</v>
      </c>
    </row>
    <row r="1279" spans="1:4" x14ac:dyDescent="0.25">
      <c r="A1279" s="30">
        <v>1404</v>
      </c>
      <c r="B1279" s="30" t="s">
        <v>6425</v>
      </c>
      <c r="C1279" s="30" t="s">
        <v>4113</v>
      </c>
      <c r="D1279" s="210">
        <v>23.28</v>
      </c>
    </row>
    <row r="1280" spans="1:4" x14ac:dyDescent="0.25">
      <c r="A1280" s="30">
        <v>11281</v>
      </c>
      <c r="B1280" s="30" t="s">
        <v>6426</v>
      </c>
      <c r="C1280" s="30" t="s">
        <v>4113</v>
      </c>
      <c r="D1280" s="211">
        <v>10500</v>
      </c>
    </row>
    <row r="1281" spans="1:4" x14ac:dyDescent="0.25">
      <c r="A1281" s="30">
        <v>1442</v>
      </c>
      <c r="B1281" s="30" t="s">
        <v>6427</v>
      </c>
      <c r="C1281" s="30" t="s">
        <v>4113</v>
      </c>
      <c r="D1281" s="211">
        <v>8814.67</v>
      </c>
    </row>
    <row r="1282" spans="1:4" x14ac:dyDescent="0.25">
      <c r="A1282" s="30">
        <v>13457</v>
      </c>
      <c r="B1282" s="30" t="s">
        <v>6428</v>
      </c>
      <c r="C1282" s="30" t="s">
        <v>4113</v>
      </c>
      <c r="D1282" s="211">
        <v>7608.69</v>
      </c>
    </row>
    <row r="1283" spans="1:4" x14ac:dyDescent="0.25">
      <c r="A1283" s="30">
        <v>40699</v>
      </c>
      <c r="B1283" s="30" t="s">
        <v>6429</v>
      </c>
      <c r="C1283" s="30" t="s">
        <v>4113</v>
      </c>
      <c r="D1283" s="211">
        <v>5881.81</v>
      </c>
    </row>
    <row r="1284" spans="1:4" x14ac:dyDescent="0.25">
      <c r="A1284" s="30">
        <v>40701</v>
      </c>
      <c r="B1284" s="30" t="s">
        <v>6430</v>
      </c>
      <c r="C1284" s="30" t="s">
        <v>4113</v>
      </c>
      <c r="D1284" s="211">
        <v>103998.46</v>
      </c>
    </row>
    <row r="1285" spans="1:4" x14ac:dyDescent="0.25">
      <c r="A1285" s="30">
        <v>40700</v>
      </c>
      <c r="B1285" s="30" t="s">
        <v>6431</v>
      </c>
      <c r="C1285" s="30" t="s">
        <v>4113</v>
      </c>
      <c r="D1285" s="211">
        <v>13692.08</v>
      </c>
    </row>
    <row r="1286" spans="1:4" x14ac:dyDescent="0.25">
      <c r="A1286" s="30">
        <v>13458</v>
      </c>
      <c r="B1286" s="30" t="s">
        <v>6432</v>
      </c>
      <c r="C1286" s="30" t="s">
        <v>4113</v>
      </c>
      <c r="D1286" s="211">
        <v>13010.86</v>
      </c>
    </row>
    <row r="1287" spans="1:4" x14ac:dyDescent="0.25">
      <c r="A1287" s="30">
        <v>36524</v>
      </c>
      <c r="B1287" s="30" t="s">
        <v>6433</v>
      </c>
      <c r="C1287" s="30" t="s">
        <v>4113</v>
      </c>
      <c r="D1287" s="211">
        <v>118484.54</v>
      </c>
    </row>
    <row r="1288" spans="1:4" x14ac:dyDescent="0.25">
      <c r="A1288" s="30">
        <v>36526</v>
      </c>
      <c r="B1288" s="30" t="s">
        <v>6434</v>
      </c>
      <c r="C1288" s="30" t="s">
        <v>4113</v>
      </c>
      <c r="D1288" s="211">
        <v>95479.67</v>
      </c>
    </row>
    <row r="1289" spans="1:4" x14ac:dyDescent="0.25">
      <c r="A1289" s="30">
        <v>36523</v>
      </c>
      <c r="B1289" s="30" t="s">
        <v>6435</v>
      </c>
      <c r="C1289" s="30" t="s">
        <v>4113</v>
      </c>
      <c r="D1289" s="211">
        <v>204409.09</v>
      </c>
    </row>
    <row r="1290" spans="1:4" x14ac:dyDescent="0.25">
      <c r="A1290" s="30">
        <v>36527</v>
      </c>
      <c r="B1290" s="30" t="s">
        <v>6436</v>
      </c>
      <c r="C1290" s="30" t="s">
        <v>4113</v>
      </c>
      <c r="D1290" s="211">
        <v>222030.38</v>
      </c>
    </row>
    <row r="1291" spans="1:4" x14ac:dyDescent="0.25">
      <c r="A1291" s="30">
        <v>13803</v>
      </c>
      <c r="B1291" s="30" t="s">
        <v>6437</v>
      </c>
      <c r="C1291" s="30" t="s">
        <v>4113</v>
      </c>
      <c r="D1291" s="211">
        <v>80284.25</v>
      </c>
    </row>
    <row r="1292" spans="1:4" x14ac:dyDescent="0.25">
      <c r="A1292" s="30">
        <v>38642</v>
      </c>
      <c r="B1292" s="30" t="s">
        <v>6438</v>
      </c>
      <c r="C1292" s="30" t="s">
        <v>4113</v>
      </c>
      <c r="D1292" s="211">
        <v>51694.37</v>
      </c>
    </row>
    <row r="1293" spans="1:4" x14ac:dyDescent="0.25">
      <c r="A1293" s="30">
        <v>36522</v>
      </c>
      <c r="B1293" s="30" t="s">
        <v>6439</v>
      </c>
      <c r="C1293" s="30" t="s">
        <v>4113</v>
      </c>
      <c r="D1293" s="211">
        <v>60119.93</v>
      </c>
    </row>
    <row r="1294" spans="1:4" x14ac:dyDescent="0.25">
      <c r="A1294" s="30">
        <v>36525</v>
      </c>
      <c r="B1294" s="30" t="s">
        <v>6440</v>
      </c>
      <c r="C1294" s="30" t="s">
        <v>4113</v>
      </c>
      <c r="D1294" s="211">
        <v>80514.63</v>
      </c>
    </row>
    <row r="1295" spans="1:4" x14ac:dyDescent="0.25">
      <c r="A1295" s="30">
        <v>34348</v>
      </c>
      <c r="B1295" s="30" t="s">
        <v>6441</v>
      </c>
      <c r="C1295" s="30" t="s">
        <v>4116</v>
      </c>
      <c r="D1295" s="210">
        <v>20.94</v>
      </c>
    </row>
    <row r="1296" spans="1:4" x14ac:dyDescent="0.25">
      <c r="A1296" s="30">
        <v>34347</v>
      </c>
      <c r="B1296" s="30" t="s">
        <v>6442</v>
      </c>
      <c r="C1296" s="30" t="s">
        <v>4116</v>
      </c>
      <c r="D1296" s="210">
        <v>14.97</v>
      </c>
    </row>
    <row r="1297" spans="1:4" x14ac:dyDescent="0.25">
      <c r="A1297" s="30">
        <v>11146</v>
      </c>
      <c r="B1297" s="30" t="s">
        <v>6443</v>
      </c>
      <c r="C1297" s="30" t="s">
        <v>4119</v>
      </c>
      <c r="D1297" s="210">
        <v>469.79</v>
      </c>
    </row>
    <row r="1298" spans="1:4" x14ac:dyDescent="0.25">
      <c r="A1298" s="30">
        <v>11147</v>
      </c>
      <c r="B1298" s="30" t="s">
        <v>6444</v>
      </c>
      <c r="C1298" s="30" t="s">
        <v>4119</v>
      </c>
      <c r="D1298" s="210">
        <v>488.17</v>
      </c>
    </row>
    <row r="1299" spans="1:4" x14ac:dyDescent="0.25">
      <c r="A1299" s="30">
        <v>34872</v>
      </c>
      <c r="B1299" s="30" t="s">
        <v>6445</v>
      </c>
      <c r="C1299" s="30" t="s">
        <v>4119</v>
      </c>
      <c r="D1299" s="210">
        <v>493.66</v>
      </c>
    </row>
    <row r="1300" spans="1:4" x14ac:dyDescent="0.25">
      <c r="A1300" s="30">
        <v>34491</v>
      </c>
      <c r="B1300" s="30" t="s">
        <v>6446</v>
      </c>
      <c r="C1300" s="30" t="s">
        <v>4119</v>
      </c>
      <c r="D1300" s="210">
        <v>507.96</v>
      </c>
    </row>
    <row r="1301" spans="1:4" x14ac:dyDescent="0.25">
      <c r="A1301" s="30">
        <v>34770</v>
      </c>
      <c r="B1301" s="30" t="s">
        <v>6447</v>
      </c>
      <c r="C1301" s="30" t="s">
        <v>4139</v>
      </c>
      <c r="D1301" s="210">
        <v>377.64</v>
      </c>
    </row>
    <row r="1302" spans="1:4" x14ac:dyDescent="0.25">
      <c r="A1302" s="30">
        <v>1518</v>
      </c>
      <c r="B1302" s="30" t="s">
        <v>6448</v>
      </c>
      <c r="C1302" s="30" t="s">
        <v>4139</v>
      </c>
      <c r="D1302" s="210">
        <v>385</v>
      </c>
    </row>
    <row r="1303" spans="1:4" x14ac:dyDescent="0.25">
      <c r="A1303" s="30">
        <v>41965</v>
      </c>
      <c r="B1303" s="30" t="s">
        <v>6449</v>
      </c>
      <c r="C1303" s="30" t="s">
        <v>4139</v>
      </c>
      <c r="D1303" s="210">
        <v>372.99</v>
      </c>
    </row>
    <row r="1304" spans="1:4" x14ac:dyDescent="0.25">
      <c r="A1304" s="30">
        <v>34492</v>
      </c>
      <c r="B1304" s="30" t="s">
        <v>6450</v>
      </c>
      <c r="C1304" s="30" t="s">
        <v>4119</v>
      </c>
      <c r="D1304" s="210">
        <v>417.5</v>
      </c>
    </row>
    <row r="1305" spans="1:4" x14ac:dyDescent="0.25">
      <c r="A1305" s="30">
        <v>1524</v>
      </c>
      <c r="B1305" s="30" t="s">
        <v>6451</v>
      </c>
      <c r="C1305" s="30" t="s">
        <v>4119</v>
      </c>
      <c r="D1305" s="210">
        <v>450.73</v>
      </c>
    </row>
    <row r="1306" spans="1:4" x14ac:dyDescent="0.25">
      <c r="A1306" s="30">
        <v>38404</v>
      </c>
      <c r="B1306" s="30" t="s">
        <v>6452</v>
      </c>
      <c r="C1306" s="30" t="s">
        <v>4119</v>
      </c>
      <c r="D1306" s="210">
        <v>432.45</v>
      </c>
    </row>
    <row r="1307" spans="1:4" x14ac:dyDescent="0.25">
      <c r="A1307" s="30">
        <v>39849</v>
      </c>
      <c r="B1307" s="30" t="s">
        <v>6453</v>
      </c>
      <c r="C1307" s="30" t="s">
        <v>4119</v>
      </c>
      <c r="D1307" s="210">
        <v>495.58</v>
      </c>
    </row>
    <row r="1308" spans="1:4" x14ac:dyDescent="0.25">
      <c r="A1308" s="30">
        <v>38464</v>
      </c>
      <c r="B1308" s="30" t="s">
        <v>6454</v>
      </c>
      <c r="C1308" s="30" t="s">
        <v>4119</v>
      </c>
      <c r="D1308" s="210">
        <v>502.78</v>
      </c>
    </row>
    <row r="1309" spans="1:4" x14ac:dyDescent="0.25">
      <c r="A1309" s="30">
        <v>34493</v>
      </c>
      <c r="B1309" s="30" t="s">
        <v>6455</v>
      </c>
      <c r="C1309" s="30" t="s">
        <v>4119</v>
      </c>
      <c r="D1309" s="210">
        <v>429.26</v>
      </c>
    </row>
    <row r="1310" spans="1:4" x14ac:dyDescent="0.25">
      <c r="A1310" s="30">
        <v>1527</v>
      </c>
      <c r="B1310" s="30" t="s">
        <v>6456</v>
      </c>
      <c r="C1310" s="30" t="s">
        <v>4119</v>
      </c>
      <c r="D1310" s="210">
        <v>465.04</v>
      </c>
    </row>
    <row r="1311" spans="1:4" x14ac:dyDescent="0.25">
      <c r="A1311" s="30">
        <v>38405</v>
      </c>
      <c r="B1311" s="30" t="s">
        <v>6457</v>
      </c>
      <c r="C1311" s="30" t="s">
        <v>4119</v>
      </c>
      <c r="D1311" s="210">
        <v>445.78</v>
      </c>
    </row>
    <row r="1312" spans="1:4" x14ac:dyDescent="0.25">
      <c r="A1312" s="30">
        <v>38408</v>
      </c>
      <c r="B1312" s="30" t="s">
        <v>6458</v>
      </c>
      <c r="C1312" s="30" t="s">
        <v>4119</v>
      </c>
      <c r="D1312" s="210">
        <v>493.44</v>
      </c>
    </row>
    <row r="1313" spans="1:4" x14ac:dyDescent="0.25">
      <c r="A1313" s="30">
        <v>34494</v>
      </c>
      <c r="B1313" s="30" t="s">
        <v>6459</v>
      </c>
      <c r="C1313" s="30" t="s">
        <v>4119</v>
      </c>
      <c r="D1313" s="210">
        <v>443.57</v>
      </c>
    </row>
    <row r="1314" spans="1:4" x14ac:dyDescent="0.25">
      <c r="A1314" s="30">
        <v>1525</v>
      </c>
      <c r="B1314" s="30" t="s">
        <v>6460</v>
      </c>
      <c r="C1314" s="30" t="s">
        <v>4119</v>
      </c>
      <c r="D1314" s="210">
        <v>479.34</v>
      </c>
    </row>
    <row r="1315" spans="1:4" x14ac:dyDescent="0.25">
      <c r="A1315" s="30">
        <v>38406</v>
      </c>
      <c r="B1315" s="30" t="s">
        <v>6461</v>
      </c>
      <c r="C1315" s="30" t="s">
        <v>4119</v>
      </c>
      <c r="D1315" s="210">
        <v>470.72</v>
      </c>
    </row>
    <row r="1316" spans="1:4" x14ac:dyDescent="0.25">
      <c r="A1316" s="286">
        <v>38409</v>
      </c>
      <c r="B1316" s="286" t="s">
        <v>6462</v>
      </c>
      <c r="C1316" s="286" t="s">
        <v>4119</v>
      </c>
      <c r="D1316" s="287">
        <v>496.8</v>
      </c>
    </row>
    <row r="1317" spans="1:4" x14ac:dyDescent="0.25">
      <c r="A1317" s="30">
        <v>43360</v>
      </c>
      <c r="B1317" s="30" t="s">
        <v>13339</v>
      </c>
      <c r="C1317" s="30" t="s">
        <v>4119</v>
      </c>
      <c r="D1317" s="210">
        <v>518.02</v>
      </c>
    </row>
    <row r="1318" spans="1:4" x14ac:dyDescent="0.25">
      <c r="A1318" s="30">
        <v>34495</v>
      </c>
      <c r="B1318" s="30" t="s">
        <v>6463</v>
      </c>
      <c r="C1318" s="30" t="s">
        <v>4119</v>
      </c>
      <c r="D1318" s="210">
        <v>457.88</v>
      </c>
    </row>
    <row r="1319" spans="1:4" x14ac:dyDescent="0.25">
      <c r="A1319" s="30">
        <v>11145</v>
      </c>
      <c r="B1319" s="30" t="s">
        <v>6464</v>
      </c>
      <c r="C1319" s="30" t="s">
        <v>4119</v>
      </c>
      <c r="D1319" s="210">
        <v>493.66</v>
      </c>
    </row>
    <row r="1320" spans="1:4" x14ac:dyDescent="0.25">
      <c r="A1320" s="30">
        <v>34496</v>
      </c>
      <c r="B1320" s="30" t="s">
        <v>6465</v>
      </c>
      <c r="C1320" s="30" t="s">
        <v>4119</v>
      </c>
      <c r="D1320" s="210">
        <v>477.65</v>
      </c>
    </row>
    <row r="1321" spans="1:4" x14ac:dyDescent="0.25">
      <c r="A1321" s="30">
        <v>34479</v>
      </c>
      <c r="B1321" s="30" t="s">
        <v>6466</v>
      </c>
      <c r="C1321" s="30" t="s">
        <v>4119</v>
      </c>
      <c r="D1321" s="210">
        <v>507.96</v>
      </c>
    </row>
    <row r="1322" spans="1:4" x14ac:dyDescent="0.25">
      <c r="A1322" s="30">
        <v>34481</v>
      </c>
      <c r="B1322" s="30" t="s">
        <v>6467</v>
      </c>
      <c r="C1322" s="30" t="s">
        <v>4119</v>
      </c>
      <c r="D1322" s="210">
        <v>530.76</v>
      </c>
    </row>
    <row r="1323" spans="1:4" x14ac:dyDescent="0.25">
      <c r="A1323" s="30">
        <v>34483</v>
      </c>
      <c r="B1323" s="30" t="s">
        <v>6468</v>
      </c>
      <c r="C1323" s="30" t="s">
        <v>4119</v>
      </c>
      <c r="D1323" s="210">
        <v>567.08000000000004</v>
      </c>
    </row>
    <row r="1324" spans="1:4" x14ac:dyDescent="0.25">
      <c r="A1324" s="30">
        <v>34485</v>
      </c>
      <c r="B1324" s="30" t="s">
        <v>6469</v>
      </c>
      <c r="C1324" s="30" t="s">
        <v>4119</v>
      </c>
      <c r="D1324" s="210">
        <v>606.42999999999995</v>
      </c>
    </row>
    <row r="1325" spans="1:4" x14ac:dyDescent="0.25">
      <c r="A1325" s="30">
        <v>14041</v>
      </c>
      <c r="B1325" s="30" t="s">
        <v>6470</v>
      </c>
      <c r="C1325" s="30" t="s">
        <v>4119</v>
      </c>
      <c r="D1325" s="210">
        <v>394.21</v>
      </c>
    </row>
    <row r="1326" spans="1:4" x14ac:dyDescent="0.25">
      <c r="A1326" s="30">
        <v>1523</v>
      </c>
      <c r="B1326" s="30" t="s">
        <v>6471</v>
      </c>
      <c r="C1326" s="30" t="s">
        <v>4119</v>
      </c>
      <c r="D1326" s="210">
        <v>400.65</v>
      </c>
    </row>
    <row r="1327" spans="1:4" x14ac:dyDescent="0.25">
      <c r="A1327" s="30">
        <v>14052</v>
      </c>
      <c r="B1327" s="30" t="s">
        <v>6472</v>
      </c>
      <c r="C1327" s="30" t="s">
        <v>4113</v>
      </c>
      <c r="D1327" s="210">
        <v>9.1999999999999993</v>
      </c>
    </row>
    <row r="1328" spans="1:4" x14ac:dyDescent="0.25">
      <c r="A1328" s="30">
        <v>14054</v>
      </c>
      <c r="B1328" s="30" t="s">
        <v>6473</v>
      </c>
      <c r="C1328" s="30" t="s">
        <v>4113</v>
      </c>
      <c r="D1328" s="210">
        <v>11.96</v>
      </c>
    </row>
    <row r="1329" spans="1:4" x14ac:dyDescent="0.25">
      <c r="A1329" s="30">
        <v>14053</v>
      </c>
      <c r="B1329" s="30" t="s">
        <v>6474</v>
      </c>
      <c r="C1329" s="30" t="s">
        <v>4113</v>
      </c>
      <c r="D1329" s="210">
        <v>9.34</v>
      </c>
    </row>
    <row r="1330" spans="1:4" x14ac:dyDescent="0.25">
      <c r="A1330" s="30">
        <v>2558</v>
      </c>
      <c r="B1330" s="30" t="s">
        <v>6475</v>
      </c>
      <c r="C1330" s="30" t="s">
        <v>4113</v>
      </c>
      <c r="D1330" s="210">
        <v>7.03</v>
      </c>
    </row>
    <row r="1331" spans="1:4" x14ac:dyDescent="0.25">
      <c r="A1331" s="30">
        <v>2560</v>
      </c>
      <c r="B1331" s="30" t="s">
        <v>6476</v>
      </c>
      <c r="C1331" s="30" t="s">
        <v>4113</v>
      </c>
      <c r="D1331" s="210">
        <v>12.38</v>
      </c>
    </row>
    <row r="1332" spans="1:4" x14ac:dyDescent="0.25">
      <c r="A1332" s="30">
        <v>2559</v>
      </c>
      <c r="B1332" s="30" t="s">
        <v>6477</v>
      </c>
      <c r="C1332" s="30" t="s">
        <v>4113</v>
      </c>
      <c r="D1332" s="210">
        <v>9.9</v>
      </c>
    </row>
    <row r="1333" spans="1:4" x14ac:dyDescent="0.25">
      <c r="A1333" s="30">
        <v>2592</v>
      </c>
      <c r="B1333" s="30" t="s">
        <v>6478</v>
      </c>
      <c r="C1333" s="30" t="s">
        <v>4113</v>
      </c>
      <c r="D1333" s="210">
        <v>164.12</v>
      </c>
    </row>
    <row r="1334" spans="1:4" x14ac:dyDescent="0.25">
      <c r="A1334" s="30">
        <v>2566</v>
      </c>
      <c r="B1334" s="30" t="s">
        <v>6479</v>
      </c>
      <c r="C1334" s="30" t="s">
        <v>4113</v>
      </c>
      <c r="D1334" s="210">
        <v>16.510000000000002</v>
      </c>
    </row>
    <row r="1335" spans="1:4" x14ac:dyDescent="0.25">
      <c r="A1335" s="30">
        <v>2589</v>
      </c>
      <c r="B1335" s="30" t="s">
        <v>6480</v>
      </c>
      <c r="C1335" s="30" t="s">
        <v>4113</v>
      </c>
      <c r="D1335" s="210">
        <v>21.95</v>
      </c>
    </row>
    <row r="1336" spans="1:4" x14ac:dyDescent="0.25">
      <c r="A1336" s="30">
        <v>2591</v>
      </c>
      <c r="B1336" s="30" t="s">
        <v>6481</v>
      </c>
      <c r="C1336" s="30" t="s">
        <v>4113</v>
      </c>
      <c r="D1336" s="210">
        <v>8</v>
      </c>
    </row>
    <row r="1337" spans="1:4" x14ac:dyDescent="0.25">
      <c r="A1337" s="30">
        <v>2590</v>
      </c>
      <c r="B1337" s="30" t="s">
        <v>6482</v>
      </c>
      <c r="C1337" s="30" t="s">
        <v>4113</v>
      </c>
      <c r="D1337" s="210">
        <v>13.47</v>
      </c>
    </row>
    <row r="1338" spans="1:4" x14ac:dyDescent="0.25">
      <c r="A1338" s="30">
        <v>2567</v>
      </c>
      <c r="B1338" s="30" t="s">
        <v>6483</v>
      </c>
      <c r="C1338" s="30" t="s">
        <v>4113</v>
      </c>
      <c r="D1338" s="210">
        <v>32.200000000000003</v>
      </c>
    </row>
    <row r="1339" spans="1:4" x14ac:dyDescent="0.25">
      <c r="A1339" s="30">
        <v>2565</v>
      </c>
      <c r="B1339" s="30" t="s">
        <v>6484</v>
      </c>
      <c r="C1339" s="30" t="s">
        <v>4113</v>
      </c>
      <c r="D1339" s="210">
        <v>8.02</v>
      </c>
    </row>
    <row r="1340" spans="1:4" x14ac:dyDescent="0.25">
      <c r="A1340" s="30">
        <v>2568</v>
      </c>
      <c r="B1340" s="30" t="s">
        <v>6485</v>
      </c>
      <c r="C1340" s="30" t="s">
        <v>4113</v>
      </c>
      <c r="D1340" s="210">
        <v>89.41</v>
      </c>
    </row>
    <row r="1341" spans="1:4" x14ac:dyDescent="0.25">
      <c r="A1341" s="30">
        <v>2594</v>
      </c>
      <c r="B1341" s="30" t="s">
        <v>6486</v>
      </c>
      <c r="C1341" s="30" t="s">
        <v>4113</v>
      </c>
      <c r="D1341" s="210">
        <v>148.96</v>
      </c>
    </row>
    <row r="1342" spans="1:4" x14ac:dyDescent="0.25">
      <c r="A1342" s="30">
        <v>2587</v>
      </c>
      <c r="B1342" s="30" t="s">
        <v>6487</v>
      </c>
      <c r="C1342" s="30" t="s">
        <v>4113</v>
      </c>
      <c r="D1342" s="210">
        <v>25.38</v>
      </c>
    </row>
    <row r="1343" spans="1:4" x14ac:dyDescent="0.25">
      <c r="A1343" s="30">
        <v>2588</v>
      </c>
      <c r="B1343" s="30" t="s">
        <v>6488</v>
      </c>
      <c r="C1343" s="30" t="s">
        <v>4113</v>
      </c>
      <c r="D1343" s="210">
        <v>20.16</v>
      </c>
    </row>
    <row r="1344" spans="1:4" x14ac:dyDescent="0.25">
      <c r="A1344" s="30">
        <v>2569</v>
      </c>
      <c r="B1344" s="30" t="s">
        <v>6489</v>
      </c>
      <c r="C1344" s="30" t="s">
        <v>4113</v>
      </c>
      <c r="D1344" s="210">
        <v>7.77</v>
      </c>
    </row>
    <row r="1345" spans="1:4" x14ac:dyDescent="0.25">
      <c r="A1345" s="30">
        <v>2570</v>
      </c>
      <c r="B1345" s="30" t="s">
        <v>6490</v>
      </c>
      <c r="C1345" s="30" t="s">
        <v>4113</v>
      </c>
      <c r="D1345" s="210">
        <v>13.02</v>
      </c>
    </row>
    <row r="1346" spans="1:4" x14ac:dyDescent="0.25">
      <c r="A1346" s="30">
        <v>2571</v>
      </c>
      <c r="B1346" s="30" t="s">
        <v>6491</v>
      </c>
      <c r="C1346" s="30" t="s">
        <v>4113</v>
      </c>
      <c r="D1346" s="210">
        <v>38.659999999999997</v>
      </c>
    </row>
    <row r="1347" spans="1:4" x14ac:dyDescent="0.25">
      <c r="A1347" s="30">
        <v>2593</v>
      </c>
      <c r="B1347" s="30" t="s">
        <v>6492</v>
      </c>
      <c r="C1347" s="30" t="s">
        <v>4113</v>
      </c>
      <c r="D1347" s="210">
        <v>8.2799999999999994</v>
      </c>
    </row>
    <row r="1348" spans="1:4" x14ac:dyDescent="0.25">
      <c r="A1348" s="30">
        <v>2572</v>
      </c>
      <c r="B1348" s="30" t="s">
        <v>6493</v>
      </c>
      <c r="C1348" s="30" t="s">
        <v>4113</v>
      </c>
      <c r="D1348" s="210">
        <v>114.35</v>
      </c>
    </row>
    <row r="1349" spans="1:4" x14ac:dyDescent="0.25">
      <c r="A1349" s="30">
        <v>2595</v>
      </c>
      <c r="B1349" s="30" t="s">
        <v>6494</v>
      </c>
      <c r="C1349" s="30" t="s">
        <v>4113</v>
      </c>
      <c r="D1349" s="210">
        <v>178.4</v>
      </c>
    </row>
    <row r="1350" spans="1:4" x14ac:dyDescent="0.25">
      <c r="A1350" s="30">
        <v>2576</v>
      </c>
      <c r="B1350" s="30" t="s">
        <v>6495</v>
      </c>
      <c r="C1350" s="30" t="s">
        <v>4113</v>
      </c>
      <c r="D1350" s="210">
        <v>30.41</v>
      </c>
    </row>
    <row r="1351" spans="1:4" x14ac:dyDescent="0.25">
      <c r="A1351" s="30">
        <v>2575</v>
      </c>
      <c r="B1351" s="30" t="s">
        <v>6496</v>
      </c>
      <c r="C1351" s="30" t="s">
        <v>4113</v>
      </c>
      <c r="D1351" s="210">
        <v>22.86</v>
      </c>
    </row>
    <row r="1352" spans="1:4" x14ac:dyDescent="0.25">
      <c r="A1352" s="30">
        <v>2573</v>
      </c>
      <c r="B1352" s="30" t="s">
        <v>6497</v>
      </c>
      <c r="C1352" s="30" t="s">
        <v>4113</v>
      </c>
      <c r="D1352" s="210">
        <v>9.49</v>
      </c>
    </row>
    <row r="1353" spans="1:4" x14ac:dyDescent="0.25">
      <c r="A1353" s="30">
        <v>2586</v>
      </c>
      <c r="B1353" s="30" t="s">
        <v>6498</v>
      </c>
      <c r="C1353" s="30" t="s">
        <v>4113</v>
      </c>
      <c r="D1353" s="210">
        <v>15.39</v>
      </c>
    </row>
    <row r="1354" spans="1:4" x14ac:dyDescent="0.25">
      <c r="A1354" s="30">
        <v>2577</v>
      </c>
      <c r="B1354" s="30" t="s">
        <v>6499</v>
      </c>
      <c r="C1354" s="30" t="s">
        <v>4113</v>
      </c>
      <c r="D1354" s="210">
        <v>41.21</v>
      </c>
    </row>
    <row r="1355" spans="1:4" x14ac:dyDescent="0.25">
      <c r="A1355" s="30">
        <v>2574</v>
      </c>
      <c r="B1355" s="30" t="s">
        <v>6500</v>
      </c>
      <c r="C1355" s="30" t="s">
        <v>4113</v>
      </c>
      <c r="D1355" s="210">
        <v>9.5500000000000007</v>
      </c>
    </row>
    <row r="1356" spans="1:4" x14ac:dyDescent="0.25">
      <c r="A1356" s="30">
        <v>2578</v>
      </c>
      <c r="B1356" s="30" t="s">
        <v>6501</v>
      </c>
      <c r="C1356" s="30" t="s">
        <v>4113</v>
      </c>
      <c r="D1356" s="210">
        <v>128.66</v>
      </c>
    </row>
    <row r="1357" spans="1:4" x14ac:dyDescent="0.25">
      <c r="A1357" s="30">
        <v>2585</v>
      </c>
      <c r="B1357" s="30" t="s">
        <v>6502</v>
      </c>
      <c r="C1357" s="30" t="s">
        <v>4113</v>
      </c>
      <c r="D1357" s="210">
        <v>176.55</v>
      </c>
    </row>
    <row r="1358" spans="1:4" x14ac:dyDescent="0.25">
      <c r="A1358" s="30">
        <v>12008</v>
      </c>
      <c r="B1358" s="30" t="s">
        <v>6503</v>
      </c>
      <c r="C1358" s="30" t="s">
        <v>4113</v>
      </c>
      <c r="D1358" s="210">
        <v>94.73</v>
      </c>
    </row>
    <row r="1359" spans="1:4" x14ac:dyDescent="0.25">
      <c r="A1359" s="30">
        <v>2582</v>
      </c>
      <c r="B1359" s="30" t="s">
        <v>6504</v>
      </c>
      <c r="C1359" s="30" t="s">
        <v>4113</v>
      </c>
      <c r="D1359" s="210">
        <v>28.21</v>
      </c>
    </row>
    <row r="1360" spans="1:4" x14ac:dyDescent="0.25">
      <c r="A1360" s="30">
        <v>2597</v>
      </c>
      <c r="B1360" s="30" t="s">
        <v>6505</v>
      </c>
      <c r="C1360" s="30" t="s">
        <v>4113</v>
      </c>
      <c r="D1360" s="210">
        <v>24.17</v>
      </c>
    </row>
    <row r="1361" spans="1:4" x14ac:dyDescent="0.25">
      <c r="A1361" s="30">
        <v>2579</v>
      </c>
      <c r="B1361" s="30" t="s">
        <v>6506</v>
      </c>
      <c r="C1361" s="30" t="s">
        <v>4113</v>
      </c>
      <c r="D1361" s="210">
        <v>11.51</v>
      </c>
    </row>
    <row r="1362" spans="1:4" x14ac:dyDescent="0.25">
      <c r="A1362" s="30">
        <v>2581</v>
      </c>
      <c r="B1362" s="30" t="s">
        <v>6507</v>
      </c>
      <c r="C1362" s="30" t="s">
        <v>4113</v>
      </c>
      <c r="D1362" s="210">
        <v>14.73</v>
      </c>
    </row>
    <row r="1363" spans="1:4" x14ac:dyDescent="0.25">
      <c r="A1363" s="30">
        <v>2596</v>
      </c>
      <c r="B1363" s="30" t="s">
        <v>6508</v>
      </c>
      <c r="C1363" s="30" t="s">
        <v>4113</v>
      </c>
      <c r="D1363" s="210">
        <v>43.56</v>
      </c>
    </row>
    <row r="1364" spans="1:4" x14ac:dyDescent="0.25">
      <c r="A1364" s="30">
        <v>2580</v>
      </c>
      <c r="B1364" s="30" t="s">
        <v>6509</v>
      </c>
      <c r="C1364" s="30" t="s">
        <v>4113</v>
      </c>
      <c r="D1364" s="210">
        <v>12.61</v>
      </c>
    </row>
    <row r="1365" spans="1:4" x14ac:dyDescent="0.25">
      <c r="A1365" s="30">
        <v>2583</v>
      </c>
      <c r="B1365" s="30" t="s">
        <v>6510</v>
      </c>
      <c r="C1365" s="30" t="s">
        <v>4113</v>
      </c>
      <c r="D1365" s="210">
        <v>105.95</v>
      </c>
    </row>
    <row r="1366" spans="1:4" x14ac:dyDescent="0.25">
      <c r="A1366" s="30">
        <v>2584</v>
      </c>
      <c r="B1366" s="30" t="s">
        <v>6511</v>
      </c>
      <c r="C1366" s="30" t="s">
        <v>4113</v>
      </c>
      <c r="D1366" s="210">
        <v>176.37</v>
      </c>
    </row>
    <row r="1367" spans="1:4" x14ac:dyDescent="0.25">
      <c r="A1367" s="30">
        <v>12010</v>
      </c>
      <c r="B1367" s="30" t="s">
        <v>6512</v>
      </c>
      <c r="C1367" s="30" t="s">
        <v>4113</v>
      </c>
      <c r="D1367" s="210">
        <v>7.35</v>
      </c>
    </row>
    <row r="1368" spans="1:4" x14ac:dyDescent="0.25">
      <c r="A1368" s="30">
        <v>39329</v>
      </c>
      <c r="B1368" s="30" t="s">
        <v>6513</v>
      </c>
      <c r="C1368" s="30" t="s">
        <v>4113</v>
      </c>
      <c r="D1368" s="210">
        <v>7.68</v>
      </c>
    </row>
    <row r="1369" spans="1:4" x14ac:dyDescent="0.25">
      <c r="A1369" s="30">
        <v>39330</v>
      </c>
      <c r="B1369" s="30" t="s">
        <v>6514</v>
      </c>
      <c r="C1369" s="30" t="s">
        <v>4113</v>
      </c>
      <c r="D1369" s="210">
        <v>8.08</v>
      </c>
    </row>
    <row r="1370" spans="1:4" x14ac:dyDescent="0.25">
      <c r="A1370" s="30">
        <v>39332</v>
      </c>
      <c r="B1370" s="30" t="s">
        <v>6515</v>
      </c>
      <c r="C1370" s="30" t="s">
        <v>4113</v>
      </c>
      <c r="D1370" s="210">
        <v>9.0299999999999994</v>
      </c>
    </row>
    <row r="1371" spans="1:4" x14ac:dyDescent="0.25">
      <c r="A1371" s="30">
        <v>39331</v>
      </c>
      <c r="B1371" s="30" t="s">
        <v>6516</v>
      </c>
      <c r="C1371" s="30" t="s">
        <v>4113</v>
      </c>
      <c r="D1371" s="210">
        <v>7.19</v>
      </c>
    </row>
    <row r="1372" spans="1:4" x14ac:dyDescent="0.25">
      <c r="A1372" s="30">
        <v>39333</v>
      </c>
      <c r="B1372" s="30" t="s">
        <v>6517</v>
      </c>
      <c r="C1372" s="30" t="s">
        <v>4113</v>
      </c>
      <c r="D1372" s="210">
        <v>7.01</v>
      </c>
    </row>
    <row r="1373" spans="1:4" x14ac:dyDescent="0.25">
      <c r="A1373" s="30">
        <v>39335</v>
      </c>
      <c r="B1373" s="30" t="s">
        <v>6518</v>
      </c>
      <c r="C1373" s="30" t="s">
        <v>4113</v>
      </c>
      <c r="D1373" s="210">
        <v>8.11</v>
      </c>
    </row>
    <row r="1374" spans="1:4" x14ac:dyDescent="0.25">
      <c r="A1374" s="30">
        <v>39334</v>
      </c>
      <c r="B1374" s="30" t="s">
        <v>6519</v>
      </c>
      <c r="C1374" s="30" t="s">
        <v>4113</v>
      </c>
      <c r="D1374" s="210">
        <v>6.45</v>
      </c>
    </row>
    <row r="1375" spans="1:4" x14ac:dyDescent="0.25">
      <c r="A1375" s="30">
        <v>12016</v>
      </c>
      <c r="B1375" s="30" t="s">
        <v>6520</v>
      </c>
      <c r="C1375" s="30" t="s">
        <v>4113</v>
      </c>
      <c r="D1375" s="210">
        <v>8.09</v>
      </c>
    </row>
    <row r="1376" spans="1:4" x14ac:dyDescent="0.25">
      <c r="A1376" s="30">
        <v>12015</v>
      </c>
      <c r="B1376" s="30" t="s">
        <v>6521</v>
      </c>
      <c r="C1376" s="30" t="s">
        <v>4113</v>
      </c>
      <c r="D1376" s="210">
        <v>9.42</v>
      </c>
    </row>
    <row r="1377" spans="1:4" x14ac:dyDescent="0.25">
      <c r="A1377" s="30">
        <v>12020</v>
      </c>
      <c r="B1377" s="30" t="s">
        <v>6522</v>
      </c>
      <c r="C1377" s="30" t="s">
        <v>4113</v>
      </c>
      <c r="D1377" s="210">
        <v>8.09</v>
      </c>
    </row>
    <row r="1378" spans="1:4" x14ac:dyDescent="0.25">
      <c r="A1378" s="30">
        <v>12019</v>
      </c>
      <c r="B1378" s="30" t="s">
        <v>6523</v>
      </c>
      <c r="C1378" s="30" t="s">
        <v>4113</v>
      </c>
      <c r="D1378" s="210">
        <v>9.42</v>
      </c>
    </row>
    <row r="1379" spans="1:4" x14ac:dyDescent="0.25">
      <c r="A1379" s="30">
        <v>39336</v>
      </c>
      <c r="B1379" s="30" t="s">
        <v>6524</v>
      </c>
      <c r="C1379" s="30" t="s">
        <v>4113</v>
      </c>
      <c r="D1379" s="210">
        <v>8.08</v>
      </c>
    </row>
    <row r="1380" spans="1:4" x14ac:dyDescent="0.25">
      <c r="A1380" s="30">
        <v>39338</v>
      </c>
      <c r="B1380" s="30" t="s">
        <v>6525</v>
      </c>
      <c r="C1380" s="30" t="s">
        <v>4113</v>
      </c>
      <c r="D1380" s="210">
        <v>9.0299999999999994</v>
      </c>
    </row>
    <row r="1381" spans="1:4" x14ac:dyDescent="0.25">
      <c r="A1381" s="30">
        <v>39337</v>
      </c>
      <c r="B1381" s="30" t="s">
        <v>6526</v>
      </c>
      <c r="C1381" s="30" t="s">
        <v>4113</v>
      </c>
      <c r="D1381" s="210">
        <v>7.19</v>
      </c>
    </row>
    <row r="1382" spans="1:4" x14ac:dyDescent="0.25">
      <c r="A1382" s="30">
        <v>39341</v>
      </c>
      <c r="B1382" s="30" t="s">
        <v>6527</v>
      </c>
      <c r="C1382" s="30" t="s">
        <v>4113</v>
      </c>
      <c r="D1382" s="210">
        <v>11.77</v>
      </c>
    </row>
    <row r="1383" spans="1:4" x14ac:dyDescent="0.25">
      <c r="A1383" s="30">
        <v>39340</v>
      </c>
      <c r="B1383" s="30" t="s">
        <v>6528</v>
      </c>
      <c r="C1383" s="30" t="s">
        <v>4113</v>
      </c>
      <c r="D1383" s="210">
        <v>8.64</v>
      </c>
    </row>
    <row r="1384" spans="1:4" x14ac:dyDescent="0.25">
      <c r="A1384" s="30">
        <v>12025</v>
      </c>
      <c r="B1384" s="30" t="s">
        <v>6529</v>
      </c>
      <c r="C1384" s="30" t="s">
        <v>4113</v>
      </c>
      <c r="D1384" s="210">
        <v>8.93</v>
      </c>
    </row>
    <row r="1385" spans="1:4" x14ac:dyDescent="0.25">
      <c r="A1385" s="30">
        <v>39342</v>
      </c>
      <c r="B1385" s="30" t="s">
        <v>6530</v>
      </c>
      <c r="C1385" s="30" t="s">
        <v>4113</v>
      </c>
      <c r="D1385" s="210">
        <v>11.77</v>
      </c>
    </row>
    <row r="1386" spans="1:4" x14ac:dyDescent="0.25">
      <c r="A1386" s="30">
        <v>39343</v>
      </c>
      <c r="B1386" s="30" t="s">
        <v>6531</v>
      </c>
      <c r="C1386" s="30" t="s">
        <v>4113</v>
      </c>
      <c r="D1386" s="210">
        <v>9.94</v>
      </c>
    </row>
    <row r="1387" spans="1:4" x14ac:dyDescent="0.25">
      <c r="A1387" s="30">
        <v>39345</v>
      </c>
      <c r="B1387" s="30" t="s">
        <v>6532</v>
      </c>
      <c r="C1387" s="30" t="s">
        <v>4113</v>
      </c>
      <c r="D1387" s="210">
        <v>13.46</v>
      </c>
    </row>
    <row r="1388" spans="1:4" x14ac:dyDescent="0.25">
      <c r="A1388" s="30">
        <v>39344</v>
      </c>
      <c r="B1388" s="30" t="s">
        <v>6533</v>
      </c>
      <c r="C1388" s="30" t="s">
        <v>4113</v>
      </c>
      <c r="D1388" s="210">
        <v>9.61</v>
      </c>
    </row>
    <row r="1389" spans="1:4" x14ac:dyDescent="0.25">
      <c r="A1389" s="30">
        <v>12623</v>
      </c>
      <c r="B1389" s="30" t="s">
        <v>6534</v>
      </c>
      <c r="C1389" s="30" t="s">
        <v>4116</v>
      </c>
      <c r="D1389" s="210">
        <v>11.29</v>
      </c>
    </row>
    <row r="1390" spans="1:4" x14ac:dyDescent="0.25">
      <c r="A1390" s="30">
        <v>34498</v>
      </c>
      <c r="B1390" s="30" t="s">
        <v>6535</v>
      </c>
      <c r="C1390" s="30" t="s">
        <v>4113</v>
      </c>
      <c r="D1390" s="210">
        <v>91.46</v>
      </c>
    </row>
    <row r="1391" spans="1:4" x14ac:dyDescent="0.25">
      <c r="A1391" s="30">
        <v>13244</v>
      </c>
      <c r="B1391" s="30" t="s">
        <v>6536</v>
      </c>
      <c r="C1391" s="30" t="s">
        <v>4113</v>
      </c>
      <c r="D1391" s="210">
        <v>38.5</v>
      </c>
    </row>
    <row r="1392" spans="1:4" x14ac:dyDescent="0.25">
      <c r="A1392" s="30">
        <v>38998</v>
      </c>
      <c r="B1392" s="30" t="s">
        <v>6537</v>
      </c>
      <c r="C1392" s="30" t="s">
        <v>4113</v>
      </c>
      <c r="D1392" s="210">
        <v>13.31</v>
      </c>
    </row>
    <row r="1393" spans="1:4" x14ac:dyDescent="0.25">
      <c r="A1393" s="30">
        <v>38999</v>
      </c>
      <c r="B1393" s="30" t="s">
        <v>6538</v>
      </c>
      <c r="C1393" s="30" t="s">
        <v>4113</v>
      </c>
      <c r="D1393" s="210">
        <v>22.03</v>
      </c>
    </row>
    <row r="1394" spans="1:4" x14ac:dyDescent="0.25">
      <c r="A1394" s="30">
        <v>38996</v>
      </c>
      <c r="B1394" s="30" t="s">
        <v>6539</v>
      </c>
      <c r="C1394" s="30" t="s">
        <v>4113</v>
      </c>
      <c r="D1394" s="210">
        <v>19.23</v>
      </c>
    </row>
    <row r="1395" spans="1:4" x14ac:dyDescent="0.25">
      <c r="A1395" s="30">
        <v>38997</v>
      </c>
      <c r="B1395" s="30" t="s">
        <v>6540</v>
      </c>
      <c r="C1395" s="30" t="s">
        <v>4113</v>
      </c>
      <c r="D1395" s="210">
        <v>31.13</v>
      </c>
    </row>
    <row r="1396" spans="1:4" x14ac:dyDescent="0.25">
      <c r="A1396" s="30">
        <v>39862</v>
      </c>
      <c r="B1396" s="30" t="s">
        <v>6541</v>
      </c>
      <c r="C1396" s="30" t="s">
        <v>4113</v>
      </c>
      <c r="D1396" s="210">
        <v>13.49</v>
      </c>
    </row>
    <row r="1397" spans="1:4" x14ac:dyDescent="0.25">
      <c r="A1397" s="30">
        <v>39863</v>
      </c>
      <c r="B1397" s="30" t="s">
        <v>6542</v>
      </c>
      <c r="C1397" s="30" t="s">
        <v>4113</v>
      </c>
      <c r="D1397" s="210">
        <v>13.68</v>
      </c>
    </row>
    <row r="1398" spans="1:4" x14ac:dyDescent="0.25">
      <c r="A1398" s="30">
        <v>39864</v>
      </c>
      <c r="B1398" s="30" t="s">
        <v>6543</v>
      </c>
      <c r="C1398" s="30" t="s">
        <v>4113</v>
      </c>
      <c r="D1398" s="210">
        <v>16.97</v>
      </c>
    </row>
    <row r="1399" spans="1:4" x14ac:dyDescent="0.25">
      <c r="A1399" s="30">
        <v>39865</v>
      </c>
      <c r="B1399" s="30" t="s">
        <v>6544</v>
      </c>
      <c r="C1399" s="30" t="s">
        <v>4113</v>
      </c>
      <c r="D1399" s="210">
        <v>23.92</v>
      </c>
    </row>
    <row r="1400" spans="1:4" x14ac:dyDescent="0.25">
      <c r="A1400" s="30">
        <v>2517</v>
      </c>
      <c r="B1400" s="30" t="s">
        <v>6545</v>
      </c>
      <c r="C1400" s="30" t="s">
        <v>4113</v>
      </c>
      <c r="D1400" s="210">
        <v>17.57</v>
      </c>
    </row>
    <row r="1401" spans="1:4" x14ac:dyDescent="0.25">
      <c r="A1401" s="30">
        <v>2522</v>
      </c>
      <c r="B1401" s="30" t="s">
        <v>6546</v>
      </c>
      <c r="C1401" s="30" t="s">
        <v>4113</v>
      </c>
      <c r="D1401" s="210">
        <v>11.35</v>
      </c>
    </row>
    <row r="1402" spans="1:4" x14ac:dyDescent="0.25">
      <c r="A1402" s="30">
        <v>2548</v>
      </c>
      <c r="B1402" s="30" t="s">
        <v>6547</v>
      </c>
      <c r="C1402" s="30" t="s">
        <v>4113</v>
      </c>
      <c r="D1402" s="210">
        <v>6.98</v>
      </c>
    </row>
    <row r="1403" spans="1:4" x14ac:dyDescent="0.25">
      <c r="A1403" s="30">
        <v>2516</v>
      </c>
      <c r="B1403" s="30" t="s">
        <v>6548</v>
      </c>
      <c r="C1403" s="30" t="s">
        <v>4113</v>
      </c>
      <c r="D1403" s="210">
        <v>9.1199999999999992</v>
      </c>
    </row>
    <row r="1404" spans="1:4" x14ac:dyDescent="0.25">
      <c r="A1404" s="30">
        <v>2518</v>
      </c>
      <c r="B1404" s="30" t="s">
        <v>6549</v>
      </c>
      <c r="C1404" s="30" t="s">
        <v>4113</v>
      </c>
      <c r="D1404" s="210">
        <v>83.64</v>
      </c>
    </row>
    <row r="1405" spans="1:4" x14ac:dyDescent="0.25">
      <c r="A1405" s="30">
        <v>2521</v>
      </c>
      <c r="B1405" s="30" t="s">
        <v>6550</v>
      </c>
      <c r="C1405" s="30" t="s">
        <v>4113</v>
      </c>
      <c r="D1405" s="210">
        <v>35.6</v>
      </c>
    </row>
    <row r="1406" spans="1:4" x14ac:dyDescent="0.25">
      <c r="A1406" s="30">
        <v>2515</v>
      </c>
      <c r="B1406" s="30" t="s">
        <v>6551</v>
      </c>
      <c r="C1406" s="30" t="s">
        <v>4113</v>
      </c>
      <c r="D1406" s="210">
        <v>7.59</v>
      </c>
    </row>
    <row r="1407" spans="1:4" x14ac:dyDescent="0.25">
      <c r="A1407" s="30">
        <v>2519</v>
      </c>
      <c r="B1407" s="30" t="s">
        <v>6552</v>
      </c>
      <c r="C1407" s="30" t="s">
        <v>4113</v>
      </c>
      <c r="D1407" s="210">
        <v>100.86</v>
      </c>
    </row>
    <row r="1408" spans="1:4" x14ac:dyDescent="0.25">
      <c r="A1408" s="30">
        <v>2520</v>
      </c>
      <c r="B1408" s="30" t="s">
        <v>6553</v>
      </c>
      <c r="C1408" s="30" t="s">
        <v>4113</v>
      </c>
      <c r="D1408" s="210">
        <v>185.63</v>
      </c>
    </row>
    <row r="1409" spans="1:4" x14ac:dyDescent="0.25">
      <c r="A1409" s="30">
        <v>1602</v>
      </c>
      <c r="B1409" s="30" t="s">
        <v>6554</v>
      </c>
      <c r="C1409" s="30" t="s">
        <v>4113</v>
      </c>
      <c r="D1409" s="210">
        <v>38.22</v>
      </c>
    </row>
    <row r="1410" spans="1:4" x14ac:dyDescent="0.25">
      <c r="A1410" s="30">
        <v>1601</v>
      </c>
      <c r="B1410" s="30" t="s">
        <v>6555</v>
      </c>
      <c r="C1410" s="30" t="s">
        <v>4113</v>
      </c>
      <c r="D1410" s="210">
        <v>34.06</v>
      </c>
    </row>
    <row r="1411" spans="1:4" x14ac:dyDescent="0.25">
      <c r="A1411" s="30">
        <v>1598</v>
      </c>
      <c r="B1411" s="30" t="s">
        <v>6556</v>
      </c>
      <c r="C1411" s="30" t="s">
        <v>4113</v>
      </c>
      <c r="D1411" s="210">
        <v>10.08</v>
      </c>
    </row>
    <row r="1412" spans="1:4" x14ac:dyDescent="0.25">
      <c r="A1412" s="30">
        <v>1600</v>
      </c>
      <c r="B1412" s="30" t="s">
        <v>6557</v>
      </c>
      <c r="C1412" s="30" t="s">
        <v>4113</v>
      </c>
      <c r="D1412" s="210">
        <v>14.88</v>
      </c>
    </row>
    <row r="1413" spans="1:4" x14ac:dyDescent="0.25">
      <c r="A1413" s="30">
        <v>1603</v>
      </c>
      <c r="B1413" s="30" t="s">
        <v>6558</v>
      </c>
      <c r="C1413" s="30" t="s">
        <v>4113</v>
      </c>
      <c r="D1413" s="210">
        <v>57.7</v>
      </c>
    </row>
    <row r="1414" spans="1:4" x14ac:dyDescent="0.25">
      <c r="A1414" s="30">
        <v>1599</v>
      </c>
      <c r="B1414" s="30" t="s">
        <v>6559</v>
      </c>
      <c r="C1414" s="30" t="s">
        <v>4113</v>
      </c>
      <c r="D1414" s="210">
        <v>11.69</v>
      </c>
    </row>
    <row r="1415" spans="1:4" x14ac:dyDescent="0.25">
      <c r="A1415" s="30">
        <v>1597</v>
      </c>
      <c r="B1415" s="30" t="s">
        <v>6560</v>
      </c>
      <c r="C1415" s="30" t="s">
        <v>4113</v>
      </c>
      <c r="D1415" s="210">
        <v>9.4700000000000006</v>
      </c>
    </row>
    <row r="1416" spans="1:4" x14ac:dyDescent="0.25">
      <c r="A1416" s="30">
        <v>39600</v>
      </c>
      <c r="B1416" s="30" t="s">
        <v>6561</v>
      </c>
      <c r="C1416" s="30" t="s">
        <v>4113</v>
      </c>
      <c r="D1416" s="210">
        <v>10.36</v>
      </c>
    </row>
    <row r="1417" spans="1:4" x14ac:dyDescent="0.25">
      <c r="A1417" s="30">
        <v>39601</v>
      </c>
      <c r="B1417" s="30" t="s">
        <v>6562</v>
      </c>
      <c r="C1417" s="30" t="s">
        <v>4113</v>
      </c>
      <c r="D1417" s="210">
        <v>18.02</v>
      </c>
    </row>
    <row r="1418" spans="1:4" x14ac:dyDescent="0.25">
      <c r="A1418" s="30">
        <v>39602</v>
      </c>
      <c r="B1418" s="30" t="s">
        <v>6563</v>
      </c>
      <c r="C1418" s="30" t="s">
        <v>4113</v>
      </c>
      <c r="D1418" s="210">
        <v>1.18</v>
      </c>
    </row>
    <row r="1419" spans="1:4" x14ac:dyDescent="0.25">
      <c r="A1419" s="30">
        <v>39603</v>
      </c>
      <c r="B1419" s="30" t="s">
        <v>6564</v>
      </c>
      <c r="C1419" s="30" t="s">
        <v>4113</v>
      </c>
      <c r="D1419" s="210">
        <v>2.0299999999999998</v>
      </c>
    </row>
    <row r="1420" spans="1:4" x14ac:dyDescent="0.25">
      <c r="A1420" s="30">
        <v>11821</v>
      </c>
      <c r="B1420" s="30" t="s">
        <v>6565</v>
      </c>
      <c r="C1420" s="30" t="s">
        <v>4113</v>
      </c>
      <c r="D1420" s="210">
        <v>7.78</v>
      </c>
    </row>
    <row r="1421" spans="1:4" x14ac:dyDescent="0.25">
      <c r="A1421" s="30">
        <v>1562</v>
      </c>
      <c r="B1421" s="30" t="s">
        <v>6566</v>
      </c>
      <c r="C1421" s="30" t="s">
        <v>4113</v>
      </c>
      <c r="D1421" s="210">
        <v>12.75</v>
      </c>
    </row>
    <row r="1422" spans="1:4" x14ac:dyDescent="0.25">
      <c r="A1422" s="30">
        <v>1563</v>
      </c>
      <c r="B1422" s="30" t="s">
        <v>6567</v>
      </c>
      <c r="C1422" s="30" t="s">
        <v>4113</v>
      </c>
      <c r="D1422" s="210">
        <v>17.11</v>
      </c>
    </row>
    <row r="1423" spans="1:4" x14ac:dyDescent="0.25">
      <c r="A1423" s="30">
        <v>11856</v>
      </c>
      <c r="B1423" s="30" t="s">
        <v>6568</v>
      </c>
      <c r="C1423" s="30" t="s">
        <v>4113</v>
      </c>
      <c r="D1423" s="210">
        <v>5.0999999999999996</v>
      </c>
    </row>
    <row r="1424" spans="1:4" x14ac:dyDescent="0.25">
      <c r="A1424" s="30">
        <v>11857</v>
      </c>
      <c r="B1424" s="30" t="s">
        <v>6569</v>
      </c>
      <c r="C1424" s="30" t="s">
        <v>4113</v>
      </c>
      <c r="D1424" s="210">
        <v>26.84</v>
      </c>
    </row>
    <row r="1425" spans="1:4" x14ac:dyDescent="0.25">
      <c r="A1425" s="30">
        <v>11858</v>
      </c>
      <c r="B1425" s="30" t="s">
        <v>6570</v>
      </c>
      <c r="C1425" s="30" t="s">
        <v>4113</v>
      </c>
      <c r="D1425" s="210">
        <v>33.31</v>
      </c>
    </row>
    <row r="1426" spans="1:4" x14ac:dyDescent="0.25">
      <c r="A1426" s="30">
        <v>1539</v>
      </c>
      <c r="B1426" s="30" t="s">
        <v>6571</v>
      </c>
      <c r="C1426" s="30" t="s">
        <v>4113</v>
      </c>
      <c r="D1426" s="210">
        <v>5.99</v>
      </c>
    </row>
    <row r="1427" spans="1:4" x14ac:dyDescent="0.25">
      <c r="A1427" s="30">
        <v>11859</v>
      </c>
      <c r="B1427" s="30" t="s">
        <v>6572</v>
      </c>
      <c r="C1427" s="30" t="s">
        <v>4113</v>
      </c>
      <c r="D1427" s="210">
        <v>45.32</v>
      </c>
    </row>
    <row r="1428" spans="1:4" x14ac:dyDescent="0.25">
      <c r="A1428" s="30">
        <v>1550</v>
      </c>
      <c r="B1428" s="30" t="s">
        <v>6573</v>
      </c>
      <c r="C1428" s="30" t="s">
        <v>4113</v>
      </c>
      <c r="D1428" s="210">
        <v>6.32</v>
      </c>
    </row>
    <row r="1429" spans="1:4" x14ac:dyDescent="0.25">
      <c r="A1429" s="30">
        <v>11854</v>
      </c>
      <c r="B1429" s="30" t="s">
        <v>6574</v>
      </c>
      <c r="C1429" s="30" t="s">
        <v>4113</v>
      </c>
      <c r="D1429" s="210">
        <v>7.9</v>
      </c>
    </row>
    <row r="1430" spans="1:4" x14ac:dyDescent="0.25">
      <c r="A1430" s="30">
        <v>11862</v>
      </c>
      <c r="B1430" s="30" t="s">
        <v>6575</v>
      </c>
      <c r="C1430" s="30" t="s">
        <v>4113</v>
      </c>
      <c r="D1430" s="210">
        <v>11.08</v>
      </c>
    </row>
    <row r="1431" spans="1:4" x14ac:dyDescent="0.25">
      <c r="A1431" s="30">
        <v>11863</v>
      </c>
      <c r="B1431" s="30" t="s">
        <v>6576</v>
      </c>
      <c r="C1431" s="30" t="s">
        <v>4113</v>
      </c>
      <c r="D1431" s="210">
        <v>4.47</v>
      </c>
    </row>
    <row r="1432" spans="1:4" x14ac:dyDescent="0.25">
      <c r="A1432" s="30">
        <v>11855</v>
      </c>
      <c r="B1432" s="30" t="s">
        <v>6577</v>
      </c>
      <c r="C1432" s="30" t="s">
        <v>4113</v>
      </c>
      <c r="D1432" s="210">
        <v>16.54</v>
      </c>
    </row>
    <row r="1433" spans="1:4" x14ac:dyDescent="0.25">
      <c r="A1433" s="30">
        <v>11864</v>
      </c>
      <c r="B1433" s="30" t="s">
        <v>6578</v>
      </c>
      <c r="C1433" s="30" t="s">
        <v>4113</v>
      </c>
      <c r="D1433" s="210">
        <v>25.01</v>
      </c>
    </row>
    <row r="1434" spans="1:4" x14ac:dyDescent="0.25">
      <c r="A1434" s="30">
        <v>2527</v>
      </c>
      <c r="B1434" s="30" t="s">
        <v>6579</v>
      </c>
      <c r="C1434" s="30" t="s">
        <v>4113</v>
      </c>
      <c r="D1434" s="210">
        <v>6.29</v>
      </c>
    </row>
    <row r="1435" spans="1:4" x14ac:dyDescent="0.25">
      <c r="A1435" s="30">
        <v>2526</v>
      </c>
      <c r="B1435" s="30" t="s">
        <v>6580</v>
      </c>
      <c r="C1435" s="30" t="s">
        <v>4113</v>
      </c>
      <c r="D1435" s="210">
        <v>4.03</v>
      </c>
    </row>
    <row r="1436" spans="1:4" x14ac:dyDescent="0.25">
      <c r="A1436" s="30">
        <v>2487</v>
      </c>
      <c r="B1436" s="30" t="s">
        <v>6581</v>
      </c>
      <c r="C1436" s="30" t="s">
        <v>4113</v>
      </c>
      <c r="D1436" s="210">
        <v>1.37</v>
      </c>
    </row>
    <row r="1437" spans="1:4" x14ac:dyDescent="0.25">
      <c r="A1437" s="30">
        <v>2483</v>
      </c>
      <c r="B1437" s="30" t="s">
        <v>6582</v>
      </c>
      <c r="C1437" s="30" t="s">
        <v>4113</v>
      </c>
      <c r="D1437" s="210">
        <v>2.87</v>
      </c>
    </row>
    <row r="1438" spans="1:4" x14ac:dyDescent="0.25">
      <c r="A1438" s="30">
        <v>2528</v>
      </c>
      <c r="B1438" s="30" t="s">
        <v>6583</v>
      </c>
      <c r="C1438" s="30" t="s">
        <v>4113</v>
      </c>
      <c r="D1438" s="210">
        <v>15.83</v>
      </c>
    </row>
    <row r="1439" spans="1:4" x14ac:dyDescent="0.25">
      <c r="A1439" s="30">
        <v>2489</v>
      </c>
      <c r="B1439" s="30" t="s">
        <v>6584</v>
      </c>
      <c r="C1439" s="30" t="s">
        <v>4113</v>
      </c>
      <c r="D1439" s="210">
        <v>6.97</v>
      </c>
    </row>
    <row r="1440" spans="1:4" x14ac:dyDescent="0.25">
      <c r="A1440" s="30">
        <v>2488</v>
      </c>
      <c r="B1440" s="30" t="s">
        <v>6585</v>
      </c>
      <c r="C1440" s="30" t="s">
        <v>4113</v>
      </c>
      <c r="D1440" s="210">
        <v>1.61</v>
      </c>
    </row>
    <row r="1441" spans="1:4" x14ac:dyDescent="0.25">
      <c r="A1441" s="30">
        <v>2484</v>
      </c>
      <c r="B1441" s="30" t="s">
        <v>6586</v>
      </c>
      <c r="C1441" s="30" t="s">
        <v>4113</v>
      </c>
      <c r="D1441" s="210">
        <v>22.99</v>
      </c>
    </row>
    <row r="1442" spans="1:4" x14ac:dyDescent="0.25">
      <c r="A1442" s="30">
        <v>2485</v>
      </c>
      <c r="B1442" s="30" t="s">
        <v>6587</v>
      </c>
      <c r="C1442" s="30" t="s">
        <v>4113</v>
      </c>
      <c r="D1442" s="210">
        <v>36.03</v>
      </c>
    </row>
    <row r="1443" spans="1:4" x14ac:dyDescent="0.25">
      <c r="A1443" s="30">
        <v>38005</v>
      </c>
      <c r="B1443" s="30" t="s">
        <v>6588</v>
      </c>
      <c r="C1443" s="30" t="s">
        <v>4113</v>
      </c>
      <c r="D1443" s="210">
        <v>26.88</v>
      </c>
    </row>
    <row r="1444" spans="1:4" x14ac:dyDescent="0.25">
      <c r="A1444" s="30">
        <v>38006</v>
      </c>
      <c r="B1444" s="30" t="s">
        <v>6589</v>
      </c>
      <c r="C1444" s="30" t="s">
        <v>4113</v>
      </c>
      <c r="D1444" s="210">
        <v>32.99</v>
      </c>
    </row>
    <row r="1445" spans="1:4" x14ac:dyDescent="0.25">
      <c r="A1445" s="30">
        <v>38428</v>
      </c>
      <c r="B1445" s="30" t="s">
        <v>6590</v>
      </c>
      <c r="C1445" s="30" t="s">
        <v>4113</v>
      </c>
      <c r="D1445" s="210">
        <v>30.91</v>
      </c>
    </row>
    <row r="1446" spans="1:4" x14ac:dyDescent="0.25">
      <c r="A1446" s="30">
        <v>38007</v>
      </c>
      <c r="B1446" s="30" t="s">
        <v>6591</v>
      </c>
      <c r="C1446" s="30" t="s">
        <v>4113</v>
      </c>
      <c r="D1446" s="210">
        <v>50.5</v>
      </c>
    </row>
    <row r="1447" spans="1:4" x14ac:dyDescent="0.25">
      <c r="A1447" s="30">
        <v>38008</v>
      </c>
      <c r="B1447" s="30" t="s">
        <v>6592</v>
      </c>
      <c r="C1447" s="30" t="s">
        <v>4113</v>
      </c>
      <c r="D1447" s="210">
        <v>203.38</v>
      </c>
    </row>
    <row r="1448" spans="1:4" x14ac:dyDescent="0.25">
      <c r="A1448" s="30">
        <v>38009</v>
      </c>
      <c r="B1448" s="30" t="s">
        <v>6593</v>
      </c>
      <c r="C1448" s="30" t="s">
        <v>4113</v>
      </c>
      <c r="D1448" s="210">
        <v>248.56</v>
      </c>
    </row>
    <row r="1449" spans="1:4" x14ac:dyDescent="0.25">
      <c r="A1449" s="30">
        <v>39279</v>
      </c>
      <c r="B1449" s="30" t="s">
        <v>6594</v>
      </c>
      <c r="C1449" s="30" t="s">
        <v>4113</v>
      </c>
      <c r="D1449" s="210">
        <v>15.22</v>
      </c>
    </row>
    <row r="1450" spans="1:4" x14ac:dyDescent="0.25">
      <c r="A1450" s="30">
        <v>38845</v>
      </c>
      <c r="B1450" s="30" t="s">
        <v>6595</v>
      </c>
      <c r="C1450" s="30" t="s">
        <v>4113</v>
      </c>
      <c r="D1450" s="210">
        <v>22.02</v>
      </c>
    </row>
    <row r="1451" spans="1:4" x14ac:dyDescent="0.25">
      <c r="A1451" s="30">
        <v>39280</v>
      </c>
      <c r="B1451" s="30" t="s">
        <v>6596</v>
      </c>
      <c r="C1451" s="30" t="s">
        <v>4113</v>
      </c>
      <c r="D1451" s="210">
        <v>19.73</v>
      </c>
    </row>
    <row r="1452" spans="1:4" x14ac:dyDescent="0.25">
      <c r="A1452" s="30">
        <v>39281</v>
      </c>
      <c r="B1452" s="30" t="s">
        <v>6597</v>
      </c>
      <c r="C1452" s="30" t="s">
        <v>4113</v>
      </c>
      <c r="D1452" s="210">
        <v>25.98</v>
      </c>
    </row>
    <row r="1453" spans="1:4" x14ac:dyDescent="0.25">
      <c r="A1453" s="30">
        <v>38849</v>
      </c>
      <c r="B1453" s="30" t="s">
        <v>6598</v>
      </c>
      <c r="C1453" s="30" t="s">
        <v>4113</v>
      </c>
      <c r="D1453" s="210">
        <v>22.25</v>
      </c>
    </row>
    <row r="1454" spans="1:4" x14ac:dyDescent="0.25">
      <c r="A1454" s="30">
        <v>39282</v>
      </c>
      <c r="B1454" s="30" t="s">
        <v>6599</v>
      </c>
      <c r="C1454" s="30" t="s">
        <v>4113</v>
      </c>
      <c r="D1454" s="210">
        <v>26.6</v>
      </c>
    </row>
    <row r="1455" spans="1:4" x14ac:dyDescent="0.25">
      <c r="A1455" s="30">
        <v>38852</v>
      </c>
      <c r="B1455" s="30" t="s">
        <v>6600</v>
      </c>
      <c r="C1455" s="30" t="s">
        <v>4113</v>
      </c>
      <c r="D1455" s="210">
        <v>36.19</v>
      </c>
    </row>
    <row r="1456" spans="1:4" x14ac:dyDescent="0.25">
      <c r="A1456" s="30">
        <v>38844</v>
      </c>
      <c r="B1456" s="30" t="s">
        <v>6601</v>
      </c>
      <c r="C1456" s="30" t="s">
        <v>4113</v>
      </c>
      <c r="D1456" s="210">
        <v>11.12</v>
      </c>
    </row>
    <row r="1457" spans="1:4" x14ac:dyDescent="0.25">
      <c r="A1457" s="30">
        <v>38846</v>
      </c>
      <c r="B1457" s="30" t="s">
        <v>6602</v>
      </c>
      <c r="C1457" s="30" t="s">
        <v>4113</v>
      </c>
      <c r="D1457" s="210">
        <v>12.16</v>
      </c>
    </row>
    <row r="1458" spans="1:4" x14ac:dyDescent="0.25">
      <c r="A1458" s="30">
        <v>38847</v>
      </c>
      <c r="B1458" s="30" t="s">
        <v>6603</v>
      </c>
      <c r="C1458" s="30" t="s">
        <v>4113</v>
      </c>
      <c r="D1458" s="210">
        <v>14.96</v>
      </c>
    </row>
    <row r="1459" spans="1:4" x14ac:dyDescent="0.25">
      <c r="A1459" s="30">
        <v>38850</v>
      </c>
      <c r="B1459" s="30" t="s">
        <v>6604</v>
      </c>
      <c r="C1459" s="30" t="s">
        <v>4113</v>
      </c>
      <c r="D1459" s="210">
        <v>20.8</v>
      </c>
    </row>
    <row r="1460" spans="1:4" x14ac:dyDescent="0.25">
      <c r="A1460" s="30">
        <v>38848</v>
      </c>
      <c r="B1460" s="30" t="s">
        <v>6605</v>
      </c>
      <c r="C1460" s="30" t="s">
        <v>4113</v>
      </c>
      <c r="D1460" s="210">
        <v>17.399999999999999</v>
      </c>
    </row>
    <row r="1461" spans="1:4" x14ac:dyDescent="0.25">
      <c r="A1461" s="30">
        <v>38851</v>
      </c>
      <c r="B1461" s="30" t="s">
        <v>6606</v>
      </c>
      <c r="C1461" s="30" t="s">
        <v>4113</v>
      </c>
      <c r="D1461" s="210">
        <v>31.62</v>
      </c>
    </row>
    <row r="1462" spans="1:4" x14ac:dyDescent="0.25">
      <c r="A1462" s="30">
        <v>38860</v>
      </c>
      <c r="B1462" s="30" t="s">
        <v>6607</v>
      </c>
      <c r="C1462" s="30" t="s">
        <v>4113</v>
      </c>
      <c r="D1462" s="210">
        <v>8.93</v>
      </c>
    </row>
    <row r="1463" spans="1:4" x14ac:dyDescent="0.25">
      <c r="A1463" s="30">
        <v>38861</v>
      </c>
      <c r="B1463" s="30" t="s">
        <v>6608</v>
      </c>
      <c r="C1463" s="30" t="s">
        <v>4113</v>
      </c>
      <c r="D1463" s="210">
        <v>12.03</v>
      </c>
    </row>
    <row r="1464" spans="1:4" x14ac:dyDescent="0.25">
      <c r="A1464" s="30">
        <v>38862</v>
      </c>
      <c r="B1464" s="30" t="s">
        <v>6609</v>
      </c>
      <c r="C1464" s="30" t="s">
        <v>4113</v>
      </c>
      <c r="D1464" s="210">
        <v>10.14</v>
      </c>
    </row>
    <row r="1465" spans="1:4" x14ac:dyDescent="0.25">
      <c r="A1465" s="30">
        <v>38863</v>
      </c>
      <c r="B1465" s="30" t="s">
        <v>6610</v>
      </c>
      <c r="C1465" s="30" t="s">
        <v>4113</v>
      </c>
      <c r="D1465" s="210">
        <v>11.65</v>
      </c>
    </row>
    <row r="1466" spans="1:4" x14ac:dyDescent="0.25">
      <c r="A1466" s="30">
        <v>38865</v>
      </c>
      <c r="B1466" s="30" t="s">
        <v>6611</v>
      </c>
      <c r="C1466" s="30" t="s">
        <v>4113</v>
      </c>
      <c r="D1466" s="210">
        <v>15.82</v>
      </c>
    </row>
    <row r="1467" spans="1:4" x14ac:dyDescent="0.25">
      <c r="A1467" s="30">
        <v>38864</v>
      </c>
      <c r="B1467" s="30" t="s">
        <v>6612</v>
      </c>
      <c r="C1467" s="30" t="s">
        <v>4113</v>
      </c>
      <c r="D1467" s="210">
        <v>24.17</v>
      </c>
    </row>
    <row r="1468" spans="1:4" x14ac:dyDescent="0.25">
      <c r="A1468" s="30">
        <v>38866</v>
      </c>
      <c r="B1468" s="30" t="s">
        <v>6613</v>
      </c>
      <c r="C1468" s="30" t="s">
        <v>4113</v>
      </c>
      <c r="D1468" s="210">
        <v>17.02</v>
      </c>
    </row>
    <row r="1469" spans="1:4" x14ac:dyDescent="0.25">
      <c r="A1469" s="30">
        <v>38868</v>
      </c>
      <c r="B1469" s="30" t="s">
        <v>6614</v>
      </c>
      <c r="C1469" s="30" t="s">
        <v>4113</v>
      </c>
      <c r="D1469" s="210">
        <v>28.37</v>
      </c>
    </row>
    <row r="1470" spans="1:4" x14ac:dyDescent="0.25">
      <c r="A1470" s="30">
        <v>38853</v>
      </c>
      <c r="B1470" s="30" t="s">
        <v>6615</v>
      </c>
      <c r="C1470" s="30" t="s">
        <v>4113</v>
      </c>
      <c r="D1470" s="210">
        <v>9.17</v>
      </c>
    </row>
    <row r="1471" spans="1:4" x14ac:dyDescent="0.25">
      <c r="A1471" s="30">
        <v>38854</v>
      </c>
      <c r="B1471" s="30" t="s">
        <v>6616</v>
      </c>
      <c r="C1471" s="30" t="s">
        <v>4113</v>
      </c>
      <c r="D1471" s="210">
        <v>12.53</v>
      </c>
    </row>
    <row r="1472" spans="1:4" x14ac:dyDescent="0.25">
      <c r="A1472" s="30">
        <v>38855</v>
      </c>
      <c r="B1472" s="30" t="s">
        <v>6617</v>
      </c>
      <c r="C1472" s="30" t="s">
        <v>4113</v>
      </c>
      <c r="D1472" s="210">
        <v>9.2899999999999991</v>
      </c>
    </row>
    <row r="1473" spans="1:4" x14ac:dyDescent="0.25">
      <c r="A1473" s="30">
        <v>38856</v>
      </c>
      <c r="B1473" s="30" t="s">
        <v>6618</v>
      </c>
      <c r="C1473" s="30" t="s">
        <v>4113</v>
      </c>
      <c r="D1473" s="210">
        <v>14.93</v>
      </c>
    </row>
    <row r="1474" spans="1:4" x14ac:dyDescent="0.25">
      <c r="A1474" s="30">
        <v>38857</v>
      </c>
      <c r="B1474" s="30" t="s">
        <v>6619</v>
      </c>
      <c r="C1474" s="30" t="s">
        <v>4113</v>
      </c>
      <c r="D1474" s="210">
        <v>19.739999999999998</v>
      </c>
    </row>
    <row r="1475" spans="1:4" x14ac:dyDescent="0.25">
      <c r="A1475" s="30">
        <v>38858</v>
      </c>
      <c r="B1475" s="30" t="s">
        <v>6620</v>
      </c>
      <c r="C1475" s="30" t="s">
        <v>4113</v>
      </c>
      <c r="D1475" s="210">
        <v>17.95</v>
      </c>
    </row>
    <row r="1476" spans="1:4" x14ac:dyDescent="0.25">
      <c r="A1476" s="30">
        <v>38859</v>
      </c>
      <c r="B1476" s="30" t="s">
        <v>6621</v>
      </c>
      <c r="C1476" s="30" t="s">
        <v>4113</v>
      </c>
      <c r="D1476" s="210">
        <v>29.07</v>
      </c>
    </row>
    <row r="1477" spans="1:4" x14ac:dyDescent="0.25">
      <c r="A1477" s="30">
        <v>3104</v>
      </c>
      <c r="B1477" s="30" t="s">
        <v>13340</v>
      </c>
      <c r="C1477" s="30" t="s">
        <v>4140</v>
      </c>
      <c r="D1477" s="210">
        <v>115.24</v>
      </c>
    </row>
    <row r="1478" spans="1:4" x14ac:dyDescent="0.25">
      <c r="A1478" s="30">
        <v>1607</v>
      </c>
      <c r="B1478" s="30" t="s">
        <v>6622</v>
      </c>
      <c r="C1478" s="30" t="s">
        <v>4140</v>
      </c>
      <c r="D1478" s="210">
        <v>0.22</v>
      </c>
    </row>
    <row r="1479" spans="1:4" x14ac:dyDescent="0.25">
      <c r="A1479" s="30">
        <v>38169</v>
      </c>
      <c r="B1479" s="30" t="s">
        <v>6623</v>
      </c>
      <c r="C1479" s="30" t="s">
        <v>4140</v>
      </c>
      <c r="D1479" s="210">
        <v>84.93</v>
      </c>
    </row>
    <row r="1480" spans="1:4" x14ac:dyDescent="0.25">
      <c r="A1480" s="30">
        <v>6142</v>
      </c>
      <c r="B1480" s="30" t="s">
        <v>6624</v>
      </c>
      <c r="C1480" s="30" t="s">
        <v>4113</v>
      </c>
      <c r="D1480" s="210">
        <v>7.56</v>
      </c>
    </row>
    <row r="1481" spans="1:4" x14ac:dyDescent="0.25">
      <c r="A1481" s="30">
        <v>11686</v>
      </c>
      <c r="B1481" s="30" t="s">
        <v>6625</v>
      </c>
      <c r="C1481" s="30" t="s">
        <v>4113</v>
      </c>
      <c r="D1481" s="210">
        <v>10.5</v>
      </c>
    </row>
    <row r="1482" spans="1:4" x14ac:dyDescent="0.25">
      <c r="A1482" s="30">
        <v>37598</v>
      </c>
      <c r="B1482" s="30" t="s">
        <v>6626</v>
      </c>
      <c r="C1482" s="30" t="s">
        <v>4113</v>
      </c>
      <c r="D1482" s="210">
        <v>23.97</v>
      </c>
    </row>
    <row r="1483" spans="1:4" x14ac:dyDescent="0.25">
      <c r="A1483" s="30">
        <v>25398</v>
      </c>
      <c r="B1483" s="30" t="s">
        <v>6627</v>
      </c>
      <c r="C1483" s="30" t="s">
        <v>4113</v>
      </c>
      <c r="D1483" s="211">
        <v>4506.5</v>
      </c>
    </row>
    <row r="1484" spans="1:4" x14ac:dyDescent="0.25">
      <c r="A1484" s="30">
        <v>25399</v>
      </c>
      <c r="B1484" s="30" t="s">
        <v>6628</v>
      </c>
      <c r="C1484" s="30" t="s">
        <v>4113</v>
      </c>
      <c r="D1484" s="211">
        <v>2735.84</v>
      </c>
    </row>
    <row r="1485" spans="1:4" x14ac:dyDescent="0.25">
      <c r="A1485" s="30">
        <v>43440</v>
      </c>
      <c r="B1485" s="30" t="s">
        <v>13341</v>
      </c>
      <c r="C1485" s="30" t="s">
        <v>4113</v>
      </c>
      <c r="D1485" s="210">
        <v>403.65</v>
      </c>
    </row>
    <row r="1486" spans="1:4" x14ac:dyDescent="0.25">
      <c r="A1486" s="30">
        <v>10667</v>
      </c>
      <c r="B1486" s="30" t="s">
        <v>6629</v>
      </c>
      <c r="C1486" s="30" t="s">
        <v>4113</v>
      </c>
      <c r="D1486" s="211">
        <v>13865</v>
      </c>
    </row>
    <row r="1487" spans="1:4" x14ac:dyDescent="0.25">
      <c r="A1487" s="30">
        <v>1613</v>
      </c>
      <c r="B1487" s="30" t="s">
        <v>6630</v>
      </c>
      <c r="C1487" s="30" t="s">
        <v>4113</v>
      </c>
      <c r="D1487" s="211">
        <v>1296.28</v>
      </c>
    </row>
    <row r="1488" spans="1:4" x14ac:dyDescent="0.25">
      <c r="A1488" s="30">
        <v>1626</v>
      </c>
      <c r="B1488" s="30" t="s">
        <v>6631</v>
      </c>
      <c r="C1488" s="30" t="s">
        <v>4113</v>
      </c>
      <c r="D1488" s="211">
        <v>1938.75</v>
      </c>
    </row>
    <row r="1489" spans="1:4" x14ac:dyDescent="0.25">
      <c r="A1489" s="30">
        <v>1625</v>
      </c>
      <c r="B1489" s="30" t="s">
        <v>6632</v>
      </c>
      <c r="C1489" s="30" t="s">
        <v>4113</v>
      </c>
      <c r="D1489" s="210">
        <v>135.41</v>
      </c>
    </row>
    <row r="1490" spans="1:4" x14ac:dyDescent="0.25">
      <c r="A1490" s="30">
        <v>1622</v>
      </c>
      <c r="B1490" s="30" t="s">
        <v>6633</v>
      </c>
      <c r="C1490" s="30" t="s">
        <v>4113</v>
      </c>
      <c r="D1490" s="211">
        <v>4374.96</v>
      </c>
    </row>
    <row r="1491" spans="1:4" x14ac:dyDescent="0.25">
      <c r="A1491" s="30">
        <v>1620</v>
      </c>
      <c r="B1491" s="30" t="s">
        <v>6634</v>
      </c>
      <c r="C1491" s="30" t="s">
        <v>4113</v>
      </c>
      <c r="D1491" s="210">
        <v>285.25</v>
      </c>
    </row>
    <row r="1492" spans="1:4" x14ac:dyDescent="0.25">
      <c r="A1492" s="30">
        <v>1629</v>
      </c>
      <c r="B1492" s="30" t="s">
        <v>6635</v>
      </c>
      <c r="C1492" s="30" t="s">
        <v>4113</v>
      </c>
      <c r="D1492" s="211">
        <v>10647.61</v>
      </c>
    </row>
    <row r="1493" spans="1:4" x14ac:dyDescent="0.25">
      <c r="A1493" s="30">
        <v>1627</v>
      </c>
      <c r="B1493" s="30" t="s">
        <v>6636</v>
      </c>
      <c r="C1493" s="30" t="s">
        <v>4113</v>
      </c>
      <c r="D1493" s="210">
        <v>545.25</v>
      </c>
    </row>
    <row r="1494" spans="1:4" x14ac:dyDescent="0.25">
      <c r="A1494" s="30">
        <v>1623</v>
      </c>
      <c r="B1494" s="30" t="s">
        <v>6637</v>
      </c>
      <c r="C1494" s="30" t="s">
        <v>4113</v>
      </c>
      <c r="D1494" s="210">
        <v>110.43</v>
      </c>
    </row>
    <row r="1495" spans="1:4" x14ac:dyDescent="0.25">
      <c r="A1495" s="30">
        <v>1619</v>
      </c>
      <c r="B1495" s="30" t="s">
        <v>6638</v>
      </c>
      <c r="C1495" s="30" t="s">
        <v>4113</v>
      </c>
      <c r="D1495" s="210">
        <v>151.91</v>
      </c>
    </row>
    <row r="1496" spans="1:4" x14ac:dyDescent="0.25">
      <c r="A1496" s="30">
        <v>1630</v>
      </c>
      <c r="B1496" s="30" t="s">
        <v>6639</v>
      </c>
      <c r="C1496" s="30" t="s">
        <v>4113</v>
      </c>
      <c r="D1496" s="211">
        <v>3344.75</v>
      </c>
    </row>
    <row r="1497" spans="1:4" x14ac:dyDescent="0.25">
      <c r="A1497" s="30">
        <v>1616</v>
      </c>
      <c r="B1497" s="30" t="s">
        <v>6640</v>
      </c>
      <c r="C1497" s="30" t="s">
        <v>4113</v>
      </c>
      <c r="D1497" s="211">
        <v>5144.28</v>
      </c>
    </row>
    <row r="1498" spans="1:4" x14ac:dyDescent="0.25">
      <c r="A1498" s="30">
        <v>1614</v>
      </c>
      <c r="B1498" s="30" t="s">
        <v>6641</v>
      </c>
      <c r="C1498" s="30" t="s">
        <v>4113</v>
      </c>
      <c r="D1498" s="210">
        <v>235.11</v>
      </c>
    </row>
    <row r="1499" spans="1:4" x14ac:dyDescent="0.25">
      <c r="A1499" s="30">
        <v>1617</v>
      </c>
      <c r="B1499" s="30" t="s">
        <v>6642</v>
      </c>
      <c r="C1499" s="30" t="s">
        <v>4113</v>
      </c>
      <c r="D1499" s="211">
        <v>6141.16</v>
      </c>
    </row>
    <row r="1500" spans="1:4" x14ac:dyDescent="0.25">
      <c r="A1500" s="30">
        <v>1621</v>
      </c>
      <c r="B1500" s="30" t="s">
        <v>6643</v>
      </c>
      <c r="C1500" s="30" t="s">
        <v>4113</v>
      </c>
      <c r="D1500" s="210">
        <v>420.49</v>
      </c>
    </row>
    <row r="1501" spans="1:4" x14ac:dyDescent="0.25">
      <c r="A1501" s="30">
        <v>1624</v>
      </c>
      <c r="B1501" s="30" t="s">
        <v>6644</v>
      </c>
      <c r="C1501" s="30" t="s">
        <v>4113</v>
      </c>
      <c r="D1501" s="211">
        <v>15095.27</v>
      </c>
    </row>
    <row r="1502" spans="1:4" x14ac:dyDescent="0.25">
      <c r="A1502" s="30">
        <v>1615</v>
      </c>
      <c r="B1502" s="30" t="s">
        <v>6645</v>
      </c>
      <c r="C1502" s="30" t="s">
        <v>4113</v>
      </c>
      <c r="D1502" s="210">
        <v>789.62</v>
      </c>
    </row>
    <row r="1503" spans="1:4" x14ac:dyDescent="0.25">
      <c r="A1503" s="30">
        <v>1612</v>
      </c>
      <c r="B1503" s="30" t="s">
        <v>6646</v>
      </c>
      <c r="C1503" s="30" t="s">
        <v>4113</v>
      </c>
      <c r="D1503" s="210">
        <v>104</v>
      </c>
    </row>
    <row r="1504" spans="1:4" x14ac:dyDescent="0.25">
      <c r="A1504" s="30">
        <v>1618</v>
      </c>
      <c r="B1504" s="30" t="s">
        <v>6647</v>
      </c>
      <c r="C1504" s="30" t="s">
        <v>4113</v>
      </c>
      <c r="D1504" s="211">
        <v>1085.05</v>
      </c>
    </row>
    <row r="1505" spans="1:4" x14ac:dyDescent="0.25">
      <c r="A1505" s="30">
        <v>14211</v>
      </c>
      <c r="B1505" s="30" t="s">
        <v>6648</v>
      </c>
      <c r="C1505" s="30" t="s">
        <v>4113</v>
      </c>
      <c r="D1505" s="210">
        <v>24.83</v>
      </c>
    </row>
    <row r="1506" spans="1:4" x14ac:dyDescent="0.25">
      <c r="A1506" s="30">
        <v>34500</v>
      </c>
      <c r="B1506" s="30" t="s">
        <v>6649</v>
      </c>
      <c r="C1506" s="30" t="s">
        <v>4115</v>
      </c>
      <c r="D1506" s="210">
        <v>114.58</v>
      </c>
    </row>
    <row r="1507" spans="1:4" x14ac:dyDescent="0.25">
      <c r="A1507" s="30">
        <v>40934</v>
      </c>
      <c r="B1507" s="30" t="s">
        <v>6650</v>
      </c>
      <c r="C1507" s="30" t="s">
        <v>4120</v>
      </c>
      <c r="D1507" s="211">
        <v>20298.95</v>
      </c>
    </row>
    <row r="1508" spans="1:4" x14ac:dyDescent="0.25">
      <c r="A1508" s="30">
        <v>38200</v>
      </c>
      <c r="B1508" s="30" t="s">
        <v>6651</v>
      </c>
      <c r="C1508" s="30" t="s">
        <v>4142</v>
      </c>
      <c r="D1508" s="210">
        <v>597.13</v>
      </c>
    </row>
    <row r="1509" spans="1:4" x14ac:dyDescent="0.25">
      <c r="A1509" s="30">
        <v>39269</v>
      </c>
      <c r="B1509" s="30" t="s">
        <v>6652</v>
      </c>
      <c r="C1509" s="30" t="s">
        <v>4116</v>
      </c>
      <c r="D1509" s="210">
        <v>1.46</v>
      </c>
    </row>
    <row r="1510" spans="1:4" x14ac:dyDescent="0.25">
      <c r="A1510" s="30">
        <v>11889</v>
      </c>
      <c r="B1510" s="30" t="s">
        <v>6653</v>
      </c>
      <c r="C1510" s="30" t="s">
        <v>4116</v>
      </c>
      <c r="D1510" s="210">
        <v>2.0299999999999998</v>
      </c>
    </row>
    <row r="1511" spans="1:4" x14ac:dyDescent="0.25">
      <c r="A1511" s="30">
        <v>39270</v>
      </c>
      <c r="B1511" s="30" t="s">
        <v>6654</v>
      </c>
      <c r="C1511" s="30" t="s">
        <v>4116</v>
      </c>
      <c r="D1511" s="210">
        <v>2.42</v>
      </c>
    </row>
    <row r="1512" spans="1:4" x14ac:dyDescent="0.25">
      <c r="A1512" s="30">
        <v>11890</v>
      </c>
      <c r="B1512" s="30" t="s">
        <v>6655</v>
      </c>
      <c r="C1512" s="30" t="s">
        <v>4116</v>
      </c>
      <c r="D1512" s="210">
        <v>3.15</v>
      </c>
    </row>
    <row r="1513" spans="1:4" x14ac:dyDescent="0.25">
      <c r="A1513" s="30">
        <v>11891</v>
      </c>
      <c r="B1513" s="30" t="s">
        <v>6656</v>
      </c>
      <c r="C1513" s="30" t="s">
        <v>4116</v>
      </c>
      <c r="D1513" s="210">
        <v>5.19</v>
      </c>
    </row>
    <row r="1514" spans="1:4" x14ac:dyDescent="0.25">
      <c r="A1514" s="30">
        <v>11892</v>
      </c>
      <c r="B1514" s="30" t="s">
        <v>6657</v>
      </c>
      <c r="C1514" s="30" t="s">
        <v>4116</v>
      </c>
      <c r="D1514" s="210">
        <v>8</v>
      </c>
    </row>
    <row r="1515" spans="1:4" x14ac:dyDescent="0.25">
      <c r="A1515" s="30">
        <v>37601</v>
      </c>
      <c r="B1515" s="30" t="s">
        <v>6658</v>
      </c>
      <c r="C1515" s="30" t="s">
        <v>4116</v>
      </c>
      <c r="D1515" s="210">
        <v>5.32</v>
      </c>
    </row>
    <row r="1516" spans="1:4" x14ac:dyDescent="0.25">
      <c r="A1516" s="30">
        <v>1634</v>
      </c>
      <c r="B1516" s="30" t="s">
        <v>6659</v>
      </c>
      <c r="C1516" s="30" t="s">
        <v>4116</v>
      </c>
      <c r="D1516" s="210">
        <v>5.5</v>
      </c>
    </row>
    <row r="1517" spans="1:4" x14ac:dyDescent="0.25">
      <c r="A1517" s="30">
        <v>5086</v>
      </c>
      <c r="B1517" s="30" t="s">
        <v>6660</v>
      </c>
      <c r="C1517" s="30" t="s">
        <v>4117</v>
      </c>
      <c r="D1517" s="210">
        <v>35.159999999999997</v>
      </c>
    </row>
    <row r="1518" spans="1:4" x14ac:dyDescent="0.25">
      <c r="A1518" s="30">
        <v>11280</v>
      </c>
      <c r="B1518" s="30" t="s">
        <v>6661</v>
      </c>
      <c r="C1518" s="30" t="s">
        <v>4113</v>
      </c>
      <c r="D1518" s="211">
        <v>12564.56</v>
      </c>
    </row>
    <row r="1519" spans="1:4" x14ac:dyDescent="0.25">
      <c r="A1519" s="30">
        <v>40519</v>
      </c>
      <c r="B1519" s="30" t="s">
        <v>6662</v>
      </c>
      <c r="C1519" s="30" t="s">
        <v>4113</v>
      </c>
      <c r="D1519" s="211">
        <v>103577.94</v>
      </c>
    </row>
    <row r="1520" spans="1:4" x14ac:dyDescent="0.25">
      <c r="A1520" s="30">
        <v>39869</v>
      </c>
      <c r="B1520" s="30" t="s">
        <v>6663</v>
      </c>
      <c r="C1520" s="30" t="s">
        <v>4113</v>
      </c>
      <c r="D1520" s="210">
        <v>13.39</v>
      </c>
    </row>
    <row r="1521" spans="1:4" x14ac:dyDescent="0.25">
      <c r="A1521" s="30">
        <v>39870</v>
      </c>
      <c r="B1521" s="30" t="s">
        <v>6664</v>
      </c>
      <c r="C1521" s="30" t="s">
        <v>4113</v>
      </c>
      <c r="D1521" s="210">
        <v>20.49</v>
      </c>
    </row>
    <row r="1522" spans="1:4" x14ac:dyDescent="0.25">
      <c r="A1522" s="30">
        <v>39871</v>
      </c>
      <c r="B1522" s="30" t="s">
        <v>6665</v>
      </c>
      <c r="C1522" s="30" t="s">
        <v>4113</v>
      </c>
      <c r="D1522" s="210">
        <v>22.96</v>
      </c>
    </row>
    <row r="1523" spans="1:4" x14ac:dyDescent="0.25">
      <c r="A1523" s="30">
        <v>12722</v>
      </c>
      <c r="B1523" s="30" t="s">
        <v>6666</v>
      </c>
      <c r="C1523" s="30" t="s">
        <v>4113</v>
      </c>
      <c r="D1523" s="210">
        <v>768.51</v>
      </c>
    </row>
    <row r="1524" spans="1:4" x14ac:dyDescent="0.25">
      <c r="A1524" s="30">
        <v>12714</v>
      </c>
      <c r="B1524" s="30" t="s">
        <v>6667</v>
      </c>
      <c r="C1524" s="30" t="s">
        <v>4113</v>
      </c>
      <c r="D1524" s="210">
        <v>5.0199999999999996</v>
      </c>
    </row>
    <row r="1525" spans="1:4" x14ac:dyDescent="0.25">
      <c r="A1525" s="30">
        <v>12715</v>
      </c>
      <c r="B1525" s="30" t="s">
        <v>6668</v>
      </c>
      <c r="C1525" s="30" t="s">
        <v>4113</v>
      </c>
      <c r="D1525" s="210">
        <v>11.32</v>
      </c>
    </row>
    <row r="1526" spans="1:4" x14ac:dyDescent="0.25">
      <c r="A1526" s="30">
        <v>12716</v>
      </c>
      <c r="B1526" s="30" t="s">
        <v>6669</v>
      </c>
      <c r="C1526" s="30" t="s">
        <v>4113</v>
      </c>
      <c r="D1526" s="210">
        <v>19.45</v>
      </c>
    </row>
    <row r="1527" spans="1:4" x14ac:dyDescent="0.25">
      <c r="A1527" s="30">
        <v>12717</v>
      </c>
      <c r="B1527" s="30" t="s">
        <v>6670</v>
      </c>
      <c r="C1527" s="30" t="s">
        <v>4113</v>
      </c>
      <c r="D1527" s="210">
        <v>38.229999999999997</v>
      </c>
    </row>
    <row r="1528" spans="1:4" x14ac:dyDescent="0.25">
      <c r="A1528" s="30">
        <v>12718</v>
      </c>
      <c r="B1528" s="30" t="s">
        <v>6671</v>
      </c>
      <c r="C1528" s="30" t="s">
        <v>4113</v>
      </c>
      <c r="D1528" s="210">
        <v>58.67</v>
      </c>
    </row>
    <row r="1529" spans="1:4" x14ac:dyDescent="0.25">
      <c r="A1529" s="30">
        <v>12719</v>
      </c>
      <c r="B1529" s="30" t="s">
        <v>6672</v>
      </c>
      <c r="C1529" s="30" t="s">
        <v>4113</v>
      </c>
      <c r="D1529" s="210">
        <v>93.14</v>
      </c>
    </row>
    <row r="1530" spans="1:4" x14ac:dyDescent="0.25">
      <c r="A1530" s="30">
        <v>12720</v>
      </c>
      <c r="B1530" s="30" t="s">
        <v>6673</v>
      </c>
      <c r="C1530" s="30" t="s">
        <v>4113</v>
      </c>
      <c r="D1530" s="210">
        <v>324.33</v>
      </c>
    </row>
    <row r="1531" spans="1:4" x14ac:dyDescent="0.25">
      <c r="A1531" s="30">
        <v>12721</v>
      </c>
      <c r="B1531" s="30" t="s">
        <v>6674</v>
      </c>
      <c r="C1531" s="30" t="s">
        <v>4113</v>
      </c>
      <c r="D1531" s="210">
        <v>311.01</v>
      </c>
    </row>
    <row r="1532" spans="1:4" x14ac:dyDescent="0.25">
      <c r="A1532" s="30">
        <v>3468</v>
      </c>
      <c r="B1532" s="30" t="s">
        <v>6675</v>
      </c>
      <c r="C1532" s="30" t="s">
        <v>4113</v>
      </c>
      <c r="D1532" s="210">
        <v>26.55</v>
      </c>
    </row>
    <row r="1533" spans="1:4" x14ac:dyDescent="0.25">
      <c r="A1533" s="30">
        <v>3465</v>
      </c>
      <c r="B1533" s="30" t="s">
        <v>6676</v>
      </c>
      <c r="C1533" s="30" t="s">
        <v>4113</v>
      </c>
      <c r="D1533" s="210">
        <v>26.55</v>
      </c>
    </row>
    <row r="1534" spans="1:4" x14ac:dyDescent="0.25">
      <c r="A1534" s="30">
        <v>12403</v>
      </c>
      <c r="B1534" s="30" t="s">
        <v>6677</v>
      </c>
      <c r="C1534" s="30" t="s">
        <v>4113</v>
      </c>
      <c r="D1534" s="210">
        <v>18.920000000000002</v>
      </c>
    </row>
    <row r="1535" spans="1:4" x14ac:dyDescent="0.25">
      <c r="A1535" s="30">
        <v>3463</v>
      </c>
      <c r="B1535" s="30" t="s">
        <v>6678</v>
      </c>
      <c r="C1535" s="30" t="s">
        <v>4113</v>
      </c>
      <c r="D1535" s="210">
        <v>11.05</v>
      </c>
    </row>
    <row r="1536" spans="1:4" x14ac:dyDescent="0.25">
      <c r="A1536" s="30">
        <v>3464</v>
      </c>
      <c r="B1536" s="30" t="s">
        <v>6679</v>
      </c>
      <c r="C1536" s="30" t="s">
        <v>4113</v>
      </c>
      <c r="D1536" s="210">
        <v>11.05</v>
      </c>
    </row>
    <row r="1537" spans="1:4" x14ac:dyDescent="0.25">
      <c r="A1537" s="30">
        <v>3466</v>
      </c>
      <c r="B1537" s="30" t="s">
        <v>6680</v>
      </c>
      <c r="C1537" s="30" t="s">
        <v>4113</v>
      </c>
      <c r="D1537" s="210">
        <v>67.42</v>
      </c>
    </row>
    <row r="1538" spans="1:4" x14ac:dyDescent="0.25">
      <c r="A1538" s="30">
        <v>3467</v>
      </c>
      <c r="B1538" s="30" t="s">
        <v>6681</v>
      </c>
      <c r="C1538" s="30" t="s">
        <v>4113</v>
      </c>
      <c r="D1538" s="210">
        <v>38.08</v>
      </c>
    </row>
    <row r="1539" spans="1:4" x14ac:dyDescent="0.25">
      <c r="A1539" s="30">
        <v>3462</v>
      </c>
      <c r="B1539" s="30" t="s">
        <v>6682</v>
      </c>
      <c r="C1539" s="30" t="s">
        <v>4113</v>
      </c>
      <c r="D1539" s="210">
        <v>7.29</v>
      </c>
    </row>
    <row r="1540" spans="1:4" x14ac:dyDescent="0.25">
      <c r="A1540" s="30">
        <v>3446</v>
      </c>
      <c r="B1540" s="30" t="s">
        <v>6683</v>
      </c>
      <c r="C1540" s="30" t="s">
        <v>4113</v>
      </c>
      <c r="D1540" s="210">
        <v>22.45</v>
      </c>
    </row>
    <row r="1541" spans="1:4" x14ac:dyDescent="0.25">
      <c r="A1541" s="30">
        <v>3445</v>
      </c>
      <c r="B1541" s="30" t="s">
        <v>6684</v>
      </c>
      <c r="C1541" s="30" t="s">
        <v>4113</v>
      </c>
      <c r="D1541" s="210">
        <v>18.32</v>
      </c>
    </row>
    <row r="1542" spans="1:4" x14ac:dyDescent="0.25">
      <c r="A1542" s="30">
        <v>3441</v>
      </c>
      <c r="B1542" s="30" t="s">
        <v>6685</v>
      </c>
      <c r="C1542" s="30" t="s">
        <v>4113</v>
      </c>
      <c r="D1542" s="210">
        <v>5.17</v>
      </c>
    </row>
    <row r="1543" spans="1:4" x14ac:dyDescent="0.25">
      <c r="A1543" s="30">
        <v>3444</v>
      </c>
      <c r="B1543" s="30" t="s">
        <v>6686</v>
      </c>
      <c r="C1543" s="30" t="s">
        <v>4113</v>
      </c>
      <c r="D1543" s="210">
        <v>11.28</v>
      </c>
    </row>
    <row r="1544" spans="1:4" x14ac:dyDescent="0.25">
      <c r="A1544" s="30">
        <v>12402</v>
      </c>
      <c r="B1544" s="30" t="s">
        <v>6687</v>
      </c>
      <c r="C1544" s="30" t="s">
        <v>4113</v>
      </c>
      <c r="D1544" s="210">
        <v>63.1</v>
      </c>
    </row>
    <row r="1545" spans="1:4" x14ac:dyDescent="0.25">
      <c r="A1545" s="30">
        <v>3447</v>
      </c>
      <c r="B1545" s="30" t="s">
        <v>6688</v>
      </c>
      <c r="C1545" s="30" t="s">
        <v>4113</v>
      </c>
      <c r="D1545" s="210">
        <v>32.65</v>
      </c>
    </row>
    <row r="1546" spans="1:4" x14ac:dyDescent="0.25">
      <c r="A1546" s="30">
        <v>3442</v>
      </c>
      <c r="B1546" s="30" t="s">
        <v>6689</v>
      </c>
      <c r="C1546" s="30" t="s">
        <v>4113</v>
      </c>
      <c r="D1546" s="210">
        <v>7.73</v>
      </c>
    </row>
    <row r="1547" spans="1:4" x14ac:dyDescent="0.25">
      <c r="A1547" s="30">
        <v>3448</v>
      </c>
      <c r="B1547" s="30" t="s">
        <v>6690</v>
      </c>
      <c r="C1547" s="30" t="s">
        <v>4113</v>
      </c>
      <c r="D1547" s="210">
        <v>92.26</v>
      </c>
    </row>
    <row r="1548" spans="1:4" x14ac:dyDescent="0.25">
      <c r="A1548" s="30">
        <v>3449</v>
      </c>
      <c r="B1548" s="30" t="s">
        <v>6691</v>
      </c>
      <c r="C1548" s="30" t="s">
        <v>4113</v>
      </c>
      <c r="D1548" s="210">
        <v>161.65</v>
      </c>
    </row>
    <row r="1549" spans="1:4" x14ac:dyDescent="0.25">
      <c r="A1549" s="30">
        <v>37438</v>
      </c>
      <c r="B1549" s="30" t="s">
        <v>6692</v>
      </c>
      <c r="C1549" s="30" t="s">
        <v>4113</v>
      </c>
      <c r="D1549" s="210">
        <v>181.32</v>
      </c>
    </row>
    <row r="1550" spans="1:4" x14ac:dyDescent="0.25">
      <c r="A1550" s="30">
        <v>37439</v>
      </c>
      <c r="B1550" s="30" t="s">
        <v>6693</v>
      </c>
      <c r="C1550" s="30" t="s">
        <v>4113</v>
      </c>
      <c r="D1550" s="211">
        <v>1185.46</v>
      </c>
    </row>
    <row r="1551" spans="1:4" x14ac:dyDescent="0.25">
      <c r="A1551" s="30">
        <v>37435</v>
      </c>
      <c r="B1551" s="30" t="s">
        <v>6694</v>
      </c>
      <c r="C1551" s="30" t="s">
        <v>4113</v>
      </c>
      <c r="D1551" s="210">
        <v>21.31</v>
      </c>
    </row>
    <row r="1552" spans="1:4" x14ac:dyDescent="0.25">
      <c r="A1552" s="30">
        <v>37436</v>
      </c>
      <c r="B1552" s="30" t="s">
        <v>6695</v>
      </c>
      <c r="C1552" s="30" t="s">
        <v>4113</v>
      </c>
      <c r="D1552" s="210">
        <v>25.14</v>
      </c>
    </row>
    <row r="1553" spans="1:4" x14ac:dyDescent="0.25">
      <c r="A1553" s="30">
        <v>37437</v>
      </c>
      <c r="B1553" s="30" t="s">
        <v>6696</v>
      </c>
      <c r="C1553" s="30" t="s">
        <v>4113</v>
      </c>
      <c r="D1553" s="210">
        <v>36.369999999999997</v>
      </c>
    </row>
    <row r="1554" spans="1:4" x14ac:dyDescent="0.25">
      <c r="A1554" s="30">
        <v>3473</v>
      </c>
      <c r="B1554" s="30" t="s">
        <v>6697</v>
      </c>
      <c r="C1554" s="30" t="s">
        <v>4113</v>
      </c>
      <c r="D1554" s="210">
        <v>25.38</v>
      </c>
    </row>
    <row r="1555" spans="1:4" x14ac:dyDescent="0.25">
      <c r="A1555" s="30">
        <v>3474</v>
      </c>
      <c r="B1555" s="30" t="s">
        <v>6698</v>
      </c>
      <c r="C1555" s="30" t="s">
        <v>4113</v>
      </c>
      <c r="D1555" s="210">
        <v>20.92</v>
      </c>
    </row>
    <row r="1556" spans="1:4" x14ac:dyDescent="0.25">
      <c r="A1556" s="30">
        <v>3450</v>
      </c>
      <c r="B1556" s="30" t="s">
        <v>6699</v>
      </c>
      <c r="C1556" s="30" t="s">
        <v>4113</v>
      </c>
      <c r="D1556" s="210">
        <v>6.06</v>
      </c>
    </row>
    <row r="1557" spans="1:4" x14ac:dyDescent="0.25">
      <c r="A1557" s="30">
        <v>3443</v>
      </c>
      <c r="B1557" s="30" t="s">
        <v>6700</v>
      </c>
      <c r="C1557" s="30" t="s">
        <v>4113</v>
      </c>
      <c r="D1557" s="210">
        <v>13.01</v>
      </c>
    </row>
    <row r="1558" spans="1:4" x14ac:dyDescent="0.25">
      <c r="A1558" s="30">
        <v>3453</v>
      </c>
      <c r="B1558" s="30" t="s">
        <v>6701</v>
      </c>
      <c r="C1558" s="30" t="s">
        <v>4113</v>
      </c>
      <c r="D1558" s="210">
        <v>74.09</v>
      </c>
    </row>
    <row r="1559" spans="1:4" x14ac:dyDescent="0.25">
      <c r="A1559" s="30">
        <v>3452</v>
      </c>
      <c r="B1559" s="30" t="s">
        <v>6702</v>
      </c>
      <c r="C1559" s="30" t="s">
        <v>4113</v>
      </c>
      <c r="D1559" s="210">
        <v>36.57</v>
      </c>
    </row>
    <row r="1560" spans="1:4" x14ac:dyDescent="0.25">
      <c r="A1560" s="30">
        <v>3451</v>
      </c>
      <c r="B1560" s="30" t="s">
        <v>6703</v>
      </c>
      <c r="C1560" s="30" t="s">
        <v>4113</v>
      </c>
      <c r="D1560" s="210">
        <v>7.25</v>
      </c>
    </row>
    <row r="1561" spans="1:4" x14ac:dyDescent="0.25">
      <c r="A1561" s="30">
        <v>3454</v>
      </c>
      <c r="B1561" s="30" t="s">
        <v>6704</v>
      </c>
      <c r="C1561" s="30" t="s">
        <v>4113</v>
      </c>
      <c r="D1561" s="210">
        <v>112.68</v>
      </c>
    </row>
    <row r="1562" spans="1:4" x14ac:dyDescent="0.25">
      <c r="A1562" s="30">
        <v>3458</v>
      </c>
      <c r="B1562" s="30" t="s">
        <v>6705</v>
      </c>
      <c r="C1562" s="30" t="s">
        <v>4113</v>
      </c>
      <c r="D1562" s="210">
        <v>20.34</v>
      </c>
    </row>
    <row r="1563" spans="1:4" x14ac:dyDescent="0.25">
      <c r="A1563" s="30">
        <v>3457</v>
      </c>
      <c r="B1563" s="30" t="s">
        <v>6706</v>
      </c>
      <c r="C1563" s="30" t="s">
        <v>4113</v>
      </c>
      <c r="D1563" s="210">
        <v>15.27</v>
      </c>
    </row>
    <row r="1564" spans="1:4" x14ac:dyDescent="0.25">
      <c r="A1564" s="30">
        <v>3455</v>
      </c>
      <c r="B1564" s="30" t="s">
        <v>6707</v>
      </c>
      <c r="C1564" s="30" t="s">
        <v>4113</v>
      </c>
      <c r="D1564" s="210">
        <v>4.33</v>
      </c>
    </row>
    <row r="1565" spans="1:4" x14ac:dyDescent="0.25">
      <c r="A1565" s="30">
        <v>3472</v>
      </c>
      <c r="B1565" s="30" t="s">
        <v>6708</v>
      </c>
      <c r="C1565" s="30" t="s">
        <v>4113</v>
      </c>
      <c r="D1565" s="210">
        <v>9.74</v>
      </c>
    </row>
    <row r="1566" spans="1:4" x14ac:dyDescent="0.25">
      <c r="A1566" s="30">
        <v>3470</v>
      </c>
      <c r="B1566" s="30" t="s">
        <v>6709</v>
      </c>
      <c r="C1566" s="30" t="s">
        <v>4113</v>
      </c>
      <c r="D1566" s="210">
        <v>56.81</v>
      </c>
    </row>
    <row r="1567" spans="1:4" x14ac:dyDescent="0.25">
      <c r="A1567" s="30">
        <v>3471</v>
      </c>
      <c r="B1567" s="30" t="s">
        <v>6710</v>
      </c>
      <c r="C1567" s="30" t="s">
        <v>4113</v>
      </c>
      <c r="D1567" s="210">
        <v>31.21</v>
      </c>
    </row>
    <row r="1568" spans="1:4" x14ac:dyDescent="0.25">
      <c r="A1568" s="30">
        <v>3456</v>
      </c>
      <c r="B1568" s="30" t="s">
        <v>6711</v>
      </c>
      <c r="C1568" s="30" t="s">
        <v>4113</v>
      </c>
      <c r="D1568" s="210">
        <v>6.49</v>
      </c>
    </row>
    <row r="1569" spans="1:4" x14ac:dyDescent="0.25">
      <c r="A1569" s="30">
        <v>3459</v>
      </c>
      <c r="B1569" s="30" t="s">
        <v>6712</v>
      </c>
      <c r="C1569" s="30" t="s">
        <v>4113</v>
      </c>
      <c r="D1569" s="210">
        <v>80.13</v>
      </c>
    </row>
    <row r="1570" spans="1:4" x14ac:dyDescent="0.25">
      <c r="A1570" s="30">
        <v>3469</v>
      </c>
      <c r="B1570" s="30" t="s">
        <v>6713</v>
      </c>
      <c r="C1570" s="30" t="s">
        <v>4113</v>
      </c>
      <c r="D1570" s="210">
        <v>152.38999999999999</v>
      </c>
    </row>
    <row r="1571" spans="1:4" x14ac:dyDescent="0.25">
      <c r="A1571" s="30">
        <v>3460</v>
      </c>
      <c r="B1571" s="30" t="s">
        <v>6714</v>
      </c>
      <c r="C1571" s="30" t="s">
        <v>4113</v>
      </c>
      <c r="D1571" s="210">
        <v>222.36</v>
      </c>
    </row>
    <row r="1572" spans="1:4" x14ac:dyDescent="0.25">
      <c r="A1572" s="30">
        <v>3461</v>
      </c>
      <c r="B1572" s="30" t="s">
        <v>6715</v>
      </c>
      <c r="C1572" s="30" t="s">
        <v>4113</v>
      </c>
      <c r="D1572" s="210">
        <v>568.34</v>
      </c>
    </row>
    <row r="1573" spans="1:4" x14ac:dyDescent="0.25">
      <c r="A1573" s="30">
        <v>37433</v>
      </c>
      <c r="B1573" s="30" t="s">
        <v>6716</v>
      </c>
      <c r="C1573" s="30" t="s">
        <v>4113</v>
      </c>
      <c r="D1573" s="210">
        <v>181.32</v>
      </c>
    </row>
    <row r="1574" spans="1:4" x14ac:dyDescent="0.25">
      <c r="A1574" s="30">
        <v>37430</v>
      </c>
      <c r="B1574" s="30" t="s">
        <v>6717</v>
      </c>
      <c r="C1574" s="30" t="s">
        <v>4113</v>
      </c>
      <c r="D1574" s="210">
        <v>22.72</v>
      </c>
    </row>
    <row r="1575" spans="1:4" x14ac:dyDescent="0.25">
      <c r="A1575" s="30">
        <v>37434</v>
      </c>
      <c r="B1575" s="30" t="s">
        <v>6718</v>
      </c>
      <c r="C1575" s="30" t="s">
        <v>4113</v>
      </c>
      <c r="D1575" s="211">
        <v>1690.63</v>
      </c>
    </row>
    <row r="1576" spans="1:4" x14ac:dyDescent="0.25">
      <c r="A1576" s="30">
        <v>37431</v>
      </c>
      <c r="B1576" s="30" t="s">
        <v>6719</v>
      </c>
      <c r="C1576" s="30" t="s">
        <v>4113</v>
      </c>
      <c r="D1576" s="210">
        <v>30.82</v>
      </c>
    </row>
    <row r="1577" spans="1:4" x14ac:dyDescent="0.25">
      <c r="A1577" s="30">
        <v>37432</v>
      </c>
      <c r="B1577" s="30" t="s">
        <v>6720</v>
      </c>
      <c r="C1577" s="30" t="s">
        <v>4113</v>
      </c>
      <c r="D1577" s="210">
        <v>56.85</v>
      </c>
    </row>
    <row r="1578" spans="1:4" x14ac:dyDescent="0.25">
      <c r="A1578" s="30">
        <v>37413</v>
      </c>
      <c r="B1578" s="30" t="s">
        <v>6721</v>
      </c>
      <c r="C1578" s="30" t="s">
        <v>4113</v>
      </c>
      <c r="D1578" s="210">
        <v>4.12</v>
      </c>
    </row>
    <row r="1579" spans="1:4" x14ac:dyDescent="0.25">
      <c r="A1579" s="30">
        <v>37414</v>
      </c>
      <c r="B1579" s="30" t="s">
        <v>6722</v>
      </c>
      <c r="C1579" s="30" t="s">
        <v>4113</v>
      </c>
      <c r="D1579" s="210">
        <v>4.68</v>
      </c>
    </row>
    <row r="1580" spans="1:4" x14ac:dyDescent="0.25">
      <c r="A1580" s="30">
        <v>37415</v>
      </c>
      <c r="B1580" s="30" t="s">
        <v>6723</v>
      </c>
      <c r="C1580" s="30" t="s">
        <v>4113</v>
      </c>
      <c r="D1580" s="210">
        <v>8.5</v>
      </c>
    </row>
    <row r="1581" spans="1:4" x14ac:dyDescent="0.25">
      <c r="A1581" s="30">
        <v>37416</v>
      </c>
      <c r="B1581" s="30" t="s">
        <v>6724</v>
      </c>
      <c r="C1581" s="30" t="s">
        <v>4113</v>
      </c>
      <c r="D1581" s="210">
        <v>3.85</v>
      </c>
    </row>
    <row r="1582" spans="1:4" x14ac:dyDescent="0.25">
      <c r="A1582" s="30">
        <v>37417</v>
      </c>
      <c r="B1582" s="30" t="s">
        <v>6725</v>
      </c>
      <c r="C1582" s="30" t="s">
        <v>4113</v>
      </c>
      <c r="D1582" s="210">
        <v>5.54</v>
      </c>
    </row>
    <row r="1583" spans="1:4" x14ac:dyDescent="0.25">
      <c r="A1583" s="30">
        <v>43590</v>
      </c>
      <c r="B1583" s="30" t="s">
        <v>13342</v>
      </c>
      <c r="C1583" s="30" t="s">
        <v>4113</v>
      </c>
      <c r="D1583" s="210">
        <v>163.46</v>
      </c>
    </row>
    <row r="1584" spans="1:4" x14ac:dyDescent="0.25">
      <c r="A1584" s="30">
        <v>43589</v>
      </c>
      <c r="B1584" s="30" t="s">
        <v>13343</v>
      </c>
      <c r="C1584" s="30" t="s">
        <v>4113</v>
      </c>
      <c r="D1584" s="210">
        <v>29.57</v>
      </c>
    </row>
    <row r="1585" spans="1:4" x14ac:dyDescent="0.25">
      <c r="A1585" s="30">
        <v>34519</v>
      </c>
      <c r="B1585" s="30" t="s">
        <v>6726</v>
      </c>
      <c r="C1585" s="30" t="s">
        <v>4113</v>
      </c>
      <c r="D1585" s="210">
        <v>104.92</v>
      </c>
    </row>
    <row r="1586" spans="1:4" x14ac:dyDescent="0.25">
      <c r="A1586" s="30">
        <v>1649</v>
      </c>
      <c r="B1586" s="30" t="s">
        <v>6727</v>
      </c>
      <c r="C1586" s="30" t="s">
        <v>4113</v>
      </c>
      <c r="D1586" s="210">
        <v>47.98</v>
      </c>
    </row>
    <row r="1587" spans="1:4" x14ac:dyDescent="0.25">
      <c r="A1587" s="30">
        <v>1653</v>
      </c>
      <c r="B1587" s="30" t="s">
        <v>6728</v>
      </c>
      <c r="C1587" s="30" t="s">
        <v>4113</v>
      </c>
      <c r="D1587" s="210">
        <v>37.58</v>
      </c>
    </row>
    <row r="1588" spans="1:4" x14ac:dyDescent="0.25">
      <c r="A1588" s="30">
        <v>1647</v>
      </c>
      <c r="B1588" s="30" t="s">
        <v>6729</v>
      </c>
      <c r="C1588" s="30" t="s">
        <v>4113</v>
      </c>
      <c r="D1588" s="210">
        <v>13.46</v>
      </c>
    </row>
    <row r="1589" spans="1:4" x14ac:dyDescent="0.25">
      <c r="A1589" s="30">
        <v>1648</v>
      </c>
      <c r="B1589" s="30" t="s">
        <v>6730</v>
      </c>
      <c r="C1589" s="30" t="s">
        <v>4113</v>
      </c>
      <c r="D1589" s="210">
        <v>25.84</v>
      </c>
    </row>
    <row r="1590" spans="1:4" x14ac:dyDescent="0.25">
      <c r="A1590" s="30">
        <v>1651</v>
      </c>
      <c r="B1590" s="30" t="s">
        <v>6731</v>
      </c>
      <c r="C1590" s="30" t="s">
        <v>4113</v>
      </c>
      <c r="D1590" s="210">
        <v>119.88</v>
      </c>
    </row>
    <row r="1591" spans="1:4" x14ac:dyDescent="0.25">
      <c r="A1591" s="30">
        <v>1650</v>
      </c>
      <c r="B1591" s="30" t="s">
        <v>6732</v>
      </c>
      <c r="C1591" s="30" t="s">
        <v>4113</v>
      </c>
      <c r="D1591" s="210">
        <v>66.260000000000005</v>
      </c>
    </row>
    <row r="1592" spans="1:4" x14ac:dyDescent="0.25">
      <c r="A1592" s="30">
        <v>1654</v>
      </c>
      <c r="B1592" s="30" t="s">
        <v>6733</v>
      </c>
      <c r="C1592" s="30" t="s">
        <v>4113</v>
      </c>
      <c r="D1592" s="210">
        <v>18.47</v>
      </c>
    </row>
    <row r="1593" spans="1:4" x14ac:dyDescent="0.25">
      <c r="A1593" s="30">
        <v>1652</v>
      </c>
      <c r="B1593" s="30" t="s">
        <v>6734</v>
      </c>
      <c r="C1593" s="30" t="s">
        <v>4113</v>
      </c>
      <c r="D1593" s="210">
        <v>172.05</v>
      </c>
    </row>
    <row r="1594" spans="1:4" x14ac:dyDescent="0.25">
      <c r="A1594" s="30">
        <v>10510</v>
      </c>
      <c r="B1594" s="30" t="s">
        <v>13344</v>
      </c>
      <c r="C1594" s="30" t="s">
        <v>4113</v>
      </c>
      <c r="D1594" s="210">
        <v>97.05</v>
      </c>
    </row>
    <row r="1595" spans="1:4" x14ac:dyDescent="0.25">
      <c r="A1595" s="30">
        <v>1747</v>
      </c>
      <c r="B1595" s="30" t="s">
        <v>6735</v>
      </c>
      <c r="C1595" s="30" t="s">
        <v>4113</v>
      </c>
      <c r="D1595" s="210">
        <v>198.22</v>
      </c>
    </row>
    <row r="1596" spans="1:4" x14ac:dyDescent="0.25">
      <c r="A1596" s="30">
        <v>1744</v>
      </c>
      <c r="B1596" s="30" t="s">
        <v>6736</v>
      </c>
      <c r="C1596" s="30" t="s">
        <v>4113</v>
      </c>
      <c r="D1596" s="210">
        <v>137.30000000000001</v>
      </c>
    </row>
    <row r="1597" spans="1:4" x14ac:dyDescent="0.25">
      <c r="A1597" s="30">
        <v>1743</v>
      </c>
      <c r="B1597" s="30" t="s">
        <v>6737</v>
      </c>
      <c r="C1597" s="30" t="s">
        <v>4113</v>
      </c>
      <c r="D1597" s="210">
        <v>180.3</v>
      </c>
    </row>
    <row r="1598" spans="1:4" x14ac:dyDescent="0.25">
      <c r="A1598" s="30">
        <v>39640</v>
      </c>
      <c r="B1598" s="30" t="s">
        <v>6738</v>
      </c>
      <c r="C1598" s="30" t="s">
        <v>4113</v>
      </c>
      <c r="D1598" s="210">
        <v>8.61</v>
      </c>
    </row>
    <row r="1599" spans="1:4" x14ac:dyDescent="0.25">
      <c r="A1599" s="30">
        <v>11013</v>
      </c>
      <c r="B1599" s="30" t="s">
        <v>6739</v>
      </c>
      <c r="C1599" s="30" t="s">
        <v>4113</v>
      </c>
      <c r="D1599" s="210">
        <v>17.72</v>
      </c>
    </row>
    <row r="1600" spans="1:4" x14ac:dyDescent="0.25">
      <c r="A1600" s="30">
        <v>11017</v>
      </c>
      <c r="B1600" s="30" t="s">
        <v>6740</v>
      </c>
      <c r="C1600" s="30" t="s">
        <v>4113</v>
      </c>
      <c r="D1600" s="210">
        <v>7.56</v>
      </c>
    </row>
    <row r="1601" spans="1:4" x14ac:dyDescent="0.25">
      <c r="A1601" s="30">
        <v>20236</v>
      </c>
      <c r="B1601" s="30" t="s">
        <v>6741</v>
      </c>
      <c r="C1601" s="30" t="s">
        <v>4113</v>
      </c>
      <c r="D1601" s="210">
        <v>33.299999999999997</v>
      </c>
    </row>
    <row r="1602" spans="1:4" x14ac:dyDescent="0.25">
      <c r="A1602" s="30">
        <v>7215</v>
      </c>
      <c r="B1602" s="30" t="s">
        <v>6742</v>
      </c>
      <c r="C1602" s="30" t="s">
        <v>4113</v>
      </c>
      <c r="D1602" s="210">
        <v>28.51</v>
      </c>
    </row>
    <row r="1603" spans="1:4" x14ac:dyDescent="0.25">
      <c r="A1603" s="30">
        <v>7216</v>
      </c>
      <c r="B1603" s="30" t="s">
        <v>6743</v>
      </c>
      <c r="C1603" s="30" t="s">
        <v>4113</v>
      </c>
      <c r="D1603" s="210">
        <v>119.17</v>
      </c>
    </row>
    <row r="1604" spans="1:4" x14ac:dyDescent="0.25">
      <c r="A1604" s="30">
        <v>20235</v>
      </c>
      <c r="B1604" s="30" t="s">
        <v>6744</v>
      </c>
      <c r="C1604" s="30" t="s">
        <v>4113</v>
      </c>
      <c r="D1604" s="210">
        <v>60.25</v>
      </c>
    </row>
    <row r="1605" spans="1:4" x14ac:dyDescent="0.25">
      <c r="A1605" s="30">
        <v>7181</v>
      </c>
      <c r="B1605" s="30" t="s">
        <v>6745</v>
      </c>
      <c r="C1605" s="30" t="s">
        <v>4113</v>
      </c>
      <c r="D1605" s="210">
        <v>3.86</v>
      </c>
    </row>
    <row r="1606" spans="1:4" x14ac:dyDescent="0.25">
      <c r="A1606" s="30">
        <v>40742</v>
      </c>
      <c r="B1606" s="30" t="s">
        <v>13345</v>
      </c>
      <c r="C1606" s="30" t="s">
        <v>4113</v>
      </c>
      <c r="D1606" s="210">
        <v>8.34</v>
      </c>
    </row>
    <row r="1607" spans="1:4" x14ac:dyDescent="0.25">
      <c r="A1607" s="30">
        <v>7214</v>
      </c>
      <c r="B1607" s="30" t="s">
        <v>6746</v>
      </c>
      <c r="C1607" s="30" t="s">
        <v>4113</v>
      </c>
      <c r="D1607" s="210">
        <v>40.83</v>
      </c>
    </row>
    <row r="1608" spans="1:4" x14ac:dyDescent="0.25">
      <c r="A1608" s="30">
        <v>7219</v>
      </c>
      <c r="B1608" s="30" t="s">
        <v>6747</v>
      </c>
      <c r="C1608" s="30" t="s">
        <v>4113</v>
      </c>
      <c r="D1608" s="210">
        <v>42.26</v>
      </c>
    </row>
    <row r="1609" spans="1:4" x14ac:dyDescent="0.25">
      <c r="A1609" s="30">
        <v>37972</v>
      </c>
      <c r="B1609" s="30" t="s">
        <v>6748</v>
      </c>
      <c r="C1609" s="30" t="s">
        <v>4113</v>
      </c>
      <c r="D1609" s="210">
        <v>9.6300000000000008</v>
      </c>
    </row>
    <row r="1610" spans="1:4" x14ac:dyDescent="0.25">
      <c r="A1610" s="30">
        <v>37973</v>
      </c>
      <c r="B1610" s="30" t="s">
        <v>6749</v>
      </c>
      <c r="C1610" s="30" t="s">
        <v>4113</v>
      </c>
      <c r="D1610" s="210">
        <v>15.42</v>
      </c>
    </row>
    <row r="1611" spans="1:4" x14ac:dyDescent="0.25">
      <c r="A1611" s="30">
        <v>37971</v>
      </c>
      <c r="B1611" s="30" t="s">
        <v>6750</v>
      </c>
      <c r="C1611" s="30" t="s">
        <v>4113</v>
      </c>
      <c r="D1611" s="210">
        <v>5.78</v>
      </c>
    </row>
    <row r="1612" spans="1:4" x14ac:dyDescent="0.25">
      <c r="A1612" s="30">
        <v>20094</v>
      </c>
      <c r="B1612" s="30" t="s">
        <v>6751</v>
      </c>
      <c r="C1612" s="30" t="s">
        <v>4113</v>
      </c>
      <c r="D1612" s="210">
        <v>32.18</v>
      </c>
    </row>
    <row r="1613" spans="1:4" x14ac:dyDescent="0.25">
      <c r="A1613" s="30">
        <v>20095</v>
      </c>
      <c r="B1613" s="30" t="s">
        <v>6752</v>
      </c>
      <c r="C1613" s="30" t="s">
        <v>4113</v>
      </c>
      <c r="D1613" s="210">
        <v>40.98</v>
      </c>
    </row>
    <row r="1614" spans="1:4" x14ac:dyDescent="0.25">
      <c r="A1614" s="30">
        <v>1954</v>
      </c>
      <c r="B1614" s="30" t="s">
        <v>6753</v>
      </c>
      <c r="C1614" s="30" t="s">
        <v>4113</v>
      </c>
      <c r="D1614" s="210">
        <v>134.44</v>
      </c>
    </row>
    <row r="1615" spans="1:4" x14ac:dyDescent="0.25">
      <c r="A1615" s="30">
        <v>1926</v>
      </c>
      <c r="B1615" s="30" t="s">
        <v>6754</v>
      </c>
      <c r="C1615" s="30" t="s">
        <v>4113</v>
      </c>
      <c r="D1615" s="210">
        <v>1.77</v>
      </c>
    </row>
    <row r="1616" spans="1:4" x14ac:dyDescent="0.25">
      <c r="A1616" s="30">
        <v>1927</v>
      </c>
      <c r="B1616" s="30" t="s">
        <v>6755</v>
      </c>
      <c r="C1616" s="30" t="s">
        <v>4113</v>
      </c>
      <c r="D1616" s="210">
        <v>2.34</v>
      </c>
    </row>
    <row r="1617" spans="1:4" x14ac:dyDescent="0.25">
      <c r="A1617" s="30">
        <v>1923</v>
      </c>
      <c r="B1617" s="30" t="s">
        <v>6756</v>
      </c>
      <c r="C1617" s="30" t="s">
        <v>4113</v>
      </c>
      <c r="D1617" s="210">
        <v>3.83</v>
      </c>
    </row>
    <row r="1618" spans="1:4" x14ac:dyDescent="0.25">
      <c r="A1618" s="30">
        <v>1929</v>
      </c>
      <c r="B1618" s="30" t="s">
        <v>6757</v>
      </c>
      <c r="C1618" s="30" t="s">
        <v>4113</v>
      </c>
      <c r="D1618" s="210">
        <v>6.28</v>
      </c>
    </row>
    <row r="1619" spans="1:4" x14ac:dyDescent="0.25">
      <c r="A1619" s="30">
        <v>1930</v>
      </c>
      <c r="B1619" s="30" t="s">
        <v>6758</v>
      </c>
      <c r="C1619" s="30" t="s">
        <v>4113</v>
      </c>
      <c r="D1619" s="210">
        <v>12.17</v>
      </c>
    </row>
    <row r="1620" spans="1:4" x14ac:dyDescent="0.25">
      <c r="A1620" s="30">
        <v>1924</v>
      </c>
      <c r="B1620" s="30" t="s">
        <v>6759</v>
      </c>
      <c r="C1620" s="30" t="s">
        <v>4113</v>
      </c>
      <c r="D1620" s="210">
        <v>20.98</v>
      </c>
    </row>
    <row r="1621" spans="1:4" x14ac:dyDescent="0.25">
      <c r="A1621" s="30">
        <v>1922</v>
      </c>
      <c r="B1621" s="30" t="s">
        <v>6760</v>
      </c>
      <c r="C1621" s="30" t="s">
        <v>4113</v>
      </c>
      <c r="D1621" s="210">
        <v>31.17</v>
      </c>
    </row>
    <row r="1622" spans="1:4" x14ac:dyDescent="0.25">
      <c r="A1622" s="30">
        <v>1953</v>
      </c>
      <c r="B1622" s="30" t="s">
        <v>6761</v>
      </c>
      <c r="C1622" s="30" t="s">
        <v>4113</v>
      </c>
      <c r="D1622" s="210">
        <v>54.47</v>
      </c>
    </row>
    <row r="1623" spans="1:4" x14ac:dyDescent="0.25">
      <c r="A1623" s="30">
        <v>1962</v>
      </c>
      <c r="B1623" s="30" t="s">
        <v>6762</v>
      </c>
      <c r="C1623" s="30" t="s">
        <v>4113</v>
      </c>
      <c r="D1623" s="210">
        <v>178.2</v>
      </c>
    </row>
    <row r="1624" spans="1:4" x14ac:dyDescent="0.25">
      <c r="A1624" s="30">
        <v>1955</v>
      </c>
      <c r="B1624" s="30" t="s">
        <v>6763</v>
      </c>
      <c r="C1624" s="30" t="s">
        <v>4113</v>
      </c>
      <c r="D1624" s="210">
        <v>2.35</v>
      </c>
    </row>
    <row r="1625" spans="1:4" x14ac:dyDescent="0.25">
      <c r="A1625" s="30">
        <v>1956</v>
      </c>
      <c r="B1625" s="30" t="s">
        <v>6764</v>
      </c>
      <c r="C1625" s="30" t="s">
        <v>4113</v>
      </c>
      <c r="D1625" s="210">
        <v>3.04</v>
      </c>
    </row>
    <row r="1626" spans="1:4" x14ac:dyDescent="0.25">
      <c r="A1626" s="30">
        <v>1957</v>
      </c>
      <c r="B1626" s="30" t="s">
        <v>6765</v>
      </c>
      <c r="C1626" s="30" t="s">
        <v>4113</v>
      </c>
      <c r="D1626" s="210">
        <v>6.9</v>
      </c>
    </row>
    <row r="1627" spans="1:4" x14ac:dyDescent="0.25">
      <c r="A1627" s="30">
        <v>1958</v>
      </c>
      <c r="B1627" s="30" t="s">
        <v>6766</v>
      </c>
      <c r="C1627" s="30" t="s">
        <v>4113</v>
      </c>
      <c r="D1627" s="210">
        <v>12.26</v>
      </c>
    </row>
    <row r="1628" spans="1:4" x14ac:dyDescent="0.25">
      <c r="A1628" s="30">
        <v>1959</v>
      </c>
      <c r="B1628" s="30" t="s">
        <v>6767</v>
      </c>
      <c r="C1628" s="30" t="s">
        <v>4113</v>
      </c>
      <c r="D1628" s="210">
        <v>14.95</v>
      </c>
    </row>
    <row r="1629" spans="1:4" x14ac:dyDescent="0.25">
      <c r="A1629" s="30">
        <v>1925</v>
      </c>
      <c r="B1629" s="30" t="s">
        <v>6768</v>
      </c>
      <c r="C1629" s="30" t="s">
        <v>4113</v>
      </c>
      <c r="D1629" s="210">
        <v>36.950000000000003</v>
      </c>
    </row>
    <row r="1630" spans="1:4" x14ac:dyDescent="0.25">
      <c r="A1630" s="30">
        <v>1960</v>
      </c>
      <c r="B1630" s="30" t="s">
        <v>6769</v>
      </c>
      <c r="C1630" s="30" t="s">
        <v>4113</v>
      </c>
      <c r="D1630" s="210">
        <v>52.53</v>
      </c>
    </row>
    <row r="1631" spans="1:4" x14ac:dyDescent="0.25">
      <c r="A1631" s="30">
        <v>1961</v>
      </c>
      <c r="B1631" s="30" t="s">
        <v>6770</v>
      </c>
      <c r="C1631" s="30" t="s">
        <v>4113</v>
      </c>
      <c r="D1631" s="210">
        <v>75.489999999999995</v>
      </c>
    </row>
    <row r="1632" spans="1:4" x14ac:dyDescent="0.25">
      <c r="A1632" s="30">
        <v>38426</v>
      </c>
      <c r="B1632" s="30" t="s">
        <v>13346</v>
      </c>
      <c r="C1632" s="30" t="s">
        <v>4113</v>
      </c>
      <c r="D1632" s="210">
        <v>23.05</v>
      </c>
    </row>
    <row r="1633" spans="1:4" x14ac:dyDescent="0.25">
      <c r="A1633" s="30">
        <v>38423</v>
      </c>
      <c r="B1633" s="30" t="s">
        <v>13347</v>
      </c>
      <c r="C1633" s="30" t="s">
        <v>4113</v>
      </c>
      <c r="D1633" s="210">
        <v>52.29</v>
      </c>
    </row>
    <row r="1634" spans="1:4" x14ac:dyDescent="0.25">
      <c r="A1634" s="30">
        <v>38421</v>
      </c>
      <c r="B1634" s="30" t="s">
        <v>13348</v>
      </c>
      <c r="C1634" s="30" t="s">
        <v>4113</v>
      </c>
      <c r="D1634" s="210">
        <v>24.68</v>
      </c>
    </row>
    <row r="1635" spans="1:4" x14ac:dyDescent="0.25">
      <c r="A1635" s="30">
        <v>38422</v>
      </c>
      <c r="B1635" s="30" t="s">
        <v>13349</v>
      </c>
      <c r="C1635" s="30" t="s">
        <v>4113</v>
      </c>
      <c r="D1635" s="210">
        <v>36.08</v>
      </c>
    </row>
    <row r="1636" spans="1:4" x14ac:dyDescent="0.25">
      <c r="A1636" s="30">
        <v>39866</v>
      </c>
      <c r="B1636" s="30" t="s">
        <v>6771</v>
      </c>
      <c r="C1636" s="30" t="s">
        <v>4113</v>
      </c>
      <c r="D1636" s="210">
        <v>17.739999999999998</v>
      </c>
    </row>
    <row r="1637" spans="1:4" x14ac:dyDescent="0.25">
      <c r="A1637" s="30">
        <v>39867</v>
      </c>
      <c r="B1637" s="30" t="s">
        <v>6772</v>
      </c>
      <c r="C1637" s="30" t="s">
        <v>4113</v>
      </c>
      <c r="D1637" s="210">
        <v>39.44</v>
      </c>
    </row>
    <row r="1638" spans="1:4" x14ac:dyDescent="0.25">
      <c r="A1638" s="30">
        <v>39868</v>
      </c>
      <c r="B1638" s="30" t="s">
        <v>6773</v>
      </c>
      <c r="C1638" s="30" t="s">
        <v>4113</v>
      </c>
      <c r="D1638" s="210">
        <v>71.05</v>
      </c>
    </row>
    <row r="1639" spans="1:4" x14ac:dyDescent="0.25">
      <c r="A1639" s="30">
        <v>37999</v>
      </c>
      <c r="B1639" s="30" t="s">
        <v>6774</v>
      </c>
      <c r="C1639" s="30" t="s">
        <v>4113</v>
      </c>
      <c r="D1639" s="210">
        <v>9.23</v>
      </c>
    </row>
    <row r="1640" spans="1:4" x14ac:dyDescent="0.25">
      <c r="A1640" s="30">
        <v>38000</v>
      </c>
      <c r="B1640" s="30" t="s">
        <v>6775</v>
      </c>
      <c r="C1640" s="30" t="s">
        <v>4113</v>
      </c>
      <c r="D1640" s="210">
        <v>12.22</v>
      </c>
    </row>
    <row r="1641" spans="1:4" x14ac:dyDescent="0.25">
      <c r="A1641" s="30">
        <v>38129</v>
      </c>
      <c r="B1641" s="30" t="s">
        <v>6776</v>
      </c>
      <c r="C1641" s="30" t="s">
        <v>4113</v>
      </c>
      <c r="D1641" s="210">
        <v>4.08</v>
      </c>
    </row>
    <row r="1642" spans="1:4" x14ac:dyDescent="0.25">
      <c r="A1642" s="30">
        <v>38025</v>
      </c>
      <c r="B1642" s="30" t="s">
        <v>6777</v>
      </c>
      <c r="C1642" s="30" t="s">
        <v>4113</v>
      </c>
      <c r="D1642" s="210">
        <v>6.82</v>
      </c>
    </row>
    <row r="1643" spans="1:4" x14ac:dyDescent="0.25">
      <c r="A1643" s="30">
        <v>38026</v>
      </c>
      <c r="B1643" s="30" t="s">
        <v>6778</v>
      </c>
      <c r="C1643" s="30" t="s">
        <v>4113</v>
      </c>
      <c r="D1643" s="210">
        <v>18.27</v>
      </c>
    </row>
    <row r="1644" spans="1:4" x14ac:dyDescent="0.25">
      <c r="A1644" s="30">
        <v>1858</v>
      </c>
      <c r="B1644" s="30" t="s">
        <v>6779</v>
      </c>
      <c r="C1644" s="30" t="s">
        <v>4113</v>
      </c>
      <c r="D1644" s="210">
        <v>45.06</v>
      </c>
    </row>
    <row r="1645" spans="1:4" x14ac:dyDescent="0.25">
      <c r="A1645" s="30">
        <v>1844</v>
      </c>
      <c r="B1645" s="30" t="s">
        <v>6780</v>
      </c>
      <c r="C1645" s="30" t="s">
        <v>4113</v>
      </c>
      <c r="D1645" s="210">
        <v>166.12</v>
      </c>
    </row>
    <row r="1646" spans="1:4" x14ac:dyDescent="0.25">
      <c r="A1646" s="30">
        <v>1863</v>
      </c>
      <c r="B1646" s="30" t="s">
        <v>6781</v>
      </c>
      <c r="C1646" s="30" t="s">
        <v>4113</v>
      </c>
      <c r="D1646" s="210">
        <v>65.38</v>
      </c>
    </row>
    <row r="1647" spans="1:4" x14ac:dyDescent="0.25">
      <c r="A1647" s="30">
        <v>1865</v>
      </c>
      <c r="B1647" s="30" t="s">
        <v>6782</v>
      </c>
      <c r="C1647" s="30" t="s">
        <v>4113</v>
      </c>
      <c r="D1647" s="210">
        <v>238.54</v>
      </c>
    </row>
    <row r="1648" spans="1:4" x14ac:dyDescent="0.25">
      <c r="A1648" s="30">
        <v>36355</v>
      </c>
      <c r="B1648" s="30" t="s">
        <v>6783</v>
      </c>
      <c r="C1648" s="30" t="s">
        <v>4113</v>
      </c>
      <c r="D1648" s="210">
        <v>7.36</v>
      </c>
    </row>
    <row r="1649" spans="1:4" x14ac:dyDescent="0.25">
      <c r="A1649" s="30">
        <v>36356</v>
      </c>
      <c r="B1649" s="30" t="s">
        <v>6784</v>
      </c>
      <c r="C1649" s="30" t="s">
        <v>4113</v>
      </c>
      <c r="D1649" s="210">
        <v>12.38</v>
      </c>
    </row>
    <row r="1650" spans="1:4" x14ac:dyDescent="0.25">
      <c r="A1650" s="30">
        <v>1932</v>
      </c>
      <c r="B1650" s="30" t="s">
        <v>6785</v>
      </c>
      <c r="C1650" s="30" t="s">
        <v>4113</v>
      </c>
      <c r="D1650" s="210">
        <v>8.91</v>
      </c>
    </row>
    <row r="1651" spans="1:4" x14ac:dyDescent="0.25">
      <c r="A1651" s="30">
        <v>1933</v>
      </c>
      <c r="B1651" s="30" t="s">
        <v>6786</v>
      </c>
      <c r="C1651" s="30" t="s">
        <v>4113</v>
      </c>
      <c r="D1651" s="210">
        <v>3.92</v>
      </c>
    </row>
    <row r="1652" spans="1:4" x14ac:dyDescent="0.25">
      <c r="A1652" s="30">
        <v>1951</v>
      </c>
      <c r="B1652" s="30" t="s">
        <v>6787</v>
      </c>
      <c r="C1652" s="30" t="s">
        <v>4113</v>
      </c>
      <c r="D1652" s="210">
        <v>17.420000000000002</v>
      </c>
    </row>
    <row r="1653" spans="1:4" x14ac:dyDescent="0.25">
      <c r="A1653" s="30">
        <v>1966</v>
      </c>
      <c r="B1653" s="30" t="s">
        <v>6788</v>
      </c>
      <c r="C1653" s="30" t="s">
        <v>4113</v>
      </c>
      <c r="D1653" s="210">
        <v>20.05</v>
      </c>
    </row>
    <row r="1654" spans="1:4" x14ac:dyDescent="0.25">
      <c r="A1654" s="30">
        <v>1952</v>
      </c>
      <c r="B1654" s="30" t="s">
        <v>6789</v>
      </c>
      <c r="C1654" s="30" t="s">
        <v>4113</v>
      </c>
      <c r="D1654" s="210">
        <v>75.290000000000006</v>
      </c>
    </row>
    <row r="1655" spans="1:4" x14ac:dyDescent="0.25">
      <c r="A1655" s="30">
        <v>20104</v>
      </c>
      <c r="B1655" s="30" t="s">
        <v>6790</v>
      </c>
      <c r="C1655" s="30" t="s">
        <v>4113</v>
      </c>
      <c r="D1655" s="210">
        <v>556.29999999999995</v>
      </c>
    </row>
    <row r="1656" spans="1:4" x14ac:dyDescent="0.25">
      <c r="A1656" s="30">
        <v>20105</v>
      </c>
      <c r="B1656" s="30" t="s">
        <v>6791</v>
      </c>
      <c r="C1656" s="30" t="s">
        <v>4113</v>
      </c>
      <c r="D1656" s="210">
        <v>866.49</v>
      </c>
    </row>
    <row r="1657" spans="1:4" x14ac:dyDescent="0.25">
      <c r="A1657" s="30">
        <v>1965</v>
      </c>
      <c r="B1657" s="30" t="s">
        <v>6792</v>
      </c>
      <c r="C1657" s="30" t="s">
        <v>4113</v>
      </c>
      <c r="D1657" s="210">
        <v>40.64</v>
      </c>
    </row>
    <row r="1658" spans="1:4" x14ac:dyDescent="0.25">
      <c r="A1658" s="30">
        <v>10765</v>
      </c>
      <c r="B1658" s="30" t="s">
        <v>6793</v>
      </c>
      <c r="C1658" s="30" t="s">
        <v>4113</v>
      </c>
      <c r="D1658" s="210">
        <v>10.27</v>
      </c>
    </row>
    <row r="1659" spans="1:4" x14ac:dyDescent="0.25">
      <c r="A1659" s="30">
        <v>10767</v>
      </c>
      <c r="B1659" s="30" t="s">
        <v>6794</v>
      </c>
      <c r="C1659" s="30" t="s">
        <v>4113</v>
      </c>
      <c r="D1659" s="210">
        <v>33.659999999999997</v>
      </c>
    </row>
    <row r="1660" spans="1:4" x14ac:dyDescent="0.25">
      <c r="A1660" s="30">
        <v>1970</v>
      </c>
      <c r="B1660" s="30" t="s">
        <v>6795</v>
      </c>
      <c r="C1660" s="30" t="s">
        <v>4113</v>
      </c>
      <c r="D1660" s="210">
        <v>42.18</v>
      </c>
    </row>
    <row r="1661" spans="1:4" x14ac:dyDescent="0.25">
      <c r="A1661" s="30">
        <v>1967</v>
      </c>
      <c r="B1661" s="30" t="s">
        <v>6796</v>
      </c>
      <c r="C1661" s="30" t="s">
        <v>4113</v>
      </c>
      <c r="D1661" s="210">
        <v>4.6900000000000004</v>
      </c>
    </row>
    <row r="1662" spans="1:4" x14ac:dyDescent="0.25">
      <c r="A1662" s="30">
        <v>1968</v>
      </c>
      <c r="B1662" s="30" t="s">
        <v>6797</v>
      </c>
      <c r="C1662" s="30" t="s">
        <v>4113</v>
      </c>
      <c r="D1662" s="210">
        <v>9.83</v>
      </c>
    </row>
    <row r="1663" spans="1:4" x14ac:dyDescent="0.25">
      <c r="A1663" s="30">
        <v>1969</v>
      </c>
      <c r="B1663" s="30" t="s">
        <v>6798</v>
      </c>
      <c r="C1663" s="30" t="s">
        <v>4113</v>
      </c>
      <c r="D1663" s="210">
        <v>28.93</v>
      </c>
    </row>
    <row r="1664" spans="1:4" x14ac:dyDescent="0.25">
      <c r="A1664" s="30">
        <v>1839</v>
      </c>
      <c r="B1664" s="30" t="s">
        <v>6799</v>
      </c>
      <c r="C1664" s="30" t="s">
        <v>4113</v>
      </c>
      <c r="D1664" s="210">
        <v>158.47</v>
      </c>
    </row>
    <row r="1665" spans="1:4" x14ac:dyDescent="0.25">
      <c r="A1665" s="30">
        <v>1835</v>
      </c>
      <c r="B1665" s="30" t="s">
        <v>6800</v>
      </c>
      <c r="C1665" s="30" t="s">
        <v>4113</v>
      </c>
      <c r="D1665" s="210">
        <v>33.69</v>
      </c>
    </row>
    <row r="1666" spans="1:4" x14ac:dyDescent="0.25">
      <c r="A1666" s="30">
        <v>1823</v>
      </c>
      <c r="B1666" s="30" t="s">
        <v>6801</v>
      </c>
      <c r="C1666" s="30" t="s">
        <v>4113</v>
      </c>
      <c r="D1666" s="210">
        <v>65.14</v>
      </c>
    </row>
    <row r="1667" spans="1:4" x14ac:dyDescent="0.25">
      <c r="A1667" s="30">
        <v>1827</v>
      </c>
      <c r="B1667" s="30" t="s">
        <v>6802</v>
      </c>
      <c r="C1667" s="30" t="s">
        <v>4113</v>
      </c>
      <c r="D1667" s="210">
        <v>156.93</v>
      </c>
    </row>
    <row r="1668" spans="1:4" x14ac:dyDescent="0.25">
      <c r="A1668" s="30">
        <v>1831</v>
      </c>
      <c r="B1668" s="30" t="s">
        <v>6803</v>
      </c>
      <c r="C1668" s="30" t="s">
        <v>4113</v>
      </c>
      <c r="D1668" s="210">
        <v>34.26</v>
      </c>
    </row>
    <row r="1669" spans="1:4" x14ac:dyDescent="0.25">
      <c r="A1669" s="30">
        <v>1825</v>
      </c>
      <c r="B1669" s="30" t="s">
        <v>6804</v>
      </c>
      <c r="C1669" s="30" t="s">
        <v>4113</v>
      </c>
      <c r="D1669" s="210">
        <v>84.54</v>
      </c>
    </row>
    <row r="1670" spans="1:4" x14ac:dyDescent="0.25">
      <c r="A1670" s="30">
        <v>1828</v>
      </c>
      <c r="B1670" s="30" t="s">
        <v>6805</v>
      </c>
      <c r="C1670" s="30" t="s">
        <v>4113</v>
      </c>
      <c r="D1670" s="210">
        <v>191.5</v>
      </c>
    </row>
    <row r="1671" spans="1:4" x14ac:dyDescent="0.25">
      <c r="A1671" s="30">
        <v>1845</v>
      </c>
      <c r="B1671" s="30" t="s">
        <v>6806</v>
      </c>
      <c r="C1671" s="30" t="s">
        <v>4113</v>
      </c>
      <c r="D1671" s="210">
        <v>42.93</v>
      </c>
    </row>
    <row r="1672" spans="1:4" x14ac:dyDescent="0.25">
      <c r="A1672" s="30">
        <v>1824</v>
      </c>
      <c r="B1672" s="30" t="s">
        <v>6807</v>
      </c>
      <c r="C1672" s="30" t="s">
        <v>4113</v>
      </c>
      <c r="D1672" s="210">
        <v>101.35</v>
      </c>
    </row>
    <row r="1673" spans="1:4" x14ac:dyDescent="0.25">
      <c r="A1673" s="30">
        <v>1941</v>
      </c>
      <c r="B1673" s="30" t="s">
        <v>6808</v>
      </c>
      <c r="C1673" s="30" t="s">
        <v>4113</v>
      </c>
      <c r="D1673" s="210">
        <v>26.34</v>
      </c>
    </row>
    <row r="1674" spans="1:4" x14ac:dyDescent="0.25">
      <c r="A1674" s="30">
        <v>1940</v>
      </c>
      <c r="B1674" s="30" t="s">
        <v>6809</v>
      </c>
      <c r="C1674" s="30" t="s">
        <v>4113</v>
      </c>
      <c r="D1674" s="210">
        <v>19.899999999999999</v>
      </c>
    </row>
    <row r="1675" spans="1:4" x14ac:dyDescent="0.25">
      <c r="A1675" s="30">
        <v>1937</v>
      </c>
      <c r="B1675" s="30" t="s">
        <v>6810</v>
      </c>
      <c r="C1675" s="30" t="s">
        <v>4113</v>
      </c>
      <c r="D1675" s="210">
        <v>4.13</v>
      </c>
    </row>
    <row r="1676" spans="1:4" x14ac:dyDescent="0.25">
      <c r="A1676" s="30">
        <v>1939</v>
      </c>
      <c r="B1676" s="30" t="s">
        <v>6811</v>
      </c>
      <c r="C1676" s="30" t="s">
        <v>4113</v>
      </c>
      <c r="D1676" s="210">
        <v>8.18</v>
      </c>
    </row>
    <row r="1677" spans="1:4" x14ac:dyDescent="0.25">
      <c r="A1677" s="30">
        <v>1942</v>
      </c>
      <c r="B1677" s="30" t="s">
        <v>6812</v>
      </c>
      <c r="C1677" s="30" t="s">
        <v>4113</v>
      </c>
      <c r="D1677" s="210">
        <v>37.58</v>
      </c>
    </row>
    <row r="1678" spans="1:4" x14ac:dyDescent="0.25">
      <c r="A1678" s="30">
        <v>1938</v>
      </c>
      <c r="B1678" s="30" t="s">
        <v>6813</v>
      </c>
      <c r="C1678" s="30" t="s">
        <v>4113</v>
      </c>
      <c r="D1678" s="210">
        <v>5.23</v>
      </c>
    </row>
    <row r="1679" spans="1:4" x14ac:dyDescent="0.25">
      <c r="A1679" s="30">
        <v>42692</v>
      </c>
      <c r="B1679" s="30" t="s">
        <v>6814</v>
      </c>
      <c r="C1679" s="30" t="s">
        <v>4113</v>
      </c>
      <c r="D1679" s="210">
        <v>529.24</v>
      </c>
    </row>
    <row r="1680" spans="1:4" x14ac:dyDescent="0.25">
      <c r="A1680" s="30">
        <v>42693</v>
      </c>
      <c r="B1680" s="30" t="s">
        <v>6815</v>
      </c>
      <c r="C1680" s="30" t="s">
        <v>4113</v>
      </c>
      <c r="D1680" s="210">
        <v>870.57</v>
      </c>
    </row>
    <row r="1681" spans="1:4" x14ac:dyDescent="0.25">
      <c r="A1681" s="30">
        <v>42695</v>
      </c>
      <c r="B1681" s="30" t="s">
        <v>6816</v>
      </c>
      <c r="C1681" s="30" t="s">
        <v>4113</v>
      </c>
      <c r="D1681" s="210">
        <v>661.94</v>
      </c>
    </row>
    <row r="1682" spans="1:4" x14ac:dyDescent="0.25">
      <c r="A1682" s="30">
        <v>42694</v>
      </c>
      <c r="B1682" s="30" t="s">
        <v>6817</v>
      </c>
      <c r="C1682" s="30" t="s">
        <v>4113</v>
      </c>
      <c r="D1682" s="210">
        <v>978.59</v>
      </c>
    </row>
    <row r="1683" spans="1:4" x14ac:dyDescent="0.25">
      <c r="A1683" s="30">
        <v>20097</v>
      </c>
      <c r="B1683" s="30" t="s">
        <v>13350</v>
      </c>
      <c r="C1683" s="30" t="s">
        <v>4113</v>
      </c>
      <c r="D1683" s="210">
        <v>39.85</v>
      </c>
    </row>
    <row r="1684" spans="1:4" x14ac:dyDescent="0.25">
      <c r="A1684" s="30">
        <v>20098</v>
      </c>
      <c r="B1684" s="30" t="s">
        <v>13351</v>
      </c>
      <c r="C1684" s="30" t="s">
        <v>4113</v>
      </c>
      <c r="D1684" s="210">
        <v>134.37</v>
      </c>
    </row>
    <row r="1685" spans="1:4" x14ac:dyDescent="0.25">
      <c r="A1685" s="30">
        <v>20096</v>
      </c>
      <c r="B1685" s="30" t="s">
        <v>13352</v>
      </c>
      <c r="C1685" s="30" t="s">
        <v>4113</v>
      </c>
      <c r="D1685" s="210">
        <v>26.07</v>
      </c>
    </row>
    <row r="1686" spans="1:4" x14ac:dyDescent="0.25">
      <c r="A1686" s="30">
        <v>1964</v>
      </c>
      <c r="B1686" s="30" t="s">
        <v>6818</v>
      </c>
      <c r="C1686" s="30" t="s">
        <v>4113</v>
      </c>
      <c r="D1686" s="210">
        <v>24.1</v>
      </c>
    </row>
    <row r="1687" spans="1:4" x14ac:dyDescent="0.25">
      <c r="A1687" s="30">
        <v>1880</v>
      </c>
      <c r="B1687" s="30" t="s">
        <v>6819</v>
      </c>
      <c r="C1687" s="30" t="s">
        <v>4113</v>
      </c>
      <c r="D1687" s="210">
        <v>2.4</v>
      </c>
    </row>
    <row r="1688" spans="1:4" x14ac:dyDescent="0.25">
      <c r="A1688" s="30">
        <v>39274</v>
      </c>
      <c r="B1688" s="30" t="s">
        <v>6820</v>
      </c>
      <c r="C1688" s="30" t="s">
        <v>4113</v>
      </c>
      <c r="D1688" s="210">
        <v>1.86</v>
      </c>
    </row>
    <row r="1689" spans="1:4" x14ac:dyDescent="0.25">
      <c r="A1689" s="30">
        <v>2628</v>
      </c>
      <c r="B1689" s="30" t="s">
        <v>6821</v>
      </c>
      <c r="C1689" s="30" t="s">
        <v>4113</v>
      </c>
      <c r="D1689" s="210">
        <v>215.18</v>
      </c>
    </row>
    <row r="1690" spans="1:4" x14ac:dyDescent="0.25">
      <c r="A1690" s="30">
        <v>2622</v>
      </c>
      <c r="B1690" s="30" t="s">
        <v>6822</v>
      </c>
      <c r="C1690" s="30" t="s">
        <v>4113</v>
      </c>
      <c r="D1690" s="210">
        <v>5.1100000000000003</v>
      </c>
    </row>
    <row r="1691" spans="1:4" x14ac:dyDescent="0.25">
      <c r="A1691" s="30">
        <v>2623</v>
      </c>
      <c r="B1691" s="30" t="s">
        <v>6823</v>
      </c>
      <c r="C1691" s="30" t="s">
        <v>4113</v>
      </c>
      <c r="D1691" s="210">
        <v>6.15</v>
      </c>
    </row>
    <row r="1692" spans="1:4" x14ac:dyDescent="0.25">
      <c r="A1692" s="30">
        <v>2624</v>
      </c>
      <c r="B1692" s="30" t="s">
        <v>6824</v>
      </c>
      <c r="C1692" s="30" t="s">
        <v>4113</v>
      </c>
      <c r="D1692" s="210">
        <v>9.7799999999999994</v>
      </c>
    </row>
    <row r="1693" spans="1:4" x14ac:dyDescent="0.25">
      <c r="A1693" s="30">
        <v>2625</v>
      </c>
      <c r="B1693" s="30" t="s">
        <v>6825</v>
      </c>
      <c r="C1693" s="30" t="s">
        <v>4113</v>
      </c>
      <c r="D1693" s="210">
        <v>20.65</v>
      </c>
    </row>
    <row r="1694" spans="1:4" x14ac:dyDescent="0.25">
      <c r="A1694" s="30">
        <v>2626</v>
      </c>
      <c r="B1694" s="30" t="s">
        <v>6826</v>
      </c>
      <c r="C1694" s="30" t="s">
        <v>4113</v>
      </c>
      <c r="D1694" s="210">
        <v>30.25</v>
      </c>
    </row>
    <row r="1695" spans="1:4" x14ac:dyDescent="0.25">
      <c r="A1695" s="30">
        <v>2630</v>
      </c>
      <c r="B1695" s="30" t="s">
        <v>6827</v>
      </c>
      <c r="C1695" s="30" t="s">
        <v>4113</v>
      </c>
      <c r="D1695" s="210">
        <v>46.01</v>
      </c>
    </row>
    <row r="1696" spans="1:4" x14ac:dyDescent="0.25">
      <c r="A1696" s="30">
        <v>2627</v>
      </c>
      <c r="B1696" s="30" t="s">
        <v>6828</v>
      </c>
      <c r="C1696" s="30" t="s">
        <v>4113</v>
      </c>
      <c r="D1696" s="210">
        <v>81.05</v>
      </c>
    </row>
    <row r="1697" spans="1:4" x14ac:dyDescent="0.25">
      <c r="A1697" s="30">
        <v>2629</v>
      </c>
      <c r="B1697" s="30" t="s">
        <v>6829</v>
      </c>
      <c r="C1697" s="30" t="s">
        <v>4113</v>
      </c>
      <c r="D1697" s="210">
        <v>109.62</v>
      </c>
    </row>
    <row r="1698" spans="1:4" x14ac:dyDescent="0.25">
      <c r="A1698" s="30">
        <v>12033</v>
      </c>
      <c r="B1698" s="30" t="s">
        <v>6830</v>
      </c>
      <c r="C1698" s="30" t="s">
        <v>4113</v>
      </c>
      <c r="D1698" s="210">
        <v>7.67</v>
      </c>
    </row>
    <row r="1699" spans="1:4" x14ac:dyDescent="0.25">
      <c r="A1699" s="30">
        <v>40408</v>
      </c>
      <c r="B1699" s="30" t="s">
        <v>6831</v>
      </c>
      <c r="C1699" s="30" t="s">
        <v>4113</v>
      </c>
      <c r="D1699" s="210">
        <v>5.04</v>
      </c>
    </row>
    <row r="1700" spans="1:4" x14ac:dyDescent="0.25">
      <c r="A1700" s="30">
        <v>40409</v>
      </c>
      <c r="B1700" s="30" t="s">
        <v>6832</v>
      </c>
      <c r="C1700" s="30" t="s">
        <v>4113</v>
      </c>
      <c r="D1700" s="210">
        <v>1.78</v>
      </c>
    </row>
    <row r="1701" spans="1:4" x14ac:dyDescent="0.25">
      <c r="A1701" s="30">
        <v>39276</v>
      </c>
      <c r="B1701" s="30" t="s">
        <v>6833</v>
      </c>
      <c r="C1701" s="30" t="s">
        <v>4113</v>
      </c>
      <c r="D1701" s="210">
        <v>4.54</v>
      </c>
    </row>
    <row r="1702" spans="1:4" x14ac:dyDescent="0.25">
      <c r="A1702" s="30">
        <v>39277</v>
      </c>
      <c r="B1702" s="30" t="s">
        <v>6834</v>
      </c>
      <c r="C1702" s="30" t="s">
        <v>4113</v>
      </c>
      <c r="D1702" s="210">
        <v>12.26</v>
      </c>
    </row>
    <row r="1703" spans="1:4" x14ac:dyDescent="0.25">
      <c r="A1703" s="30">
        <v>12034</v>
      </c>
      <c r="B1703" s="30" t="s">
        <v>6835</v>
      </c>
      <c r="C1703" s="30" t="s">
        <v>4113</v>
      </c>
      <c r="D1703" s="210">
        <v>3.47</v>
      </c>
    </row>
    <row r="1704" spans="1:4" x14ac:dyDescent="0.25">
      <c r="A1704" s="30">
        <v>39879</v>
      </c>
      <c r="B1704" s="30" t="s">
        <v>6836</v>
      </c>
      <c r="C1704" s="30" t="s">
        <v>4113</v>
      </c>
      <c r="D1704" s="210">
        <v>4.9800000000000004</v>
      </c>
    </row>
    <row r="1705" spans="1:4" x14ac:dyDescent="0.25">
      <c r="A1705" s="30">
        <v>39880</v>
      </c>
      <c r="B1705" s="30" t="s">
        <v>6837</v>
      </c>
      <c r="C1705" s="30" t="s">
        <v>4113</v>
      </c>
      <c r="D1705" s="210">
        <v>11.04</v>
      </c>
    </row>
    <row r="1706" spans="1:4" x14ac:dyDescent="0.25">
      <c r="A1706" s="30">
        <v>39881</v>
      </c>
      <c r="B1706" s="30" t="s">
        <v>6838</v>
      </c>
      <c r="C1706" s="30" t="s">
        <v>4113</v>
      </c>
      <c r="D1706" s="210">
        <v>17.72</v>
      </c>
    </row>
    <row r="1707" spans="1:4" x14ac:dyDescent="0.25">
      <c r="A1707" s="30">
        <v>39882</v>
      </c>
      <c r="B1707" s="30" t="s">
        <v>6839</v>
      </c>
      <c r="C1707" s="30" t="s">
        <v>4113</v>
      </c>
      <c r="D1707" s="210">
        <v>46.69</v>
      </c>
    </row>
    <row r="1708" spans="1:4" x14ac:dyDescent="0.25">
      <c r="A1708" s="30">
        <v>39883</v>
      </c>
      <c r="B1708" s="30" t="s">
        <v>6840</v>
      </c>
      <c r="C1708" s="30" t="s">
        <v>4113</v>
      </c>
      <c r="D1708" s="210">
        <v>74.55</v>
      </c>
    </row>
    <row r="1709" spans="1:4" x14ac:dyDescent="0.25">
      <c r="A1709" s="30">
        <v>39884</v>
      </c>
      <c r="B1709" s="30" t="s">
        <v>6841</v>
      </c>
      <c r="C1709" s="30" t="s">
        <v>4113</v>
      </c>
      <c r="D1709" s="210">
        <v>110.73</v>
      </c>
    </row>
    <row r="1710" spans="1:4" x14ac:dyDescent="0.25">
      <c r="A1710" s="30">
        <v>39885</v>
      </c>
      <c r="B1710" s="30" t="s">
        <v>6842</v>
      </c>
      <c r="C1710" s="30" t="s">
        <v>4113</v>
      </c>
      <c r="D1710" s="210">
        <v>263.17</v>
      </c>
    </row>
    <row r="1711" spans="1:4" x14ac:dyDescent="0.25">
      <c r="A1711" s="30">
        <v>1777</v>
      </c>
      <c r="B1711" s="30" t="s">
        <v>6843</v>
      </c>
      <c r="C1711" s="30" t="s">
        <v>4113</v>
      </c>
      <c r="D1711" s="210">
        <v>51.73</v>
      </c>
    </row>
    <row r="1712" spans="1:4" x14ac:dyDescent="0.25">
      <c r="A1712" s="30">
        <v>1819</v>
      </c>
      <c r="B1712" s="30" t="s">
        <v>6844</v>
      </c>
      <c r="C1712" s="30" t="s">
        <v>4113</v>
      </c>
      <c r="D1712" s="210">
        <v>37.64</v>
      </c>
    </row>
    <row r="1713" spans="1:4" x14ac:dyDescent="0.25">
      <c r="A1713" s="30">
        <v>1775</v>
      </c>
      <c r="B1713" s="30" t="s">
        <v>6845</v>
      </c>
      <c r="C1713" s="30" t="s">
        <v>4113</v>
      </c>
      <c r="D1713" s="210">
        <v>11.25</v>
      </c>
    </row>
    <row r="1714" spans="1:4" x14ac:dyDescent="0.25">
      <c r="A1714" s="30">
        <v>1776</v>
      </c>
      <c r="B1714" s="30" t="s">
        <v>6846</v>
      </c>
      <c r="C1714" s="30" t="s">
        <v>4113</v>
      </c>
      <c r="D1714" s="210">
        <v>30.62</v>
      </c>
    </row>
    <row r="1715" spans="1:4" x14ac:dyDescent="0.25">
      <c r="A1715" s="30">
        <v>1778</v>
      </c>
      <c r="B1715" s="30" t="s">
        <v>6847</v>
      </c>
      <c r="C1715" s="30" t="s">
        <v>4113</v>
      </c>
      <c r="D1715" s="210">
        <v>125.22</v>
      </c>
    </row>
    <row r="1716" spans="1:4" x14ac:dyDescent="0.25">
      <c r="A1716" s="30">
        <v>1818</v>
      </c>
      <c r="B1716" s="30" t="s">
        <v>6848</v>
      </c>
      <c r="C1716" s="30" t="s">
        <v>4113</v>
      </c>
      <c r="D1716" s="210">
        <v>83.12</v>
      </c>
    </row>
    <row r="1717" spans="1:4" x14ac:dyDescent="0.25">
      <c r="A1717" s="30">
        <v>1820</v>
      </c>
      <c r="B1717" s="30" t="s">
        <v>6849</v>
      </c>
      <c r="C1717" s="30" t="s">
        <v>4113</v>
      </c>
      <c r="D1717" s="210">
        <v>16.25</v>
      </c>
    </row>
    <row r="1718" spans="1:4" x14ac:dyDescent="0.25">
      <c r="A1718" s="30">
        <v>1779</v>
      </c>
      <c r="B1718" s="30" t="s">
        <v>6850</v>
      </c>
      <c r="C1718" s="30" t="s">
        <v>4113</v>
      </c>
      <c r="D1718" s="210">
        <v>182.11</v>
      </c>
    </row>
    <row r="1719" spans="1:4" x14ac:dyDescent="0.25">
      <c r="A1719" s="30">
        <v>1780</v>
      </c>
      <c r="B1719" s="30" t="s">
        <v>6851</v>
      </c>
      <c r="C1719" s="30" t="s">
        <v>4113</v>
      </c>
      <c r="D1719" s="210">
        <v>375.43</v>
      </c>
    </row>
    <row r="1720" spans="1:4" x14ac:dyDescent="0.25">
      <c r="A1720" s="30">
        <v>1783</v>
      </c>
      <c r="B1720" s="30" t="s">
        <v>6852</v>
      </c>
      <c r="C1720" s="30" t="s">
        <v>4113</v>
      </c>
      <c r="D1720" s="210">
        <v>39.69</v>
      </c>
    </row>
    <row r="1721" spans="1:4" x14ac:dyDescent="0.25">
      <c r="A1721" s="30">
        <v>1782</v>
      </c>
      <c r="B1721" s="30" t="s">
        <v>6853</v>
      </c>
      <c r="C1721" s="30" t="s">
        <v>4113</v>
      </c>
      <c r="D1721" s="210">
        <v>31.38</v>
      </c>
    </row>
    <row r="1722" spans="1:4" x14ac:dyDescent="0.25">
      <c r="A1722" s="30">
        <v>1817</v>
      </c>
      <c r="B1722" s="30" t="s">
        <v>6854</v>
      </c>
      <c r="C1722" s="30" t="s">
        <v>4113</v>
      </c>
      <c r="D1722" s="210">
        <v>9.35</v>
      </c>
    </row>
    <row r="1723" spans="1:4" x14ac:dyDescent="0.25">
      <c r="A1723" s="30">
        <v>1781</v>
      </c>
      <c r="B1723" s="30" t="s">
        <v>6855</v>
      </c>
      <c r="C1723" s="30" t="s">
        <v>4113</v>
      </c>
      <c r="D1723" s="210">
        <v>20.45</v>
      </c>
    </row>
    <row r="1724" spans="1:4" x14ac:dyDescent="0.25">
      <c r="A1724" s="30">
        <v>1784</v>
      </c>
      <c r="B1724" s="30" t="s">
        <v>6856</v>
      </c>
      <c r="C1724" s="30" t="s">
        <v>4113</v>
      </c>
      <c r="D1724" s="210">
        <v>112.09</v>
      </c>
    </row>
    <row r="1725" spans="1:4" x14ac:dyDescent="0.25">
      <c r="A1725" s="30">
        <v>1810</v>
      </c>
      <c r="B1725" s="30" t="s">
        <v>6857</v>
      </c>
      <c r="C1725" s="30" t="s">
        <v>4113</v>
      </c>
      <c r="D1725" s="210">
        <v>62.17</v>
      </c>
    </row>
    <row r="1726" spans="1:4" x14ac:dyDescent="0.25">
      <c r="A1726" s="30">
        <v>1811</v>
      </c>
      <c r="B1726" s="30" t="s">
        <v>6858</v>
      </c>
      <c r="C1726" s="30" t="s">
        <v>4113</v>
      </c>
      <c r="D1726" s="210">
        <v>13.45</v>
      </c>
    </row>
    <row r="1727" spans="1:4" x14ac:dyDescent="0.25">
      <c r="A1727" s="30">
        <v>1812</v>
      </c>
      <c r="B1727" s="30" t="s">
        <v>6859</v>
      </c>
      <c r="C1727" s="30" t="s">
        <v>4113</v>
      </c>
      <c r="D1727" s="210">
        <v>156.94999999999999</v>
      </c>
    </row>
    <row r="1728" spans="1:4" x14ac:dyDescent="0.25">
      <c r="A1728" s="30">
        <v>40386</v>
      </c>
      <c r="B1728" s="30" t="s">
        <v>6860</v>
      </c>
      <c r="C1728" s="30" t="s">
        <v>4113</v>
      </c>
      <c r="D1728" s="210">
        <v>63.77</v>
      </c>
    </row>
    <row r="1729" spans="1:4" x14ac:dyDescent="0.25">
      <c r="A1729" s="30">
        <v>40384</v>
      </c>
      <c r="B1729" s="30" t="s">
        <v>6861</v>
      </c>
      <c r="C1729" s="30" t="s">
        <v>4113</v>
      </c>
      <c r="D1729" s="210">
        <v>43.66</v>
      </c>
    </row>
    <row r="1730" spans="1:4" x14ac:dyDescent="0.25">
      <c r="A1730" s="30">
        <v>40379</v>
      </c>
      <c r="B1730" s="30" t="s">
        <v>6862</v>
      </c>
      <c r="C1730" s="30" t="s">
        <v>4113</v>
      </c>
      <c r="D1730" s="210">
        <v>15.09</v>
      </c>
    </row>
    <row r="1731" spans="1:4" x14ac:dyDescent="0.25">
      <c r="A1731" s="30">
        <v>40423</v>
      </c>
      <c r="B1731" s="30" t="s">
        <v>6863</v>
      </c>
      <c r="C1731" s="30" t="s">
        <v>4113</v>
      </c>
      <c r="D1731" s="210">
        <v>28.56</v>
      </c>
    </row>
    <row r="1732" spans="1:4" x14ac:dyDescent="0.25">
      <c r="A1732" s="30">
        <v>40389</v>
      </c>
      <c r="B1732" s="30" t="s">
        <v>6864</v>
      </c>
      <c r="C1732" s="30" t="s">
        <v>4113</v>
      </c>
      <c r="D1732" s="210">
        <v>181.13</v>
      </c>
    </row>
    <row r="1733" spans="1:4" x14ac:dyDescent="0.25">
      <c r="A1733" s="30">
        <v>40388</v>
      </c>
      <c r="B1733" s="30" t="s">
        <v>6865</v>
      </c>
      <c r="C1733" s="30" t="s">
        <v>4113</v>
      </c>
      <c r="D1733" s="210">
        <v>90.66</v>
      </c>
    </row>
    <row r="1734" spans="1:4" x14ac:dyDescent="0.25">
      <c r="A1734" s="30">
        <v>40381</v>
      </c>
      <c r="B1734" s="30" t="s">
        <v>6866</v>
      </c>
      <c r="C1734" s="30" t="s">
        <v>4113</v>
      </c>
      <c r="D1734" s="210">
        <v>20.12</v>
      </c>
    </row>
    <row r="1735" spans="1:4" x14ac:dyDescent="0.25">
      <c r="A1735" s="30">
        <v>40391</v>
      </c>
      <c r="B1735" s="30" t="s">
        <v>6867</v>
      </c>
      <c r="C1735" s="30" t="s">
        <v>4113</v>
      </c>
      <c r="D1735" s="210">
        <v>470.14</v>
      </c>
    </row>
    <row r="1736" spans="1:4" x14ac:dyDescent="0.25">
      <c r="A1736" s="30">
        <v>40414</v>
      </c>
      <c r="B1736" s="30" t="s">
        <v>6868</v>
      </c>
      <c r="C1736" s="30" t="s">
        <v>4113</v>
      </c>
      <c r="D1736" s="210">
        <v>20.73</v>
      </c>
    </row>
    <row r="1737" spans="1:4" x14ac:dyDescent="0.25">
      <c r="A1737" s="30">
        <v>40416</v>
      </c>
      <c r="B1737" s="30" t="s">
        <v>6869</v>
      </c>
      <c r="C1737" s="30" t="s">
        <v>4113</v>
      </c>
      <c r="D1737" s="210">
        <v>28.66</v>
      </c>
    </row>
    <row r="1738" spans="1:4" x14ac:dyDescent="0.25">
      <c r="A1738" s="30">
        <v>40418</v>
      </c>
      <c r="B1738" s="30" t="s">
        <v>6870</v>
      </c>
      <c r="C1738" s="30" t="s">
        <v>4113</v>
      </c>
      <c r="D1738" s="210">
        <v>34.18</v>
      </c>
    </row>
    <row r="1739" spans="1:4" x14ac:dyDescent="0.25">
      <c r="A1739" s="30">
        <v>2609</v>
      </c>
      <c r="B1739" s="30" t="s">
        <v>6871</v>
      </c>
      <c r="C1739" s="30" t="s">
        <v>4113</v>
      </c>
      <c r="D1739" s="210">
        <v>4.8</v>
      </c>
    </row>
    <row r="1740" spans="1:4" x14ac:dyDescent="0.25">
      <c r="A1740" s="30">
        <v>2634</v>
      </c>
      <c r="B1740" s="30" t="s">
        <v>6872</v>
      </c>
      <c r="C1740" s="30" t="s">
        <v>4113</v>
      </c>
      <c r="D1740" s="210">
        <v>6.3</v>
      </c>
    </row>
    <row r="1741" spans="1:4" x14ac:dyDescent="0.25">
      <c r="A1741" s="30">
        <v>2611</v>
      </c>
      <c r="B1741" s="30" t="s">
        <v>6873</v>
      </c>
      <c r="C1741" s="30" t="s">
        <v>4113</v>
      </c>
      <c r="D1741" s="210">
        <v>17.77</v>
      </c>
    </row>
    <row r="1742" spans="1:4" x14ac:dyDescent="0.25">
      <c r="A1742" s="30">
        <v>34359</v>
      </c>
      <c r="B1742" s="30" t="s">
        <v>6874</v>
      </c>
      <c r="C1742" s="30" t="s">
        <v>4113</v>
      </c>
      <c r="D1742" s="210">
        <v>10.26</v>
      </c>
    </row>
    <row r="1743" spans="1:4" x14ac:dyDescent="0.25">
      <c r="A1743" s="30">
        <v>1789</v>
      </c>
      <c r="B1743" s="30" t="s">
        <v>6875</v>
      </c>
      <c r="C1743" s="30" t="s">
        <v>4113</v>
      </c>
      <c r="D1743" s="210">
        <v>49.65</v>
      </c>
    </row>
    <row r="1744" spans="1:4" x14ac:dyDescent="0.25">
      <c r="A1744" s="30">
        <v>1788</v>
      </c>
      <c r="B1744" s="30" t="s">
        <v>6876</v>
      </c>
      <c r="C1744" s="30" t="s">
        <v>4113</v>
      </c>
      <c r="D1744" s="210">
        <v>39.799999999999997</v>
      </c>
    </row>
    <row r="1745" spans="1:4" x14ac:dyDescent="0.25">
      <c r="A1745" s="30">
        <v>1786</v>
      </c>
      <c r="B1745" s="30" t="s">
        <v>6877</v>
      </c>
      <c r="C1745" s="30" t="s">
        <v>4113</v>
      </c>
      <c r="D1745" s="210">
        <v>9.8800000000000008</v>
      </c>
    </row>
    <row r="1746" spans="1:4" x14ac:dyDescent="0.25">
      <c r="A1746" s="30">
        <v>1787</v>
      </c>
      <c r="B1746" s="30" t="s">
        <v>6878</v>
      </c>
      <c r="C1746" s="30" t="s">
        <v>4113</v>
      </c>
      <c r="D1746" s="210">
        <v>23.66</v>
      </c>
    </row>
    <row r="1747" spans="1:4" x14ac:dyDescent="0.25">
      <c r="A1747" s="30">
        <v>1791</v>
      </c>
      <c r="B1747" s="30" t="s">
        <v>6879</v>
      </c>
      <c r="C1747" s="30" t="s">
        <v>4113</v>
      </c>
      <c r="D1747" s="210">
        <v>143.49</v>
      </c>
    </row>
    <row r="1748" spans="1:4" x14ac:dyDescent="0.25">
      <c r="A1748" s="30">
        <v>1790</v>
      </c>
      <c r="B1748" s="30" t="s">
        <v>6880</v>
      </c>
      <c r="C1748" s="30" t="s">
        <v>4113</v>
      </c>
      <c r="D1748" s="210">
        <v>82.68</v>
      </c>
    </row>
    <row r="1749" spans="1:4" x14ac:dyDescent="0.25">
      <c r="A1749" s="30">
        <v>1813</v>
      </c>
      <c r="B1749" s="30" t="s">
        <v>6881</v>
      </c>
      <c r="C1749" s="30" t="s">
        <v>4113</v>
      </c>
      <c r="D1749" s="210">
        <v>15.68</v>
      </c>
    </row>
    <row r="1750" spans="1:4" x14ac:dyDescent="0.25">
      <c r="A1750" s="30">
        <v>1792</v>
      </c>
      <c r="B1750" s="30" t="s">
        <v>6882</v>
      </c>
      <c r="C1750" s="30" t="s">
        <v>4113</v>
      </c>
      <c r="D1750" s="210">
        <v>193.69</v>
      </c>
    </row>
    <row r="1751" spans="1:4" x14ac:dyDescent="0.25">
      <c r="A1751" s="30">
        <v>1793</v>
      </c>
      <c r="B1751" s="30" t="s">
        <v>6883</v>
      </c>
      <c r="C1751" s="30" t="s">
        <v>4113</v>
      </c>
      <c r="D1751" s="210">
        <v>391.39</v>
      </c>
    </row>
    <row r="1752" spans="1:4" x14ac:dyDescent="0.25">
      <c r="A1752" s="30">
        <v>1809</v>
      </c>
      <c r="B1752" s="30" t="s">
        <v>6884</v>
      </c>
      <c r="C1752" s="30" t="s">
        <v>4113</v>
      </c>
      <c r="D1752" s="210">
        <v>46.55</v>
      </c>
    </row>
    <row r="1753" spans="1:4" x14ac:dyDescent="0.25">
      <c r="A1753" s="30">
        <v>1814</v>
      </c>
      <c r="B1753" s="30" t="s">
        <v>6885</v>
      </c>
      <c r="C1753" s="30" t="s">
        <v>4113</v>
      </c>
      <c r="D1753" s="210">
        <v>38.24</v>
      </c>
    </row>
    <row r="1754" spans="1:4" x14ac:dyDescent="0.25">
      <c r="A1754" s="30">
        <v>1803</v>
      </c>
      <c r="B1754" s="30" t="s">
        <v>6886</v>
      </c>
      <c r="C1754" s="30" t="s">
        <v>4113</v>
      </c>
      <c r="D1754" s="210">
        <v>9.66</v>
      </c>
    </row>
    <row r="1755" spans="1:4" x14ac:dyDescent="0.25">
      <c r="A1755" s="30">
        <v>1805</v>
      </c>
      <c r="B1755" s="30" t="s">
        <v>6887</v>
      </c>
      <c r="C1755" s="30" t="s">
        <v>4113</v>
      </c>
      <c r="D1755" s="210">
        <v>22.19</v>
      </c>
    </row>
    <row r="1756" spans="1:4" x14ac:dyDescent="0.25">
      <c r="A1756" s="30">
        <v>1821</v>
      </c>
      <c r="B1756" s="30" t="s">
        <v>6888</v>
      </c>
      <c r="C1756" s="30" t="s">
        <v>4113</v>
      </c>
      <c r="D1756" s="210">
        <v>131.1</v>
      </c>
    </row>
    <row r="1757" spans="1:4" x14ac:dyDescent="0.25">
      <c r="A1757" s="30">
        <v>1806</v>
      </c>
      <c r="B1757" s="30" t="s">
        <v>6889</v>
      </c>
      <c r="C1757" s="30" t="s">
        <v>4113</v>
      </c>
      <c r="D1757" s="210">
        <v>78.03</v>
      </c>
    </row>
    <row r="1758" spans="1:4" x14ac:dyDescent="0.25">
      <c r="A1758" s="30">
        <v>1804</v>
      </c>
      <c r="B1758" s="30" t="s">
        <v>6890</v>
      </c>
      <c r="C1758" s="30" t="s">
        <v>4113</v>
      </c>
      <c r="D1758" s="210">
        <v>13.75</v>
      </c>
    </row>
    <row r="1759" spans="1:4" x14ac:dyDescent="0.25">
      <c r="A1759" s="30">
        <v>1807</v>
      </c>
      <c r="B1759" s="30" t="s">
        <v>6891</v>
      </c>
      <c r="C1759" s="30" t="s">
        <v>4113</v>
      </c>
      <c r="D1759" s="210">
        <v>187.5</v>
      </c>
    </row>
    <row r="1760" spans="1:4" x14ac:dyDescent="0.25">
      <c r="A1760" s="30">
        <v>1808</v>
      </c>
      <c r="B1760" s="30" t="s">
        <v>6892</v>
      </c>
      <c r="C1760" s="30" t="s">
        <v>4113</v>
      </c>
      <c r="D1760" s="210">
        <v>375.9</v>
      </c>
    </row>
    <row r="1761" spans="1:4" x14ac:dyDescent="0.25">
      <c r="A1761" s="30">
        <v>1797</v>
      </c>
      <c r="B1761" s="30" t="s">
        <v>6893</v>
      </c>
      <c r="C1761" s="30" t="s">
        <v>4113</v>
      </c>
      <c r="D1761" s="210">
        <v>56.38</v>
      </c>
    </row>
    <row r="1762" spans="1:4" x14ac:dyDescent="0.25">
      <c r="A1762" s="30">
        <v>1796</v>
      </c>
      <c r="B1762" s="30" t="s">
        <v>6894</v>
      </c>
      <c r="C1762" s="30" t="s">
        <v>4113</v>
      </c>
      <c r="D1762" s="210">
        <v>43.24</v>
      </c>
    </row>
    <row r="1763" spans="1:4" x14ac:dyDescent="0.25">
      <c r="A1763" s="30">
        <v>1794</v>
      </c>
      <c r="B1763" s="30" t="s">
        <v>6895</v>
      </c>
      <c r="C1763" s="30" t="s">
        <v>4113</v>
      </c>
      <c r="D1763" s="210">
        <v>10.32</v>
      </c>
    </row>
    <row r="1764" spans="1:4" x14ac:dyDescent="0.25">
      <c r="A1764" s="30">
        <v>1816</v>
      </c>
      <c r="B1764" s="30" t="s">
        <v>6896</v>
      </c>
      <c r="C1764" s="30" t="s">
        <v>4113</v>
      </c>
      <c r="D1764" s="210">
        <v>23.28</v>
      </c>
    </row>
    <row r="1765" spans="1:4" x14ac:dyDescent="0.25">
      <c r="A1765" s="30">
        <v>1815</v>
      </c>
      <c r="B1765" s="30" t="s">
        <v>6897</v>
      </c>
      <c r="C1765" s="30" t="s">
        <v>4113</v>
      </c>
      <c r="D1765" s="210">
        <v>178.75</v>
      </c>
    </row>
    <row r="1766" spans="1:4" x14ac:dyDescent="0.25">
      <c r="A1766" s="30">
        <v>1798</v>
      </c>
      <c r="B1766" s="30" t="s">
        <v>6898</v>
      </c>
      <c r="C1766" s="30" t="s">
        <v>4113</v>
      </c>
      <c r="D1766" s="210">
        <v>79.98</v>
      </c>
    </row>
    <row r="1767" spans="1:4" x14ac:dyDescent="0.25">
      <c r="A1767" s="30">
        <v>1795</v>
      </c>
      <c r="B1767" s="30" t="s">
        <v>6899</v>
      </c>
      <c r="C1767" s="30" t="s">
        <v>4113</v>
      </c>
      <c r="D1767" s="210">
        <v>14.3</v>
      </c>
    </row>
    <row r="1768" spans="1:4" x14ac:dyDescent="0.25">
      <c r="A1768" s="30">
        <v>1799</v>
      </c>
      <c r="B1768" s="30" t="s">
        <v>6900</v>
      </c>
      <c r="C1768" s="30" t="s">
        <v>4113</v>
      </c>
      <c r="D1768" s="210">
        <v>232.81</v>
      </c>
    </row>
    <row r="1769" spans="1:4" x14ac:dyDescent="0.25">
      <c r="A1769" s="30">
        <v>1800</v>
      </c>
      <c r="B1769" s="30" t="s">
        <v>6901</v>
      </c>
      <c r="C1769" s="30" t="s">
        <v>4113</v>
      </c>
      <c r="D1769" s="210">
        <v>444.48</v>
      </c>
    </row>
    <row r="1770" spans="1:4" x14ac:dyDescent="0.25">
      <c r="A1770" s="30">
        <v>1802</v>
      </c>
      <c r="B1770" s="30" t="s">
        <v>6902</v>
      </c>
      <c r="C1770" s="30" t="s">
        <v>4113</v>
      </c>
      <c r="D1770" s="211">
        <v>1111.82</v>
      </c>
    </row>
    <row r="1771" spans="1:4" x14ac:dyDescent="0.25">
      <c r="A1771" s="30">
        <v>40385</v>
      </c>
      <c r="B1771" s="30" t="s">
        <v>6903</v>
      </c>
      <c r="C1771" s="30" t="s">
        <v>4113</v>
      </c>
      <c r="D1771" s="210">
        <v>63.77</v>
      </c>
    </row>
    <row r="1772" spans="1:4" x14ac:dyDescent="0.25">
      <c r="A1772" s="30">
        <v>40383</v>
      </c>
      <c r="B1772" s="30" t="s">
        <v>6904</v>
      </c>
      <c r="C1772" s="30" t="s">
        <v>4113</v>
      </c>
      <c r="D1772" s="210">
        <v>43.66</v>
      </c>
    </row>
    <row r="1773" spans="1:4" x14ac:dyDescent="0.25">
      <c r="A1773" s="30">
        <v>40378</v>
      </c>
      <c r="B1773" s="30" t="s">
        <v>6905</v>
      </c>
      <c r="C1773" s="30" t="s">
        <v>4113</v>
      </c>
      <c r="D1773" s="210">
        <v>15.09</v>
      </c>
    </row>
    <row r="1774" spans="1:4" x14ac:dyDescent="0.25">
      <c r="A1774" s="30">
        <v>40382</v>
      </c>
      <c r="B1774" s="30" t="s">
        <v>6906</v>
      </c>
      <c r="C1774" s="30" t="s">
        <v>4113</v>
      </c>
      <c r="D1774" s="210">
        <v>28.56</v>
      </c>
    </row>
    <row r="1775" spans="1:4" x14ac:dyDescent="0.25">
      <c r="A1775" s="30">
        <v>40422</v>
      </c>
      <c r="B1775" s="30" t="s">
        <v>6907</v>
      </c>
      <c r="C1775" s="30" t="s">
        <v>4113</v>
      </c>
      <c r="D1775" s="210">
        <v>194.58</v>
      </c>
    </row>
    <row r="1776" spans="1:4" x14ac:dyDescent="0.25">
      <c r="A1776" s="30">
        <v>40387</v>
      </c>
      <c r="B1776" s="30" t="s">
        <v>6908</v>
      </c>
      <c r="C1776" s="30" t="s">
        <v>4113</v>
      </c>
      <c r="D1776" s="210">
        <v>99.07</v>
      </c>
    </row>
    <row r="1777" spans="1:4" x14ac:dyDescent="0.25">
      <c r="A1777" s="30">
        <v>40380</v>
      </c>
      <c r="B1777" s="30" t="s">
        <v>6909</v>
      </c>
      <c r="C1777" s="30" t="s">
        <v>4113</v>
      </c>
      <c r="D1777" s="210">
        <v>20.12</v>
      </c>
    </row>
    <row r="1778" spans="1:4" x14ac:dyDescent="0.25">
      <c r="A1778" s="30">
        <v>40390</v>
      </c>
      <c r="B1778" s="30" t="s">
        <v>6910</v>
      </c>
      <c r="C1778" s="30" t="s">
        <v>4113</v>
      </c>
      <c r="D1778" s="210">
        <v>409.81</v>
      </c>
    </row>
    <row r="1779" spans="1:4" x14ac:dyDescent="0.25">
      <c r="A1779" s="30">
        <v>40413</v>
      </c>
      <c r="B1779" s="30" t="s">
        <v>6911</v>
      </c>
      <c r="C1779" s="30" t="s">
        <v>4113</v>
      </c>
      <c r="D1779" s="210">
        <v>22.52</v>
      </c>
    </row>
    <row r="1780" spans="1:4" x14ac:dyDescent="0.25">
      <c r="A1780" s="30">
        <v>40415</v>
      </c>
      <c r="B1780" s="30" t="s">
        <v>6912</v>
      </c>
      <c r="C1780" s="30" t="s">
        <v>4113</v>
      </c>
      <c r="D1780" s="210">
        <v>32.090000000000003</v>
      </c>
    </row>
    <row r="1781" spans="1:4" x14ac:dyDescent="0.25">
      <c r="A1781" s="30">
        <v>40417</v>
      </c>
      <c r="B1781" s="30" t="s">
        <v>6913</v>
      </c>
      <c r="C1781" s="30" t="s">
        <v>4113</v>
      </c>
      <c r="D1781" s="210">
        <v>37.86</v>
      </c>
    </row>
    <row r="1782" spans="1:4" x14ac:dyDescent="0.25">
      <c r="A1782" s="30">
        <v>39271</v>
      </c>
      <c r="B1782" s="30" t="s">
        <v>6914</v>
      </c>
      <c r="C1782" s="30" t="s">
        <v>4113</v>
      </c>
      <c r="D1782" s="210">
        <v>1.54</v>
      </c>
    </row>
    <row r="1783" spans="1:4" x14ac:dyDescent="0.25">
      <c r="A1783" s="30">
        <v>39273</v>
      </c>
      <c r="B1783" s="30" t="s">
        <v>6915</v>
      </c>
      <c r="C1783" s="30" t="s">
        <v>4113</v>
      </c>
      <c r="D1783" s="210">
        <v>2.62</v>
      </c>
    </row>
    <row r="1784" spans="1:4" x14ac:dyDescent="0.25">
      <c r="A1784" s="30">
        <v>39272</v>
      </c>
      <c r="B1784" s="30" t="s">
        <v>6916</v>
      </c>
      <c r="C1784" s="30" t="s">
        <v>4113</v>
      </c>
      <c r="D1784" s="210">
        <v>1.9</v>
      </c>
    </row>
    <row r="1785" spans="1:4" x14ac:dyDescent="0.25">
      <c r="A1785" s="30">
        <v>1875</v>
      </c>
      <c r="B1785" s="30" t="s">
        <v>6917</v>
      </c>
      <c r="C1785" s="30" t="s">
        <v>4113</v>
      </c>
      <c r="D1785" s="210">
        <v>4.1900000000000004</v>
      </c>
    </row>
    <row r="1786" spans="1:4" x14ac:dyDescent="0.25">
      <c r="A1786" s="30">
        <v>1874</v>
      </c>
      <c r="B1786" s="30" t="s">
        <v>6918</v>
      </c>
      <c r="C1786" s="30" t="s">
        <v>4113</v>
      </c>
      <c r="D1786" s="210">
        <v>3.46</v>
      </c>
    </row>
    <row r="1787" spans="1:4" x14ac:dyDescent="0.25">
      <c r="A1787" s="30">
        <v>1870</v>
      </c>
      <c r="B1787" s="30" t="s">
        <v>6919</v>
      </c>
      <c r="C1787" s="30" t="s">
        <v>4113</v>
      </c>
      <c r="D1787" s="210">
        <v>2</v>
      </c>
    </row>
    <row r="1788" spans="1:4" x14ac:dyDescent="0.25">
      <c r="A1788" s="30">
        <v>1884</v>
      </c>
      <c r="B1788" s="30" t="s">
        <v>6920</v>
      </c>
      <c r="C1788" s="30" t="s">
        <v>4113</v>
      </c>
      <c r="D1788" s="210">
        <v>3.07</v>
      </c>
    </row>
    <row r="1789" spans="1:4" x14ac:dyDescent="0.25">
      <c r="A1789" s="30">
        <v>1887</v>
      </c>
      <c r="B1789" s="30" t="s">
        <v>6921</v>
      </c>
      <c r="C1789" s="30" t="s">
        <v>4113</v>
      </c>
      <c r="D1789" s="210">
        <v>17.39</v>
      </c>
    </row>
    <row r="1790" spans="1:4" x14ac:dyDescent="0.25">
      <c r="A1790" s="30">
        <v>1876</v>
      </c>
      <c r="B1790" s="30" t="s">
        <v>6922</v>
      </c>
      <c r="C1790" s="30" t="s">
        <v>4113</v>
      </c>
      <c r="D1790" s="210">
        <v>6.81</v>
      </c>
    </row>
    <row r="1791" spans="1:4" x14ac:dyDescent="0.25">
      <c r="A1791" s="30">
        <v>1879</v>
      </c>
      <c r="B1791" s="30" t="s">
        <v>6923</v>
      </c>
      <c r="C1791" s="30" t="s">
        <v>4113</v>
      </c>
      <c r="D1791" s="210">
        <v>2.02</v>
      </c>
    </row>
    <row r="1792" spans="1:4" x14ac:dyDescent="0.25">
      <c r="A1792" s="30">
        <v>1877</v>
      </c>
      <c r="B1792" s="30" t="s">
        <v>6924</v>
      </c>
      <c r="C1792" s="30" t="s">
        <v>4113</v>
      </c>
      <c r="D1792" s="210">
        <v>17.41</v>
      </c>
    </row>
    <row r="1793" spans="1:4" x14ac:dyDescent="0.25">
      <c r="A1793" s="30">
        <v>1878</v>
      </c>
      <c r="B1793" s="30" t="s">
        <v>6925</v>
      </c>
      <c r="C1793" s="30" t="s">
        <v>4113</v>
      </c>
      <c r="D1793" s="210">
        <v>34.979999999999997</v>
      </c>
    </row>
    <row r="1794" spans="1:4" x14ac:dyDescent="0.25">
      <c r="A1794" s="30">
        <v>2621</v>
      </c>
      <c r="B1794" s="30" t="s">
        <v>6926</v>
      </c>
      <c r="C1794" s="30" t="s">
        <v>4113</v>
      </c>
      <c r="D1794" s="210">
        <v>152.03</v>
      </c>
    </row>
    <row r="1795" spans="1:4" x14ac:dyDescent="0.25">
      <c r="A1795" s="30">
        <v>2616</v>
      </c>
      <c r="B1795" s="30" t="s">
        <v>6927</v>
      </c>
      <c r="C1795" s="30" t="s">
        <v>4113</v>
      </c>
      <c r="D1795" s="210">
        <v>4.3</v>
      </c>
    </row>
    <row r="1796" spans="1:4" x14ac:dyDescent="0.25">
      <c r="A1796" s="30">
        <v>2633</v>
      </c>
      <c r="B1796" s="30" t="s">
        <v>6928</v>
      </c>
      <c r="C1796" s="30" t="s">
        <v>4113</v>
      </c>
      <c r="D1796" s="210">
        <v>4.8600000000000003</v>
      </c>
    </row>
    <row r="1797" spans="1:4" x14ac:dyDescent="0.25">
      <c r="A1797" s="30">
        <v>2617</v>
      </c>
      <c r="B1797" s="30" t="s">
        <v>6929</v>
      </c>
      <c r="C1797" s="30" t="s">
        <v>4113</v>
      </c>
      <c r="D1797" s="210">
        <v>6.61</v>
      </c>
    </row>
    <row r="1798" spans="1:4" x14ac:dyDescent="0.25">
      <c r="A1798" s="30">
        <v>2618</v>
      </c>
      <c r="B1798" s="30" t="s">
        <v>6930</v>
      </c>
      <c r="C1798" s="30" t="s">
        <v>4113</v>
      </c>
      <c r="D1798" s="210">
        <v>15.06</v>
      </c>
    </row>
    <row r="1799" spans="1:4" x14ac:dyDescent="0.25">
      <c r="A1799" s="30">
        <v>2632</v>
      </c>
      <c r="B1799" s="30" t="s">
        <v>6931</v>
      </c>
      <c r="C1799" s="30" t="s">
        <v>4113</v>
      </c>
      <c r="D1799" s="210">
        <v>18.37</v>
      </c>
    </row>
    <row r="1800" spans="1:4" x14ac:dyDescent="0.25">
      <c r="A1800" s="30">
        <v>2631</v>
      </c>
      <c r="B1800" s="30" t="s">
        <v>6932</v>
      </c>
      <c r="C1800" s="30" t="s">
        <v>4113</v>
      </c>
      <c r="D1800" s="210">
        <v>26.96</v>
      </c>
    </row>
    <row r="1801" spans="1:4" x14ac:dyDescent="0.25">
      <c r="A1801" s="30">
        <v>2619</v>
      </c>
      <c r="B1801" s="30" t="s">
        <v>6933</v>
      </c>
      <c r="C1801" s="30" t="s">
        <v>4113</v>
      </c>
      <c r="D1801" s="210">
        <v>68.28</v>
      </c>
    </row>
    <row r="1802" spans="1:4" x14ac:dyDescent="0.25">
      <c r="A1802" s="30">
        <v>2620</v>
      </c>
      <c r="B1802" s="30" t="s">
        <v>6934</v>
      </c>
      <c r="C1802" s="30" t="s">
        <v>4113</v>
      </c>
      <c r="D1802" s="210">
        <v>89.64</v>
      </c>
    </row>
    <row r="1803" spans="1:4" x14ac:dyDescent="0.25">
      <c r="A1803" s="30">
        <v>25968</v>
      </c>
      <c r="B1803" s="30" t="s">
        <v>6935</v>
      </c>
      <c r="C1803" s="30" t="s">
        <v>4113</v>
      </c>
      <c r="D1803" s="210">
        <v>56.81</v>
      </c>
    </row>
    <row r="1804" spans="1:4" x14ac:dyDescent="0.25">
      <c r="A1804" s="30">
        <v>38369</v>
      </c>
      <c r="B1804" s="30" t="s">
        <v>6936</v>
      </c>
      <c r="C1804" s="30" t="s">
        <v>4113</v>
      </c>
      <c r="D1804" s="210">
        <v>15.5</v>
      </c>
    </row>
    <row r="1805" spans="1:4" x14ac:dyDescent="0.25">
      <c r="A1805" s="30">
        <v>38370</v>
      </c>
      <c r="B1805" s="30" t="s">
        <v>6937</v>
      </c>
      <c r="C1805" s="30" t="s">
        <v>4113</v>
      </c>
      <c r="D1805" s="210">
        <v>15.5</v>
      </c>
    </row>
    <row r="1806" spans="1:4" x14ac:dyDescent="0.25">
      <c r="A1806" s="30">
        <v>38372</v>
      </c>
      <c r="B1806" s="30" t="s">
        <v>6938</v>
      </c>
      <c r="C1806" s="30" t="s">
        <v>4113</v>
      </c>
      <c r="D1806" s="210">
        <v>20.29</v>
      </c>
    </row>
    <row r="1807" spans="1:4" x14ac:dyDescent="0.25">
      <c r="A1807" s="30">
        <v>2357</v>
      </c>
      <c r="B1807" s="30" t="s">
        <v>6939</v>
      </c>
      <c r="C1807" s="30" t="s">
        <v>4115</v>
      </c>
      <c r="D1807" s="210">
        <v>16.03</v>
      </c>
    </row>
    <row r="1808" spans="1:4" x14ac:dyDescent="0.25">
      <c r="A1808" s="30">
        <v>40806</v>
      </c>
      <c r="B1808" s="30" t="s">
        <v>6940</v>
      </c>
      <c r="C1808" s="30" t="s">
        <v>4120</v>
      </c>
      <c r="D1808" s="211">
        <v>2841.35</v>
      </c>
    </row>
    <row r="1809" spans="1:4" x14ac:dyDescent="0.25">
      <c r="A1809" s="30">
        <v>2355</v>
      </c>
      <c r="B1809" s="30" t="s">
        <v>6941</v>
      </c>
      <c r="C1809" s="30" t="s">
        <v>4115</v>
      </c>
      <c r="D1809" s="210">
        <v>21.26</v>
      </c>
    </row>
    <row r="1810" spans="1:4" x14ac:dyDescent="0.25">
      <c r="A1810" s="30">
        <v>40805</v>
      </c>
      <c r="B1810" s="30" t="s">
        <v>6942</v>
      </c>
      <c r="C1810" s="30" t="s">
        <v>4120</v>
      </c>
      <c r="D1810" s="211">
        <v>3766.89</v>
      </c>
    </row>
    <row r="1811" spans="1:4" x14ac:dyDescent="0.25">
      <c r="A1811" s="30">
        <v>2358</v>
      </c>
      <c r="B1811" s="30" t="s">
        <v>6943</v>
      </c>
      <c r="C1811" s="30" t="s">
        <v>4115</v>
      </c>
      <c r="D1811" s="210">
        <v>16.989999999999998</v>
      </c>
    </row>
    <row r="1812" spans="1:4" x14ac:dyDescent="0.25">
      <c r="A1812" s="30">
        <v>40807</v>
      </c>
      <c r="B1812" s="30" t="s">
        <v>6944</v>
      </c>
      <c r="C1812" s="30" t="s">
        <v>4120</v>
      </c>
      <c r="D1812" s="211">
        <v>3010.99</v>
      </c>
    </row>
    <row r="1813" spans="1:4" x14ac:dyDescent="0.25">
      <c r="A1813" s="30">
        <v>2359</v>
      </c>
      <c r="B1813" s="30" t="s">
        <v>6945</v>
      </c>
      <c r="C1813" s="30" t="s">
        <v>4115</v>
      </c>
      <c r="D1813" s="210">
        <v>16.97</v>
      </c>
    </row>
    <row r="1814" spans="1:4" x14ac:dyDescent="0.25">
      <c r="A1814" s="30">
        <v>40808</v>
      </c>
      <c r="B1814" s="30" t="s">
        <v>6946</v>
      </c>
      <c r="C1814" s="30" t="s">
        <v>4120</v>
      </c>
      <c r="D1814" s="211">
        <v>3010.14</v>
      </c>
    </row>
    <row r="1815" spans="1:4" x14ac:dyDescent="0.25">
      <c r="A1815" s="30">
        <v>43144</v>
      </c>
      <c r="B1815" s="30" t="s">
        <v>13353</v>
      </c>
      <c r="C1815" s="30" t="s">
        <v>4117</v>
      </c>
      <c r="D1815" s="210">
        <v>28.37</v>
      </c>
    </row>
    <row r="1816" spans="1:4" x14ac:dyDescent="0.25">
      <c r="A1816" s="30">
        <v>39397</v>
      </c>
      <c r="B1816" s="30" t="s">
        <v>6947</v>
      </c>
      <c r="C1816" s="30" t="s">
        <v>4118</v>
      </c>
      <c r="D1816" s="210">
        <v>12.93</v>
      </c>
    </row>
    <row r="1817" spans="1:4" x14ac:dyDescent="0.25">
      <c r="A1817" s="30">
        <v>2692</v>
      </c>
      <c r="B1817" s="30" t="s">
        <v>6948</v>
      </c>
      <c r="C1817" s="30" t="s">
        <v>4118</v>
      </c>
      <c r="D1817" s="210">
        <v>5.22</v>
      </c>
    </row>
    <row r="1818" spans="1:4" x14ac:dyDescent="0.25">
      <c r="A1818" s="30">
        <v>5330</v>
      </c>
      <c r="B1818" s="30" t="s">
        <v>6949</v>
      </c>
      <c r="C1818" s="30" t="s">
        <v>4118</v>
      </c>
      <c r="D1818" s="210">
        <v>37.56</v>
      </c>
    </row>
    <row r="1819" spans="1:4" x14ac:dyDescent="0.25">
      <c r="A1819" s="30">
        <v>26017</v>
      </c>
      <c r="B1819" s="30" t="s">
        <v>6950</v>
      </c>
      <c r="C1819" s="30" t="s">
        <v>4113</v>
      </c>
      <c r="D1819" s="210">
        <v>36.39</v>
      </c>
    </row>
    <row r="1820" spans="1:4" x14ac:dyDescent="0.25">
      <c r="A1820" s="30">
        <v>25931</v>
      </c>
      <c r="B1820" s="30" t="s">
        <v>6951</v>
      </c>
      <c r="C1820" s="30" t="s">
        <v>4113</v>
      </c>
      <c r="D1820" s="210">
        <v>115.67</v>
      </c>
    </row>
    <row r="1821" spans="1:4" x14ac:dyDescent="0.25">
      <c r="A1821" s="30">
        <v>38140</v>
      </c>
      <c r="B1821" s="30" t="s">
        <v>6952</v>
      </c>
      <c r="C1821" s="30" t="s">
        <v>4113</v>
      </c>
      <c r="D1821" s="210">
        <v>28.05</v>
      </c>
    </row>
    <row r="1822" spans="1:4" x14ac:dyDescent="0.25">
      <c r="A1822" s="30">
        <v>13887</v>
      </c>
      <c r="B1822" s="30" t="s">
        <v>6953</v>
      </c>
      <c r="C1822" s="30" t="s">
        <v>4113</v>
      </c>
      <c r="D1822" s="210">
        <v>664.1</v>
      </c>
    </row>
    <row r="1823" spans="1:4" x14ac:dyDescent="0.25">
      <c r="A1823" s="30">
        <v>26018</v>
      </c>
      <c r="B1823" s="30" t="s">
        <v>6954</v>
      </c>
      <c r="C1823" s="30" t="s">
        <v>4113</v>
      </c>
      <c r="D1823" s="210">
        <v>29.56</v>
      </c>
    </row>
    <row r="1824" spans="1:4" x14ac:dyDescent="0.25">
      <c r="A1824" s="30">
        <v>26019</v>
      </c>
      <c r="B1824" s="30" t="s">
        <v>6955</v>
      </c>
      <c r="C1824" s="30" t="s">
        <v>4113</v>
      </c>
      <c r="D1824" s="210">
        <v>27.92</v>
      </c>
    </row>
    <row r="1825" spans="1:4" x14ac:dyDescent="0.25">
      <c r="A1825" s="30">
        <v>26020</v>
      </c>
      <c r="B1825" s="30" t="s">
        <v>6956</v>
      </c>
      <c r="C1825" s="30" t="s">
        <v>4113</v>
      </c>
      <c r="D1825" s="210">
        <v>7.27</v>
      </c>
    </row>
    <row r="1826" spans="1:4" x14ac:dyDescent="0.25">
      <c r="A1826" s="30">
        <v>34544</v>
      </c>
      <c r="B1826" s="30" t="s">
        <v>6957</v>
      </c>
      <c r="C1826" s="30" t="s">
        <v>4113</v>
      </c>
      <c r="D1826" s="211">
        <v>1355.93</v>
      </c>
    </row>
    <row r="1827" spans="1:4" x14ac:dyDescent="0.25">
      <c r="A1827" s="30">
        <v>34729</v>
      </c>
      <c r="B1827" s="30" t="s">
        <v>6958</v>
      </c>
      <c r="C1827" s="30" t="s">
        <v>4113</v>
      </c>
      <c r="D1827" s="211">
        <v>1066.6500000000001</v>
      </c>
    </row>
    <row r="1828" spans="1:4" x14ac:dyDescent="0.25">
      <c r="A1828" s="30">
        <v>34734</v>
      </c>
      <c r="B1828" s="30" t="s">
        <v>6959</v>
      </c>
      <c r="C1828" s="30" t="s">
        <v>4113</v>
      </c>
      <c r="D1828" s="211">
        <v>1651.51</v>
      </c>
    </row>
    <row r="1829" spans="1:4" x14ac:dyDescent="0.25">
      <c r="A1829" s="30">
        <v>34738</v>
      </c>
      <c r="B1829" s="30" t="s">
        <v>6960</v>
      </c>
      <c r="C1829" s="30" t="s">
        <v>4113</v>
      </c>
      <c r="D1829" s="211">
        <v>3858.45</v>
      </c>
    </row>
    <row r="1830" spans="1:4" x14ac:dyDescent="0.25">
      <c r="A1830" s="30">
        <v>2391</v>
      </c>
      <c r="B1830" s="30" t="s">
        <v>6961</v>
      </c>
      <c r="C1830" s="30" t="s">
        <v>4113</v>
      </c>
      <c r="D1830" s="210">
        <v>313.82</v>
      </c>
    </row>
    <row r="1831" spans="1:4" x14ac:dyDescent="0.25">
      <c r="A1831" s="30">
        <v>2374</v>
      </c>
      <c r="B1831" s="30" t="s">
        <v>6962</v>
      </c>
      <c r="C1831" s="30" t="s">
        <v>4113</v>
      </c>
      <c r="D1831" s="210">
        <v>356.02</v>
      </c>
    </row>
    <row r="1832" spans="1:4" x14ac:dyDescent="0.25">
      <c r="A1832" s="30">
        <v>2377</v>
      </c>
      <c r="B1832" s="30" t="s">
        <v>6963</v>
      </c>
      <c r="C1832" s="30" t="s">
        <v>4113</v>
      </c>
      <c r="D1832" s="210">
        <v>499.63</v>
      </c>
    </row>
    <row r="1833" spans="1:4" x14ac:dyDescent="0.25">
      <c r="A1833" s="30">
        <v>2393</v>
      </c>
      <c r="B1833" s="30" t="s">
        <v>6964</v>
      </c>
      <c r="C1833" s="30" t="s">
        <v>4113</v>
      </c>
      <c r="D1833" s="210">
        <v>836.7</v>
      </c>
    </row>
    <row r="1834" spans="1:4" x14ac:dyDescent="0.25">
      <c r="A1834" s="30">
        <v>34705</v>
      </c>
      <c r="B1834" s="30" t="s">
        <v>6965</v>
      </c>
      <c r="C1834" s="30" t="s">
        <v>4113</v>
      </c>
      <c r="D1834" s="210">
        <v>731.82</v>
      </c>
    </row>
    <row r="1835" spans="1:4" x14ac:dyDescent="0.25">
      <c r="A1835" s="30">
        <v>34707</v>
      </c>
      <c r="B1835" s="30" t="s">
        <v>6966</v>
      </c>
      <c r="C1835" s="30" t="s">
        <v>4113</v>
      </c>
      <c r="D1835" s="211">
        <v>1356.07</v>
      </c>
    </row>
    <row r="1836" spans="1:4" x14ac:dyDescent="0.25">
      <c r="A1836" s="30">
        <v>2378</v>
      </c>
      <c r="B1836" s="30" t="s">
        <v>6967</v>
      </c>
      <c r="C1836" s="30" t="s">
        <v>4113</v>
      </c>
      <c r="D1836" s="211">
        <v>1149.32</v>
      </c>
    </row>
    <row r="1837" spans="1:4" x14ac:dyDescent="0.25">
      <c r="A1837" s="30">
        <v>2379</v>
      </c>
      <c r="B1837" s="30" t="s">
        <v>6968</v>
      </c>
      <c r="C1837" s="30" t="s">
        <v>4113</v>
      </c>
      <c r="D1837" s="211">
        <v>1149.32</v>
      </c>
    </row>
    <row r="1838" spans="1:4" x14ac:dyDescent="0.25">
      <c r="A1838" s="30">
        <v>2376</v>
      </c>
      <c r="B1838" s="30" t="s">
        <v>6969</v>
      </c>
      <c r="C1838" s="30" t="s">
        <v>4113</v>
      </c>
      <c r="D1838" s="211">
        <v>1892.93</v>
      </c>
    </row>
    <row r="1839" spans="1:4" x14ac:dyDescent="0.25">
      <c r="A1839" s="30">
        <v>2394</v>
      </c>
      <c r="B1839" s="30" t="s">
        <v>6970</v>
      </c>
      <c r="C1839" s="30" t="s">
        <v>4113</v>
      </c>
      <c r="D1839" s="211">
        <v>4046.74</v>
      </c>
    </row>
    <row r="1840" spans="1:4" x14ac:dyDescent="0.25">
      <c r="A1840" s="30">
        <v>34686</v>
      </c>
      <c r="B1840" s="30" t="s">
        <v>6971</v>
      </c>
      <c r="C1840" s="30" t="s">
        <v>4113</v>
      </c>
      <c r="D1840" s="210">
        <v>12.14</v>
      </c>
    </row>
    <row r="1841" spans="1:4" x14ac:dyDescent="0.25">
      <c r="A1841" s="30">
        <v>34616</v>
      </c>
      <c r="B1841" s="30" t="s">
        <v>6972</v>
      </c>
      <c r="C1841" s="30" t="s">
        <v>4113</v>
      </c>
      <c r="D1841" s="210">
        <v>46.96</v>
      </c>
    </row>
    <row r="1842" spans="1:4" x14ac:dyDescent="0.25">
      <c r="A1842" s="30">
        <v>34623</v>
      </c>
      <c r="B1842" s="30" t="s">
        <v>6973</v>
      </c>
      <c r="C1842" s="30" t="s">
        <v>4113</v>
      </c>
      <c r="D1842" s="210">
        <v>46.24</v>
      </c>
    </row>
    <row r="1843" spans="1:4" x14ac:dyDescent="0.25">
      <c r="A1843" s="30">
        <v>34628</v>
      </c>
      <c r="B1843" s="30" t="s">
        <v>6974</v>
      </c>
      <c r="C1843" s="30" t="s">
        <v>4113</v>
      </c>
      <c r="D1843" s="210">
        <v>66.23</v>
      </c>
    </row>
    <row r="1844" spans="1:4" x14ac:dyDescent="0.25">
      <c r="A1844" s="30">
        <v>34653</v>
      </c>
      <c r="B1844" s="30" t="s">
        <v>6975</v>
      </c>
      <c r="C1844" s="30" t="s">
        <v>4113</v>
      </c>
      <c r="D1844" s="210">
        <v>8.19</v>
      </c>
    </row>
    <row r="1845" spans="1:4" x14ac:dyDescent="0.25">
      <c r="A1845" s="30">
        <v>34688</v>
      </c>
      <c r="B1845" s="30" t="s">
        <v>6976</v>
      </c>
      <c r="C1845" s="30" t="s">
        <v>4113</v>
      </c>
      <c r="D1845" s="210">
        <v>14.84</v>
      </c>
    </row>
    <row r="1846" spans="1:4" x14ac:dyDescent="0.25">
      <c r="A1846" s="30">
        <v>34709</v>
      </c>
      <c r="B1846" s="30" t="s">
        <v>6977</v>
      </c>
      <c r="C1846" s="30" t="s">
        <v>4113</v>
      </c>
      <c r="D1846" s="210">
        <v>57.53</v>
      </c>
    </row>
    <row r="1847" spans="1:4" x14ac:dyDescent="0.25">
      <c r="A1847" s="30">
        <v>34714</v>
      </c>
      <c r="B1847" s="30" t="s">
        <v>6978</v>
      </c>
      <c r="C1847" s="30" t="s">
        <v>4113</v>
      </c>
      <c r="D1847" s="210">
        <v>68.709999999999994</v>
      </c>
    </row>
    <row r="1848" spans="1:4" x14ac:dyDescent="0.25">
      <c r="A1848" s="30">
        <v>2388</v>
      </c>
      <c r="B1848" s="30" t="s">
        <v>6979</v>
      </c>
      <c r="C1848" s="30" t="s">
        <v>4113</v>
      </c>
      <c r="D1848" s="210">
        <v>57.1</v>
      </c>
    </row>
    <row r="1849" spans="1:4" x14ac:dyDescent="0.25">
      <c r="A1849" s="30">
        <v>34606</v>
      </c>
      <c r="B1849" s="30" t="s">
        <v>6980</v>
      </c>
      <c r="C1849" s="30" t="s">
        <v>4113</v>
      </c>
      <c r="D1849" s="210">
        <v>87.59</v>
      </c>
    </row>
    <row r="1850" spans="1:4" x14ac:dyDescent="0.25">
      <c r="A1850" s="30">
        <v>34689</v>
      </c>
      <c r="B1850" s="30" t="s">
        <v>6981</v>
      </c>
      <c r="C1850" s="30" t="s">
        <v>4113</v>
      </c>
      <c r="D1850" s="210">
        <v>27.88</v>
      </c>
    </row>
    <row r="1851" spans="1:4" x14ac:dyDescent="0.25">
      <c r="A1851" s="30">
        <v>2370</v>
      </c>
      <c r="B1851" s="30" t="s">
        <v>6982</v>
      </c>
      <c r="C1851" s="30" t="s">
        <v>4113</v>
      </c>
      <c r="D1851" s="210">
        <v>10.61</v>
      </c>
    </row>
    <row r="1852" spans="1:4" x14ac:dyDescent="0.25">
      <c r="A1852" s="30">
        <v>2386</v>
      </c>
      <c r="B1852" s="30" t="s">
        <v>6983</v>
      </c>
      <c r="C1852" s="30" t="s">
        <v>4113</v>
      </c>
      <c r="D1852" s="210">
        <v>17.8</v>
      </c>
    </row>
    <row r="1853" spans="1:4" x14ac:dyDescent="0.25">
      <c r="A1853" s="30">
        <v>2392</v>
      </c>
      <c r="B1853" s="30" t="s">
        <v>6984</v>
      </c>
      <c r="C1853" s="30" t="s">
        <v>4113</v>
      </c>
      <c r="D1853" s="210">
        <v>71.22</v>
      </c>
    </row>
    <row r="1854" spans="1:4" x14ac:dyDescent="0.25">
      <c r="A1854" s="30">
        <v>2373</v>
      </c>
      <c r="B1854" s="30" t="s">
        <v>6985</v>
      </c>
      <c r="C1854" s="30" t="s">
        <v>4113</v>
      </c>
      <c r="D1854" s="210">
        <v>100.34</v>
      </c>
    </row>
    <row r="1855" spans="1:4" x14ac:dyDescent="0.25">
      <c r="A1855" s="30">
        <v>39465</v>
      </c>
      <c r="B1855" s="30" t="s">
        <v>6986</v>
      </c>
      <c r="C1855" s="30" t="s">
        <v>4113</v>
      </c>
      <c r="D1855" s="210">
        <v>61.3</v>
      </c>
    </row>
    <row r="1856" spans="1:4" x14ac:dyDescent="0.25">
      <c r="A1856" s="30">
        <v>39466</v>
      </c>
      <c r="B1856" s="30" t="s">
        <v>6987</v>
      </c>
      <c r="C1856" s="30" t="s">
        <v>4113</v>
      </c>
      <c r="D1856" s="210">
        <v>68.959999999999994</v>
      </c>
    </row>
    <row r="1857" spans="1:4" x14ac:dyDescent="0.25">
      <c r="A1857" s="30">
        <v>39467</v>
      </c>
      <c r="B1857" s="30" t="s">
        <v>6988</v>
      </c>
      <c r="C1857" s="30" t="s">
        <v>4113</v>
      </c>
      <c r="D1857" s="210">
        <v>88.21</v>
      </c>
    </row>
    <row r="1858" spans="1:4" x14ac:dyDescent="0.25">
      <c r="A1858" s="30">
        <v>39468</v>
      </c>
      <c r="B1858" s="30" t="s">
        <v>6989</v>
      </c>
      <c r="C1858" s="30" t="s">
        <v>4113</v>
      </c>
      <c r="D1858" s="210">
        <v>156.79</v>
      </c>
    </row>
    <row r="1859" spans="1:4" x14ac:dyDescent="0.25">
      <c r="A1859" s="30">
        <v>39469</v>
      </c>
      <c r="B1859" s="30" t="s">
        <v>6990</v>
      </c>
      <c r="C1859" s="30" t="s">
        <v>4113</v>
      </c>
      <c r="D1859" s="210">
        <v>63.87</v>
      </c>
    </row>
    <row r="1860" spans="1:4" x14ac:dyDescent="0.25">
      <c r="A1860" s="30">
        <v>39470</v>
      </c>
      <c r="B1860" s="30" t="s">
        <v>6991</v>
      </c>
      <c r="C1860" s="30" t="s">
        <v>4113</v>
      </c>
      <c r="D1860" s="210">
        <v>78.47</v>
      </c>
    </row>
    <row r="1861" spans="1:4" x14ac:dyDescent="0.25">
      <c r="A1861" s="30">
        <v>39471</v>
      </c>
      <c r="B1861" s="30" t="s">
        <v>6992</v>
      </c>
      <c r="C1861" s="30" t="s">
        <v>4113</v>
      </c>
      <c r="D1861" s="210">
        <v>94.31</v>
      </c>
    </row>
    <row r="1862" spans="1:4" x14ac:dyDescent="0.25">
      <c r="A1862" s="30">
        <v>39472</v>
      </c>
      <c r="B1862" s="30" t="s">
        <v>6993</v>
      </c>
      <c r="C1862" s="30" t="s">
        <v>4113</v>
      </c>
      <c r="D1862" s="210">
        <v>163.86</v>
      </c>
    </row>
    <row r="1863" spans="1:4" x14ac:dyDescent="0.25">
      <c r="A1863" s="30">
        <v>39473</v>
      </c>
      <c r="B1863" s="30" t="s">
        <v>6994</v>
      </c>
      <c r="C1863" s="30" t="s">
        <v>4113</v>
      </c>
      <c r="D1863" s="210">
        <v>105.85</v>
      </c>
    </row>
    <row r="1864" spans="1:4" x14ac:dyDescent="0.25">
      <c r="A1864" s="30">
        <v>39474</v>
      </c>
      <c r="B1864" s="30" t="s">
        <v>6995</v>
      </c>
      <c r="C1864" s="30" t="s">
        <v>4113</v>
      </c>
      <c r="D1864" s="210">
        <v>112.84</v>
      </c>
    </row>
    <row r="1865" spans="1:4" x14ac:dyDescent="0.25">
      <c r="A1865" s="30">
        <v>39475</v>
      </c>
      <c r="B1865" s="30" t="s">
        <v>6996</v>
      </c>
      <c r="C1865" s="30" t="s">
        <v>4113</v>
      </c>
      <c r="D1865" s="210">
        <v>128.03</v>
      </c>
    </row>
    <row r="1866" spans="1:4" x14ac:dyDescent="0.25">
      <c r="A1866" s="30">
        <v>39476</v>
      </c>
      <c r="B1866" s="30" t="s">
        <v>6997</v>
      </c>
      <c r="C1866" s="30" t="s">
        <v>4113</v>
      </c>
      <c r="D1866" s="210">
        <v>241.02</v>
      </c>
    </row>
    <row r="1867" spans="1:4" x14ac:dyDescent="0.25">
      <c r="A1867" s="30">
        <v>39477</v>
      </c>
      <c r="B1867" s="30" t="s">
        <v>6998</v>
      </c>
      <c r="C1867" s="30" t="s">
        <v>4113</v>
      </c>
      <c r="D1867" s="210">
        <v>118.09</v>
      </c>
    </row>
    <row r="1868" spans="1:4" x14ac:dyDescent="0.25">
      <c r="A1868" s="30">
        <v>39478</v>
      </c>
      <c r="B1868" s="30" t="s">
        <v>6999</v>
      </c>
      <c r="C1868" s="30" t="s">
        <v>4113</v>
      </c>
      <c r="D1868" s="210">
        <v>121.74</v>
      </c>
    </row>
    <row r="1869" spans="1:4" x14ac:dyDescent="0.25">
      <c r="A1869" s="30">
        <v>39479</v>
      </c>
      <c r="B1869" s="30" t="s">
        <v>7000</v>
      </c>
      <c r="C1869" s="30" t="s">
        <v>4113</v>
      </c>
      <c r="D1869" s="210">
        <v>143.44</v>
      </c>
    </row>
    <row r="1870" spans="1:4" x14ac:dyDescent="0.25">
      <c r="A1870" s="30">
        <v>39480</v>
      </c>
      <c r="B1870" s="30" t="s">
        <v>7001</v>
      </c>
      <c r="C1870" s="30" t="s">
        <v>4113</v>
      </c>
      <c r="D1870" s="210">
        <v>295.99</v>
      </c>
    </row>
    <row r="1871" spans="1:4" x14ac:dyDescent="0.25">
      <c r="A1871" s="30">
        <v>39459</v>
      </c>
      <c r="B1871" s="30" t="s">
        <v>7002</v>
      </c>
      <c r="C1871" s="30" t="s">
        <v>4113</v>
      </c>
      <c r="D1871" s="210">
        <v>251.22</v>
      </c>
    </row>
    <row r="1872" spans="1:4" x14ac:dyDescent="0.25">
      <c r="A1872" s="30">
        <v>39445</v>
      </c>
      <c r="B1872" s="30" t="s">
        <v>7003</v>
      </c>
      <c r="C1872" s="30" t="s">
        <v>4113</v>
      </c>
      <c r="D1872" s="210">
        <v>126.14</v>
      </c>
    </row>
    <row r="1873" spans="1:4" x14ac:dyDescent="0.25">
      <c r="A1873" s="30">
        <v>39446</v>
      </c>
      <c r="B1873" s="30" t="s">
        <v>7004</v>
      </c>
      <c r="C1873" s="30" t="s">
        <v>4113</v>
      </c>
      <c r="D1873" s="210">
        <v>128.38</v>
      </c>
    </row>
    <row r="1874" spans="1:4" x14ac:dyDescent="0.25">
      <c r="A1874" s="30">
        <v>39447</v>
      </c>
      <c r="B1874" s="30" t="s">
        <v>7005</v>
      </c>
      <c r="C1874" s="30" t="s">
        <v>4113</v>
      </c>
      <c r="D1874" s="210">
        <v>137.29</v>
      </c>
    </row>
    <row r="1875" spans="1:4" x14ac:dyDescent="0.25">
      <c r="A1875" s="30">
        <v>39448</v>
      </c>
      <c r="B1875" s="30" t="s">
        <v>7006</v>
      </c>
      <c r="C1875" s="30" t="s">
        <v>4113</v>
      </c>
      <c r="D1875" s="210">
        <v>234.1</v>
      </c>
    </row>
    <row r="1876" spans="1:4" x14ac:dyDescent="0.25">
      <c r="A1876" s="30">
        <v>39450</v>
      </c>
      <c r="B1876" s="30" t="s">
        <v>7007</v>
      </c>
      <c r="C1876" s="30" t="s">
        <v>4113</v>
      </c>
      <c r="D1876" s="210">
        <v>142.83000000000001</v>
      </c>
    </row>
    <row r="1877" spans="1:4" x14ac:dyDescent="0.25">
      <c r="A1877" s="30">
        <v>39451</v>
      </c>
      <c r="B1877" s="30" t="s">
        <v>7008</v>
      </c>
      <c r="C1877" s="30" t="s">
        <v>4113</v>
      </c>
      <c r="D1877" s="210">
        <v>155.79</v>
      </c>
    </row>
    <row r="1878" spans="1:4" x14ac:dyDescent="0.25">
      <c r="A1878" s="30">
        <v>39452</v>
      </c>
      <c r="B1878" s="30" t="s">
        <v>7009</v>
      </c>
      <c r="C1878" s="30" t="s">
        <v>4113</v>
      </c>
      <c r="D1878" s="210">
        <v>156.72</v>
      </c>
    </row>
    <row r="1879" spans="1:4" x14ac:dyDescent="0.25">
      <c r="A1879" s="30">
        <v>39523</v>
      </c>
      <c r="B1879" s="30" t="s">
        <v>7010</v>
      </c>
      <c r="C1879" s="30" t="s">
        <v>4113</v>
      </c>
      <c r="D1879" s="210">
        <v>262.26</v>
      </c>
    </row>
    <row r="1880" spans="1:4" x14ac:dyDescent="0.25">
      <c r="A1880" s="30">
        <v>39449</v>
      </c>
      <c r="B1880" s="30" t="s">
        <v>7011</v>
      </c>
      <c r="C1880" s="30" t="s">
        <v>4113</v>
      </c>
      <c r="D1880" s="210">
        <v>290.44</v>
      </c>
    </row>
    <row r="1881" spans="1:4" x14ac:dyDescent="0.25">
      <c r="A1881" s="30">
        <v>39455</v>
      </c>
      <c r="B1881" s="30" t="s">
        <v>7012</v>
      </c>
      <c r="C1881" s="30" t="s">
        <v>4113</v>
      </c>
      <c r="D1881" s="210">
        <v>143.71</v>
      </c>
    </row>
    <row r="1882" spans="1:4" x14ac:dyDescent="0.25">
      <c r="A1882" s="30">
        <v>39456</v>
      </c>
      <c r="B1882" s="30" t="s">
        <v>7013</v>
      </c>
      <c r="C1882" s="30" t="s">
        <v>4113</v>
      </c>
      <c r="D1882" s="210">
        <v>143.82</v>
      </c>
    </row>
    <row r="1883" spans="1:4" x14ac:dyDescent="0.25">
      <c r="A1883" s="30">
        <v>39457</v>
      </c>
      <c r="B1883" s="30" t="s">
        <v>7014</v>
      </c>
      <c r="C1883" s="30" t="s">
        <v>4113</v>
      </c>
      <c r="D1883" s="210">
        <v>156.79</v>
      </c>
    </row>
    <row r="1884" spans="1:4" x14ac:dyDescent="0.25">
      <c r="A1884" s="30">
        <v>39458</v>
      </c>
      <c r="B1884" s="30" t="s">
        <v>7015</v>
      </c>
      <c r="C1884" s="30" t="s">
        <v>4113</v>
      </c>
      <c r="D1884" s="210">
        <v>292.58</v>
      </c>
    </row>
    <row r="1885" spans="1:4" x14ac:dyDescent="0.25">
      <c r="A1885" s="30">
        <v>39464</v>
      </c>
      <c r="B1885" s="30" t="s">
        <v>7016</v>
      </c>
      <c r="C1885" s="30" t="s">
        <v>4113</v>
      </c>
      <c r="D1885" s="210">
        <v>470.49</v>
      </c>
    </row>
    <row r="1886" spans="1:4" x14ac:dyDescent="0.25">
      <c r="A1886" s="30">
        <v>39460</v>
      </c>
      <c r="B1886" s="30" t="s">
        <v>7017</v>
      </c>
      <c r="C1886" s="30" t="s">
        <v>4113</v>
      </c>
      <c r="D1886" s="210">
        <v>178.44</v>
      </c>
    </row>
    <row r="1887" spans="1:4" x14ac:dyDescent="0.25">
      <c r="A1887" s="30">
        <v>39461</v>
      </c>
      <c r="B1887" s="30" t="s">
        <v>7018</v>
      </c>
      <c r="C1887" s="30" t="s">
        <v>4113</v>
      </c>
      <c r="D1887" s="210">
        <v>209.09</v>
      </c>
    </row>
    <row r="1888" spans="1:4" x14ac:dyDescent="0.25">
      <c r="A1888" s="30">
        <v>39462</v>
      </c>
      <c r="B1888" s="30" t="s">
        <v>7019</v>
      </c>
      <c r="C1888" s="30" t="s">
        <v>4113</v>
      </c>
      <c r="D1888" s="210">
        <v>201.51</v>
      </c>
    </row>
    <row r="1889" spans="1:4" x14ac:dyDescent="0.25">
      <c r="A1889" s="30">
        <v>39463</v>
      </c>
      <c r="B1889" s="30" t="s">
        <v>7020</v>
      </c>
      <c r="C1889" s="30" t="s">
        <v>4113</v>
      </c>
      <c r="D1889" s="210">
        <v>466.84</v>
      </c>
    </row>
    <row r="1890" spans="1:4" x14ac:dyDescent="0.25">
      <c r="A1890" s="30">
        <v>26039</v>
      </c>
      <c r="B1890" s="30" t="s">
        <v>7021</v>
      </c>
      <c r="C1890" s="30" t="s">
        <v>4113</v>
      </c>
      <c r="D1890" s="211">
        <v>284665.83</v>
      </c>
    </row>
    <row r="1891" spans="1:4" x14ac:dyDescent="0.25">
      <c r="A1891" s="30">
        <v>2401</v>
      </c>
      <c r="B1891" s="30" t="s">
        <v>7022</v>
      </c>
      <c r="C1891" s="30" t="s">
        <v>4113</v>
      </c>
      <c r="D1891" s="211">
        <v>65476.29</v>
      </c>
    </row>
    <row r="1892" spans="1:4" x14ac:dyDescent="0.25">
      <c r="A1892" s="30">
        <v>38870</v>
      </c>
      <c r="B1892" s="30" t="s">
        <v>7023</v>
      </c>
      <c r="C1892" s="30" t="s">
        <v>4113</v>
      </c>
      <c r="D1892" s="210">
        <v>52.04</v>
      </c>
    </row>
    <row r="1893" spans="1:4" x14ac:dyDescent="0.25">
      <c r="A1893" s="30">
        <v>38869</v>
      </c>
      <c r="B1893" s="30" t="s">
        <v>7024</v>
      </c>
      <c r="C1893" s="30" t="s">
        <v>4113</v>
      </c>
      <c r="D1893" s="210">
        <v>45.9</v>
      </c>
    </row>
    <row r="1894" spans="1:4" x14ac:dyDescent="0.25">
      <c r="A1894" s="30">
        <v>38872</v>
      </c>
      <c r="B1894" s="30" t="s">
        <v>7025</v>
      </c>
      <c r="C1894" s="30" t="s">
        <v>4113</v>
      </c>
      <c r="D1894" s="210">
        <v>71.08</v>
      </c>
    </row>
    <row r="1895" spans="1:4" x14ac:dyDescent="0.25">
      <c r="A1895" s="30">
        <v>38871</v>
      </c>
      <c r="B1895" s="30" t="s">
        <v>7026</v>
      </c>
      <c r="C1895" s="30" t="s">
        <v>4113</v>
      </c>
      <c r="D1895" s="210">
        <v>57.18</v>
      </c>
    </row>
    <row r="1896" spans="1:4" x14ac:dyDescent="0.25">
      <c r="A1896" s="30">
        <v>39283</v>
      </c>
      <c r="B1896" s="30" t="s">
        <v>7027</v>
      </c>
      <c r="C1896" s="30" t="s">
        <v>4113</v>
      </c>
      <c r="D1896" s="210">
        <v>178.09</v>
      </c>
    </row>
    <row r="1897" spans="1:4" x14ac:dyDescent="0.25">
      <c r="A1897" s="30">
        <v>39284</v>
      </c>
      <c r="B1897" s="30" t="s">
        <v>7028</v>
      </c>
      <c r="C1897" s="30" t="s">
        <v>4113</v>
      </c>
      <c r="D1897" s="210">
        <v>192.99</v>
      </c>
    </row>
    <row r="1898" spans="1:4" x14ac:dyDescent="0.25">
      <c r="A1898" s="30">
        <v>39285</v>
      </c>
      <c r="B1898" s="30" t="s">
        <v>7029</v>
      </c>
      <c r="C1898" s="30" t="s">
        <v>4113</v>
      </c>
      <c r="D1898" s="210">
        <v>195.77</v>
      </c>
    </row>
    <row r="1899" spans="1:4" x14ac:dyDescent="0.25">
      <c r="A1899" s="30">
        <v>39286</v>
      </c>
      <c r="B1899" s="30" t="s">
        <v>7030</v>
      </c>
      <c r="C1899" s="30" t="s">
        <v>4113</v>
      </c>
      <c r="D1899" s="210">
        <v>191.51</v>
      </c>
    </row>
    <row r="1900" spans="1:4" x14ac:dyDescent="0.25">
      <c r="A1900" s="30">
        <v>39287</v>
      </c>
      <c r="B1900" s="30" t="s">
        <v>7031</v>
      </c>
      <c r="C1900" s="30" t="s">
        <v>4113</v>
      </c>
      <c r="D1900" s="210">
        <v>224.87</v>
      </c>
    </row>
    <row r="1901" spans="1:4" x14ac:dyDescent="0.25">
      <c r="A1901" s="30">
        <v>39288</v>
      </c>
      <c r="B1901" s="30" t="s">
        <v>7032</v>
      </c>
      <c r="C1901" s="30" t="s">
        <v>4113</v>
      </c>
      <c r="D1901" s="210">
        <v>239.98</v>
      </c>
    </row>
    <row r="1902" spans="1:4" x14ac:dyDescent="0.25">
      <c r="A1902" s="30">
        <v>25976</v>
      </c>
      <c r="B1902" s="30" t="s">
        <v>7033</v>
      </c>
      <c r="C1902" s="30" t="s">
        <v>4114</v>
      </c>
      <c r="D1902" s="210">
        <v>468.42</v>
      </c>
    </row>
    <row r="1903" spans="1:4" x14ac:dyDescent="0.25">
      <c r="A1903" s="30">
        <v>10629</v>
      </c>
      <c r="B1903" s="30" t="s">
        <v>7034</v>
      </c>
      <c r="C1903" s="30" t="s">
        <v>4114</v>
      </c>
      <c r="D1903" s="210">
        <v>548.74</v>
      </c>
    </row>
    <row r="1904" spans="1:4" x14ac:dyDescent="0.25">
      <c r="A1904" s="30">
        <v>10698</v>
      </c>
      <c r="B1904" s="30" t="s">
        <v>7035</v>
      </c>
      <c r="C1904" s="30" t="s">
        <v>4114</v>
      </c>
      <c r="D1904" s="210">
        <v>166.43</v>
      </c>
    </row>
    <row r="1905" spans="1:4" x14ac:dyDescent="0.25">
      <c r="A1905" s="30">
        <v>40521</v>
      </c>
      <c r="B1905" s="30" t="s">
        <v>7036</v>
      </c>
      <c r="C1905" s="30" t="s">
        <v>4113</v>
      </c>
      <c r="D1905" s="211">
        <v>109775.96</v>
      </c>
    </row>
    <row r="1906" spans="1:4" x14ac:dyDescent="0.25">
      <c r="A1906" s="30">
        <v>2432</v>
      </c>
      <c r="B1906" s="30" t="s">
        <v>7037</v>
      </c>
      <c r="C1906" s="30" t="s">
        <v>4113</v>
      </c>
      <c r="D1906" s="210">
        <v>17.95</v>
      </c>
    </row>
    <row r="1907" spans="1:4" x14ac:dyDescent="0.25">
      <c r="A1907" s="30">
        <v>2433</v>
      </c>
      <c r="B1907" s="30" t="s">
        <v>7038</v>
      </c>
      <c r="C1907" s="30" t="s">
        <v>4113</v>
      </c>
      <c r="D1907" s="210">
        <v>6.08</v>
      </c>
    </row>
    <row r="1908" spans="1:4" x14ac:dyDescent="0.25">
      <c r="A1908" s="30">
        <v>2420</v>
      </c>
      <c r="B1908" s="30" t="s">
        <v>7039</v>
      </c>
      <c r="C1908" s="30" t="s">
        <v>4113</v>
      </c>
      <c r="D1908" s="210">
        <v>10.44</v>
      </c>
    </row>
    <row r="1909" spans="1:4" x14ac:dyDescent="0.25">
      <c r="A1909" s="30">
        <v>11447</v>
      </c>
      <c r="B1909" s="30" t="s">
        <v>7040</v>
      </c>
      <c r="C1909" s="30" t="s">
        <v>4113</v>
      </c>
      <c r="D1909" s="210">
        <v>20.64</v>
      </c>
    </row>
    <row r="1910" spans="1:4" x14ac:dyDescent="0.25">
      <c r="A1910" s="30">
        <v>11451</v>
      </c>
      <c r="B1910" s="30" t="s">
        <v>7041</v>
      </c>
      <c r="C1910" s="30" t="s">
        <v>4113</v>
      </c>
      <c r="D1910" s="210">
        <v>55.35</v>
      </c>
    </row>
    <row r="1911" spans="1:4" x14ac:dyDescent="0.25">
      <c r="A1911" s="30">
        <v>11116</v>
      </c>
      <c r="B1911" s="30" t="s">
        <v>7042</v>
      </c>
      <c r="C1911" s="30" t="s">
        <v>4113</v>
      </c>
      <c r="D1911" s="210">
        <v>551.63</v>
      </c>
    </row>
    <row r="1912" spans="1:4" x14ac:dyDescent="0.25">
      <c r="A1912" s="30">
        <v>38411</v>
      </c>
      <c r="B1912" s="30" t="s">
        <v>7043</v>
      </c>
      <c r="C1912" s="30" t="s">
        <v>4113</v>
      </c>
      <c r="D1912" s="211">
        <v>1380.89</v>
      </c>
    </row>
    <row r="1913" spans="1:4" x14ac:dyDescent="0.25">
      <c r="A1913" s="30">
        <v>1370</v>
      </c>
      <c r="B1913" s="30" t="s">
        <v>7044</v>
      </c>
      <c r="C1913" s="30" t="s">
        <v>4113</v>
      </c>
      <c r="D1913" s="210">
        <v>93.62</v>
      </c>
    </row>
    <row r="1914" spans="1:4" x14ac:dyDescent="0.25">
      <c r="A1914" s="30">
        <v>38189</v>
      </c>
      <c r="B1914" s="30" t="s">
        <v>7045</v>
      </c>
      <c r="C1914" s="30" t="s">
        <v>4113</v>
      </c>
      <c r="D1914" s="210">
        <v>201.81</v>
      </c>
    </row>
    <row r="1915" spans="1:4" x14ac:dyDescent="0.25">
      <c r="A1915" s="30">
        <v>38190</v>
      </c>
      <c r="B1915" s="30" t="s">
        <v>7046</v>
      </c>
      <c r="C1915" s="30" t="s">
        <v>4113</v>
      </c>
      <c r="D1915" s="210">
        <v>453.82</v>
      </c>
    </row>
    <row r="1916" spans="1:4" x14ac:dyDescent="0.25">
      <c r="A1916" s="30">
        <v>36516</v>
      </c>
      <c r="B1916" s="30" t="s">
        <v>7047</v>
      </c>
      <c r="C1916" s="30" t="s">
        <v>4113</v>
      </c>
      <c r="D1916" s="211">
        <v>99268.37</v>
      </c>
    </row>
    <row r="1917" spans="1:4" x14ac:dyDescent="0.25">
      <c r="A1917" s="30">
        <v>34777</v>
      </c>
      <c r="B1917" s="30" t="s">
        <v>13354</v>
      </c>
      <c r="C1917" s="30" t="s">
        <v>4113</v>
      </c>
      <c r="D1917" s="210">
        <v>3.23</v>
      </c>
    </row>
    <row r="1918" spans="1:4" x14ac:dyDescent="0.25">
      <c r="A1918" s="30">
        <v>7272</v>
      </c>
      <c r="B1918" s="30" t="s">
        <v>13355</v>
      </c>
      <c r="C1918" s="30" t="s">
        <v>4113</v>
      </c>
      <c r="D1918" s="210">
        <v>2.73</v>
      </c>
    </row>
    <row r="1919" spans="1:4" x14ac:dyDescent="0.25">
      <c r="A1919" s="30">
        <v>10605</v>
      </c>
      <c r="B1919" s="30" t="s">
        <v>7048</v>
      </c>
      <c r="C1919" s="30" t="s">
        <v>4113</v>
      </c>
      <c r="D1919" s="210">
        <v>3.9</v>
      </c>
    </row>
    <row r="1920" spans="1:4" x14ac:dyDescent="0.25">
      <c r="A1920" s="30">
        <v>10604</v>
      </c>
      <c r="B1920" s="30" t="s">
        <v>7049</v>
      </c>
      <c r="C1920" s="30" t="s">
        <v>4113</v>
      </c>
      <c r="D1920" s="210">
        <v>9.1</v>
      </c>
    </row>
    <row r="1921" spans="1:4" x14ac:dyDescent="0.25">
      <c r="A1921" s="30">
        <v>672</v>
      </c>
      <c r="B1921" s="30" t="s">
        <v>7050</v>
      </c>
      <c r="C1921" s="30" t="s">
        <v>4113</v>
      </c>
      <c r="D1921" s="210">
        <v>12.51</v>
      </c>
    </row>
    <row r="1922" spans="1:4" x14ac:dyDescent="0.25">
      <c r="A1922" s="30">
        <v>668</v>
      </c>
      <c r="B1922" s="30" t="s">
        <v>7051</v>
      </c>
      <c r="C1922" s="30" t="s">
        <v>4113</v>
      </c>
      <c r="D1922" s="210">
        <v>15.1</v>
      </c>
    </row>
    <row r="1923" spans="1:4" x14ac:dyDescent="0.25">
      <c r="A1923" s="30">
        <v>10578</v>
      </c>
      <c r="B1923" s="30" t="s">
        <v>7052</v>
      </c>
      <c r="C1923" s="30" t="s">
        <v>4113</v>
      </c>
      <c r="D1923" s="210">
        <v>17.59</v>
      </c>
    </row>
    <row r="1924" spans="1:4" x14ac:dyDescent="0.25">
      <c r="A1924" s="30">
        <v>666</v>
      </c>
      <c r="B1924" s="30" t="s">
        <v>7053</v>
      </c>
      <c r="C1924" s="30" t="s">
        <v>4113</v>
      </c>
      <c r="D1924" s="210">
        <v>19.559999999999999</v>
      </c>
    </row>
    <row r="1925" spans="1:4" x14ac:dyDescent="0.25">
      <c r="A1925" s="30">
        <v>665</v>
      </c>
      <c r="B1925" s="30" t="s">
        <v>7054</v>
      </c>
      <c r="C1925" s="30" t="s">
        <v>4113</v>
      </c>
      <c r="D1925" s="210">
        <v>26.16</v>
      </c>
    </row>
    <row r="1926" spans="1:4" x14ac:dyDescent="0.25">
      <c r="A1926" s="30">
        <v>10577</v>
      </c>
      <c r="B1926" s="30" t="s">
        <v>7055</v>
      </c>
      <c r="C1926" s="30" t="s">
        <v>4113</v>
      </c>
      <c r="D1926" s="210">
        <v>23.21</v>
      </c>
    </row>
    <row r="1927" spans="1:4" x14ac:dyDescent="0.25">
      <c r="A1927" s="30">
        <v>10583</v>
      </c>
      <c r="B1927" s="30" t="s">
        <v>7056</v>
      </c>
      <c r="C1927" s="30" t="s">
        <v>4113</v>
      </c>
      <c r="D1927" s="210">
        <v>12.06</v>
      </c>
    </row>
    <row r="1928" spans="1:4" x14ac:dyDescent="0.25">
      <c r="A1928" s="30">
        <v>10579</v>
      </c>
      <c r="B1928" s="30" t="s">
        <v>7057</v>
      </c>
      <c r="C1928" s="30" t="s">
        <v>4113</v>
      </c>
      <c r="D1928" s="210">
        <v>21.01</v>
      </c>
    </row>
    <row r="1929" spans="1:4" x14ac:dyDescent="0.25">
      <c r="A1929" s="30">
        <v>10582</v>
      </c>
      <c r="B1929" s="30" t="s">
        <v>7058</v>
      </c>
      <c r="C1929" s="30" t="s">
        <v>4113</v>
      </c>
      <c r="D1929" s="210">
        <v>10.61</v>
      </c>
    </row>
    <row r="1930" spans="1:4" x14ac:dyDescent="0.25">
      <c r="A1930" s="30">
        <v>2436</v>
      </c>
      <c r="B1930" s="30" t="s">
        <v>7059</v>
      </c>
      <c r="C1930" s="30" t="s">
        <v>4115</v>
      </c>
      <c r="D1930" s="210">
        <v>14.12</v>
      </c>
    </row>
    <row r="1931" spans="1:4" x14ac:dyDescent="0.25">
      <c r="A1931" s="30">
        <v>40918</v>
      </c>
      <c r="B1931" s="30" t="s">
        <v>7060</v>
      </c>
      <c r="C1931" s="30" t="s">
        <v>4120</v>
      </c>
      <c r="D1931" s="211">
        <v>2502.29</v>
      </c>
    </row>
    <row r="1932" spans="1:4" x14ac:dyDescent="0.25">
      <c r="A1932" s="30">
        <v>2439</v>
      </c>
      <c r="B1932" s="30" t="s">
        <v>7061</v>
      </c>
      <c r="C1932" s="30" t="s">
        <v>4115</v>
      </c>
      <c r="D1932" s="210">
        <v>14.12</v>
      </c>
    </row>
    <row r="1933" spans="1:4" x14ac:dyDescent="0.25">
      <c r="A1933" s="30">
        <v>40923</v>
      </c>
      <c r="B1933" s="30" t="s">
        <v>7062</v>
      </c>
      <c r="C1933" s="30" t="s">
        <v>4120</v>
      </c>
      <c r="D1933" s="211">
        <v>2502.29</v>
      </c>
    </row>
    <row r="1934" spans="1:4" x14ac:dyDescent="0.25">
      <c r="A1934" s="30">
        <v>10998</v>
      </c>
      <c r="B1934" s="30" t="s">
        <v>7063</v>
      </c>
      <c r="C1934" s="30" t="s">
        <v>4117</v>
      </c>
      <c r="D1934" s="210">
        <v>19.39</v>
      </c>
    </row>
    <row r="1935" spans="1:4" x14ac:dyDescent="0.25">
      <c r="A1935" s="30">
        <v>11002</v>
      </c>
      <c r="B1935" s="30" t="s">
        <v>7064</v>
      </c>
      <c r="C1935" s="30" t="s">
        <v>4117</v>
      </c>
      <c r="D1935" s="210">
        <v>17.760000000000002</v>
      </c>
    </row>
    <row r="1936" spans="1:4" x14ac:dyDescent="0.25">
      <c r="A1936" s="30">
        <v>10999</v>
      </c>
      <c r="B1936" s="30" t="s">
        <v>7065</v>
      </c>
      <c r="C1936" s="30" t="s">
        <v>4117</v>
      </c>
      <c r="D1936" s="210">
        <v>17.07</v>
      </c>
    </row>
    <row r="1937" spans="1:4" x14ac:dyDescent="0.25">
      <c r="A1937" s="30">
        <v>10997</v>
      </c>
      <c r="B1937" s="30" t="s">
        <v>7066</v>
      </c>
      <c r="C1937" s="30" t="s">
        <v>4117</v>
      </c>
      <c r="D1937" s="210">
        <v>18.5</v>
      </c>
    </row>
    <row r="1938" spans="1:4" x14ac:dyDescent="0.25">
      <c r="A1938" s="30">
        <v>2685</v>
      </c>
      <c r="B1938" s="30" t="s">
        <v>7067</v>
      </c>
      <c r="C1938" s="30" t="s">
        <v>4116</v>
      </c>
      <c r="D1938" s="210">
        <v>4.76</v>
      </c>
    </row>
    <row r="1939" spans="1:4" x14ac:dyDescent="0.25">
      <c r="A1939" s="30">
        <v>2680</v>
      </c>
      <c r="B1939" s="30" t="s">
        <v>7068</v>
      </c>
      <c r="C1939" s="30" t="s">
        <v>4116</v>
      </c>
      <c r="D1939" s="210">
        <v>6.97</v>
      </c>
    </row>
    <row r="1940" spans="1:4" x14ac:dyDescent="0.25">
      <c r="A1940" s="30">
        <v>2684</v>
      </c>
      <c r="B1940" s="30" t="s">
        <v>7069</v>
      </c>
      <c r="C1940" s="30" t="s">
        <v>4116</v>
      </c>
      <c r="D1940" s="210">
        <v>6.34</v>
      </c>
    </row>
    <row r="1941" spans="1:4" x14ac:dyDescent="0.25">
      <c r="A1941" s="30">
        <v>2673</v>
      </c>
      <c r="B1941" s="30" t="s">
        <v>7070</v>
      </c>
      <c r="C1941" s="30" t="s">
        <v>4116</v>
      </c>
      <c r="D1941" s="210">
        <v>2.4500000000000002</v>
      </c>
    </row>
    <row r="1942" spans="1:4" x14ac:dyDescent="0.25">
      <c r="A1942" s="30">
        <v>2681</v>
      </c>
      <c r="B1942" s="30" t="s">
        <v>7071</v>
      </c>
      <c r="C1942" s="30" t="s">
        <v>4116</v>
      </c>
      <c r="D1942" s="210">
        <v>11.4</v>
      </c>
    </row>
    <row r="1943" spans="1:4" x14ac:dyDescent="0.25">
      <c r="A1943" s="30">
        <v>2682</v>
      </c>
      <c r="B1943" s="30" t="s">
        <v>7072</v>
      </c>
      <c r="C1943" s="30" t="s">
        <v>4116</v>
      </c>
      <c r="D1943" s="210">
        <v>16.63</v>
      </c>
    </row>
    <row r="1944" spans="1:4" x14ac:dyDescent="0.25">
      <c r="A1944" s="30">
        <v>2686</v>
      </c>
      <c r="B1944" s="30" t="s">
        <v>7073</v>
      </c>
      <c r="C1944" s="30" t="s">
        <v>4116</v>
      </c>
      <c r="D1944" s="210">
        <v>20.86</v>
      </c>
    </row>
    <row r="1945" spans="1:4" x14ac:dyDescent="0.25">
      <c r="A1945" s="30">
        <v>2674</v>
      </c>
      <c r="B1945" s="30" t="s">
        <v>7074</v>
      </c>
      <c r="C1945" s="30" t="s">
        <v>4116</v>
      </c>
      <c r="D1945" s="210">
        <v>3.05</v>
      </c>
    </row>
    <row r="1946" spans="1:4" x14ac:dyDescent="0.25">
      <c r="A1946" s="30">
        <v>2683</v>
      </c>
      <c r="B1946" s="30" t="s">
        <v>7075</v>
      </c>
      <c r="C1946" s="30" t="s">
        <v>4116</v>
      </c>
      <c r="D1946" s="210">
        <v>32.86</v>
      </c>
    </row>
    <row r="1947" spans="1:4" x14ac:dyDescent="0.25">
      <c r="A1947" s="30">
        <v>2676</v>
      </c>
      <c r="B1947" s="30" t="s">
        <v>7076</v>
      </c>
      <c r="C1947" s="30" t="s">
        <v>4116</v>
      </c>
      <c r="D1947" s="210">
        <v>1.42</v>
      </c>
    </row>
    <row r="1948" spans="1:4" x14ac:dyDescent="0.25">
      <c r="A1948" s="30">
        <v>2678</v>
      </c>
      <c r="B1948" s="30" t="s">
        <v>7077</v>
      </c>
      <c r="C1948" s="30" t="s">
        <v>4116</v>
      </c>
      <c r="D1948" s="210">
        <v>1.78</v>
      </c>
    </row>
    <row r="1949" spans="1:4" x14ac:dyDescent="0.25">
      <c r="A1949" s="30">
        <v>2679</v>
      </c>
      <c r="B1949" s="30" t="s">
        <v>7078</v>
      </c>
      <c r="C1949" s="30" t="s">
        <v>4116</v>
      </c>
      <c r="D1949" s="210">
        <v>2.75</v>
      </c>
    </row>
    <row r="1950" spans="1:4" x14ac:dyDescent="0.25">
      <c r="A1950" s="30">
        <v>12070</v>
      </c>
      <c r="B1950" s="30" t="s">
        <v>7079</v>
      </c>
      <c r="C1950" s="30" t="s">
        <v>4116</v>
      </c>
      <c r="D1950" s="210">
        <v>3.83</v>
      </c>
    </row>
    <row r="1951" spans="1:4" x14ac:dyDescent="0.25">
      <c r="A1951" s="30">
        <v>2675</v>
      </c>
      <c r="B1951" s="30" t="s">
        <v>7080</v>
      </c>
      <c r="C1951" s="30" t="s">
        <v>4116</v>
      </c>
      <c r="D1951" s="210">
        <v>4.97</v>
      </c>
    </row>
    <row r="1952" spans="1:4" x14ac:dyDescent="0.25">
      <c r="A1952" s="30">
        <v>12067</v>
      </c>
      <c r="B1952" s="30" t="s">
        <v>7081</v>
      </c>
      <c r="C1952" s="30" t="s">
        <v>4116</v>
      </c>
      <c r="D1952" s="210">
        <v>6.75</v>
      </c>
    </row>
    <row r="1953" spans="1:4" x14ac:dyDescent="0.25">
      <c r="A1953" s="30">
        <v>40401</v>
      </c>
      <c r="B1953" s="30" t="s">
        <v>7082</v>
      </c>
      <c r="C1953" s="30" t="s">
        <v>4116</v>
      </c>
      <c r="D1953" s="210">
        <v>2.2000000000000002</v>
      </c>
    </row>
    <row r="1954" spans="1:4" x14ac:dyDescent="0.25">
      <c r="A1954" s="30">
        <v>40402</v>
      </c>
      <c r="B1954" s="30" t="s">
        <v>7083</v>
      </c>
      <c r="C1954" s="30" t="s">
        <v>4116</v>
      </c>
      <c r="D1954" s="210">
        <v>2.83</v>
      </c>
    </row>
    <row r="1955" spans="1:4" x14ac:dyDescent="0.25">
      <c r="A1955" s="30">
        <v>40400</v>
      </c>
      <c r="B1955" s="30" t="s">
        <v>7084</v>
      </c>
      <c r="C1955" s="30" t="s">
        <v>4116</v>
      </c>
      <c r="D1955" s="210">
        <v>1.49</v>
      </c>
    </row>
    <row r="1956" spans="1:4" x14ac:dyDescent="0.25">
      <c r="A1956" s="30">
        <v>2504</v>
      </c>
      <c r="B1956" s="30" t="s">
        <v>7085</v>
      </c>
      <c r="C1956" s="30" t="s">
        <v>4116</v>
      </c>
      <c r="D1956" s="210">
        <v>11.05</v>
      </c>
    </row>
    <row r="1957" spans="1:4" x14ac:dyDescent="0.25">
      <c r="A1957" s="30">
        <v>2501</v>
      </c>
      <c r="B1957" s="30" t="s">
        <v>7086</v>
      </c>
      <c r="C1957" s="30" t="s">
        <v>4116</v>
      </c>
      <c r="D1957" s="210">
        <v>14.49</v>
      </c>
    </row>
    <row r="1958" spans="1:4" x14ac:dyDescent="0.25">
      <c r="A1958" s="30">
        <v>2502</v>
      </c>
      <c r="B1958" s="30" t="s">
        <v>7087</v>
      </c>
      <c r="C1958" s="30" t="s">
        <v>4116</v>
      </c>
      <c r="D1958" s="210">
        <v>21.87</v>
      </c>
    </row>
    <row r="1959" spans="1:4" x14ac:dyDescent="0.25">
      <c r="A1959" s="30">
        <v>2503</v>
      </c>
      <c r="B1959" s="30" t="s">
        <v>7088</v>
      </c>
      <c r="C1959" s="30" t="s">
        <v>4116</v>
      </c>
      <c r="D1959" s="210">
        <v>28.14</v>
      </c>
    </row>
    <row r="1960" spans="1:4" x14ac:dyDescent="0.25">
      <c r="A1960" s="30">
        <v>2500</v>
      </c>
      <c r="B1960" s="30" t="s">
        <v>7089</v>
      </c>
      <c r="C1960" s="30" t="s">
        <v>4116</v>
      </c>
      <c r="D1960" s="210">
        <v>37.49</v>
      </c>
    </row>
    <row r="1961" spans="1:4" x14ac:dyDescent="0.25">
      <c r="A1961" s="30">
        <v>2505</v>
      </c>
      <c r="B1961" s="30" t="s">
        <v>7090</v>
      </c>
      <c r="C1961" s="30" t="s">
        <v>4116</v>
      </c>
      <c r="D1961" s="210">
        <v>58.42</v>
      </c>
    </row>
    <row r="1962" spans="1:4" x14ac:dyDescent="0.25">
      <c r="A1962" s="30">
        <v>12056</v>
      </c>
      <c r="B1962" s="30" t="s">
        <v>7091</v>
      </c>
      <c r="C1962" s="30" t="s">
        <v>4116</v>
      </c>
      <c r="D1962" s="210">
        <v>23.6</v>
      </c>
    </row>
    <row r="1963" spans="1:4" x14ac:dyDescent="0.25">
      <c r="A1963" s="30">
        <v>12057</v>
      </c>
      <c r="B1963" s="30" t="s">
        <v>7092</v>
      </c>
      <c r="C1963" s="30" t="s">
        <v>4116</v>
      </c>
      <c r="D1963" s="210">
        <v>20.05</v>
      </c>
    </row>
    <row r="1964" spans="1:4" x14ac:dyDescent="0.25">
      <c r="A1964" s="30">
        <v>12059</v>
      </c>
      <c r="B1964" s="30" t="s">
        <v>7093</v>
      </c>
      <c r="C1964" s="30" t="s">
        <v>4116</v>
      </c>
      <c r="D1964" s="210">
        <v>7.03</v>
      </c>
    </row>
    <row r="1965" spans="1:4" x14ac:dyDescent="0.25">
      <c r="A1965" s="30">
        <v>12058</v>
      </c>
      <c r="B1965" s="30" t="s">
        <v>7094</v>
      </c>
      <c r="C1965" s="30" t="s">
        <v>4116</v>
      </c>
      <c r="D1965" s="210">
        <v>12.5</v>
      </c>
    </row>
    <row r="1966" spans="1:4" x14ac:dyDescent="0.25">
      <c r="A1966" s="30">
        <v>12060</v>
      </c>
      <c r="B1966" s="30" t="s">
        <v>7095</v>
      </c>
      <c r="C1966" s="30" t="s">
        <v>4116</v>
      </c>
      <c r="D1966" s="210">
        <v>52.09</v>
      </c>
    </row>
    <row r="1967" spans="1:4" x14ac:dyDescent="0.25">
      <c r="A1967" s="30">
        <v>12061</v>
      </c>
      <c r="B1967" s="30" t="s">
        <v>7096</v>
      </c>
      <c r="C1967" s="30" t="s">
        <v>4116</v>
      </c>
      <c r="D1967" s="210">
        <v>31.81</v>
      </c>
    </row>
    <row r="1968" spans="1:4" x14ac:dyDescent="0.25">
      <c r="A1968" s="30">
        <v>12062</v>
      </c>
      <c r="B1968" s="30" t="s">
        <v>7097</v>
      </c>
      <c r="C1968" s="30" t="s">
        <v>4116</v>
      </c>
      <c r="D1968" s="210">
        <v>58.66</v>
      </c>
    </row>
    <row r="1969" spans="1:4" x14ac:dyDescent="0.25">
      <c r="A1969" s="30">
        <v>21137</v>
      </c>
      <c r="B1969" s="30" t="s">
        <v>7098</v>
      </c>
      <c r="C1969" s="30" t="s">
        <v>4116</v>
      </c>
      <c r="D1969" s="210">
        <v>10.19</v>
      </c>
    </row>
    <row r="1970" spans="1:4" x14ac:dyDescent="0.25">
      <c r="A1970" s="30">
        <v>2687</v>
      </c>
      <c r="B1970" s="30" t="s">
        <v>7099</v>
      </c>
      <c r="C1970" s="30" t="s">
        <v>4116</v>
      </c>
      <c r="D1970" s="210">
        <v>1.24</v>
      </c>
    </row>
    <row r="1971" spans="1:4" x14ac:dyDescent="0.25">
      <c r="A1971" s="30">
        <v>2689</v>
      </c>
      <c r="B1971" s="30" t="s">
        <v>7100</v>
      </c>
      <c r="C1971" s="30" t="s">
        <v>4116</v>
      </c>
      <c r="D1971" s="210">
        <v>1.48</v>
      </c>
    </row>
    <row r="1972" spans="1:4" x14ac:dyDescent="0.25">
      <c r="A1972" s="30">
        <v>2688</v>
      </c>
      <c r="B1972" s="30" t="s">
        <v>7101</v>
      </c>
      <c r="C1972" s="30" t="s">
        <v>4116</v>
      </c>
      <c r="D1972" s="210">
        <v>1.6</v>
      </c>
    </row>
    <row r="1973" spans="1:4" x14ac:dyDescent="0.25">
      <c r="A1973" s="30">
        <v>2690</v>
      </c>
      <c r="B1973" s="30" t="s">
        <v>7102</v>
      </c>
      <c r="C1973" s="30" t="s">
        <v>4116</v>
      </c>
      <c r="D1973" s="210">
        <v>2.74</v>
      </c>
    </row>
    <row r="1974" spans="1:4" x14ac:dyDescent="0.25">
      <c r="A1974" s="30">
        <v>39243</v>
      </c>
      <c r="B1974" s="30" t="s">
        <v>7103</v>
      </c>
      <c r="C1974" s="30" t="s">
        <v>4116</v>
      </c>
      <c r="D1974" s="210">
        <v>1.81</v>
      </c>
    </row>
    <row r="1975" spans="1:4" x14ac:dyDescent="0.25">
      <c r="A1975" s="30">
        <v>39244</v>
      </c>
      <c r="B1975" s="30" t="s">
        <v>7104</v>
      </c>
      <c r="C1975" s="30" t="s">
        <v>4116</v>
      </c>
      <c r="D1975" s="210">
        <v>2.44</v>
      </c>
    </row>
    <row r="1976" spans="1:4" x14ac:dyDescent="0.25">
      <c r="A1976" s="30">
        <v>39245</v>
      </c>
      <c r="B1976" s="30" t="s">
        <v>7105</v>
      </c>
      <c r="C1976" s="30" t="s">
        <v>4116</v>
      </c>
      <c r="D1976" s="210">
        <v>4.7</v>
      </c>
    </row>
    <row r="1977" spans="1:4" x14ac:dyDescent="0.25">
      <c r="A1977" s="30">
        <v>39254</v>
      </c>
      <c r="B1977" s="30" t="s">
        <v>7106</v>
      </c>
      <c r="C1977" s="30" t="s">
        <v>4116</v>
      </c>
      <c r="D1977" s="210">
        <v>7.03</v>
      </c>
    </row>
    <row r="1978" spans="1:4" x14ac:dyDescent="0.25">
      <c r="A1978" s="30">
        <v>39255</v>
      </c>
      <c r="B1978" s="30" t="s">
        <v>7107</v>
      </c>
      <c r="C1978" s="30" t="s">
        <v>4116</v>
      </c>
      <c r="D1978" s="210">
        <v>13.02</v>
      </c>
    </row>
    <row r="1979" spans="1:4" x14ac:dyDescent="0.25">
      <c r="A1979" s="30">
        <v>39253</v>
      </c>
      <c r="B1979" s="30" t="s">
        <v>7108</v>
      </c>
      <c r="C1979" s="30" t="s">
        <v>4116</v>
      </c>
      <c r="D1979" s="210">
        <v>8.9600000000000009</v>
      </c>
    </row>
    <row r="1980" spans="1:4" x14ac:dyDescent="0.25">
      <c r="A1980" s="30">
        <v>2446</v>
      </c>
      <c r="B1980" s="30" t="s">
        <v>7109</v>
      </c>
      <c r="C1980" s="30" t="s">
        <v>4116</v>
      </c>
      <c r="D1980" s="210">
        <v>5.5</v>
      </c>
    </row>
    <row r="1981" spans="1:4" x14ac:dyDescent="0.25">
      <c r="A1981" s="30">
        <v>2442</v>
      </c>
      <c r="B1981" s="30" t="s">
        <v>7110</v>
      </c>
      <c r="C1981" s="30" t="s">
        <v>4116</v>
      </c>
      <c r="D1981" s="210">
        <v>7.7</v>
      </c>
    </row>
    <row r="1982" spans="1:4" x14ac:dyDescent="0.25">
      <c r="A1982" s="30">
        <v>39246</v>
      </c>
      <c r="B1982" s="30" t="s">
        <v>7111</v>
      </c>
      <c r="C1982" s="30" t="s">
        <v>4116</v>
      </c>
      <c r="D1982" s="210">
        <v>3.83</v>
      </c>
    </row>
    <row r="1983" spans="1:4" x14ac:dyDescent="0.25">
      <c r="A1983" s="30">
        <v>39247</v>
      </c>
      <c r="B1983" s="30" t="s">
        <v>7112</v>
      </c>
      <c r="C1983" s="30" t="s">
        <v>4116</v>
      </c>
      <c r="D1983" s="210">
        <v>3.34</v>
      </c>
    </row>
    <row r="1984" spans="1:4" x14ac:dyDescent="0.25">
      <c r="A1984" s="30">
        <v>39248</v>
      </c>
      <c r="B1984" s="30" t="s">
        <v>7113</v>
      </c>
      <c r="C1984" s="30" t="s">
        <v>4116</v>
      </c>
      <c r="D1984" s="210">
        <v>10.74</v>
      </c>
    </row>
    <row r="1985" spans="1:4" x14ac:dyDescent="0.25">
      <c r="A1985" s="30">
        <v>2438</v>
      </c>
      <c r="B1985" s="30" t="s">
        <v>7114</v>
      </c>
      <c r="C1985" s="30" t="s">
        <v>4115</v>
      </c>
      <c r="D1985" s="210">
        <v>14.27</v>
      </c>
    </row>
    <row r="1986" spans="1:4" x14ac:dyDescent="0.25">
      <c r="A1986" s="30">
        <v>40922</v>
      </c>
      <c r="B1986" s="30" t="s">
        <v>7115</v>
      </c>
      <c r="C1986" s="30" t="s">
        <v>4120</v>
      </c>
      <c r="D1986" s="211">
        <v>2530.11</v>
      </c>
    </row>
    <row r="1987" spans="1:4" x14ac:dyDescent="0.25">
      <c r="A1987" s="30">
        <v>36486</v>
      </c>
      <c r="B1987" s="30" t="s">
        <v>7116</v>
      </c>
      <c r="C1987" s="30" t="s">
        <v>4113</v>
      </c>
      <c r="D1987" s="211">
        <v>45679.99</v>
      </c>
    </row>
    <row r="1988" spans="1:4" x14ac:dyDescent="0.25">
      <c r="A1988" s="30">
        <v>37777</v>
      </c>
      <c r="B1988" s="30" t="s">
        <v>7117</v>
      </c>
      <c r="C1988" s="30" t="s">
        <v>4113</v>
      </c>
      <c r="D1988" s="211">
        <v>215060.51</v>
      </c>
    </row>
    <row r="1989" spans="1:4" x14ac:dyDescent="0.25">
      <c r="A1989" s="30">
        <v>12624</v>
      </c>
      <c r="B1989" s="30" t="s">
        <v>7118</v>
      </c>
      <c r="C1989" s="30" t="s">
        <v>4113</v>
      </c>
      <c r="D1989" s="210">
        <v>10.84</v>
      </c>
    </row>
    <row r="1990" spans="1:4" x14ac:dyDescent="0.25">
      <c r="A1990" s="30">
        <v>517</v>
      </c>
      <c r="B1990" s="30" t="s">
        <v>7119</v>
      </c>
      <c r="C1990" s="30" t="s">
        <v>4118</v>
      </c>
      <c r="D1990" s="210">
        <v>8.36</v>
      </c>
    </row>
    <row r="1991" spans="1:4" x14ac:dyDescent="0.25">
      <c r="A1991" s="30">
        <v>41904</v>
      </c>
      <c r="B1991" s="30" t="s">
        <v>7120</v>
      </c>
      <c r="C1991" s="30" t="s">
        <v>4139</v>
      </c>
      <c r="D1991" s="211">
        <v>2922.31</v>
      </c>
    </row>
    <row r="1992" spans="1:4" x14ac:dyDescent="0.25">
      <c r="A1992" s="30">
        <v>41903</v>
      </c>
      <c r="B1992" s="30" t="s">
        <v>7121</v>
      </c>
      <c r="C1992" s="30" t="s">
        <v>4117</v>
      </c>
      <c r="D1992" s="210">
        <v>2.83</v>
      </c>
    </row>
    <row r="1993" spans="1:4" x14ac:dyDescent="0.25">
      <c r="A1993" s="30">
        <v>37534</v>
      </c>
      <c r="B1993" s="30" t="s">
        <v>7122</v>
      </c>
      <c r="C1993" s="30" t="s">
        <v>4117</v>
      </c>
      <c r="D1993" s="210">
        <v>20.16</v>
      </c>
    </row>
    <row r="1994" spans="1:4" x14ac:dyDescent="0.25">
      <c r="A1994" s="30">
        <v>37535</v>
      </c>
      <c r="B1994" s="30" t="s">
        <v>7123</v>
      </c>
      <c r="C1994" s="30" t="s">
        <v>4117</v>
      </c>
      <c r="D1994" s="210">
        <v>20.16</v>
      </c>
    </row>
    <row r="1995" spans="1:4" x14ac:dyDescent="0.25">
      <c r="A1995" s="30">
        <v>37533</v>
      </c>
      <c r="B1995" s="30" t="s">
        <v>7124</v>
      </c>
      <c r="C1995" s="30" t="s">
        <v>4117</v>
      </c>
      <c r="D1995" s="210">
        <v>20.16</v>
      </c>
    </row>
    <row r="1996" spans="1:4" x14ac:dyDescent="0.25">
      <c r="A1996" s="30">
        <v>37537</v>
      </c>
      <c r="B1996" s="30" t="s">
        <v>7125</v>
      </c>
      <c r="C1996" s="30" t="s">
        <v>4117</v>
      </c>
      <c r="D1996" s="210">
        <v>15.26</v>
      </c>
    </row>
    <row r="1997" spans="1:4" x14ac:dyDescent="0.25">
      <c r="A1997" s="30">
        <v>37536</v>
      </c>
      <c r="B1997" s="30" t="s">
        <v>7126</v>
      </c>
      <c r="C1997" s="30" t="s">
        <v>4117</v>
      </c>
      <c r="D1997" s="210">
        <v>15.26</v>
      </c>
    </row>
    <row r="1998" spans="1:4" x14ac:dyDescent="0.25">
      <c r="A1998" s="30">
        <v>37532</v>
      </c>
      <c r="B1998" s="30" t="s">
        <v>7127</v>
      </c>
      <c r="C1998" s="30" t="s">
        <v>4117</v>
      </c>
      <c r="D1998" s="210">
        <v>15.26</v>
      </c>
    </row>
    <row r="1999" spans="1:4" x14ac:dyDescent="0.25">
      <c r="A1999" s="30">
        <v>2696</v>
      </c>
      <c r="B1999" s="30" t="s">
        <v>7128</v>
      </c>
      <c r="C1999" s="30" t="s">
        <v>4115</v>
      </c>
      <c r="D1999" s="210">
        <v>14.12</v>
      </c>
    </row>
    <row r="2000" spans="1:4" x14ac:dyDescent="0.25">
      <c r="A2000" s="30">
        <v>40928</v>
      </c>
      <c r="B2000" s="30" t="s">
        <v>7129</v>
      </c>
      <c r="C2000" s="30" t="s">
        <v>4120</v>
      </c>
      <c r="D2000" s="211">
        <v>2502.29</v>
      </c>
    </row>
    <row r="2001" spans="1:4" x14ac:dyDescent="0.25">
      <c r="A2001" s="30">
        <v>4083</v>
      </c>
      <c r="B2001" s="30" t="s">
        <v>7130</v>
      </c>
      <c r="C2001" s="30" t="s">
        <v>4115</v>
      </c>
      <c r="D2001" s="210">
        <v>18.28</v>
      </c>
    </row>
    <row r="2002" spans="1:4" x14ac:dyDescent="0.25">
      <c r="A2002" s="30">
        <v>40818</v>
      </c>
      <c r="B2002" s="30" t="s">
        <v>7131</v>
      </c>
      <c r="C2002" s="30" t="s">
        <v>4120</v>
      </c>
      <c r="D2002" s="211">
        <v>3238.65</v>
      </c>
    </row>
    <row r="2003" spans="1:4" x14ac:dyDescent="0.25">
      <c r="A2003" s="30">
        <v>43146</v>
      </c>
      <c r="B2003" s="30" t="s">
        <v>13356</v>
      </c>
      <c r="C2003" s="30" t="s">
        <v>4117</v>
      </c>
      <c r="D2003" s="210">
        <v>6.68</v>
      </c>
    </row>
    <row r="2004" spans="1:4" x14ac:dyDescent="0.25">
      <c r="A2004" s="30">
        <v>2705</v>
      </c>
      <c r="B2004" s="30" t="s">
        <v>7132</v>
      </c>
      <c r="C2004" s="30" t="s">
        <v>4143</v>
      </c>
      <c r="D2004" s="210">
        <v>0.82</v>
      </c>
    </row>
    <row r="2005" spans="1:4" x14ac:dyDescent="0.25">
      <c r="A2005" s="30">
        <v>14250</v>
      </c>
      <c r="B2005" s="30" t="s">
        <v>7133</v>
      </c>
      <c r="C2005" s="30" t="s">
        <v>4143</v>
      </c>
      <c r="D2005" s="210">
        <v>0.84</v>
      </c>
    </row>
    <row r="2006" spans="1:4" x14ac:dyDescent="0.25">
      <c r="A2006" s="30">
        <v>11683</v>
      </c>
      <c r="B2006" s="30" t="s">
        <v>7134</v>
      </c>
      <c r="C2006" s="30" t="s">
        <v>4113</v>
      </c>
      <c r="D2006" s="210">
        <v>34.39</v>
      </c>
    </row>
    <row r="2007" spans="1:4" x14ac:dyDescent="0.25">
      <c r="A2007" s="30">
        <v>11684</v>
      </c>
      <c r="B2007" s="30" t="s">
        <v>7135</v>
      </c>
      <c r="C2007" s="30" t="s">
        <v>4113</v>
      </c>
      <c r="D2007" s="210">
        <v>37.65</v>
      </c>
    </row>
    <row r="2008" spans="1:4" x14ac:dyDescent="0.25">
      <c r="A2008" s="30">
        <v>6141</v>
      </c>
      <c r="B2008" s="30" t="s">
        <v>7136</v>
      </c>
      <c r="C2008" s="30" t="s">
        <v>4113</v>
      </c>
      <c r="D2008" s="210">
        <v>4</v>
      </c>
    </row>
    <row r="2009" spans="1:4" x14ac:dyDescent="0.25">
      <c r="A2009" s="30">
        <v>11681</v>
      </c>
      <c r="B2009" s="30" t="s">
        <v>7137</v>
      </c>
      <c r="C2009" s="30" t="s">
        <v>4113</v>
      </c>
      <c r="D2009" s="210">
        <v>6.7</v>
      </c>
    </row>
    <row r="2010" spans="1:4" x14ac:dyDescent="0.25">
      <c r="A2010" s="30">
        <v>2706</v>
      </c>
      <c r="B2010" s="30" t="s">
        <v>7138</v>
      </c>
      <c r="C2010" s="30" t="s">
        <v>4115</v>
      </c>
      <c r="D2010" s="210">
        <v>78.16</v>
      </c>
    </row>
    <row r="2011" spans="1:4" x14ac:dyDescent="0.25">
      <c r="A2011" s="30">
        <v>40811</v>
      </c>
      <c r="B2011" s="30" t="s">
        <v>7139</v>
      </c>
      <c r="C2011" s="30" t="s">
        <v>4120</v>
      </c>
      <c r="D2011" s="211">
        <v>13847.35</v>
      </c>
    </row>
    <row r="2012" spans="1:4" x14ac:dyDescent="0.25">
      <c r="A2012" s="30">
        <v>2707</v>
      </c>
      <c r="B2012" s="30" t="s">
        <v>7140</v>
      </c>
      <c r="C2012" s="30" t="s">
        <v>4115</v>
      </c>
      <c r="D2012" s="210">
        <v>88.96</v>
      </c>
    </row>
    <row r="2013" spans="1:4" x14ac:dyDescent="0.25">
      <c r="A2013" s="30">
        <v>40813</v>
      </c>
      <c r="B2013" s="30" t="s">
        <v>7141</v>
      </c>
      <c r="C2013" s="30" t="s">
        <v>4120</v>
      </c>
      <c r="D2013" s="211">
        <v>15761.12</v>
      </c>
    </row>
    <row r="2014" spans="1:4" x14ac:dyDescent="0.25">
      <c r="A2014" s="30">
        <v>2708</v>
      </c>
      <c r="B2014" s="30" t="s">
        <v>7142</v>
      </c>
      <c r="C2014" s="30" t="s">
        <v>4115</v>
      </c>
      <c r="D2014" s="210">
        <v>121.6</v>
      </c>
    </row>
    <row r="2015" spans="1:4" x14ac:dyDescent="0.25">
      <c r="A2015" s="30">
        <v>40814</v>
      </c>
      <c r="B2015" s="30" t="s">
        <v>7143</v>
      </c>
      <c r="C2015" s="30" t="s">
        <v>4120</v>
      </c>
      <c r="D2015" s="211">
        <v>21545.040000000001</v>
      </c>
    </row>
    <row r="2016" spans="1:4" x14ac:dyDescent="0.25">
      <c r="A2016" s="30">
        <v>34779</v>
      </c>
      <c r="B2016" s="30" t="s">
        <v>7144</v>
      </c>
      <c r="C2016" s="30" t="s">
        <v>4115</v>
      </c>
      <c r="D2016" s="210">
        <v>79.3</v>
      </c>
    </row>
    <row r="2017" spans="1:4" x14ac:dyDescent="0.25">
      <c r="A2017" s="30">
        <v>40936</v>
      </c>
      <c r="B2017" s="30" t="s">
        <v>7145</v>
      </c>
      <c r="C2017" s="30" t="s">
        <v>4120</v>
      </c>
      <c r="D2017" s="211">
        <v>14049.35</v>
      </c>
    </row>
    <row r="2018" spans="1:4" x14ac:dyDescent="0.25">
      <c r="A2018" s="30">
        <v>34780</v>
      </c>
      <c r="B2018" s="30" t="s">
        <v>7146</v>
      </c>
      <c r="C2018" s="30" t="s">
        <v>4115</v>
      </c>
      <c r="D2018" s="210">
        <v>89.45</v>
      </c>
    </row>
    <row r="2019" spans="1:4" x14ac:dyDescent="0.25">
      <c r="A2019" s="30">
        <v>40937</v>
      </c>
      <c r="B2019" s="30" t="s">
        <v>7147</v>
      </c>
      <c r="C2019" s="30" t="s">
        <v>4120</v>
      </c>
      <c r="D2019" s="211">
        <v>15850.44</v>
      </c>
    </row>
    <row r="2020" spans="1:4" x14ac:dyDescent="0.25">
      <c r="A2020" s="30">
        <v>34782</v>
      </c>
      <c r="B2020" s="30" t="s">
        <v>7148</v>
      </c>
      <c r="C2020" s="30" t="s">
        <v>4115</v>
      </c>
      <c r="D2020" s="210">
        <v>122.6</v>
      </c>
    </row>
    <row r="2021" spans="1:4" x14ac:dyDescent="0.25">
      <c r="A2021" s="30">
        <v>40938</v>
      </c>
      <c r="B2021" s="30" t="s">
        <v>7149</v>
      </c>
      <c r="C2021" s="30" t="s">
        <v>4120</v>
      </c>
      <c r="D2021" s="211">
        <v>21721.53</v>
      </c>
    </row>
    <row r="2022" spans="1:4" x14ac:dyDescent="0.25">
      <c r="A2022" s="30">
        <v>34783</v>
      </c>
      <c r="B2022" s="30" t="s">
        <v>7150</v>
      </c>
      <c r="C2022" s="30" t="s">
        <v>4115</v>
      </c>
      <c r="D2022" s="210">
        <v>74.540000000000006</v>
      </c>
    </row>
    <row r="2023" spans="1:4" x14ac:dyDescent="0.25">
      <c r="A2023" s="30">
        <v>40939</v>
      </c>
      <c r="B2023" s="30" t="s">
        <v>7151</v>
      </c>
      <c r="C2023" s="30" t="s">
        <v>4120</v>
      </c>
      <c r="D2023" s="211">
        <v>13208.12</v>
      </c>
    </row>
    <row r="2024" spans="1:4" x14ac:dyDescent="0.25">
      <c r="A2024" s="30">
        <v>34785</v>
      </c>
      <c r="B2024" s="30" t="s">
        <v>7152</v>
      </c>
      <c r="C2024" s="30" t="s">
        <v>4115</v>
      </c>
      <c r="D2024" s="210">
        <v>73.8</v>
      </c>
    </row>
    <row r="2025" spans="1:4" x14ac:dyDescent="0.25">
      <c r="A2025" s="30">
        <v>40940</v>
      </c>
      <c r="B2025" s="30" t="s">
        <v>7153</v>
      </c>
      <c r="C2025" s="30" t="s">
        <v>4120</v>
      </c>
      <c r="D2025" s="211">
        <v>13078.04</v>
      </c>
    </row>
    <row r="2026" spans="1:4" x14ac:dyDescent="0.25">
      <c r="A2026" s="30">
        <v>38403</v>
      </c>
      <c r="B2026" s="30" t="s">
        <v>7154</v>
      </c>
      <c r="C2026" s="30" t="s">
        <v>4113</v>
      </c>
      <c r="D2026" s="210">
        <v>38.369999999999997</v>
      </c>
    </row>
    <row r="2027" spans="1:4" x14ac:dyDescent="0.25">
      <c r="A2027" s="30">
        <v>43482</v>
      </c>
      <c r="B2027" s="30" t="s">
        <v>7155</v>
      </c>
      <c r="C2027" s="30" t="s">
        <v>4115</v>
      </c>
      <c r="D2027" s="210">
        <v>0.57999999999999996</v>
      </c>
    </row>
    <row r="2028" spans="1:4" x14ac:dyDescent="0.25">
      <c r="A2028" s="30">
        <v>43494</v>
      </c>
      <c r="B2028" s="30" t="s">
        <v>13357</v>
      </c>
      <c r="C2028" s="30" t="s">
        <v>4120</v>
      </c>
      <c r="D2028" s="210">
        <v>108.8</v>
      </c>
    </row>
    <row r="2029" spans="1:4" x14ac:dyDescent="0.25">
      <c r="A2029" s="30">
        <v>43483</v>
      </c>
      <c r="B2029" s="30" t="s">
        <v>7156</v>
      </c>
      <c r="C2029" s="30" t="s">
        <v>4115</v>
      </c>
      <c r="D2029" s="210">
        <v>1.05</v>
      </c>
    </row>
    <row r="2030" spans="1:4" x14ac:dyDescent="0.25">
      <c r="A2030" s="30">
        <v>43495</v>
      </c>
      <c r="B2030" s="30" t="s">
        <v>7157</v>
      </c>
      <c r="C2030" s="30" t="s">
        <v>4120</v>
      </c>
      <c r="D2030" s="210">
        <v>197.14</v>
      </c>
    </row>
    <row r="2031" spans="1:4" x14ac:dyDescent="0.25">
      <c r="A2031" s="30">
        <v>43484</v>
      </c>
      <c r="B2031" s="30" t="s">
        <v>7158</v>
      </c>
      <c r="C2031" s="30" t="s">
        <v>4115</v>
      </c>
      <c r="D2031" s="210">
        <v>0.91</v>
      </c>
    </row>
    <row r="2032" spans="1:4" x14ac:dyDescent="0.25">
      <c r="A2032" s="30">
        <v>43496</v>
      </c>
      <c r="B2032" s="30" t="s">
        <v>7159</v>
      </c>
      <c r="C2032" s="30" t="s">
        <v>4120</v>
      </c>
      <c r="D2032" s="210">
        <v>171.87</v>
      </c>
    </row>
    <row r="2033" spans="1:4" x14ac:dyDescent="0.25">
      <c r="A2033" s="30">
        <v>43485</v>
      </c>
      <c r="B2033" s="30" t="s">
        <v>7160</v>
      </c>
      <c r="C2033" s="30" t="s">
        <v>4115</v>
      </c>
      <c r="D2033" s="210">
        <v>0.8</v>
      </c>
    </row>
    <row r="2034" spans="1:4" x14ac:dyDescent="0.25">
      <c r="A2034" s="30">
        <v>43497</v>
      </c>
      <c r="B2034" s="30" t="s">
        <v>7161</v>
      </c>
      <c r="C2034" s="30" t="s">
        <v>4120</v>
      </c>
      <c r="D2034" s="210">
        <v>151.31</v>
      </c>
    </row>
    <row r="2035" spans="1:4" x14ac:dyDescent="0.25">
      <c r="A2035" s="30">
        <v>43487</v>
      </c>
      <c r="B2035" s="30" t="s">
        <v>7162</v>
      </c>
      <c r="C2035" s="30" t="s">
        <v>4115</v>
      </c>
      <c r="D2035" s="210">
        <v>0.94</v>
      </c>
    </row>
    <row r="2036" spans="1:4" x14ac:dyDescent="0.25">
      <c r="A2036" s="30">
        <v>43499</v>
      </c>
      <c r="B2036" s="30" t="s">
        <v>13358</v>
      </c>
      <c r="C2036" s="30" t="s">
        <v>4120</v>
      </c>
      <c r="D2036" s="210">
        <v>177.24</v>
      </c>
    </row>
    <row r="2037" spans="1:4" x14ac:dyDescent="0.25">
      <c r="A2037" s="30">
        <v>43486</v>
      </c>
      <c r="B2037" s="30" t="s">
        <v>7163</v>
      </c>
      <c r="C2037" s="30" t="s">
        <v>4115</v>
      </c>
      <c r="D2037" s="210">
        <v>0.55000000000000004</v>
      </c>
    </row>
    <row r="2038" spans="1:4" x14ac:dyDescent="0.25">
      <c r="A2038" s="30">
        <v>43498</v>
      </c>
      <c r="B2038" s="30" t="s">
        <v>7164</v>
      </c>
      <c r="C2038" s="30" t="s">
        <v>4120</v>
      </c>
      <c r="D2038" s="210">
        <v>103.22</v>
      </c>
    </row>
    <row r="2039" spans="1:4" x14ac:dyDescent="0.25">
      <c r="A2039" s="30">
        <v>43488</v>
      </c>
      <c r="B2039" s="30" t="s">
        <v>7165</v>
      </c>
      <c r="C2039" s="30" t="s">
        <v>4115</v>
      </c>
      <c r="D2039" s="210">
        <v>0.63</v>
      </c>
    </row>
    <row r="2040" spans="1:4" x14ac:dyDescent="0.25">
      <c r="A2040" s="30">
        <v>43500</v>
      </c>
      <c r="B2040" s="30" t="s">
        <v>7166</v>
      </c>
      <c r="C2040" s="30" t="s">
        <v>4120</v>
      </c>
      <c r="D2040" s="210">
        <v>119.49</v>
      </c>
    </row>
    <row r="2041" spans="1:4" x14ac:dyDescent="0.25">
      <c r="A2041" s="30">
        <v>43489</v>
      </c>
      <c r="B2041" s="30" t="s">
        <v>7167</v>
      </c>
      <c r="C2041" s="30" t="s">
        <v>4115</v>
      </c>
      <c r="D2041" s="210">
        <v>0.95</v>
      </c>
    </row>
    <row r="2042" spans="1:4" x14ac:dyDescent="0.25">
      <c r="A2042" s="30">
        <v>43501</v>
      </c>
      <c r="B2042" s="30" t="s">
        <v>7168</v>
      </c>
      <c r="C2042" s="30" t="s">
        <v>4120</v>
      </c>
      <c r="D2042" s="210">
        <v>178.44</v>
      </c>
    </row>
    <row r="2043" spans="1:4" x14ac:dyDescent="0.25">
      <c r="A2043" s="30">
        <v>43490</v>
      </c>
      <c r="B2043" s="30" t="s">
        <v>7169</v>
      </c>
      <c r="C2043" s="30" t="s">
        <v>4115</v>
      </c>
      <c r="D2043" s="210">
        <v>1.33</v>
      </c>
    </row>
    <row r="2044" spans="1:4" x14ac:dyDescent="0.25">
      <c r="A2044" s="30">
        <v>43502</v>
      </c>
      <c r="B2044" s="30" t="s">
        <v>7170</v>
      </c>
      <c r="C2044" s="30" t="s">
        <v>4120</v>
      </c>
      <c r="D2044" s="210">
        <v>250.26</v>
      </c>
    </row>
    <row r="2045" spans="1:4" x14ac:dyDescent="0.25">
      <c r="A2045" s="30">
        <v>43491</v>
      </c>
      <c r="B2045" s="30" t="s">
        <v>7171</v>
      </c>
      <c r="C2045" s="30" t="s">
        <v>4115</v>
      </c>
      <c r="D2045" s="210">
        <v>1.01</v>
      </c>
    </row>
    <row r="2046" spans="1:4" x14ac:dyDescent="0.25">
      <c r="A2046" s="30">
        <v>43503</v>
      </c>
      <c r="B2046" s="30" t="s">
        <v>7172</v>
      </c>
      <c r="C2046" s="30" t="s">
        <v>4120</v>
      </c>
      <c r="D2046" s="210">
        <v>191.25</v>
      </c>
    </row>
    <row r="2047" spans="1:4" x14ac:dyDescent="0.25">
      <c r="A2047" s="30">
        <v>43492</v>
      </c>
      <c r="B2047" s="30" t="s">
        <v>7173</v>
      </c>
      <c r="C2047" s="30" t="s">
        <v>4115</v>
      </c>
      <c r="D2047" s="210">
        <v>1.3</v>
      </c>
    </row>
    <row r="2048" spans="1:4" x14ac:dyDescent="0.25">
      <c r="A2048" s="30">
        <v>43504</v>
      </c>
      <c r="B2048" s="30" t="s">
        <v>7174</v>
      </c>
      <c r="C2048" s="30" t="s">
        <v>4120</v>
      </c>
      <c r="D2048" s="210">
        <v>244.54</v>
      </c>
    </row>
    <row r="2049" spans="1:4" x14ac:dyDescent="0.25">
      <c r="A2049" s="30">
        <v>43493</v>
      </c>
      <c r="B2049" s="30" t="s">
        <v>7175</v>
      </c>
      <c r="C2049" s="30" t="s">
        <v>4115</v>
      </c>
      <c r="D2049" s="210">
        <v>0.52</v>
      </c>
    </row>
    <row r="2050" spans="1:4" x14ac:dyDescent="0.25">
      <c r="A2050" s="30">
        <v>43505</v>
      </c>
      <c r="B2050" s="30" t="s">
        <v>7176</v>
      </c>
      <c r="C2050" s="30" t="s">
        <v>4120</v>
      </c>
      <c r="D2050" s="210">
        <v>98.01</v>
      </c>
    </row>
    <row r="2051" spans="1:4" x14ac:dyDescent="0.25">
      <c r="A2051" s="30">
        <v>37774</v>
      </c>
      <c r="B2051" s="30" t="s">
        <v>7177</v>
      </c>
      <c r="C2051" s="30" t="s">
        <v>4113</v>
      </c>
      <c r="D2051" s="211">
        <v>229881.24</v>
      </c>
    </row>
    <row r="2052" spans="1:4" x14ac:dyDescent="0.25">
      <c r="A2052" s="30">
        <v>38630</v>
      </c>
      <c r="B2052" s="30" t="s">
        <v>7178</v>
      </c>
      <c r="C2052" s="30" t="s">
        <v>4113</v>
      </c>
      <c r="D2052" s="211">
        <v>1602958.98</v>
      </c>
    </row>
    <row r="2053" spans="1:4" x14ac:dyDescent="0.25">
      <c r="A2053" s="30">
        <v>38629</v>
      </c>
      <c r="B2053" s="30" t="s">
        <v>7179</v>
      </c>
      <c r="C2053" s="30" t="s">
        <v>4113</v>
      </c>
      <c r="D2053" s="211">
        <v>2386083.98</v>
      </c>
    </row>
    <row r="2054" spans="1:4" x14ac:dyDescent="0.25">
      <c r="A2054" s="30">
        <v>38476</v>
      </c>
      <c r="B2054" s="30" t="s">
        <v>7180</v>
      </c>
      <c r="C2054" s="30" t="s">
        <v>4113</v>
      </c>
      <c r="D2054" s="210">
        <v>288.39999999999998</v>
      </c>
    </row>
    <row r="2055" spans="1:4" x14ac:dyDescent="0.25">
      <c r="A2055" s="30">
        <v>38477</v>
      </c>
      <c r="B2055" s="30" t="s">
        <v>7181</v>
      </c>
      <c r="C2055" s="30" t="s">
        <v>4113</v>
      </c>
      <c r="D2055" s="210">
        <v>816.75</v>
      </c>
    </row>
    <row r="2056" spans="1:4" x14ac:dyDescent="0.25">
      <c r="A2056" s="30">
        <v>40635</v>
      </c>
      <c r="B2056" s="30" t="s">
        <v>7182</v>
      </c>
      <c r="C2056" s="30" t="s">
        <v>4113</v>
      </c>
      <c r="D2056" s="211">
        <v>645234.25</v>
      </c>
    </row>
    <row r="2057" spans="1:4" x14ac:dyDescent="0.25">
      <c r="A2057" s="30">
        <v>36483</v>
      </c>
      <c r="B2057" s="30" t="s">
        <v>7183</v>
      </c>
      <c r="C2057" s="30" t="s">
        <v>4113</v>
      </c>
      <c r="D2057" s="211">
        <v>584685.59</v>
      </c>
    </row>
    <row r="2058" spans="1:4" x14ac:dyDescent="0.25">
      <c r="A2058" s="30">
        <v>14525</v>
      </c>
      <c r="B2058" s="30" t="s">
        <v>7184</v>
      </c>
      <c r="C2058" s="30" t="s">
        <v>4113</v>
      </c>
      <c r="D2058" s="211">
        <v>612200.19999999995</v>
      </c>
    </row>
    <row r="2059" spans="1:4" x14ac:dyDescent="0.25">
      <c r="A2059" s="30">
        <v>36482</v>
      </c>
      <c r="B2059" s="30" t="s">
        <v>7185</v>
      </c>
      <c r="C2059" s="30" t="s">
        <v>4113</v>
      </c>
      <c r="D2059" s="211">
        <v>525046.93999999994</v>
      </c>
    </row>
    <row r="2060" spans="1:4" x14ac:dyDescent="0.25">
      <c r="A2060" s="30">
        <v>36408</v>
      </c>
      <c r="B2060" s="30" t="s">
        <v>7186</v>
      </c>
      <c r="C2060" s="30" t="s">
        <v>4113</v>
      </c>
      <c r="D2060" s="211">
        <v>627333.24</v>
      </c>
    </row>
    <row r="2061" spans="1:4" x14ac:dyDescent="0.25">
      <c r="A2061" s="30">
        <v>2723</v>
      </c>
      <c r="B2061" s="30" t="s">
        <v>7187</v>
      </c>
      <c r="C2061" s="30" t="s">
        <v>4113</v>
      </c>
      <c r="D2061" s="211">
        <v>481505.78</v>
      </c>
    </row>
    <row r="2062" spans="1:4" x14ac:dyDescent="0.25">
      <c r="A2062" s="30">
        <v>36481</v>
      </c>
      <c r="B2062" s="30" t="s">
        <v>7188</v>
      </c>
      <c r="C2062" s="30" t="s">
        <v>4113</v>
      </c>
      <c r="D2062" s="211">
        <v>574367.6</v>
      </c>
    </row>
    <row r="2063" spans="1:4" x14ac:dyDescent="0.25">
      <c r="A2063" s="30">
        <v>10685</v>
      </c>
      <c r="B2063" s="30" t="s">
        <v>7189</v>
      </c>
      <c r="C2063" s="30" t="s">
        <v>4113</v>
      </c>
      <c r="D2063" s="211">
        <v>550292.31999999995</v>
      </c>
    </row>
    <row r="2064" spans="1:4" x14ac:dyDescent="0.25">
      <c r="A2064" s="30">
        <v>40636</v>
      </c>
      <c r="B2064" s="30" t="s">
        <v>7190</v>
      </c>
      <c r="C2064" s="30" t="s">
        <v>4113</v>
      </c>
      <c r="D2064" s="211">
        <v>621158.96</v>
      </c>
    </row>
    <row r="2065" spans="1:4" x14ac:dyDescent="0.25">
      <c r="A2065" s="30">
        <v>4111</v>
      </c>
      <c r="B2065" s="30" t="s">
        <v>7191</v>
      </c>
      <c r="C2065" s="30" t="s">
        <v>4113</v>
      </c>
      <c r="D2065" s="210">
        <v>37.81</v>
      </c>
    </row>
    <row r="2066" spans="1:4" x14ac:dyDescent="0.25">
      <c r="A2066" s="30">
        <v>26021</v>
      </c>
      <c r="B2066" s="30" t="s">
        <v>7192</v>
      </c>
      <c r="C2066" s="30" t="s">
        <v>4113</v>
      </c>
      <c r="D2066" s="210">
        <v>67.2</v>
      </c>
    </row>
    <row r="2067" spans="1:4" x14ac:dyDescent="0.25">
      <c r="A2067" s="30">
        <v>12</v>
      </c>
      <c r="B2067" s="30" t="s">
        <v>7193</v>
      </c>
      <c r="C2067" s="30" t="s">
        <v>4113</v>
      </c>
      <c r="D2067" s="210">
        <v>13.49</v>
      </c>
    </row>
    <row r="2068" spans="1:4" x14ac:dyDescent="0.25">
      <c r="A2068" s="30">
        <v>37554</v>
      </c>
      <c r="B2068" s="30" t="s">
        <v>7194</v>
      </c>
      <c r="C2068" s="30" t="s">
        <v>4113</v>
      </c>
      <c r="D2068" s="210">
        <v>179.39</v>
      </c>
    </row>
    <row r="2069" spans="1:4" x14ac:dyDescent="0.25">
      <c r="A2069" s="30">
        <v>37555</v>
      </c>
      <c r="B2069" s="30" t="s">
        <v>7195</v>
      </c>
      <c r="C2069" s="30" t="s">
        <v>4113</v>
      </c>
      <c r="D2069" s="210">
        <v>218.22</v>
      </c>
    </row>
    <row r="2070" spans="1:4" x14ac:dyDescent="0.25">
      <c r="A2070" s="30">
        <v>10902</v>
      </c>
      <c r="B2070" s="30" t="s">
        <v>7196</v>
      </c>
      <c r="C2070" s="30" t="s">
        <v>4113</v>
      </c>
      <c r="D2070" s="210">
        <v>54.76</v>
      </c>
    </row>
    <row r="2071" spans="1:4" x14ac:dyDescent="0.25">
      <c r="A2071" s="30">
        <v>20965</v>
      </c>
      <c r="B2071" s="30" t="s">
        <v>4488</v>
      </c>
      <c r="C2071" s="30" t="s">
        <v>4113</v>
      </c>
      <c r="D2071" s="210">
        <v>55.27</v>
      </c>
    </row>
    <row r="2072" spans="1:4" x14ac:dyDescent="0.25">
      <c r="A2072" s="30">
        <v>20966</v>
      </c>
      <c r="B2072" s="30" t="s">
        <v>7197</v>
      </c>
      <c r="C2072" s="30" t="s">
        <v>4113</v>
      </c>
      <c r="D2072" s="210">
        <v>59.51</v>
      </c>
    </row>
    <row r="2073" spans="1:4" x14ac:dyDescent="0.25">
      <c r="A2073" s="30">
        <v>10903</v>
      </c>
      <c r="B2073" s="30" t="s">
        <v>7198</v>
      </c>
      <c r="C2073" s="30" t="s">
        <v>4113</v>
      </c>
      <c r="D2073" s="210">
        <v>90.2</v>
      </c>
    </row>
    <row r="2074" spans="1:4" x14ac:dyDescent="0.25">
      <c r="A2074" s="30">
        <v>20967</v>
      </c>
      <c r="B2074" s="30" t="s">
        <v>7199</v>
      </c>
      <c r="C2074" s="30" t="s">
        <v>4113</v>
      </c>
      <c r="D2074" s="210">
        <v>90.2</v>
      </c>
    </row>
    <row r="2075" spans="1:4" x14ac:dyDescent="0.25">
      <c r="A2075" s="30">
        <v>20968</v>
      </c>
      <c r="B2075" s="30" t="s">
        <v>7200</v>
      </c>
      <c r="C2075" s="30" t="s">
        <v>4113</v>
      </c>
      <c r="D2075" s="210">
        <v>98.93</v>
      </c>
    </row>
    <row r="2076" spans="1:4" x14ac:dyDescent="0.25">
      <c r="A2076" s="30">
        <v>11359</v>
      </c>
      <c r="B2076" s="30" t="s">
        <v>7201</v>
      </c>
      <c r="C2076" s="30" t="s">
        <v>4113</v>
      </c>
      <c r="D2076" s="210">
        <v>909.45</v>
      </c>
    </row>
    <row r="2077" spans="1:4" x14ac:dyDescent="0.25">
      <c r="A2077" s="30">
        <v>39017</v>
      </c>
      <c r="B2077" s="30" t="s">
        <v>7202</v>
      </c>
      <c r="C2077" s="30" t="s">
        <v>4113</v>
      </c>
      <c r="D2077" s="210">
        <v>0.21</v>
      </c>
    </row>
    <row r="2078" spans="1:4" x14ac:dyDescent="0.25">
      <c r="A2078" s="30">
        <v>39315</v>
      </c>
      <c r="B2078" s="30" t="s">
        <v>7203</v>
      </c>
      <c r="C2078" s="30" t="s">
        <v>4113</v>
      </c>
      <c r="D2078" s="210">
        <v>0.35</v>
      </c>
    </row>
    <row r="2079" spans="1:4" x14ac:dyDescent="0.25">
      <c r="A2079" s="30">
        <v>39016</v>
      </c>
      <c r="B2079" s="30" t="s">
        <v>7204</v>
      </c>
      <c r="C2079" s="30" t="s">
        <v>4113</v>
      </c>
      <c r="D2079" s="210">
        <v>0.35</v>
      </c>
    </row>
    <row r="2080" spans="1:4" x14ac:dyDescent="0.25">
      <c r="A2080" s="30">
        <v>40432</v>
      </c>
      <c r="B2080" s="30" t="s">
        <v>7205</v>
      </c>
      <c r="C2080" s="30" t="s">
        <v>4113</v>
      </c>
      <c r="D2080" s="210">
        <v>2.71</v>
      </c>
    </row>
    <row r="2081" spans="1:4" x14ac:dyDescent="0.25">
      <c r="A2081" s="30">
        <v>39481</v>
      </c>
      <c r="B2081" s="30" t="s">
        <v>7206</v>
      </c>
      <c r="C2081" s="30" t="s">
        <v>4113</v>
      </c>
      <c r="D2081" s="210">
        <v>1.7</v>
      </c>
    </row>
    <row r="2082" spans="1:4" x14ac:dyDescent="0.25">
      <c r="A2082" s="30">
        <v>40433</v>
      </c>
      <c r="B2082" s="30" t="s">
        <v>7207</v>
      </c>
      <c r="C2082" s="30" t="s">
        <v>4113</v>
      </c>
      <c r="D2082" s="210">
        <v>1.5</v>
      </c>
    </row>
    <row r="2083" spans="1:4" x14ac:dyDescent="0.25">
      <c r="A2083" s="30">
        <v>20219</v>
      </c>
      <c r="B2083" s="30" t="s">
        <v>7208</v>
      </c>
      <c r="C2083" s="30" t="s">
        <v>4113</v>
      </c>
      <c r="D2083" s="211">
        <v>84400</v>
      </c>
    </row>
    <row r="2084" spans="1:4" x14ac:dyDescent="0.25">
      <c r="A2084" s="30">
        <v>36484</v>
      </c>
      <c r="B2084" s="30" t="s">
        <v>7209</v>
      </c>
      <c r="C2084" s="30" t="s">
        <v>4113</v>
      </c>
      <c r="D2084" s="211">
        <v>179165.83</v>
      </c>
    </row>
    <row r="2085" spans="1:4" x14ac:dyDescent="0.25">
      <c r="A2085" s="30">
        <v>38367</v>
      </c>
      <c r="B2085" s="30" t="s">
        <v>7210</v>
      </c>
      <c r="C2085" s="30" t="s">
        <v>4113</v>
      </c>
      <c r="D2085" s="210">
        <v>15.49</v>
      </c>
    </row>
    <row r="2086" spans="1:4" x14ac:dyDescent="0.25">
      <c r="A2086" s="30">
        <v>38368</v>
      </c>
      <c r="B2086" s="30" t="s">
        <v>7211</v>
      </c>
      <c r="C2086" s="30" t="s">
        <v>4113</v>
      </c>
      <c r="D2086" s="210">
        <v>7.89</v>
      </c>
    </row>
    <row r="2087" spans="1:4" x14ac:dyDescent="0.25">
      <c r="A2087" s="30">
        <v>38091</v>
      </c>
      <c r="B2087" s="30" t="s">
        <v>7212</v>
      </c>
      <c r="C2087" s="30" t="s">
        <v>4113</v>
      </c>
      <c r="D2087" s="210">
        <v>1.87</v>
      </c>
    </row>
    <row r="2088" spans="1:4" x14ac:dyDescent="0.25">
      <c r="A2088" s="30">
        <v>38095</v>
      </c>
      <c r="B2088" s="30" t="s">
        <v>7213</v>
      </c>
      <c r="C2088" s="30" t="s">
        <v>4113</v>
      </c>
      <c r="D2088" s="210">
        <v>3.97</v>
      </c>
    </row>
    <row r="2089" spans="1:4" x14ac:dyDescent="0.25">
      <c r="A2089" s="30">
        <v>38092</v>
      </c>
      <c r="B2089" s="30" t="s">
        <v>7214</v>
      </c>
      <c r="C2089" s="30" t="s">
        <v>4113</v>
      </c>
      <c r="D2089" s="210">
        <v>1.78</v>
      </c>
    </row>
    <row r="2090" spans="1:4" x14ac:dyDescent="0.25">
      <c r="A2090" s="30">
        <v>38093</v>
      </c>
      <c r="B2090" s="30" t="s">
        <v>7215</v>
      </c>
      <c r="C2090" s="30" t="s">
        <v>4113</v>
      </c>
      <c r="D2090" s="210">
        <v>1.84</v>
      </c>
    </row>
    <row r="2091" spans="1:4" x14ac:dyDescent="0.25">
      <c r="A2091" s="30">
        <v>38096</v>
      </c>
      <c r="B2091" s="30" t="s">
        <v>7216</v>
      </c>
      <c r="C2091" s="30" t="s">
        <v>4113</v>
      </c>
      <c r="D2091" s="210">
        <v>4.2699999999999996</v>
      </c>
    </row>
    <row r="2092" spans="1:4" x14ac:dyDescent="0.25">
      <c r="A2092" s="30">
        <v>38094</v>
      </c>
      <c r="B2092" s="30" t="s">
        <v>7217</v>
      </c>
      <c r="C2092" s="30" t="s">
        <v>4113</v>
      </c>
      <c r="D2092" s="210">
        <v>2.25</v>
      </c>
    </row>
    <row r="2093" spans="1:4" x14ac:dyDescent="0.25">
      <c r="A2093" s="30">
        <v>38097</v>
      </c>
      <c r="B2093" s="30" t="s">
        <v>7218</v>
      </c>
      <c r="C2093" s="30" t="s">
        <v>4113</v>
      </c>
      <c r="D2093" s="210">
        <v>4.57</v>
      </c>
    </row>
    <row r="2094" spans="1:4" x14ac:dyDescent="0.25">
      <c r="A2094" s="30">
        <v>38098</v>
      </c>
      <c r="B2094" s="30" t="s">
        <v>7219</v>
      </c>
      <c r="C2094" s="30" t="s">
        <v>4113</v>
      </c>
      <c r="D2094" s="210">
        <v>4.57</v>
      </c>
    </row>
    <row r="2095" spans="1:4" x14ac:dyDescent="0.25">
      <c r="A2095" s="30">
        <v>11186</v>
      </c>
      <c r="B2095" s="30" t="s">
        <v>7220</v>
      </c>
      <c r="C2095" s="30" t="s">
        <v>4114</v>
      </c>
      <c r="D2095" s="210">
        <v>405.34</v>
      </c>
    </row>
    <row r="2096" spans="1:4" x14ac:dyDescent="0.25">
      <c r="A2096" s="30">
        <v>11558</v>
      </c>
      <c r="B2096" s="30" t="s">
        <v>7221</v>
      </c>
      <c r="C2096" s="30" t="s">
        <v>4124</v>
      </c>
      <c r="D2096" s="210">
        <v>15.4</v>
      </c>
    </row>
    <row r="2097" spans="1:4" x14ac:dyDescent="0.25">
      <c r="A2097" s="30">
        <v>11557</v>
      </c>
      <c r="B2097" s="30" t="s">
        <v>7222</v>
      </c>
      <c r="C2097" s="30" t="s">
        <v>4124</v>
      </c>
      <c r="D2097" s="210">
        <v>39</v>
      </c>
    </row>
    <row r="2098" spans="1:4" x14ac:dyDescent="0.25">
      <c r="A2098" s="30">
        <v>2759</v>
      </c>
      <c r="B2098" s="30" t="s">
        <v>7223</v>
      </c>
      <c r="C2098" s="30" t="s">
        <v>4113</v>
      </c>
      <c r="D2098" s="210">
        <v>6.09</v>
      </c>
    </row>
    <row r="2099" spans="1:4" x14ac:dyDescent="0.25">
      <c r="A2099" s="30">
        <v>38124</v>
      </c>
      <c r="B2099" s="30" t="s">
        <v>7224</v>
      </c>
      <c r="C2099" s="30" t="s">
        <v>4113</v>
      </c>
      <c r="D2099" s="210">
        <v>29</v>
      </c>
    </row>
    <row r="2100" spans="1:4" x14ac:dyDescent="0.25">
      <c r="A2100" s="30">
        <v>38380</v>
      </c>
      <c r="B2100" s="30" t="s">
        <v>7225</v>
      </c>
      <c r="C2100" s="30" t="s">
        <v>4113</v>
      </c>
      <c r="D2100" s="210">
        <v>24.62</v>
      </c>
    </row>
    <row r="2101" spans="1:4" x14ac:dyDescent="0.25">
      <c r="A2101" s="30">
        <v>20059</v>
      </c>
      <c r="B2101" s="30" t="s">
        <v>7226</v>
      </c>
      <c r="C2101" s="30" t="s">
        <v>4113</v>
      </c>
      <c r="D2101" s="210">
        <v>15.38</v>
      </c>
    </row>
    <row r="2102" spans="1:4" x14ac:dyDescent="0.25">
      <c r="A2102" s="30">
        <v>42429</v>
      </c>
      <c r="B2102" s="30" t="s">
        <v>7227</v>
      </c>
      <c r="C2102" s="30" t="s">
        <v>4113</v>
      </c>
      <c r="D2102" s="211">
        <v>5157.55</v>
      </c>
    </row>
    <row r="2103" spans="1:4" x14ac:dyDescent="0.25">
      <c r="A2103" s="30">
        <v>39616</v>
      </c>
      <c r="B2103" s="30" t="s">
        <v>13359</v>
      </c>
      <c r="C2103" s="30" t="s">
        <v>4113</v>
      </c>
      <c r="D2103" s="210">
        <v>480.9</v>
      </c>
    </row>
    <row r="2104" spans="1:4" x14ac:dyDescent="0.25">
      <c r="A2104" s="30">
        <v>39618</v>
      </c>
      <c r="B2104" s="30" t="s">
        <v>13360</v>
      </c>
      <c r="C2104" s="30" t="s">
        <v>4113</v>
      </c>
      <c r="D2104" s="210">
        <v>872.27</v>
      </c>
    </row>
    <row r="2105" spans="1:4" x14ac:dyDescent="0.25">
      <c r="A2105" s="30">
        <v>39619</v>
      </c>
      <c r="B2105" s="30" t="s">
        <v>13361</v>
      </c>
      <c r="C2105" s="30" t="s">
        <v>4113</v>
      </c>
      <c r="D2105" s="211">
        <v>1194.6600000000001</v>
      </c>
    </row>
    <row r="2106" spans="1:4" x14ac:dyDescent="0.25">
      <c r="A2106" s="30">
        <v>39613</v>
      </c>
      <c r="B2106" s="30" t="s">
        <v>13362</v>
      </c>
      <c r="C2106" s="30" t="s">
        <v>4113</v>
      </c>
      <c r="D2106" s="210">
        <v>191.02</v>
      </c>
    </row>
    <row r="2107" spans="1:4" x14ac:dyDescent="0.25">
      <c r="A2107" s="30">
        <v>39614</v>
      </c>
      <c r="B2107" s="30" t="s">
        <v>13363</v>
      </c>
      <c r="C2107" s="30" t="s">
        <v>4113</v>
      </c>
      <c r="D2107" s="210">
        <v>278.69</v>
      </c>
    </row>
    <row r="2108" spans="1:4" x14ac:dyDescent="0.25">
      <c r="A2108" s="30">
        <v>38538</v>
      </c>
      <c r="B2108" s="30" t="s">
        <v>7228</v>
      </c>
      <c r="C2108" s="30" t="s">
        <v>4116</v>
      </c>
      <c r="D2108" s="210">
        <v>56.5</v>
      </c>
    </row>
    <row r="2109" spans="1:4" x14ac:dyDescent="0.25">
      <c r="A2109" s="30">
        <v>38539</v>
      </c>
      <c r="B2109" s="30" t="s">
        <v>7229</v>
      </c>
      <c r="C2109" s="30" t="s">
        <v>4116</v>
      </c>
      <c r="D2109" s="210">
        <v>76.83</v>
      </c>
    </row>
    <row r="2110" spans="1:4" x14ac:dyDescent="0.25">
      <c r="A2110" s="30">
        <v>38540</v>
      </c>
      <c r="B2110" s="30" t="s">
        <v>7230</v>
      </c>
      <c r="C2110" s="30" t="s">
        <v>4116</v>
      </c>
      <c r="D2110" s="210">
        <v>196.9</v>
      </c>
    </row>
    <row r="2111" spans="1:4" x14ac:dyDescent="0.25">
      <c r="A2111" s="30">
        <v>38384</v>
      </c>
      <c r="B2111" s="30" t="s">
        <v>7231</v>
      </c>
      <c r="C2111" s="30" t="s">
        <v>4113</v>
      </c>
      <c r="D2111" s="210">
        <v>20.440000000000001</v>
      </c>
    </row>
    <row r="2112" spans="1:4" x14ac:dyDescent="0.25">
      <c r="A2112" s="30">
        <v>13</v>
      </c>
      <c r="B2112" s="30" t="s">
        <v>7232</v>
      </c>
      <c r="C2112" s="30" t="s">
        <v>4117</v>
      </c>
      <c r="D2112" s="210">
        <v>20.77</v>
      </c>
    </row>
    <row r="2113" spans="1:4" x14ac:dyDescent="0.25">
      <c r="A2113" s="30">
        <v>2762</v>
      </c>
      <c r="B2113" s="30" t="s">
        <v>7233</v>
      </c>
      <c r="C2113" s="30" t="s">
        <v>4116</v>
      </c>
      <c r="D2113" s="210">
        <v>7.61</v>
      </c>
    </row>
    <row r="2114" spans="1:4" x14ac:dyDescent="0.25">
      <c r="A2114" s="30">
        <v>21142</v>
      </c>
      <c r="B2114" s="30" t="s">
        <v>7234</v>
      </c>
      <c r="C2114" s="30" t="s">
        <v>4113</v>
      </c>
      <c r="D2114" s="210">
        <v>28.05</v>
      </c>
    </row>
    <row r="2115" spans="1:4" x14ac:dyDescent="0.25">
      <c r="A2115" s="30">
        <v>4223</v>
      </c>
      <c r="B2115" s="30" t="s">
        <v>7235</v>
      </c>
      <c r="C2115" s="30" t="s">
        <v>4118</v>
      </c>
      <c r="D2115" s="210">
        <v>3.96</v>
      </c>
    </row>
    <row r="2116" spans="1:4" x14ac:dyDescent="0.25">
      <c r="A2116" s="30">
        <v>37372</v>
      </c>
      <c r="B2116" s="30" t="s">
        <v>7236</v>
      </c>
      <c r="C2116" s="30" t="s">
        <v>4115</v>
      </c>
      <c r="D2116" s="210">
        <v>0.55000000000000004</v>
      </c>
    </row>
    <row r="2117" spans="1:4" x14ac:dyDescent="0.25">
      <c r="A2117" s="30">
        <v>40863</v>
      </c>
      <c r="B2117" s="30" t="s">
        <v>7237</v>
      </c>
      <c r="C2117" s="30" t="s">
        <v>4120</v>
      </c>
      <c r="D2117" s="210">
        <v>103.7</v>
      </c>
    </row>
    <row r="2118" spans="1:4" x14ac:dyDescent="0.25">
      <c r="A2118" s="30">
        <v>38475</v>
      </c>
      <c r="B2118" s="30" t="s">
        <v>7238</v>
      </c>
      <c r="C2118" s="30" t="s">
        <v>4113</v>
      </c>
      <c r="D2118" s="210">
        <v>28.31</v>
      </c>
    </row>
    <row r="2119" spans="1:4" x14ac:dyDescent="0.25">
      <c r="A2119" s="30">
        <v>38474</v>
      </c>
      <c r="B2119" s="30" t="s">
        <v>7239</v>
      </c>
      <c r="C2119" s="30" t="s">
        <v>4113</v>
      </c>
      <c r="D2119" s="210">
        <v>34.99</v>
      </c>
    </row>
    <row r="2120" spans="1:4" x14ac:dyDescent="0.25">
      <c r="A2120" s="30">
        <v>10886</v>
      </c>
      <c r="B2120" s="30" t="s">
        <v>7240</v>
      </c>
      <c r="C2120" s="30" t="s">
        <v>4113</v>
      </c>
      <c r="D2120" s="210">
        <v>144.97999999999999</v>
      </c>
    </row>
    <row r="2121" spans="1:4" x14ac:dyDescent="0.25">
      <c r="A2121" s="30">
        <v>10888</v>
      </c>
      <c r="B2121" s="30" t="s">
        <v>7241</v>
      </c>
      <c r="C2121" s="30" t="s">
        <v>4113</v>
      </c>
      <c r="D2121" s="210">
        <v>458.86</v>
      </c>
    </row>
    <row r="2122" spans="1:4" x14ac:dyDescent="0.25">
      <c r="A2122" s="30">
        <v>10889</v>
      </c>
      <c r="B2122" s="30" t="s">
        <v>7242</v>
      </c>
      <c r="C2122" s="30" t="s">
        <v>4113</v>
      </c>
      <c r="D2122" s="210">
        <v>497.1</v>
      </c>
    </row>
    <row r="2123" spans="1:4" x14ac:dyDescent="0.25">
      <c r="A2123" s="30">
        <v>10890</v>
      </c>
      <c r="B2123" s="30" t="s">
        <v>7243</v>
      </c>
      <c r="C2123" s="30" t="s">
        <v>4113</v>
      </c>
      <c r="D2123" s="210">
        <v>229.43</v>
      </c>
    </row>
    <row r="2124" spans="1:4" x14ac:dyDescent="0.25">
      <c r="A2124" s="30">
        <v>10891</v>
      </c>
      <c r="B2124" s="30" t="s">
        <v>7244</v>
      </c>
      <c r="C2124" s="30" t="s">
        <v>4113</v>
      </c>
      <c r="D2124" s="210">
        <v>140.19999999999999</v>
      </c>
    </row>
    <row r="2125" spans="1:4" x14ac:dyDescent="0.25">
      <c r="A2125" s="30">
        <v>10892</v>
      </c>
      <c r="B2125" s="30" t="s">
        <v>7245</v>
      </c>
      <c r="C2125" s="30" t="s">
        <v>4113</v>
      </c>
      <c r="D2125" s="210">
        <v>165.7</v>
      </c>
    </row>
    <row r="2126" spans="1:4" x14ac:dyDescent="0.25">
      <c r="A2126" s="30">
        <v>20977</v>
      </c>
      <c r="B2126" s="30" t="s">
        <v>7246</v>
      </c>
      <c r="C2126" s="30" t="s">
        <v>4113</v>
      </c>
      <c r="D2126" s="210">
        <v>197.56</v>
      </c>
    </row>
    <row r="2127" spans="1:4" x14ac:dyDescent="0.25">
      <c r="A2127" s="30">
        <v>3073</v>
      </c>
      <c r="B2127" s="30" t="s">
        <v>7247</v>
      </c>
      <c r="C2127" s="30" t="s">
        <v>4113</v>
      </c>
      <c r="D2127" s="210">
        <v>230.81</v>
      </c>
    </row>
    <row r="2128" spans="1:4" x14ac:dyDescent="0.25">
      <c r="A2128" s="30">
        <v>3068</v>
      </c>
      <c r="B2128" s="30" t="s">
        <v>7248</v>
      </c>
      <c r="C2128" s="30" t="s">
        <v>4113</v>
      </c>
      <c r="D2128" s="210">
        <v>46.14</v>
      </c>
    </row>
    <row r="2129" spans="1:4" x14ac:dyDescent="0.25">
      <c r="A2129" s="30">
        <v>3074</v>
      </c>
      <c r="B2129" s="30" t="s">
        <v>7249</v>
      </c>
      <c r="C2129" s="30" t="s">
        <v>4113</v>
      </c>
      <c r="D2129" s="210">
        <v>145.71</v>
      </c>
    </row>
    <row r="2130" spans="1:4" x14ac:dyDescent="0.25">
      <c r="A2130" s="30">
        <v>3076</v>
      </c>
      <c r="B2130" s="30" t="s">
        <v>7250</v>
      </c>
      <c r="C2130" s="30" t="s">
        <v>4113</v>
      </c>
      <c r="D2130" s="210">
        <v>189.75</v>
      </c>
    </row>
    <row r="2131" spans="1:4" x14ac:dyDescent="0.25">
      <c r="A2131" s="30">
        <v>3072</v>
      </c>
      <c r="B2131" s="30" t="s">
        <v>7251</v>
      </c>
      <c r="C2131" s="30" t="s">
        <v>4113</v>
      </c>
      <c r="D2131" s="210">
        <v>47.8</v>
      </c>
    </row>
    <row r="2132" spans="1:4" x14ac:dyDescent="0.25">
      <c r="A2132" s="30">
        <v>3075</v>
      </c>
      <c r="B2132" s="30" t="s">
        <v>7252</v>
      </c>
      <c r="C2132" s="30" t="s">
        <v>4113</v>
      </c>
      <c r="D2132" s="210">
        <v>119.91</v>
      </c>
    </row>
    <row r="2133" spans="1:4" x14ac:dyDescent="0.25">
      <c r="A2133" s="30">
        <v>10780</v>
      </c>
      <c r="B2133" s="30" t="s">
        <v>7253</v>
      </c>
      <c r="C2133" s="30" t="s">
        <v>4113</v>
      </c>
      <c r="D2133" s="210">
        <v>10.130000000000001</v>
      </c>
    </row>
    <row r="2134" spans="1:4" x14ac:dyDescent="0.25">
      <c r="A2134" s="30">
        <v>10781</v>
      </c>
      <c r="B2134" s="30" t="s">
        <v>7254</v>
      </c>
      <c r="C2134" s="30" t="s">
        <v>4113</v>
      </c>
      <c r="D2134" s="210">
        <v>16.260000000000002</v>
      </c>
    </row>
    <row r="2135" spans="1:4" x14ac:dyDescent="0.25">
      <c r="A2135" s="30">
        <v>20106</v>
      </c>
      <c r="B2135" s="30" t="s">
        <v>7255</v>
      </c>
      <c r="C2135" s="30" t="s">
        <v>4113</v>
      </c>
      <c r="D2135" s="210">
        <v>5.36</v>
      </c>
    </row>
    <row r="2136" spans="1:4" x14ac:dyDescent="0.25">
      <c r="A2136" s="30">
        <v>20107</v>
      </c>
      <c r="B2136" s="30" t="s">
        <v>7256</v>
      </c>
      <c r="C2136" s="30" t="s">
        <v>4113</v>
      </c>
      <c r="D2136" s="210">
        <v>6.14</v>
      </c>
    </row>
    <row r="2137" spans="1:4" x14ac:dyDescent="0.25">
      <c r="A2137" s="30">
        <v>20108</v>
      </c>
      <c r="B2137" s="30" t="s">
        <v>7257</v>
      </c>
      <c r="C2137" s="30" t="s">
        <v>4113</v>
      </c>
      <c r="D2137" s="210">
        <v>8.1</v>
      </c>
    </row>
    <row r="2138" spans="1:4" x14ac:dyDescent="0.25">
      <c r="A2138" s="30">
        <v>20109</v>
      </c>
      <c r="B2138" s="30" t="s">
        <v>7258</v>
      </c>
      <c r="C2138" s="30" t="s">
        <v>4113</v>
      </c>
      <c r="D2138" s="210">
        <v>10.130000000000001</v>
      </c>
    </row>
    <row r="2139" spans="1:4" x14ac:dyDescent="0.25">
      <c r="A2139" s="30">
        <v>43612</v>
      </c>
      <c r="B2139" s="30" t="s">
        <v>13364</v>
      </c>
      <c r="C2139" s="30" t="s">
        <v>4140</v>
      </c>
      <c r="D2139" s="210">
        <v>72.790000000000006</v>
      </c>
    </row>
    <row r="2140" spans="1:4" x14ac:dyDescent="0.25">
      <c r="A2140" s="30">
        <v>43613</v>
      </c>
      <c r="B2140" s="30" t="s">
        <v>13365</v>
      </c>
      <c r="C2140" s="30" t="s">
        <v>4140</v>
      </c>
      <c r="D2140" s="210">
        <v>60.26</v>
      </c>
    </row>
    <row r="2141" spans="1:4" x14ac:dyDescent="0.25">
      <c r="A2141" s="30">
        <v>11480</v>
      </c>
      <c r="B2141" s="30" t="s">
        <v>13366</v>
      </c>
      <c r="C2141" s="30" t="s">
        <v>4140</v>
      </c>
      <c r="D2141" s="210">
        <v>92.48</v>
      </c>
    </row>
    <row r="2142" spans="1:4" x14ac:dyDescent="0.25">
      <c r="A2142" s="30">
        <v>11469</v>
      </c>
      <c r="B2142" s="30" t="s">
        <v>13367</v>
      </c>
      <c r="C2142" s="30" t="s">
        <v>4113</v>
      </c>
      <c r="D2142" s="210">
        <v>9.8699999999999992</v>
      </c>
    </row>
    <row r="2143" spans="1:4" x14ac:dyDescent="0.25">
      <c r="A2143" s="30">
        <v>11468</v>
      </c>
      <c r="B2143" s="30" t="s">
        <v>13368</v>
      </c>
      <c r="C2143" s="30" t="s">
        <v>4113</v>
      </c>
      <c r="D2143" s="210">
        <v>9.8800000000000008</v>
      </c>
    </row>
    <row r="2144" spans="1:4" x14ac:dyDescent="0.25">
      <c r="A2144" s="30">
        <v>11484</v>
      </c>
      <c r="B2144" s="30" t="s">
        <v>13369</v>
      </c>
      <c r="C2144" s="30" t="s">
        <v>4113</v>
      </c>
      <c r="D2144" s="210">
        <v>43.38</v>
      </c>
    </row>
    <row r="2145" spans="1:4" x14ac:dyDescent="0.25">
      <c r="A2145" s="30">
        <v>38155</v>
      </c>
      <c r="B2145" s="30" t="s">
        <v>13370</v>
      </c>
      <c r="C2145" s="30" t="s">
        <v>4113</v>
      </c>
      <c r="D2145" s="210">
        <v>67.36</v>
      </c>
    </row>
    <row r="2146" spans="1:4" x14ac:dyDescent="0.25">
      <c r="A2146" s="30">
        <v>11467</v>
      </c>
      <c r="B2146" s="30" t="s">
        <v>13371</v>
      </c>
      <c r="C2146" s="30" t="s">
        <v>4113</v>
      </c>
      <c r="D2146" s="210">
        <v>15.39</v>
      </c>
    </row>
    <row r="2147" spans="1:4" x14ac:dyDescent="0.25">
      <c r="A2147" s="30">
        <v>38153</v>
      </c>
      <c r="B2147" s="30" t="s">
        <v>13372</v>
      </c>
      <c r="C2147" s="30" t="s">
        <v>4140</v>
      </c>
      <c r="D2147" s="210">
        <v>39.31</v>
      </c>
    </row>
    <row r="2148" spans="1:4" x14ac:dyDescent="0.25">
      <c r="A2148" s="30">
        <v>43607</v>
      </c>
      <c r="B2148" s="30" t="s">
        <v>13373</v>
      </c>
      <c r="C2148" s="30" t="s">
        <v>4113</v>
      </c>
      <c r="D2148" s="210">
        <v>74.36</v>
      </c>
    </row>
    <row r="2149" spans="1:4" x14ac:dyDescent="0.25">
      <c r="A2149" s="30">
        <v>3080</v>
      </c>
      <c r="B2149" s="30" t="s">
        <v>13374</v>
      </c>
      <c r="C2149" s="30" t="s">
        <v>4140</v>
      </c>
      <c r="D2149" s="210">
        <v>50</v>
      </c>
    </row>
    <row r="2150" spans="1:4" x14ac:dyDescent="0.25">
      <c r="A2150" s="30">
        <v>3081</v>
      </c>
      <c r="B2150" s="30" t="s">
        <v>13375</v>
      </c>
      <c r="C2150" s="30" t="s">
        <v>4140</v>
      </c>
      <c r="D2150" s="210">
        <v>98.92</v>
      </c>
    </row>
    <row r="2151" spans="1:4" x14ac:dyDescent="0.25">
      <c r="A2151" s="30">
        <v>3090</v>
      </c>
      <c r="B2151" s="30" t="s">
        <v>13376</v>
      </c>
      <c r="C2151" s="30" t="s">
        <v>4140</v>
      </c>
      <c r="D2151" s="210">
        <v>44.63</v>
      </c>
    </row>
    <row r="2152" spans="1:4" x14ac:dyDescent="0.25">
      <c r="A2152" s="30">
        <v>43611</v>
      </c>
      <c r="B2152" s="30" t="s">
        <v>13377</v>
      </c>
      <c r="C2152" s="30" t="s">
        <v>4140</v>
      </c>
      <c r="D2152" s="210">
        <v>74.05</v>
      </c>
    </row>
    <row r="2153" spans="1:4" x14ac:dyDescent="0.25">
      <c r="A2153" s="30">
        <v>3103</v>
      </c>
      <c r="B2153" s="30" t="s">
        <v>13378</v>
      </c>
      <c r="C2153" s="30" t="s">
        <v>4113</v>
      </c>
      <c r="D2153" s="210">
        <v>37</v>
      </c>
    </row>
    <row r="2154" spans="1:4" x14ac:dyDescent="0.25">
      <c r="A2154" s="30">
        <v>3097</v>
      </c>
      <c r="B2154" s="30" t="s">
        <v>13379</v>
      </c>
      <c r="C2154" s="30" t="s">
        <v>4140</v>
      </c>
      <c r="D2154" s="210">
        <v>55.98</v>
      </c>
    </row>
    <row r="2155" spans="1:4" x14ac:dyDescent="0.25">
      <c r="A2155" s="30">
        <v>3099</v>
      </c>
      <c r="B2155" s="30" t="s">
        <v>13380</v>
      </c>
      <c r="C2155" s="30" t="s">
        <v>4140</v>
      </c>
      <c r="D2155" s="210">
        <v>89.64</v>
      </c>
    </row>
    <row r="2156" spans="1:4" x14ac:dyDescent="0.25">
      <c r="A2156" s="30">
        <v>38151</v>
      </c>
      <c r="B2156" s="30" t="s">
        <v>13381</v>
      </c>
      <c r="C2156" s="30" t="s">
        <v>4140</v>
      </c>
      <c r="D2156" s="210">
        <v>64.98</v>
      </c>
    </row>
    <row r="2157" spans="1:4" x14ac:dyDescent="0.25">
      <c r="A2157" s="30">
        <v>38152</v>
      </c>
      <c r="B2157" s="30" t="s">
        <v>13382</v>
      </c>
      <c r="C2157" s="30" t="s">
        <v>4140</v>
      </c>
      <c r="D2157" s="210">
        <v>104.83</v>
      </c>
    </row>
    <row r="2158" spans="1:4" x14ac:dyDescent="0.25">
      <c r="A2158" s="30">
        <v>43610</v>
      </c>
      <c r="B2158" s="30" t="s">
        <v>13383</v>
      </c>
      <c r="C2158" s="30" t="s">
        <v>4113</v>
      </c>
      <c r="D2158" s="210">
        <v>55.54</v>
      </c>
    </row>
    <row r="2159" spans="1:4" x14ac:dyDescent="0.25">
      <c r="A2159" s="30">
        <v>3093</v>
      </c>
      <c r="B2159" s="30" t="s">
        <v>13384</v>
      </c>
      <c r="C2159" s="30" t="s">
        <v>4140</v>
      </c>
      <c r="D2159" s="210">
        <v>89.64</v>
      </c>
    </row>
    <row r="2160" spans="1:4" x14ac:dyDescent="0.25">
      <c r="A2160" s="30">
        <v>38165</v>
      </c>
      <c r="B2160" s="30" t="s">
        <v>7259</v>
      </c>
      <c r="C2160" s="30" t="s">
        <v>4140</v>
      </c>
      <c r="D2160" s="210">
        <v>74.11</v>
      </c>
    </row>
    <row r="2161" spans="1:4" x14ac:dyDescent="0.25">
      <c r="A2161" s="30">
        <v>38177</v>
      </c>
      <c r="B2161" s="30" t="s">
        <v>13385</v>
      </c>
      <c r="C2161" s="30" t="s">
        <v>4113</v>
      </c>
      <c r="D2161" s="210">
        <v>22.02</v>
      </c>
    </row>
    <row r="2162" spans="1:4" x14ac:dyDescent="0.25">
      <c r="A2162" s="30">
        <v>11458</v>
      </c>
      <c r="B2162" s="30" t="s">
        <v>7260</v>
      </c>
      <c r="C2162" s="30" t="s">
        <v>4113</v>
      </c>
      <c r="D2162" s="210">
        <v>26.29</v>
      </c>
    </row>
    <row r="2163" spans="1:4" x14ac:dyDescent="0.25">
      <c r="A2163" s="30">
        <v>3108</v>
      </c>
      <c r="B2163" s="30" t="s">
        <v>13386</v>
      </c>
      <c r="C2163" s="30" t="s">
        <v>4113</v>
      </c>
      <c r="D2163" s="210">
        <v>111.76</v>
      </c>
    </row>
    <row r="2164" spans="1:4" x14ac:dyDescent="0.25">
      <c r="A2164" s="30">
        <v>3105</v>
      </c>
      <c r="B2164" s="30" t="s">
        <v>13387</v>
      </c>
      <c r="C2164" s="30" t="s">
        <v>4113</v>
      </c>
      <c r="D2164" s="210">
        <v>146.18</v>
      </c>
    </row>
    <row r="2165" spans="1:4" x14ac:dyDescent="0.25">
      <c r="A2165" s="30">
        <v>38178</v>
      </c>
      <c r="B2165" s="30" t="s">
        <v>13388</v>
      </c>
      <c r="C2165" s="30" t="s">
        <v>4113</v>
      </c>
      <c r="D2165" s="210">
        <v>24.23</v>
      </c>
    </row>
    <row r="2166" spans="1:4" x14ac:dyDescent="0.25">
      <c r="A2166" s="30">
        <v>43575</v>
      </c>
      <c r="B2166" s="30" t="s">
        <v>13389</v>
      </c>
      <c r="C2166" s="30" t="s">
        <v>4113</v>
      </c>
      <c r="D2166" s="210">
        <v>52.5</v>
      </c>
    </row>
    <row r="2167" spans="1:4" x14ac:dyDescent="0.25">
      <c r="A2167" s="30">
        <v>43577</v>
      </c>
      <c r="B2167" s="30" t="s">
        <v>13390</v>
      </c>
      <c r="C2167" s="30" t="s">
        <v>4113</v>
      </c>
      <c r="D2167" s="210">
        <v>91.27</v>
      </c>
    </row>
    <row r="2168" spans="1:4" x14ac:dyDescent="0.25">
      <c r="A2168" s="30">
        <v>42481</v>
      </c>
      <c r="B2168" s="30" t="s">
        <v>7261</v>
      </c>
      <c r="C2168" s="30" t="s">
        <v>4114</v>
      </c>
      <c r="D2168" s="210">
        <v>29.26</v>
      </c>
    </row>
    <row r="2169" spans="1:4" x14ac:dyDescent="0.25">
      <c r="A2169" s="30">
        <v>43458</v>
      </c>
      <c r="B2169" s="30" t="s">
        <v>7262</v>
      </c>
      <c r="C2169" s="30" t="s">
        <v>4115</v>
      </c>
      <c r="D2169" s="210">
        <v>0.04</v>
      </c>
    </row>
    <row r="2170" spans="1:4" x14ac:dyDescent="0.25">
      <c r="A2170" s="30">
        <v>43470</v>
      </c>
      <c r="B2170" s="30" t="s">
        <v>7263</v>
      </c>
      <c r="C2170" s="30" t="s">
        <v>4120</v>
      </c>
      <c r="D2170" s="210">
        <v>7.9</v>
      </c>
    </row>
    <row r="2171" spans="1:4" x14ac:dyDescent="0.25">
      <c r="A2171" s="30">
        <v>43459</v>
      </c>
      <c r="B2171" s="30" t="s">
        <v>7264</v>
      </c>
      <c r="C2171" s="30" t="s">
        <v>4115</v>
      </c>
      <c r="D2171" s="210">
        <v>0.38</v>
      </c>
    </row>
    <row r="2172" spans="1:4" x14ac:dyDescent="0.25">
      <c r="A2172" s="30">
        <v>43471</v>
      </c>
      <c r="B2172" s="30" t="s">
        <v>7265</v>
      </c>
      <c r="C2172" s="30" t="s">
        <v>4120</v>
      </c>
      <c r="D2172" s="210">
        <v>71.44</v>
      </c>
    </row>
    <row r="2173" spans="1:4" x14ac:dyDescent="0.25">
      <c r="A2173" s="30">
        <v>43460</v>
      </c>
      <c r="B2173" s="30" t="s">
        <v>7266</v>
      </c>
      <c r="C2173" s="30" t="s">
        <v>4115</v>
      </c>
      <c r="D2173" s="210">
        <v>0.62</v>
      </c>
    </row>
    <row r="2174" spans="1:4" x14ac:dyDescent="0.25">
      <c r="A2174" s="30">
        <v>43472</v>
      </c>
      <c r="B2174" s="30" t="s">
        <v>7267</v>
      </c>
      <c r="C2174" s="30" t="s">
        <v>4120</v>
      </c>
      <c r="D2174" s="210">
        <v>117.38</v>
      </c>
    </row>
    <row r="2175" spans="1:4" x14ac:dyDescent="0.25">
      <c r="A2175" s="30">
        <v>43461</v>
      </c>
      <c r="B2175" s="30" t="s">
        <v>7268</v>
      </c>
      <c r="C2175" s="30" t="s">
        <v>4115</v>
      </c>
      <c r="D2175" s="210">
        <v>0.28000000000000003</v>
      </c>
    </row>
    <row r="2176" spans="1:4" x14ac:dyDescent="0.25">
      <c r="A2176" s="30">
        <v>43473</v>
      </c>
      <c r="B2176" s="30" t="s">
        <v>7269</v>
      </c>
      <c r="C2176" s="30" t="s">
        <v>4120</v>
      </c>
      <c r="D2176" s="210">
        <v>53.34</v>
      </c>
    </row>
    <row r="2177" spans="1:4" x14ac:dyDescent="0.25">
      <c r="A2177" s="30">
        <v>43463</v>
      </c>
      <c r="B2177" s="30" t="s">
        <v>7270</v>
      </c>
      <c r="C2177" s="30" t="s">
        <v>4115</v>
      </c>
      <c r="D2177" s="210">
        <v>0.08</v>
      </c>
    </row>
    <row r="2178" spans="1:4" x14ac:dyDescent="0.25">
      <c r="A2178" s="30">
        <v>43475</v>
      </c>
      <c r="B2178" s="30" t="s">
        <v>13391</v>
      </c>
      <c r="C2178" s="30" t="s">
        <v>4120</v>
      </c>
      <c r="D2178" s="210">
        <v>14.97</v>
      </c>
    </row>
    <row r="2179" spans="1:4" x14ac:dyDescent="0.25">
      <c r="A2179" s="30">
        <v>43462</v>
      </c>
      <c r="B2179" s="30" t="s">
        <v>7271</v>
      </c>
      <c r="C2179" s="30" t="s">
        <v>4115</v>
      </c>
      <c r="D2179" s="210">
        <v>0.01</v>
      </c>
    </row>
    <row r="2180" spans="1:4" x14ac:dyDescent="0.25">
      <c r="A2180" s="30">
        <v>43474</v>
      </c>
      <c r="B2180" s="30" t="s">
        <v>7272</v>
      </c>
      <c r="C2180" s="30" t="s">
        <v>4120</v>
      </c>
      <c r="D2180" s="210">
        <v>1.6</v>
      </c>
    </row>
    <row r="2181" spans="1:4" x14ac:dyDescent="0.25">
      <c r="A2181" s="30">
        <v>43464</v>
      </c>
      <c r="B2181" s="30" t="s">
        <v>7273</v>
      </c>
      <c r="C2181" s="30" t="s">
        <v>4115</v>
      </c>
      <c r="D2181" s="210">
        <v>0.01</v>
      </c>
    </row>
    <row r="2182" spans="1:4" x14ac:dyDescent="0.25">
      <c r="A2182" s="30">
        <v>43476</v>
      </c>
      <c r="B2182" s="30" t="s">
        <v>7274</v>
      </c>
      <c r="C2182" s="30" t="s">
        <v>4120</v>
      </c>
      <c r="D2182" s="210">
        <v>0.01</v>
      </c>
    </row>
    <row r="2183" spans="1:4" x14ac:dyDescent="0.25">
      <c r="A2183" s="30">
        <v>43465</v>
      </c>
      <c r="B2183" s="30" t="s">
        <v>7275</v>
      </c>
      <c r="C2183" s="30" t="s">
        <v>4115</v>
      </c>
      <c r="D2183" s="210">
        <v>0.57999999999999996</v>
      </c>
    </row>
    <row r="2184" spans="1:4" x14ac:dyDescent="0.25">
      <c r="A2184" s="30">
        <v>43477</v>
      </c>
      <c r="B2184" s="30" t="s">
        <v>7276</v>
      </c>
      <c r="C2184" s="30" t="s">
        <v>4120</v>
      </c>
      <c r="D2184" s="210">
        <v>110.22</v>
      </c>
    </row>
    <row r="2185" spans="1:4" x14ac:dyDescent="0.25">
      <c r="A2185" s="30">
        <v>43466</v>
      </c>
      <c r="B2185" s="30" t="s">
        <v>7277</v>
      </c>
      <c r="C2185" s="30" t="s">
        <v>4115</v>
      </c>
      <c r="D2185" s="210">
        <v>1.27</v>
      </c>
    </row>
    <row r="2186" spans="1:4" x14ac:dyDescent="0.25">
      <c r="A2186" s="30">
        <v>43478</v>
      </c>
      <c r="B2186" s="30" t="s">
        <v>7278</v>
      </c>
      <c r="C2186" s="30" t="s">
        <v>4120</v>
      </c>
      <c r="D2186" s="210">
        <v>240.1</v>
      </c>
    </row>
    <row r="2187" spans="1:4" x14ac:dyDescent="0.25">
      <c r="A2187" s="30">
        <v>43467</v>
      </c>
      <c r="B2187" s="30" t="s">
        <v>7279</v>
      </c>
      <c r="C2187" s="30" t="s">
        <v>4115</v>
      </c>
      <c r="D2187" s="210">
        <v>0.41</v>
      </c>
    </row>
    <row r="2188" spans="1:4" x14ac:dyDescent="0.25">
      <c r="A2188" s="30">
        <v>43479</v>
      </c>
      <c r="B2188" s="30" t="s">
        <v>7280</v>
      </c>
      <c r="C2188" s="30" t="s">
        <v>4120</v>
      </c>
      <c r="D2188" s="210">
        <v>76.97</v>
      </c>
    </row>
    <row r="2189" spans="1:4" x14ac:dyDescent="0.25">
      <c r="A2189" s="30">
        <v>43468</v>
      </c>
      <c r="B2189" s="30" t="s">
        <v>7281</v>
      </c>
      <c r="C2189" s="30" t="s">
        <v>4115</v>
      </c>
      <c r="D2189" s="210">
        <v>0.89</v>
      </c>
    </row>
    <row r="2190" spans="1:4" x14ac:dyDescent="0.25">
      <c r="A2190" s="30">
        <v>43480</v>
      </c>
      <c r="B2190" s="30" t="s">
        <v>7282</v>
      </c>
      <c r="C2190" s="30" t="s">
        <v>4120</v>
      </c>
      <c r="D2190" s="210">
        <v>167.28</v>
      </c>
    </row>
    <row r="2191" spans="1:4" x14ac:dyDescent="0.25">
      <c r="A2191" s="30">
        <v>43469</v>
      </c>
      <c r="B2191" s="30" t="s">
        <v>7283</v>
      </c>
      <c r="C2191" s="30" t="s">
        <v>4115</v>
      </c>
      <c r="D2191" s="210">
        <v>0.06</v>
      </c>
    </row>
    <row r="2192" spans="1:4" x14ac:dyDescent="0.25">
      <c r="A2192" s="30">
        <v>43481</v>
      </c>
      <c r="B2192" s="30" t="s">
        <v>7284</v>
      </c>
      <c r="C2192" s="30" t="s">
        <v>4120</v>
      </c>
      <c r="D2192" s="210">
        <v>10.78</v>
      </c>
    </row>
    <row r="2193" spans="1:4" x14ac:dyDescent="0.25">
      <c r="A2193" s="30">
        <v>3119</v>
      </c>
      <c r="B2193" s="30" t="s">
        <v>13392</v>
      </c>
      <c r="C2193" s="30" t="s">
        <v>4113</v>
      </c>
      <c r="D2193" s="210">
        <v>2.84</v>
      </c>
    </row>
    <row r="2194" spans="1:4" x14ac:dyDescent="0.25">
      <c r="A2194" s="30">
        <v>3122</v>
      </c>
      <c r="B2194" s="30" t="s">
        <v>13393</v>
      </c>
      <c r="C2194" s="30" t="s">
        <v>4113</v>
      </c>
      <c r="D2194" s="210">
        <v>5.79</v>
      </c>
    </row>
    <row r="2195" spans="1:4" x14ac:dyDescent="0.25">
      <c r="A2195" s="30">
        <v>3121</v>
      </c>
      <c r="B2195" s="30" t="s">
        <v>13394</v>
      </c>
      <c r="C2195" s="30" t="s">
        <v>4113</v>
      </c>
      <c r="D2195" s="210">
        <v>6.56</v>
      </c>
    </row>
    <row r="2196" spans="1:4" x14ac:dyDescent="0.25">
      <c r="A2196" s="30">
        <v>3120</v>
      </c>
      <c r="B2196" s="30" t="s">
        <v>13395</v>
      </c>
      <c r="C2196" s="30" t="s">
        <v>4113</v>
      </c>
      <c r="D2196" s="210">
        <v>12.44</v>
      </c>
    </row>
    <row r="2197" spans="1:4" x14ac:dyDescent="0.25">
      <c r="A2197" s="30">
        <v>11455</v>
      </c>
      <c r="B2197" s="30" t="s">
        <v>13396</v>
      </c>
      <c r="C2197" s="30" t="s">
        <v>4113</v>
      </c>
      <c r="D2197" s="210">
        <v>18</v>
      </c>
    </row>
    <row r="2198" spans="1:4" x14ac:dyDescent="0.25">
      <c r="A2198" s="30">
        <v>11456</v>
      </c>
      <c r="B2198" s="30" t="s">
        <v>13397</v>
      </c>
      <c r="C2198" s="30" t="s">
        <v>4113</v>
      </c>
      <c r="D2198" s="210">
        <v>21.51</v>
      </c>
    </row>
    <row r="2199" spans="1:4" x14ac:dyDescent="0.25">
      <c r="A2199" s="30">
        <v>3107</v>
      </c>
      <c r="B2199" s="30" t="s">
        <v>13398</v>
      </c>
      <c r="C2199" s="30" t="s">
        <v>4113</v>
      </c>
      <c r="D2199" s="210">
        <v>9.07</v>
      </c>
    </row>
    <row r="2200" spans="1:4" x14ac:dyDescent="0.25">
      <c r="A2200" s="30">
        <v>43583</v>
      </c>
      <c r="B2200" s="30" t="s">
        <v>13399</v>
      </c>
      <c r="C2200" s="30" t="s">
        <v>4113</v>
      </c>
      <c r="D2200" s="210">
        <v>10.23</v>
      </c>
    </row>
    <row r="2201" spans="1:4" x14ac:dyDescent="0.25">
      <c r="A2201" s="30">
        <v>43586</v>
      </c>
      <c r="B2201" s="30" t="s">
        <v>13400</v>
      </c>
      <c r="C2201" s="30" t="s">
        <v>4113</v>
      </c>
      <c r="D2201" s="210">
        <v>10.49</v>
      </c>
    </row>
    <row r="2202" spans="1:4" x14ac:dyDescent="0.25">
      <c r="A2202" s="30">
        <v>11461</v>
      </c>
      <c r="B2202" s="30" t="s">
        <v>13401</v>
      </c>
      <c r="C2202" s="30" t="s">
        <v>4113</v>
      </c>
      <c r="D2202" s="210">
        <v>11.43</v>
      </c>
    </row>
    <row r="2203" spans="1:4" x14ac:dyDescent="0.25">
      <c r="A2203" s="30">
        <v>43587</v>
      </c>
      <c r="B2203" s="30" t="s">
        <v>13402</v>
      </c>
      <c r="C2203" s="30" t="s">
        <v>4113</v>
      </c>
      <c r="D2203" s="210">
        <v>13.19</v>
      </c>
    </row>
    <row r="2204" spans="1:4" x14ac:dyDescent="0.25">
      <c r="A2204" s="30">
        <v>3106</v>
      </c>
      <c r="B2204" s="30" t="s">
        <v>13403</v>
      </c>
      <c r="C2204" s="30" t="s">
        <v>4113</v>
      </c>
      <c r="D2204" s="210">
        <v>16.73</v>
      </c>
    </row>
    <row r="2205" spans="1:4" x14ac:dyDescent="0.25">
      <c r="A2205" s="30">
        <v>25951</v>
      </c>
      <c r="B2205" s="30" t="s">
        <v>7285</v>
      </c>
      <c r="C2205" s="30" t="s">
        <v>4117</v>
      </c>
      <c r="D2205" s="210">
        <v>2.99</v>
      </c>
    </row>
    <row r="2206" spans="1:4" x14ac:dyDescent="0.25">
      <c r="A2206" s="30">
        <v>3123</v>
      </c>
      <c r="B2206" s="30" t="s">
        <v>7286</v>
      </c>
      <c r="C2206" s="30" t="s">
        <v>4117</v>
      </c>
      <c r="D2206" s="210">
        <v>2.79</v>
      </c>
    </row>
    <row r="2207" spans="1:4" x14ac:dyDescent="0.25">
      <c r="A2207" s="30">
        <v>38125</v>
      </c>
      <c r="B2207" s="30" t="s">
        <v>7287</v>
      </c>
      <c r="C2207" s="30" t="s">
        <v>4117</v>
      </c>
      <c r="D2207" s="210">
        <v>0.85</v>
      </c>
    </row>
    <row r="2208" spans="1:4" x14ac:dyDescent="0.25">
      <c r="A2208" s="30">
        <v>39014</v>
      </c>
      <c r="B2208" s="30" t="s">
        <v>7288</v>
      </c>
      <c r="C2208" s="30" t="s">
        <v>4117</v>
      </c>
      <c r="D2208" s="210">
        <v>8.64</v>
      </c>
    </row>
    <row r="2209" spans="1:4" x14ac:dyDescent="0.25">
      <c r="A2209" s="30">
        <v>39365</v>
      </c>
      <c r="B2209" s="30" t="s">
        <v>7289</v>
      </c>
      <c r="C2209" s="30" t="s">
        <v>4113</v>
      </c>
      <c r="D2209" s="211">
        <v>1075.08</v>
      </c>
    </row>
    <row r="2210" spans="1:4" x14ac:dyDescent="0.25">
      <c r="A2210" s="30">
        <v>39366</v>
      </c>
      <c r="B2210" s="30" t="s">
        <v>7290</v>
      </c>
      <c r="C2210" s="30" t="s">
        <v>4113</v>
      </c>
      <c r="D2210" s="211">
        <v>2752.66</v>
      </c>
    </row>
    <row r="2211" spans="1:4" x14ac:dyDescent="0.25">
      <c r="A2211" s="30">
        <v>39367</v>
      </c>
      <c r="B2211" s="30" t="s">
        <v>7291</v>
      </c>
      <c r="C2211" s="30" t="s">
        <v>4113</v>
      </c>
      <c r="D2211" s="211">
        <v>3762.39</v>
      </c>
    </row>
    <row r="2212" spans="1:4" x14ac:dyDescent="0.25">
      <c r="A2212" s="30">
        <v>37394</v>
      </c>
      <c r="B2212" s="30" t="s">
        <v>7292</v>
      </c>
      <c r="C2212" s="30" t="s">
        <v>4144</v>
      </c>
      <c r="D2212" s="210">
        <v>40.42</v>
      </c>
    </row>
    <row r="2213" spans="1:4" x14ac:dyDescent="0.25">
      <c r="A2213" s="30">
        <v>14146</v>
      </c>
      <c r="B2213" s="30" t="s">
        <v>7293</v>
      </c>
      <c r="C2213" s="30" t="s">
        <v>4144</v>
      </c>
      <c r="D2213" s="210">
        <v>65</v>
      </c>
    </row>
    <row r="2214" spans="1:4" x14ac:dyDescent="0.25">
      <c r="A2214" s="30">
        <v>38134</v>
      </c>
      <c r="B2214" s="30" t="s">
        <v>7294</v>
      </c>
      <c r="C2214" s="30" t="s">
        <v>4117</v>
      </c>
      <c r="D2214" s="210">
        <v>77.33</v>
      </c>
    </row>
    <row r="2215" spans="1:4" x14ac:dyDescent="0.25">
      <c r="A2215" s="30">
        <v>38132</v>
      </c>
      <c r="B2215" s="30" t="s">
        <v>7295</v>
      </c>
      <c r="C2215" s="30" t="s">
        <v>4117</v>
      </c>
      <c r="D2215" s="210">
        <v>78.88</v>
      </c>
    </row>
    <row r="2216" spans="1:4" x14ac:dyDescent="0.25">
      <c r="A2216" s="30">
        <v>38133</v>
      </c>
      <c r="B2216" s="30" t="s">
        <v>7296</v>
      </c>
      <c r="C2216" s="30" t="s">
        <v>4117</v>
      </c>
      <c r="D2216" s="210">
        <v>76.290000000000006</v>
      </c>
    </row>
    <row r="2217" spans="1:4" x14ac:dyDescent="0.25">
      <c r="A2217" s="30">
        <v>938</v>
      </c>
      <c r="B2217" s="30" t="s">
        <v>7297</v>
      </c>
      <c r="C2217" s="30" t="s">
        <v>4116</v>
      </c>
      <c r="D2217" s="210">
        <v>1.55</v>
      </c>
    </row>
    <row r="2218" spans="1:4" x14ac:dyDescent="0.25">
      <c r="A2218" s="30">
        <v>937</v>
      </c>
      <c r="B2218" s="30" t="s">
        <v>7298</v>
      </c>
      <c r="C2218" s="30" t="s">
        <v>4116</v>
      </c>
      <c r="D2218" s="210">
        <v>9.6199999999999992</v>
      </c>
    </row>
    <row r="2219" spans="1:4" x14ac:dyDescent="0.25">
      <c r="A2219" s="30">
        <v>939</v>
      </c>
      <c r="B2219" s="30" t="s">
        <v>7299</v>
      </c>
      <c r="C2219" s="30" t="s">
        <v>4116</v>
      </c>
      <c r="D2219" s="210">
        <v>2.4900000000000002</v>
      </c>
    </row>
    <row r="2220" spans="1:4" x14ac:dyDescent="0.25">
      <c r="A2220" s="30">
        <v>944</v>
      </c>
      <c r="B2220" s="30" t="s">
        <v>7300</v>
      </c>
      <c r="C2220" s="30" t="s">
        <v>4116</v>
      </c>
      <c r="D2220" s="210">
        <v>4.26</v>
      </c>
    </row>
    <row r="2221" spans="1:4" x14ac:dyDescent="0.25">
      <c r="A2221" s="30">
        <v>940</v>
      </c>
      <c r="B2221" s="30" t="s">
        <v>7301</v>
      </c>
      <c r="C2221" s="30" t="s">
        <v>4116</v>
      </c>
      <c r="D2221" s="210">
        <v>5.88</v>
      </c>
    </row>
    <row r="2222" spans="1:4" x14ac:dyDescent="0.25">
      <c r="A2222" s="30">
        <v>936</v>
      </c>
      <c r="B2222" s="30" t="s">
        <v>7302</v>
      </c>
      <c r="C2222" s="30" t="s">
        <v>4116</v>
      </c>
      <c r="D2222" s="210">
        <v>1.88</v>
      </c>
    </row>
    <row r="2223" spans="1:4" x14ac:dyDescent="0.25">
      <c r="A2223" s="30">
        <v>935</v>
      </c>
      <c r="B2223" s="30" t="s">
        <v>7303</v>
      </c>
      <c r="C2223" s="30" t="s">
        <v>4116</v>
      </c>
      <c r="D2223" s="210">
        <v>1.43</v>
      </c>
    </row>
    <row r="2224" spans="1:4" x14ac:dyDescent="0.25">
      <c r="A2224" s="30">
        <v>406</v>
      </c>
      <c r="B2224" s="30" t="s">
        <v>7304</v>
      </c>
      <c r="C2224" s="30" t="s">
        <v>4113</v>
      </c>
      <c r="D2224" s="210">
        <v>85.65</v>
      </c>
    </row>
    <row r="2225" spans="1:4" x14ac:dyDescent="0.25">
      <c r="A2225" s="30">
        <v>42529</v>
      </c>
      <c r="B2225" s="30" t="s">
        <v>7305</v>
      </c>
      <c r="C2225" s="30" t="s">
        <v>4116</v>
      </c>
      <c r="D2225" s="210">
        <v>1.32</v>
      </c>
    </row>
    <row r="2226" spans="1:4" x14ac:dyDescent="0.25">
      <c r="A2226" s="30">
        <v>39634</v>
      </c>
      <c r="B2226" s="30" t="s">
        <v>7306</v>
      </c>
      <c r="C2226" s="30" t="s">
        <v>4116</v>
      </c>
      <c r="D2226" s="210">
        <v>9.68</v>
      </c>
    </row>
    <row r="2227" spans="1:4" x14ac:dyDescent="0.25">
      <c r="A2227" s="30">
        <v>39701</v>
      </c>
      <c r="B2227" s="30" t="s">
        <v>7307</v>
      </c>
      <c r="C2227" s="30" t="s">
        <v>4113</v>
      </c>
      <c r="D2227" s="210">
        <v>91.45</v>
      </c>
    </row>
    <row r="2228" spans="1:4" x14ac:dyDescent="0.25">
      <c r="A2228" s="30">
        <v>12815</v>
      </c>
      <c r="B2228" s="30" t="s">
        <v>7308</v>
      </c>
      <c r="C2228" s="30" t="s">
        <v>4113</v>
      </c>
      <c r="D2228" s="210">
        <v>9</v>
      </c>
    </row>
    <row r="2229" spans="1:4" x14ac:dyDescent="0.25">
      <c r="A2229" s="30">
        <v>407</v>
      </c>
      <c r="B2229" s="30" t="s">
        <v>7309</v>
      </c>
      <c r="C2229" s="30" t="s">
        <v>4117</v>
      </c>
      <c r="D2229" s="210">
        <v>55.36</v>
      </c>
    </row>
    <row r="2230" spans="1:4" x14ac:dyDescent="0.25">
      <c r="A2230" s="30">
        <v>39431</v>
      </c>
      <c r="B2230" s="30" t="s">
        <v>7310</v>
      </c>
      <c r="C2230" s="30" t="s">
        <v>4116</v>
      </c>
      <c r="D2230" s="210">
        <v>0.21</v>
      </c>
    </row>
    <row r="2231" spans="1:4" x14ac:dyDescent="0.25">
      <c r="A2231" s="30">
        <v>39432</v>
      </c>
      <c r="B2231" s="30" t="s">
        <v>7311</v>
      </c>
      <c r="C2231" s="30" t="s">
        <v>4116</v>
      </c>
      <c r="D2231" s="210">
        <v>2.82</v>
      </c>
    </row>
    <row r="2232" spans="1:4" x14ac:dyDescent="0.25">
      <c r="A2232" s="30">
        <v>20111</v>
      </c>
      <c r="B2232" s="30" t="s">
        <v>7312</v>
      </c>
      <c r="C2232" s="30" t="s">
        <v>4113</v>
      </c>
      <c r="D2232" s="210">
        <v>10.96</v>
      </c>
    </row>
    <row r="2233" spans="1:4" x14ac:dyDescent="0.25">
      <c r="A2233" s="30">
        <v>21127</v>
      </c>
      <c r="B2233" s="30" t="s">
        <v>7313</v>
      </c>
      <c r="C2233" s="30" t="s">
        <v>4113</v>
      </c>
      <c r="D2233" s="210">
        <v>4.1399999999999997</v>
      </c>
    </row>
    <row r="2234" spans="1:4" x14ac:dyDescent="0.25">
      <c r="A2234" s="30">
        <v>404</v>
      </c>
      <c r="B2234" s="30" t="s">
        <v>7314</v>
      </c>
      <c r="C2234" s="30" t="s">
        <v>4116</v>
      </c>
      <c r="D2234" s="210">
        <v>1.49</v>
      </c>
    </row>
    <row r="2235" spans="1:4" x14ac:dyDescent="0.25">
      <c r="A2235" s="30">
        <v>14151</v>
      </c>
      <c r="B2235" s="30" t="s">
        <v>7315</v>
      </c>
      <c r="C2235" s="30" t="s">
        <v>4113</v>
      </c>
      <c r="D2235" s="210">
        <v>46.71</v>
      </c>
    </row>
    <row r="2236" spans="1:4" x14ac:dyDescent="0.25">
      <c r="A2236" s="30">
        <v>14153</v>
      </c>
      <c r="B2236" s="30" t="s">
        <v>7316</v>
      </c>
      <c r="C2236" s="30" t="s">
        <v>4113</v>
      </c>
      <c r="D2236" s="210">
        <v>52.81</v>
      </c>
    </row>
    <row r="2237" spans="1:4" x14ac:dyDescent="0.25">
      <c r="A2237" s="30">
        <v>14152</v>
      </c>
      <c r="B2237" s="30" t="s">
        <v>7317</v>
      </c>
      <c r="C2237" s="30" t="s">
        <v>4113</v>
      </c>
      <c r="D2237" s="210">
        <v>40.54</v>
      </c>
    </row>
    <row r="2238" spans="1:4" x14ac:dyDescent="0.25">
      <c r="A2238" s="30">
        <v>14154</v>
      </c>
      <c r="B2238" s="30" t="s">
        <v>7318</v>
      </c>
      <c r="C2238" s="30" t="s">
        <v>4113</v>
      </c>
      <c r="D2238" s="210">
        <v>141.9</v>
      </c>
    </row>
    <row r="2239" spans="1:4" x14ac:dyDescent="0.25">
      <c r="A2239" s="30">
        <v>42015</v>
      </c>
      <c r="B2239" s="30" t="s">
        <v>7319</v>
      </c>
      <c r="C2239" s="30" t="s">
        <v>4116</v>
      </c>
      <c r="D2239" s="210">
        <v>1.75</v>
      </c>
    </row>
    <row r="2240" spans="1:4" x14ac:dyDescent="0.25">
      <c r="A2240" s="30">
        <v>3146</v>
      </c>
      <c r="B2240" s="30" t="s">
        <v>7320</v>
      </c>
      <c r="C2240" s="30" t="s">
        <v>4113</v>
      </c>
      <c r="D2240" s="210">
        <v>4.97</v>
      </c>
    </row>
    <row r="2241" spans="1:4" x14ac:dyDescent="0.25">
      <c r="A2241" s="30">
        <v>3143</v>
      </c>
      <c r="B2241" s="30" t="s">
        <v>7321</v>
      </c>
      <c r="C2241" s="30" t="s">
        <v>4113</v>
      </c>
      <c r="D2241" s="210">
        <v>11.3</v>
      </c>
    </row>
    <row r="2242" spans="1:4" x14ac:dyDescent="0.25">
      <c r="A2242" s="30">
        <v>3148</v>
      </c>
      <c r="B2242" s="30" t="s">
        <v>7322</v>
      </c>
      <c r="C2242" s="30" t="s">
        <v>4113</v>
      </c>
      <c r="D2242" s="210">
        <v>18.329999999999998</v>
      </c>
    </row>
    <row r="2243" spans="1:4" x14ac:dyDescent="0.25">
      <c r="A2243" s="30">
        <v>4310</v>
      </c>
      <c r="B2243" s="30" t="s">
        <v>7323</v>
      </c>
      <c r="C2243" s="30" t="s">
        <v>4113</v>
      </c>
      <c r="D2243" s="210">
        <v>2.68</v>
      </c>
    </row>
    <row r="2244" spans="1:4" x14ac:dyDescent="0.25">
      <c r="A2244" s="30">
        <v>4311</v>
      </c>
      <c r="B2244" s="30" t="s">
        <v>7324</v>
      </c>
      <c r="C2244" s="30" t="s">
        <v>4113</v>
      </c>
      <c r="D2244" s="210">
        <v>1.88</v>
      </c>
    </row>
    <row r="2245" spans="1:4" x14ac:dyDescent="0.25">
      <c r="A2245" s="30">
        <v>4312</v>
      </c>
      <c r="B2245" s="30" t="s">
        <v>7325</v>
      </c>
      <c r="C2245" s="30" t="s">
        <v>4113</v>
      </c>
      <c r="D2245" s="210">
        <v>2.64</v>
      </c>
    </row>
    <row r="2246" spans="1:4" x14ac:dyDescent="0.25">
      <c r="A2246" s="30">
        <v>13261</v>
      </c>
      <c r="B2246" s="30" t="s">
        <v>7326</v>
      </c>
      <c r="C2246" s="30" t="s">
        <v>4113</v>
      </c>
      <c r="D2246" s="210">
        <v>3.19</v>
      </c>
    </row>
    <row r="2247" spans="1:4" x14ac:dyDescent="0.25">
      <c r="A2247" s="30">
        <v>3255</v>
      </c>
      <c r="B2247" s="30" t="s">
        <v>7327</v>
      </c>
      <c r="C2247" s="30" t="s">
        <v>4113</v>
      </c>
      <c r="D2247" s="210">
        <v>7.51</v>
      </c>
    </row>
    <row r="2248" spans="1:4" x14ac:dyDescent="0.25">
      <c r="A2248" s="30">
        <v>3254</v>
      </c>
      <c r="B2248" s="30" t="s">
        <v>7328</v>
      </c>
      <c r="C2248" s="30" t="s">
        <v>4113</v>
      </c>
      <c r="D2248" s="210">
        <v>122.03</v>
      </c>
    </row>
    <row r="2249" spans="1:4" x14ac:dyDescent="0.25">
      <c r="A2249" s="30">
        <v>3259</v>
      </c>
      <c r="B2249" s="30" t="s">
        <v>7329</v>
      </c>
      <c r="C2249" s="30" t="s">
        <v>4113</v>
      </c>
      <c r="D2249" s="210">
        <v>14.66</v>
      </c>
    </row>
    <row r="2250" spans="1:4" x14ac:dyDescent="0.25">
      <c r="A2250" s="30">
        <v>3258</v>
      </c>
      <c r="B2250" s="30" t="s">
        <v>7330</v>
      </c>
      <c r="C2250" s="30" t="s">
        <v>4113</v>
      </c>
      <c r="D2250" s="210">
        <v>8.86</v>
      </c>
    </row>
    <row r="2251" spans="1:4" x14ac:dyDescent="0.25">
      <c r="A2251" s="30">
        <v>3251</v>
      </c>
      <c r="B2251" s="30" t="s">
        <v>7331</v>
      </c>
      <c r="C2251" s="30" t="s">
        <v>4113</v>
      </c>
      <c r="D2251" s="210">
        <v>5.22</v>
      </c>
    </row>
    <row r="2252" spans="1:4" x14ac:dyDescent="0.25">
      <c r="A2252" s="30">
        <v>3256</v>
      </c>
      <c r="B2252" s="30" t="s">
        <v>7332</v>
      </c>
      <c r="C2252" s="30" t="s">
        <v>4113</v>
      </c>
      <c r="D2252" s="210">
        <v>9.89</v>
      </c>
    </row>
    <row r="2253" spans="1:4" x14ac:dyDescent="0.25">
      <c r="A2253" s="30">
        <v>3261</v>
      </c>
      <c r="B2253" s="30" t="s">
        <v>7333</v>
      </c>
      <c r="C2253" s="30" t="s">
        <v>4113</v>
      </c>
      <c r="D2253" s="210">
        <v>107.92</v>
      </c>
    </row>
    <row r="2254" spans="1:4" x14ac:dyDescent="0.25">
      <c r="A2254" s="30">
        <v>3260</v>
      </c>
      <c r="B2254" s="30" t="s">
        <v>7334</v>
      </c>
      <c r="C2254" s="30" t="s">
        <v>4113</v>
      </c>
      <c r="D2254" s="210">
        <v>18.54</v>
      </c>
    </row>
    <row r="2255" spans="1:4" x14ac:dyDescent="0.25">
      <c r="A2255" s="30">
        <v>3272</v>
      </c>
      <c r="B2255" s="30" t="s">
        <v>7335</v>
      </c>
      <c r="C2255" s="30" t="s">
        <v>4113</v>
      </c>
      <c r="D2255" s="210">
        <v>33.08</v>
      </c>
    </row>
    <row r="2256" spans="1:4" x14ac:dyDescent="0.25">
      <c r="A2256" s="30">
        <v>3265</v>
      </c>
      <c r="B2256" s="30" t="s">
        <v>7336</v>
      </c>
      <c r="C2256" s="30" t="s">
        <v>4113</v>
      </c>
      <c r="D2256" s="210">
        <v>26.28</v>
      </c>
    </row>
    <row r="2257" spans="1:4" x14ac:dyDescent="0.25">
      <c r="A2257" s="30">
        <v>3262</v>
      </c>
      <c r="B2257" s="30" t="s">
        <v>7337</v>
      </c>
      <c r="C2257" s="30" t="s">
        <v>4113</v>
      </c>
      <c r="D2257" s="210">
        <v>11.5</v>
      </c>
    </row>
    <row r="2258" spans="1:4" x14ac:dyDescent="0.25">
      <c r="A2258" s="30">
        <v>3264</v>
      </c>
      <c r="B2258" s="30" t="s">
        <v>7338</v>
      </c>
      <c r="C2258" s="30" t="s">
        <v>4113</v>
      </c>
      <c r="D2258" s="210">
        <v>18.899999999999999</v>
      </c>
    </row>
    <row r="2259" spans="1:4" x14ac:dyDescent="0.25">
      <c r="A2259" s="30">
        <v>3267</v>
      </c>
      <c r="B2259" s="30" t="s">
        <v>7339</v>
      </c>
      <c r="C2259" s="30" t="s">
        <v>4113</v>
      </c>
      <c r="D2259" s="210">
        <v>61.72</v>
      </c>
    </row>
    <row r="2260" spans="1:4" x14ac:dyDescent="0.25">
      <c r="A2260" s="30">
        <v>3266</v>
      </c>
      <c r="B2260" s="30" t="s">
        <v>7340</v>
      </c>
      <c r="C2260" s="30" t="s">
        <v>4113</v>
      </c>
      <c r="D2260" s="210">
        <v>39.270000000000003</v>
      </c>
    </row>
    <row r="2261" spans="1:4" x14ac:dyDescent="0.25">
      <c r="A2261" s="30">
        <v>3263</v>
      </c>
      <c r="B2261" s="30" t="s">
        <v>7341</v>
      </c>
      <c r="C2261" s="30" t="s">
        <v>4113</v>
      </c>
      <c r="D2261" s="210">
        <v>15.71</v>
      </c>
    </row>
    <row r="2262" spans="1:4" x14ac:dyDescent="0.25">
      <c r="A2262" s="30">
        <v>3268</v>
      </c>
      <c r="B2262" s="30" t="s">
        <v>7342</v>
      </c>
      <c r="C2262" s="30" t="s">
        <v>4113</v>
      </c>
      <c r="D2262" s="210">
        <v>83.45</v>
      </c>
    </row>
    <row r="2263" spans="1:4" x14ac:dyDescent="0.25">
      <c r="A2263" s="30">
        <v>3271</v>
      </c>
      <c r="B2263" s="30" t="s">
        <v>7343</v>
      </c>
      <c r="C2263" s="30" t="s">
        <v>4113</v>
      </c>
      <c r="D2263" s="210">
        <v>123.37</v>
      </c>
    </row>
    <row r="2264" spans="1:4" x14ac:dyDescent="0.25">
      <c r="A2264" s="30">
        <v>3270</v>
      </c>
      <c r="B2264" s="30" t="s">
        <v>7344</v>
      </c>
      <c r="C2264" s="30" t="s">
        <v>4113</v>
      </c>
      <c r="D2264" s="210">
        <v>207.27</v>
      </c>
    </row>
    <row r="2265" spans="1:4" x14ac:dyDescent="0.25">
      <c r="A2265" s="30">
        <v>3275</v>
      </c>
      <c r="B2265" s="30" t="s">
        <v>7345</v>
      </c>
      <c r="C2265" s="30" t="s">
        <v>4114</v>
      </c>
      <c r="D2265" s="210">
        <v>129.78</v>
      </c>
    </row>
    <row r="2266" spans="1:4" x14ac:dyDescent="0.25">
      <c r="A2266" s="30">
        <v>39512</v>
      </c>
      <c r="B2266" s="30" t="s">
        <v>7346</v>
      </c>
      <c r="C2266" s="30" t="s">
        <v>4114</v>
      </c>
      <c r="D2266" s="210">
        <v>110.22</v>
      </c>
    </row>
    <row r="2267" spans="1:4" x14ac:dyDescent="0.25">
      <c r="A2267" s="30">
        <v>39511</v>
      </c>
      <c r="B2267" s="30" t="s">
        <v>7347</v>
      </c>
      <c r="C2267" s="30" t="s">
        <v>4114</v>
      </c>
      <c r="D2267" s="210">
        <v>120.22</v>
      </c>
    </row>
    <row r="2268" spans="1:4" x14ac:dyDescent="0.25">
      <c r="A2268" s="30">
        <v>39513</v>
      </c>
      <c r="B2268" s="30" t="s">
        <v>5263</v>
      </c>
      <c r="C2268" s="30" t="s">
        <v>4114</v>
      </c>
      <c r="D2268" s="210">
        <v>128.94999999999999</v>
      </c>
    </row>
    <row r="2269" spans="1:4" x14ac:dyDescent="0.25">
      <c r="A2269" s="30">
        <v>3286</v>
      </c>
      <c r="B2269" s="30" t="s">
        <v>7348</v>
      </c>
      <c r="C2269" s="30" t="s">
        <v>4114</v>
      </c>
      <c r="D2269" s="210">
        <v>62.86</v>
      </c>
    </row>
    <row r="2270" spans="1:4" x14ac:dyDescent="0.25">
      <c r="A2270" s="30">
        <v>3287</v>
      </c>
      <c r="B2270" s="30" t="s">
        <v>7349</v>
      </c>
      <c r="C2270" s="30" t="s">
        <v>4114</v>
      </c>
      <c r="D2270" s="210">
        <v>95</v>
      </c>
    </row>
    <row r="2271" spans="1:4" x14ac:dyDescent="0.25">
      <c r="A2271" s="30">
        <v>3283</v>
      </c>
      <c r="B2271" s="30" t="s">
        <v>7350</v>
      </c>
      <c r="C2271" s="30" t="s">
        <v>4114</v>
      </c>
      <c r="D2271" s="210">
        <v>19.95</v>
      </c>
    </row>
    <row r="2272" spans="1:4" x14ac:dyDescent="0.25">
      <c r="A2272" s="30">
        <v>11587</v>
      </c>
      <c r="B2272" s="30" t="s">
        <v>7351</v>
      </c>
      <c r="C2272" s="30" t="s">
        <v>4114</v>
      </c>
      <c r="D2272" s="210">
        <v>88.99</v>
      </c>
    </row>
    <row r="2273" spans="1:4" x14ac:dyDescent="0.25">
      <c r="A2273" s="30">
        <v>36225</v>
      </c>
      <c r="B2273" s="30" t="s">
        <v>7352</v>
      </c>
      <c r="C2273" s="30" t="s">
        <v>4114</v>
      </c>
      <c r="D2273" s="210">
        <v>36.15</v>
      </c>
    </row>
    <row r="2274" spans="1:4" x14ac:dyDescent="0.25">
      <c r="A2274" s="30">
        <v>36230</v>
      </c>
      <c r="B2274" s="30" t="s">
        <v>7353</v>
      </c>
      <c r="C2274" s="30" t="s">
        <v>4114</v>
      </c>
      <c r="D2274" s="210">
        <v>26.56</v>
      </c>
    </row>
    <row r="2275" spans="1:4" x14ac:dyDescent="0.25">
      <c r="A2275" s="30">
        <v>36238</v>
      </c>
      <c r="B2275" s="30" t="s">
        <v>7354</v>
      </c>
      <c r="C2275" s="30" t="s">
        <v>4114</v>
      </c>
      <c r="D2275" s="210">
        <v>25.95</v>
      </c>
    </row>
    <row r="2276" spans="1:4" x14ac:dyDescent="0.25">
      <c r="A2276" s="30">
        <v>39363</v>
      </c>
      <c r="B2276" s="30" t="s">
        <v>7355</v>
      </c>
      <c r="C2276" s="30" t="s">
        <v>4113</v>
      </c>
      <c r="D2276" s="211">
        <v>4379.24</v>
      </c>
    </row>
    <row r="2277" spans="1:4" x14ac:dyDescent="0.25">
      <c r="A2277" s="30">
        <v>39361</v>
      </c>
      <c r="B2277" s="30" t="s">
        <v>7356</v>
      </c>
      <c r="C2277" s="30" t="s">
        <v>4113</v>
      </c>
      <c r="D2277" s="211">
        <v>1126.0899999999999</v>
      </c>
    </row>
    <row r="2278" spans="1:4" x14ac:dyDescent="0.25">
      <c r="A2278" s="30">
        <v>39362</v>
      </c>
      <c r="B2278" s="30" t="s">
        <v>7357</v>
      </c>
      <c r="C2278" s="30" t="s">
        <v>4113</v>
      </c>
      <c r="D2278" s="211">
        <v>3465.27</v>
      </c>
    </row>
    <row r="2279" spans="1:4" x14ac:dyDescent="0.25">
      <c r="A2279" s="30">
        <v>39364</v>
      </c>
      <c r="B2279" s="30" t="s">
        <v>7358</v>
      </c>
      <c r="C2279" s="30" t="s">
        <v>4113</v>
      </c>
      <c r="D2279" s="211">
        <v>10009.69</v>
      </c>
    </row>
    <row r="2280" spans="1:4" x14ac:dyDescent="0.25">
      <c r="A2280" s="30">
        <v>14576</v>
      </c>
      <c r="B2280" s="30" t="s">
        <v>7359</v>
      </c>
      <c r="C2280" s="30" t="s">
        <v>4113</v>
      </c>
      <c r="D2280" s="211">
        <v>6218708.4900000002</v>
      </c>
    </row>
    <row r="2281" spans="1:4" x14ac:dyDescent="0.25">
      <c r="A2281" s="30">
        <v>13877</v>
      </c>
      <c r="B2281" s="30" t="s">
        <v>7360</v>
      </c>
      <c r="C2281" s="30" t="s">
        <v>4113</v>
      </c>
      <c r="D2281" s="211">
        <v>2662136.35</v>
      </c>
    </row>
    <row r="2282" spans="1:4" x14ac:dyDescent="0.25">
      <c r="A2282" s="30">
        <v>7307</v>
      </c>
      <c r="B2282" s="30" t="s">
        <v>7361</v>
      </c>
      <c r="C2282" s="30" t="s">
        <v>4118</v>
      </c>
      <c r="D2282" s="210">
        <v>27.57</v>
      </c>
    </row>
    <row r="2283" spans="1:4" x14ac:dyDescent="0.25">
      <c r="A2283" s="30">
        <v>38122</v>
      </c>
      <c r="B2283" s="30" t="s">
        <v>7362</v>
      </c>
      <c r="C2283" s="30" t="s">
        <v>4118</v>
      </c>
      <c r="D2283" s="210">
        <v>7</v>
      </c>
    </row>
    <row r="2284" spans="1:4" x14ac:dyDescent="0.25">
      <c r="A2284" s="30">
        <v>38633</v>
      </c>
      <c r="B2284" s="30" t="s">
        <v>7363</v>
      </c>
      <c r="C2284" s="30" t="s">
        <v>4113</v>
      </c>
      <c r="D2284" s="210">
        <v>19.190000000000001</v>
      </c>
    </row>
    <row r="2285" spans="1:4" x14ac:dyDescent="0.25">
      <c r="A2285" s="30">
        <v>12344</v>
      </c>
      <c r="B2285" s="30" t="s">
        <v>7364</v>
      </c>
      <c r="C2285" s="30" t="s">
        <v>4113</v>
      </c>
      <c r="D2285" s="210">
        <v>3.29</v>
      </c>
    </row>
    <row r="2286" spans="1:4" x14ac:dyDescent="0.25">
      <c r="A2286" s="30">
        <v>12343</v>
      </c>
      <c r="B2286" s="30" t="s">
        <v>7365</v>
      </c>
      <c r="C2286" s="30" t="s">
        <v>4113</v>
      </c>
      <c r="D2286" s="210">
        <v>5.1100000000000003</v>
      </c>
    </row>
    <row r="2287" spans="1:4" x14ac:dyDescent="0.25">
      <c r="A2287" s="30">
        <v>3295</v>
      </c>
      <c r="B2287" s="30" t="s">
        <v>7366</v>
      </c>
      <c r="C2287" s="30" t="s">
        <v>4113</v>
      </c>
      <c r="D2287" s="210">
        <v>17.850000000000001</v>
      </c>
    </row>
    <row r="2288" spans="1:4" x14ac:dyDescent="0.25">
      <c r="A2288" s="30">
        <v>3302</v>
      </c>
      <c r="B2288" s="30" t="s">
        <v>7367</v>
      </c>
      <c r="C2288" s="30" t="s">
        <v>4113</v>
      </c>
      <c r="D2288" s="210">
        <v>18.66</v>
      </c>
    </row>
    <row r="2289" spans="1:4" x14ac:dyDescent="0.25">
      <c r="A2289" s="30">
        <v>3297</v>
      </c>
      <c r="B2289" s="30" t="s">
        <v>7368</v>
      </c>
      <c r="C2289" s="30" t="s">
        <v>4113</v>
      </c>
      <c r="D2289" s="210">
        <v>19.920000000000002</v>
      </c>
    </row>
    <row r="2290" spans="1:4" x14ac:dyDescent="0.25">
      <c r="A2290" s="30">
        <v>3294</v>
      </c>
      <c r="B2290" s="30" t="s">
        <v>7369</v>
      </c>
      <c r="C2290" s="30" t="s">
        <v>4113</v>
      </c>
      <c r="D2290" s="210">
        <v>20.22</v>
      </c>
    </row>
    <row r="2291" spans="1:4" x14ac:dyDescent="0.25">
      <c r="A2291" s="30">
        <v>3292</v>
      </c>
      <c r="B2291" s="30" t="s">
        <v>7370</v>
      </c>
      <c r="C2291" s="30" t="s">
        <v>4113</v>
      </c>
      <c r="D2291" s="210">
        <v>19</v>
      </c>
    </row>
    <row r="2292" spans="1:4" x14ac:dyDescent="0.25">
      <c r="A2292" s="30">
        <v>3298</v>
      </c>
      <c r="B2292" s="30" t="s">
        <v>7371</v>
      </c>
      <c r="C2292" s="30" t="s">
        <v>4113</v>
      </c>
      <c r="D2292" s="210">
        <v>44.53</v>
      </c>
    </row>
    <row r="2293" spans="1:4" x14ac:dyDescent="0.25">
      <c r="A2293" s="30">
        <v>11596</v>
      </c>
      <c r="B2293" s="30" t="s">
        <v>7372</v>
      </c>
      <c r="C2293" s="30" t="s">
        <v>4113</v>
      </c>
      <c r="D2293" s="210">
        <v>427.42</v>
      </c>
    </row>
    <row r="2294" spans="1:4" x14ac:dyDescent="0.25">
      <c r="A2294" s="30">
        <v>34802</v>
      </c>
      <c r="B2294" s="30" t="s">
        <v>7373</v>
      </c>
      <c r="C2294" s="30" t="s">
        <v>4113</v>
      </c>
      <c r="D2294" s="211">
        <v>1173.83</v>
      </c>
    </row>
    <row r="2295" spans="1:4" x14ac:dyDescent="0.25">
      <c r="A2295" s="30">
        <v>11588</v>
      </c>
      <c r="B2295" s="30" t="s">
        <v>7374</v>
      </c>
      <c r="C2295" s="30" t="s">
        <v>4113</v>
      </c>
      <c r="D2295" s="211">
        <v>1266.3699999999999</v>
      </c>
    </row>
    <row r="2296" spans="1:4" x14ac:dyDescent="0.25">
      <c r="A2296" s="30">
        <v>34383</v>
      </c>
      <c r="B2296" s="30" t="s">
        <v>7375</v>
      </c>
      <c r="C2296" s="30" t="s">
        <v>4113</v>
      </c>
      <c r="D2296" s="211">
        <v>1393.1</v>
      </c>
    </row>
    <row r="2297" spans="1:4" x14ac:dyDescent="0.25">
      <c r="A2297" s="30">
        <v>40451</v>
      </c>
      <c r="B2297" s="30" t="s">
        <v>7376</v>
      </c>
      <c r="C2297" s="30" t="s">
        <v>4114</v>
      </c>
      <c r="D2297" s="210">
        <v>112.61</v>
      </c>
    </row>
    <row r="2298" spans="1:4" x14ac:dyDescent="0.25">
      <c r="A2298" s="30">
        <v>40453</v>
      </c>
      <c r="B2298" s="30" t="s">
        <v>7377</v>
      </c>
      <c r="C2298" s="30" t="s">
        <v>4114</v>
      </c>
      <c r="D2298" s="210">
        <v>121.84</v>
      </c>
    </row>
    <row r="2299" spans="1:4" x14ac:dyDescent="0.25">
      <c r="A2299" s="30">
        <v>40452</v>
      </c>
      <c r="B2299" s="30" t="s">
        <v>7378</v>
      </c>
      <c r="C2299" s="30" t="s">
        <v>4114</v>
      </c>
      <c r="D2299" s="210">
        <v>133.63999999999999</v>
      </c>
    </row>
    <row r="2300" spans="1:4" x14ac:dyDescent="0.25">
      <c r="A2300" s="30">
        <v>11594</v>
      </c>
      <c r="B2300" s="30" t="s">
        <v>7379</v>
      </c>
      <c r="C2300" s="30" t="s">
        <v>4113</v>
      </c>
      <c r="D2300" s="210">
        <v>403.63</v>
      </c>
    </row>
    <row r="2301" spans="1:4" x14ac:dyDescent="0.25">
      <c r="A2301" s="30">
        <v>3311</v>
      </c>
      <c r="B2301" s="30" t="s">
        <v>7380</v>
      </c>
      <c r="C2301" s="30" t="s">
        <v>4119</v>
      </c>
      <c r="D2301" s="210">
        <v>403.63</v>
      </c>
    </row>
    <row r="2302" spans="1:4" x14ac:dyDescent="0.25">
      <c r="A2302" s="30">
        <v>11599</v>
      </c>
      <c r="B2302" s="30" t="s">
        <v>7381</v>
      </c>
      <c r="C2302" s="30" t="s">
        <v>4113</v>
      </c>
      <c r="D2302" s="210">
        <v>536.78</v>
      </c>
    </row>
    <row r="2303" spans="1:4" x14ac:dyDescent="0.25">
      <c r="A2303" s="30">
        <v>11593</v>
      </c>
      <c r="B2303" s="30" t="s">
        <v>7382</v>
      </c>
      <c r="C2303" s="30" t="s">
        <v>4113</v>
      </c>
      <c r="D2303" s="210">
        <v>752.53</v>
      </c>
    </row>
    <row r="2304" spans="1:4" x14ac:dyDescent="0.25">
      <c r="A2304" s="30">
        <v>3314</v>
      </c>
      <c r="B2304" s="30" t="s">
        <v>7383</v>
      </c>
      <c r="C2304" s="30" t="s">
        <v>4119</v>
      </c>
      <c r="D2304" s="210">
        <v>538.21</v>
      </c>
    </row>
    <row r="2305" spans="1:4" x14ac:dyDescent="0.25">
      <c r="A2305" s="30">
        <v>11597</v>
      </c>
      <c r="B2305" s="30" t="s">
        <v>7384</v>
      </c>
      <c r="C2305" s="30" t="s">
        <v>4113</v>
      </c>
      <c r="D2305" s="210">
        <v>625.88</v>
      </c>
    </row>
    <row r="2306" spans="1:4" x14ac:dyDescent="0.25">
      <c r="A2306" s="30">
        <v>3309</v>
      </c>
      <c r="B2306" s="30" t="s">
        <v>7385</v>
      </c>
      <c r="C2306" s="30" t="s">
        <v>4119</v>
      </c>
      <c r="D2306" s="210">
        <v>427.42</v>
      </c>
    </row>
    <row r="2307" spans="1:4" x14ac:dyDescent="0.25">
      <c r="A2307" s="30">
        <v>34612</v>
      </c>
      <c r="B2307" s="30" t="s">
        <v>7386</v>
      </c>
      <c r="C2307" s="30" t="s">
        <v>4113</v>
      </c>
      <c r="D2307" s="210">
        <v>774.1</v>
      </c>
    </row>
    <row r="2308" spans="1:4" x14ac:dyDescent="0.25">
      <c r="A2308" s="30">
        <v>34635</v>
      </c>
      <c r="B2308" s="30" t="s">
        <v>7387</v>
      </c>
      <c r="C2308" s="30" t="s">
        <v>4113</v>
      </c>
      <c r="D2308" s="210">
        <v>995.46</v>
      </c>
    </row>
    <row r="2309" spans="1:4" x14ac:dyDescent="0.25">
      <c r="A2309" s="30">
        <v>34633</v>
      </c>
      <c r="B2309" s="30" t="s">
        <v>7388</v>
      </c>
      <c r="C2309" s="30" t="s">
        <v>4113</v>
      </c>
      <c r="D2309" s="211">
        <v>1097.25</v>
      </c>
    </row>
    <row r="2310" spans="1:4" x14ac:dyDescent="0.25">
      <c r="A2310" s="30">
        <v>40440</v>
      </c>
      <c r="B2310" s="30" t="s">
        <v>7389</v>
      </c>
      <c r="C2310" s="30" t="s">
        <v>4119</v>
      </c>
      <c r="D2310" s="210">
        <v>560.6</v>
      </c>
    </row>
    <row r="2311" spans="1:4" x14ac:dyDescent="0.25">
      <c r="A2311" s="30">
        <v>40441</v>
      </c>
      <c r="B2311" s="30" t="s">
        <v>7390</v>
      </c>
      <c r="C2311" s="30" t="s">
        <v>4119</v>
      </c>
      <c r="D2311" s="210">
        <v>357.91</v>
      </c>
    </row>
    <row r="2312" spans="1:4" x14ac:dyDescent="0.25">
      <c r="A2312" s="30">
        <v>40449</v>
      </c>
      <c r="B2312" s="30" t="s">
        <v>7391</v>
      </c>
      <c r="C2312" s="30" t="s">
        <v>4119</v>
      </c>
      <c r="D2312" s="210">
        <v>300.89</v>
      </c>
    </row>
    <row r="2313" spans="1:4" x14ac:dyDescent="0.25">
      <c r="A2313" s="30">
        <v>34800</v>
      </c>
      <c r="B2313" s="30" t="s">
        <v>7392</v>
      </c>
      <c r="C2313" s="30" t="s">
        <v>4119</v>
      </c>
      <c r="D2313" s="210">
        <v>376.26</v>
      </c>
    </row>
    <row r="2314" spans="1:4" x14ac:dyDescent="0.25">
      <c r="A2314" s="30">
        <v>11592</v>
      </c>
      <c r="B2314" s="30" t="s">
        <v>7393</v>
      </c>
      <c r="C2314" s="30" t="s">
        <v>4113</v>
      </c>
      <c r="D2314" s="210">
        <v>538.21</v>
      </c>
    </row>
    <row r="2315" spans="1:4" x14ac:dyDescent="0.25">
      <c r="A2315" s="30">
        <v>40438</v>
      </c>
      <c r="B2315" s="30" t="s">
        <v>7394</v>
      </c>
      <c r="C2315" s="30" t="s">
        <v>4119</v>
      </c>
      <c r="D2315" s="210">
        <v>250.67</v>
      </c>
    </row>
    <row r="2316" spans="1:4" x14ac:dyDescent="0.25">
      <c r="A2316" s="30">
        <v>40436</v>
      </c>
      <c r="B2316" s="30" t="s">
        <v>7395</v>
      </c>
      <c r="C2316" s="30" t="s">
        <v>4119</v>
      </c>
      <c r="D2316" s="210">
        <v>312.57</v>
      </c>
    </row>
    <row r="2317" spans="1:4" x14ac:dyDescent="0.25">
      <c r="A2317" s="30">
        <v>4315</v>
      </c>
      <c r="B2317" s="30" t="s">
        <v>7396</v>
      </c>
      <c r="C2317" s="30" t="s">
        <v>4113</v>
      </c>
      <c r="D2317" s="210">
        <v>1.94</v>
      </c>
    </row>
    <row r="2318" spans="1:4" x14ac:dyDescent="0.25">
      <c r="A2318" s="30">
        <v>402</v>
      </c>
      <c r="B2318" s="30" t="s">
        <v>7397</v>
      </c>
      <c r="C2318" s="30" t="s">
        <v>4113</v>
      </c>
      <c r="D2318" s="210">
        <v>12.27</v>
      </c>
    </row>
    <row r="2319" spans="1:4" x14ac:dyDescent="0.25">
      <c r="A2319" s="30">
        <v>4226</v>
      </c>
      <c r="B2319" s="30" t="s">
        <v>7398</v>
      </c>
      <c r="C2319" s="30" t="s">
        <v>4117</v>
      </c>
      <c r="D2319" s="210">
        <v>8.0399999999999991</v>
      </c>
    </row>
    <row r="2320" spans="1:4" x14ac:dyDescent="0.25">
      <c r="A2320" s="30">
        <v>4222</v>
      </c>
      <c r="B2320" s="30" t="s">
        <v>7399</v>
      </c>
      <c r="C2320" s="30" t="s">
        <v>4118</v>
      </c>
      <c r="D2320" s="210">
        <v>5.6</v>
      </c>
    </row>
    <row r="2321" spans="1:4" x14ac:dyDescent="0.25">
      <c r="A2321" s="30">
        <v>34804</v>
      </c>
      <c r="B2321" s="30" t="s">
        <v>7400</v>
      </c>
      <c r="C2321" s="30" t="s">
        <v>4114</v>
      </c>
      <c r="D2321" s="210">
        <v>45.43</v>
      </c>
    </row>
    <row r="2322" spans="1:4" x14ac:dyDescent="0.25">
      <c r="A2322" s="30">
        <v>4013</v>
      </c>
      <c r="B2322" s="30" t="s">
        <v>7401</v>
      </c>
      <c r="C2322" s="30" t="s">
        <v>4114</v>
      </c>
      <c r="D2322" s="210">
        <v>6.45</v>
      </c>
    </row>
    <row r="2323" spans="1:4" x14ac:dyDescent="0.25">
      <c r="A2323" s="30">
        <v>4011</v>
      </c>
      <c r="B2323" s="30" t="s">
        <v>7402</v>
      </c>
      <c r="C2323" s="30" t="s">
        <v>4114</v>
      </c>
      <c r="D2323" s="210">
        <v>7.2</v>
      </c>
    </row>
    <row r="2324" spans="1:4" x14ac:dyDescent="0.25">
      <c r="A2324" s="30">
        <v>4021</v>
      </c>
      <c r="B2324" s="30" t="s">
        <v>7403</v>
      </c>
      <c r="C2324" s="30" t="s">
        <v>4114</v>
      </c>
      <c r="D2324" s="210">
        <v>8.98</v>
      </c>
    </row>
    <row r="2325" spans="1:4" x14ac:dyDescent="0.25">
      <c r="A2325" s="30">
        <v>4019</v>
      </c>
      <c r="B2325" s="30" t="s">
        <v>7404</v>
      </c>
      <c r="C2325" s="30" t="s">
        <v>4114</v>
      </c>
      <c r="D2325" s="210">
        <v>10.78</v>
      </c>
    </row>
    <row r="2326" spans="1:4" x14ac:dyDescent="0.25">
      <c r="A2326" s="30">
        <v>4012</v>
      </c>
      <c r="B2326" s="30" t="s">
        <v>7405</v>
      </c>
      <c r="C2326" s="30" t="s">
        <v>4114</v>
      </c>
      <c r="D2326" s="210">
        <v>14.45</v>
      </c>
    </row>
    <row r="2327" spans="1:4" x14ac:dyDescent="0.25">
      <c r="A2327" s="30">
        <v>4020</v>
      </c>
      <c r="B2327" s="30" t="s">
        <v>7406</v>
      </c>
      <c r="C2327" s="30" t="s">
        <v>4114</v>
      </c>
      <c r="D2327" s="210">
        <v>18.100000000000001</v>
      </c>
    </row>
    <row r="2328" spans="1:4" x14ac:dyDescent="0.25">
      <c r="A2328" s="30">
        <v>4018</v>
      </c>
      <c r="B2328" s="30" t="s">
        <v>7407</v>
      </c>
      <c r="C2328" s="30" t="s">
        <v>4114</v>
      </c>
      <c r="D2328" s="210">
        <v>21.68</v>
      </c>
    </row>
    <row r="2329" spans="1:4" x14ac:dyDescent="0.25">
      <c r="A2329" s="30">
        <v>36498</v>
      </c>
      <c r="B2329" s="30" t="s">
        <v>7408</v>
      </c>
      <c r="C2329" s="30" t="s">
        <v>4113</v>
      </c>
      <c r="D2329" s="211">
        <v>4930.84</v>
      </c>
    </row>
    <row r="2330" spans="1:4" x14ac:dyDescent="0.25">
      <c r="A2330" s="30">
        <v>12872</v>
      </c>
      <c r="B2330" s="30" t="s">
        <v>7409</v>
      </c>
      <c r="C2330" s="30" t="s">
        <v>4115</v>
      </c>
      <c r="D2330" s="210">
        <v>13.66</v>
      </c>
    </row>
    <row r="2331" spans="1:4" x14ac:dyDescent="0.25">
      <c r="A2331" s="30">
        <v>41075</v>
      </c>
      <c r="B2331" s="30" t="s">
        <v>7410</v>
      </c>
      <c r="C2331" s="30" t="s">
        <v>4120</v>
      </c>
      <c r="D2331" s="211">
        <v>2420.84</v>
      </c>
    </row>
    <row r="2332" spans="1:4" x14ac:dyDescent="0.25">
      <c r="A2332" s="30">
        <v>3315</v>
      </c>
      <c r="B2332" s="30" t="s">
        <v>13404</v>
      </c>
      <c r="C2332" s="30" t="s">
        <v>4117</v>
      </c>
      <c r="D2332" s="210">
        <v>0.54</v>
      </c>
    </row>
    <row r="2333" spans="1:4" x14ac:dyDescent="0.25">
      <c r="A2333" s="30">
        <v>36870</v>
      </c>
      <c r="B2333" s="30" t="s">
        <v>7411</v>
      </c>
      <c r="C2333" s="30" t="s">
        <v>4117</v>
      </c>
      <c r="D2333" s="210">
        <v>0.81</v>
      </c>
    </row>
    <row r="2334" spans="1:4" x14ac:dyDescent="0.25">
      <c r="A2334" s="30">
        <v>5092</v>
      </c>
      <c r="B2334" s="30" t="s">
        <v>7412</v>
      </c>
      <c r="C2334" s="30" t="s">
        <v>4124</v>
      </c>
      <c r="D2334" s="210">
        <v>18.850000000000001</v>
      </c>
    </row>
    <row r="2335" spans="1:4" x14ac:dyDescent="0.25">
      <c r="A2335" s="30">
        <v>11462</v>
      </c>
      <c r="B2335" s="30" t="s">
        <v>7413</v>
      </c>
      <c r="C2335" s="30" t="s">
        <v>4124</v>
      </c>
      <c r="D2335" s="210">
        <v>19.28</v>
      </c>
    </row>
    <row r="2336" spans="1:4" x14ac:dyDescent="0.25">
      <c r="A2336" s="30">
        <v>36529</v>
      </c>
      <c r="B2336" s="30" t="s">
        <v>7414</v>
      </c>
      <c r="C2336" s="30" t="s">
        <v>4113</v>
      </c>
      <c r="D2336" s="211">
        <v>55727.040000000001</v>
      </c>
    </row>
    <row r="2337" spans="1:4" x14ac:dyDescent="0.25">
      <c r="A2337" s="30">
        <v>3318</v>
      </c>
      <c r="B2337" s="30" t="s">
        <v>7415</v>
      </c>
      <c r="C2337" s="30" t="s">
        <v>4113</v>
      </c>
      <c r="D2337" s="211">
        <v>43690</v>
      </c>
    </row>
    <row r="2338" spans="1:4" x14ac:dyDescent="0.25">
      <c r="A2338" s="30">
        <v>3324</v>
      </c>
      <c r="B2338" s="30" t="s">
        <v>7416</v>
      </c>
      <c r="C2338" s="30" t="s">
        <v>4114</v>
      </c>
      <c r="D2338" s="210">
        <v>6.42</v>
      </c>
    </row>
    <row r="2339" spans="1:4" x14ac:dyDescent="0.25">
      <c r="A2339" s="30">
        <v>3322</v>
      </c>
      <c r="B2339" s="30" t="s">
        <v>7417</v>
      </c>
      <c r="C2339" s="30" t="s">
        <v>4114</v>
      </c>
      <c r="D2339" s="210">
        <v>9</v>
      </c>
    </row>
    <row r="2340" spans="1:4" x14ac:dyDescent="0.25">
      <c r="A2340" s="30">
        <v>5076</v>
      </c>
      <c r="B2340" s="30" t="s">
        <v>7418</v>
      </c>
      <c r="C2340" s="30" t="s">
        <v>4117</v>
      </c>
      <c r="D2340" s="210">
        <v>16.18</v>
      </c>
    </row>
    <row r="2341" spans="1:4" x14ac:dyDescent="0.25">
      <c r="A2341" s="30">
        <v>5077</v>
      </c>
      <c r="B2341" s="30" t="s">
        <v>7419</v>
      </c>
      <c r="C2341" s="30" t="s">
        <v>4117</v>
      </c>
      <c r="D2341" s="210">
        <v>17.88</v>
      </c>
    </row>
    <row r="2342" spans="1:4" x14ac:dyDescent="0.25">
      <c r="A2342" s="30">
        <v>11837</v>
      </c>
      <c r="B2342" s="30" t="s">
        <v>7420</v>
      </c>
      <c r="C2342" s="30" t="s">
        <v>4113</v>
      </c>
      <c r="D2342" s="210">
        <v>42.51</v>
      </c>
    </row>
    <row r="2343" spans="1:4" x14ac:dyDescent="0.25">
      <c r="A2343" s="30">
        <v>38055</v>
      </c>
      <c r="B2343" s="30" t="s">
        <v>7421</v>
      </c>
      <c r="C2343" s="30" t="s">
        <v>4113</v>
      </c>
      <c r="D2343" s="210">
        <v>3.85</v>
      </c>
    </row>
    <row r="2344" spans="1:4" x14ac:dyDescent="0.25">
      <c r="A2344" s="30">
        <v>415</v>
      </c>
      <c r="B2344" s="30" t="s">
        <v>7422</v>
      </c>
      <c r="C2344" s="30" t="s">
        <v>4113</v>
      </c>
      <c r="D2344" s="210">
        <v>17.43</v>
      </c>
    </row>
    <row r="2345" spans="1:4" x14ac:dyDescent="0.25">
      <c r="A2345" s="30">
        <v>416</v>
      </c>
      <c r="B2345" s="30" t="s">
        <v>7423</v>
      </c>
      <c r="C2345" s="30" t="s">
        <v>4113</v>
      </c>
      <c r="D2345" s="210">
        <v>6.38</v>
      </c>
    </row>
    <row r="2346" spans="1:4" x14ac:dyDescent="0.25">
      <c r="A2346" s="30">
        <v>425</v>
      </c>
      <c r="B2346" s="30" t="s">
        <v>7424</v>
      </c>
      <c r="C2346" s="30" t="s">
        <v>4113</v>
      </c>
      <c r="D2346" s="210">
        <v>3.95</v>
      </c>
    </row>
    <row r="2347" spans="1:4" x14ac:dyDescent="0.25">
      <c r="A2347" s="30">
        <v>426</v>
      </c>
      <c r="B2347" s="30" t="s">
        <v>7425</v>
      </c>
      <c r="C2347" s="30" t="s">
        <v>4113</v>
      </c>
      <c r="D2347" s="210">
        <v>21.79</v>
      </c>
    </row>
    <row r="2348" spans="1:4" x14ac:dyDescent="0.25">
      <c r="A2348" s="30">
        <v>38056</v>
      </c>
      <c r="B2348" s="30" t="s">
        <v>7426</v>
      </c>
      <c r="C2348" s="30" t="s">
        <v>4113</v>
      </c>
      <c r="D2348" s="210">
        <v>21.28</v>
      </c>
    </row>
    <row r="2349" spans="1:4" x14ac:dyDescent="0.25">
      <c r="A2349" s="30">
        <v>1564</v>
      </c>
      <c r="B2349" s="30" t="s">
        <v>7427</v>
      </c>
      <c r="C2349" s="30" t="s">
        <v>4113</v>
      </c>
      <c r="D2349" s="210">
        <v>8.1199999999999992</v>
      </c>
    </row>
    <row r="2350" spans="1:4" x14ac:dyDescent="0.25">
      <c r="A2350" s="30">
        <v>11032</v>
      </c>
      <c r="B2350" s="30" t="s">
        <v>7428</v>
      </c>
      <c r="C2350" s="30" t="s">
        <v>4113</v>
      </c>
      <c r="D2350" s="210">
        <v>10.95</v>
      </c>
    </row>
    <row r="2351" spans="1:4" x14ac:dyDescent="0.25">
      <c r="A2351" s="30">
        <v>36786</v>
      </c>
      <c r="B2351" s="30" t="s">
        <v>7429</v>
      </c>
      <c r="C2351" s="30" t="s">
        <v>4146</v>
      </c>
      <c r="D2351" s="210">
        <v>145.47999999999999</v>
      </c>
    </row>
    <row r="2352" spans="1:4" x14ac:dyDescent="0.25">
      <c r="A2352" s="30">
        <v>36785</v>
      </c>
      <c r="B2352" s="30" t="s">
        <v>7430</v>
      </c>
      <c r="C2352" s="30" t="s">
        <v>4146</v>
      </c>
      <c r="D2352" s="210">
        <v>126.42</v>
      </c>
    </row>
    <row r="2353" spans="1:4" x14ac:dyDescent="0.25">
      <c r="A2353" s="30">
        <v>36782</v>
      </c>
      <c r="B2353" s="30" t="s">
        <v>7431</v>
      </c>
      <c r="C2353" s="30" t="s">
        <v>4146</v>
      </c>
      <c r="D2353" s="210">
        <v>150.9</v>
      </c>
    </row>
    <row r="2354" spans="1:4" x14ac:dyDescent="0.25">
      <c r="A2354" s="30">
        <v>25930</v>
      </c>
      <c r="B2354" s="30" t="s">
        <v>7432</v>
      </c>
      <c r="C2354" s="30" t="s">
        <v>4146</v>
      </c>
      <c r="D2354" s="210">
        <v>169.97</v>
      </c>
    </row>
    <row r="2355" spans="1:4" x14ac:dyDescent="0.25">
      <c r="A2355" s="30">
        <v>4824</v>
      </c>
      <c r="B2355" s="30" t="s">
        <v>7433</v>
      </c>
      <c r="C2355" s="30" t="s">
        <v>4117</v>
      </c>
      <c r="D2355" s="210">
        <v>0.51</v>
      </c>
    </row>
    <row r="2356" spans="1:4" x14ac:dyDescent="0.25">
      <c r="A2356" s="30">
        <v>11795</v>
      </c>
      <c r="B2356" s="30" t="s">
        <v>7434</v>
      </c>
      <c r="C2356" s="30" t="s">
        <v>4114</v>
      </c>
      <c r="D2356" s="210">
        <v>422.64</v>
      </c>
    </row>
    <row r="2357" spans="1:4" x14ac:dyDescent="0.25">
      <c r="A2357" s="30">
        <v>134</v>
      </c>
      <c r="B2357" s="30" t="s">
        <v>7435</v>
      </c>
      <c r="C2357" s="30" t="s">
        <v>4117</v>
      </c>
      <c r="D2357" s="210">
        <v>1.28</v>
      </c>
    </row>
    <row r="2358" spans="1:4" x14ac:dyDescent="0.25">
      <c r="A2358" s="30">
        <v>4229</v>
      </c>
      <c r="B2358" s="30" t="s">
        <v>7436</v>
      </c>
      <c r="C2358" s="30" t="s">
        <v>4117</v>
      </c>
      <c r="D2358" s="210">
        <v>25.81</v>
      </c>
    </row>
    <row r="2359" spans="1:4" x14ac:dyDescent="0.25">
      <c r="A2359" s="30">
        <v>11244</v>
      </c>
      <c r="B2359" s="30" t="s">
        <v>7437</v>
      </c>
      <c r="C2359" s="30" t="s">
        <v>4113</v>
      </c>
      <c r="D2359" s="210">
        <v>292.55</v>
      </c>
    </row>
    <row r="2360" spans="1:4" x14ac:dyDescent="0.25">
      <c r="A2360" s="30">
        <v>11245</v>
      </c>
      <c r="B2360" s="30" t="s">
        <v>7438</v>
      </c>
      <c r="C2360" s="30" t="s">
        <v>4113</v>
      </c>
      <c r="D2360" s="210">
        <v>404.65</v>
      </c>
    </row>
    <row r="2361" spans="1:4" x14ac:dyDescent="0.25">
      <c r="A2361" s="30">
        <v>11235</v>
      </c>
      <c r="B2361" s="30" t="s">
        <v>7439</v>
      </c>
      <c r="C2361" s="30" t="s">
        <v>4113</v>
      </c>
      <c r="D2361" s="210">
        <v>223.25</v>
      </c>
    </row>
    <row r="2362" spans="1:4" x14ac:dyDescent="0.25">
      <c r="A2362" s="30">
        <v>11236</v>
      </c>
      <c r="B2362" s="30" t="s">
        <v>7440</v>
      </c>
      <c r="C2362" s="30" t="s">
        <v>4113</v>
      </c>
      <c r="D2362" s="210">
        <v>283.72000000000003</v>
      </c>
    </row>
    <row r="2363" spans="1:4" x14ac:dyDescent="0.25">
      <c r="A2363" s="30">
        <v>11731</v>
      </c>
      <c r="B2363" s="30" t="s">
        <v>7441</v>
      </c>
      <c r="C2363" s="30" t="s">
        <v>4113</v>
      </c>
      <c r="D2363" s="210">
        <v>5.62</v>
      </c>
    </row>
    <row r="2364" spans="1:4" x14ac:dyDescent="0.25">
      <c r="A2364" s="30">
        <v>11732</v>
      </c>
      <c r="B2364" s="30" t="s">
        <v>7442</v>
      </c>
      <c r="C2364" s="30" t="s">
        <v>4113</v>
      </c>
      <c r="D2364" s="210">
        <v>28.57</v>
      </c>
    </row>
    <row r="2365" spans="1:4" x14ac:dyDescent="0.25">
      <c r="A2365" s="30">
        <v>36494</v>
      </c>
      <c r="B2365" s="30" t="s">
        <v>7443</v>
      </c>
      <c r="C2365" s="30" t="s">
        <v>4113</v>
      </c>
      <c r="D2365" s="211">
        <v>468676.71</v>
      </c>
    </row>
    <row r="2366" spans="1:4" x14ac:dyDescent="0.25">
      <c r="A2366" s="30">
        <v>36493</v>
      </c>
      <c r="B2366" s="30" t="s">
        <v>7444</v>
      </c>
      <c r="C2366" s="30" t="s">
        <v>4113</v>
      </c>
      <c r="D2366" s="211">
        <v>530991.68000000005</v>
      </c>
    </row>
    <row r="2367" spans="1:4" x14ac:dyDescent="0.25">
      <c r="A2367" s="30">
        <v>36492</v>
      </c>
      <c r="B2367" s="30" t="s">
        <v>7445</v>
      </c>
      <c r="C2367" s="30" t="s">
        <v>4113</v>
      </c>
      <c r="D2367" s="211">
        <v>986381.17</v>
      </c>
    </row>
    <row r="2368" spans="1:4" x14ac:dyDescent="0.25">
      <c r="A2368" s="30">
        <v>13333</v>
      </c>
      <c r="B2368" s="30" t="s">
        <v>7446</v>
      </c>
      <c r="C2368" s="30" t="s">
        <v>4113</v>
      </c>
      <c r="D2368" s="211">
        <v>136546.26</v>
      </c>
    </row>
    <row r="2369" spans="1:4" x14ac:dyDescent="0.25">
      <c r="A2369" s="30">
        <v>13533</v>
      </c>
      <c r="B2369" s="30" t="s">
        <v>7447</v>
      </c>
      <c r="C2369" s="30" t="s">
        <v>4113</v>
      </c>
      <c r="D2369" s="211">
        <v>122057.18</v>
      </c>
    </row>
    <row r="2370" spans="1:4" x14ac:dyDescent="0.25">
      <c r="A2370" s="30">
        <v>36499</v>
      </c>
      <c r="B2370" s="30" t="s">
        <v>7448</v>
      </c>
      <c r="C2370" s="30" t="s">
        <v>4113</v>
      </c>
      <c r="D2370" s="211">
        <v>2662.65</v>
      </c>
    </row>
    <row r="2371" spans="1:4" x14ac:dyDescent="0.25">
      <c r="A2371" s="30">
        <v>39585</v>
      </c>
      <c r="B2371" s="30" t="s">
        <v>7449</v>
      </c>
      <c r="C2371" s="30" t="s">
        <v>4113</v>
      </c>
      <c r="D2371" s="211">
        <v>88167.91</v>
      </c>
    </row>
    <row r="2372" spans="1:4" x14ac:dyDescent="0.25">
      <c r="A2372" s="30">
        <v>39586</v>
      </c>
      <c r="B2372" s="30" t="s">
        <v>7450</v>
      </c>
      <c r="C2372" s="30" t="s">
        <v>4113</v>
      </c>
      <c r="D2372" s="211">
        <v>103414.99</v>
      </c>
    </row>
    <row r="2373" spans="1:4" x14ac:dyDescent="0.25">
      <c r="A2373" s="30">
        <v>39587</v>
      </c>
      <c r="B2373" s="30" t="s">
        <v>7451</v>
      </c>
      <c r="C2373" s="30" t="s">
        <v>4113</v>
      </c>
      <c r="D2373" s="211">
        <v>125954.16</v>
      </c>
    </row>
    <row r="2374" spans="1:4" x14ac:dyDescent="0.25">
      <c r="A2374" s="30">
        <v>39588</v>
      </c>
      <c r="B2374" s="30" t="s">
        <v>7452</v>
      </c>
      <c r="C2374" s="30" t="s">
        <v>4113</v>
      </c>
      <c r="D2374" s="211">
        <v>145841.66</v>
      </c>
    </row>
    <row r="2375" spans="1:4" x14ac:dyDescent="0.25">
      <c r="A2375" s="30">
        <v>39584</v>
      </c>
      <c r="B2375" s="30" t="s">
        <v>7453</v>
      </c>
      <c r="C2375" s="30" t="s">
        <v>4113</v>
      </c>
      <c r="D2375" s="211">
        <v>78515.850000000006</v>
      </c>
    </row>
    <row r="2376" spans="1:4" x14ac:dyDescent="0.25">
      <c r="A2376" s="30">
        <v>39590</v>
      </c>
      <c r="B2376" s="30" t="s">
        <v>7454</v>
      </c>
      <c r="C2376" s="30" t="s">
        <v>4113</v>
      </c>
      <c r="D2376" s="211">
        <v>76633.16</v>
      </c>
    </row>
    <row r="2377" spans="1:4" x14ac:dyDescent="0.25">
      <c r="A2377" s="30">
        <v>39592</v>
      </c>
      <c r="B2377" s="30" t="s">
        <v>7455</v>
      </c>
      <c r="C2377" s="30" t="s">
        <v>4113</v>
      </c>
      <c r="D2377" s="211">
        <v>110123.71</v>
      </c>
    </row>
    <row r="2378" spans="1:4" x14ac:dyDescent="0.25">
      <c r="A2378" s="30">
        <v>39593</v>
      </c>
      <c r="B2378" s="30" t="s">
        <v>7456</v>
      </c>
      <c r="C2378" s="30" t="s">
        <v>4113</v>
      </c>
      <c r="D2378" s="211">
        <v>125954.16</v>
      </c>
    </row>
    <row r="2379" spans="1:4" x14ac:dyDescent="0.25">
      <c r="A2379" s="30">
        <v>14254</v>
      </c>
      <c r="B2379" s="30" t="s">
        <v>7457</v>
      </c>
      <c r="C2379" s="30" t="s">
        <v>4113</v>
      </c>
      <c r="D2379" s="211">
        <v>71595</v>
      </c>
    </row>
    <row r="2380" spans="1:4" x14ac:dyDescent="0.25">
      <c r="A2380" s="30">
        <v>25987</v>
      </c>
      <c r="B2380" s="30" t="s">
        <v>7458</v>
      </c>
      <c r="C2380" s="30" t="s">
        <v>4113</v>
      </c>
      <c r="D2380" s="211">
        <v>59787.53</v>
      </c>
    </row>
    <row r="2381" spans="1:4" x14ac:dyDescent="0.25">
      <c r="A2381" s="30">
        <v>25019</v>
      </c>
      <c r="B2381" s="30" t="s">
        <v>7459</v>
      </c>
      <c r="C2381" s="30" t="s">
        <v>4113</v>
      </c>
      <c r="D2381" s="211">
        <v>102482.52</v>
      </c>
    </row>
    <row r="2382" spans="1:4" x14ac:dyDescent="0.25">
      <c r="A2382" s="30">
        <v>36501</v>
      </c>
      <c r="B2382" s="30" t="s">
        <v>7460</v>
      </c>
      <c r="C2382" s="30" t="s">
        <v>4113</v>
      </c>
      <c r="D2382" s="211">
        <v>91244.76</v>
      </c>
    </row>
    <row r="2383" spans="1:4" x14ac:dyDescent="0.25">
      <c r="A2383" s="30">
        <v>25986</v>
      </c>
      <c r="B2383" s="30" t="s">
        <v>7461</v>
      </c>
      <c r="C2383" s="30" t="s">
        <v>4113</v>
      </c>
      <c r="D2383" s="211">
        <v>109693.68</v>
      </c>
    </row>
    <row r="2384" spans="1:4" x14ac:dyDescent="0.25">
      <c r="A2384" s="30">
        <v>36500</v>
      </c>
      <c r="B2384" s="30" t="s">
        <v>7462</v>
      </c>
      <c r="C2384" s="30" t="s">
        <v>4113</v>
      </c>
      <c r="D2384" s="211">
        <v>64480.18</v>
      </c>
    </row>
    <row r="2385" spans="1:4" x14ac:dyDescent="0.25">
      <c r="A2385" s="30">
        <v>20017</v>
      </c>
      <c r="B2385" s="30" t="s">
        <v>7463</v>
      </c>
      <c r="C2385" s="30" t="s">
        <v>4116</v>
      </c>
      <c r="D2385" s="210">
        <v>3.39</v>
      </c>
    </row>
    <row r="2386" spans="1:4" x14ac:dyDescent="0.25">
      <c r="A2386" s="30">
        <v>20007</v>
      </c>
      <c r="B2386" s="30" t="s">
        <v>7464</v>
      </c>
      <c r="C2386" s="30" t="s">
        <v>4116</v>
      </c>
      <c r="D2386" s="210">
        <v>2.6</v>
      </c>
    </row>
    <row r="2387" spans="1:4" x14ac:dyDescent="0.25">
      <c r="A2387" s="30">
        <v>39836</v>
      </c>
      <c r="B2387" s="30" t="s">
        <v>7465</v>
      </c>
      <c r="C2387" s="30" t="s">
        <v>4125</v>
      </c>
      <c r="D2387" s="210">
        <v>178.4</v>
      </c>
    </row>
    <row r="2388" spans="1:4" x14ac:dyDescent="0.25">
      <c r="A2388" s="30">
        <v>39830</v>
      </c>
      <c r="B2388" s="30" t="s">
        <v>7466</v>
      </c>
      <c r="C2388" s="30" t="s">
        <v>4125</v>
      </c>
      <c r="D2388" s="210">
        <v>203.46</v>
      </c>
    </row>
    <row r="2389" spans="1:4" x14ac:dyDescent="0.25">
      <c r="A2389" s="30">
        <v>39831</v>
      </c>
      <c r="B2389" s="30" t="s">
        <v>7467</v>
      </c>
      <c r="C2389" s="30" t="s">
        <v>4125</v>
      </c>
      <c r="D2389" s="210">
        <v>203.03</v>
      </c>
    </row>
    <row r="2390" spans="1:4" x14ac:dyDescent="0.25">
      <c r="A2390" s="30">
        <v>36888</v>
      </c>
      <c r="B2390" s="30" t="s">
        <v>7468</v>
      </c>
      <c r="C2390" s="30" t="s">
        <v>4116</v>
      </c>
      <c r="D2390" s="210">
        <v>15.35</v>
      </c>
    </row>
    <row r="2391" spans="1:4" x14ac:dyDescent="0.25">
      <c r="A2391" s="30">
        <v>40527</v>
      </c>
      <c r="B2391" s="30" t="s">
        <v>7469</v>
      </c>
      <c r="C2391" s="30" t="s">
        <v>4113</v>
      </c>
      <c r="D2391" s="211">
        <v>2640.46</v>
      </c>
    </row>
    <row r="2392" spans="1:4" x14ac:dyDescent="0.25">
      <c r="A2392" s="30">
        <v>36497</v>
      </c>
      <c r="B2392" s="30" t="s">
        <v>7470</v>
      </c>
      <c r="C2392" s="30" t="s">
        <v>4113</v>
      </c>
      <c r="D2392" s="211">
        <v>3014.37</v>
      </c>
    </row>
    <row r="2393" spans="1:4" x14ac:dyDescent="0.25">
      <c r="A2393" s="30">
        <v>36487</v>
      </c>
      <c r="B2393" s="30" t="s">
        <v>7471</v>
      </c>
      <c r="C2393" s="30" t="s">
        <v>4113</v>
      </c>
      <c r="D2393" s="211">
        <v>5248.48</v>
      </c>
    </row>
    <row r="2394" spans="1:4" x14ac:dyDescent="0.25">
      <c r="A2394" s="30">
        <v>25952</v>
      </c>
      <c r="B2394" s="30" t="s">
        <v>7472</v>
      </c>
      <c r="C2394" s="30" t="s">
        <v>4113</v>
      </c>
      <c r="D2394" s="211">
        <v>819553.29</v>
      </c>
    </row>
    <row r="2395" spans="1:4" x14ac:dyDescent="0.25">
      <c r="A2395" s="30">
        <v>25954</v>
      </c>
      <c r="B2395" s="30" t="s">
        <v>7473</v>
      </c>
      <c r="C2395" s="30" t="s">
        <v>4113</v>
      </c>
      <c r="D2395" s="211">
        <v>1576064.02</v>
      </c>
    </row>
    <row r="2396" spans="1:4" x14ac:dyDescent="0.25">
      <c r="A2396" s="30">
        <v>25953</v>
      </c>
      <c r="B2396" s="30" t="s">
        <v>7474</v>
      </c>
      <c r="C2396" s="30" t="s">
        <v>4113</v>
      </c>
      <c r="D2396" s="211">
        <v>2679308.83</v>
      </c>
    </row>
    <row r="2397" spans="1:4" x14ac:dyDescent="0.25">
      <c r="A2397" s="30">
        <v>37776</v>
      </c>
      <c r="B2397" s="30" t="s">
        <v>7475</v>
      </c>
      <c r="C2397" s="30" t="s">
        <v>4113</v>
      </c>
      <c r="D2397" s="211">
        <v>164207.38</v>
      </c>
    </row>
    <row r="2398" spans="1:4" x14ac:dyDescent="0.25">
      <c r="A2398" s="30">
        <v>37775</v>
      </c>
      <c r="B2398" s="30" t="s">
        <v>7476</v>
      </c>
      <c r="C2398" s="30" t="s">
        <v>4113</v>
      </c>
      <c r="D2398" s="211">
        <v>258639.06</v>
      </c>
    </row>
    <row r="2399" spans="1:4" x14ac:dyDescent="0.25">
      <c r="A2399" s="30">
        <v>36491</v>
      </c>
      <c r="B2399" s="30" t="s">
        <v>7477</v>
      </c>
      <c r="C2399" s="30" t="s">
        <v>4113</v>
      </c>
      <c r="D2399" s="211">
        <v>957817.18</v>
      </c>
    </row>
    <row r="2400" spans="1:4" x14ac:dyDescent="0.25">
      <c r="A2400" s="30">
        <v>10712</v>
      </c>
      <c r="B2400" s="30" t="s">
        <v>7478</v>
      </c>
      <c r="C2400" s="30" t="s">
        <v>4113</v>
      </c>
      <c r="D2400" s="211">
        <v>64659.76</v>
      </c>
    </row>
    <row r="2401" spans="1:4" x14ac:dyDescent="0.25">
      <c r="A2401" s="30">
        <v>3363</v>
      </c>
      <c r="B2401" s="30" t="s">
        <v>7479</v>
      </c>
      <c r="C2401" s="30" t="s">
        <v>4113</v>
      </c>
      <c r="D2401" s="211">
        <v>90950</v>
      </c>
    </row>
    <row r="2402" spans="1:4" x14ac:dyDescent="0.25">
      <c r="A2402" s="30">
        <v>3365</v>
      </c>
      <c r="B2402" s="30" t="s">
        <v>7480</v>
      </c>
      <c r="C2402" s="30" t="s">
        <v>4113</v>
      </c>
      <c r="D2402" s="211">
        <v>212595.62</v>
      </c>
    </row>
    <row r="2403" spans="1:4" x14ac:dyDescent="0.25">
      <c r="A2403" s="30">
        <v>7569</v>
      </c>
      <c r="B2403" s="30" t="s">
        <v>7481</v>
      </c>
      <c r="C2403" s="30" t="s">
        <v>4113</v>
      </c>
      <c r="D2403" s="210">
        <v>57.34</v>
      </c>
    </row>
    <row r="2404" spans="1:4" x14ac:dyDescent="0.25">
      <c r="A2404" s="30">
        <v>34349</v>
      </c>
      <c r="B2404" s="30" t="s">
        <v>7482</v>
      </c>
      <c r="C2404" s="30" t="s">
        <v>4113</v>
      </c>
      <c r="D2404" s="210">
        <v>25.63</v>
      </c>
    </row>
    <row r="2405" spans="1:4" x14ac:dyDescent="0.25">
      <c r="A2405" s="30">
        <v>11991</v>
      </c>
      <c r="B2405" s="30" t="s">
        <v>7483</v>
      </c>
      <c r="C2405" s="30" t="s">
        <v>4113</v>
      </c>
      <c r="D2405" s="210">
        <v>48.42</v>
      </c>
    </row>
    <row r="2406" spans="1:4" x14ac:dyDescent="0.25">
      <c r="A2406" s="30">
        <v>20062</v>
      </c>
      <c r="B2406" s="30" t="s">
        <v>7484</v>
      </c>
      <c r="C2406" s="30" t="s">
        <v>4113</v>
      </c>
      <c r="D2406" s="210">
        <v>13.46</v>
      </c>
    </row>
    <row r="2407" spans="1:4" x14ac:dyDescent="0.25">
      <c r="A2407" s="30">
        <v>11029</v>
      </c>
      <c r="B2407" s="30" t="s">
        <v>7485</v>
      </c>
      <c r="C2407" s="30" t="s">
        <v>4140</v>
      </c>
      <c r="D2407" s="210">
        <v>1.68</v>
      </c>
    </row>
    <row r="2408" spans="1:4" x14ac:dyDescent="0.25">
      <c r="A2408" s="30">
        <v>4316</v>
      </c>
      <c r="B2408" s="30" t="s">
        <v>7486</v>
      </c>
      <c r="C2408" s="30" t="s">
        <v>4113</v>
      </c>
      <c r="D2408" s="210">
        <v>1.69</v>
      </c>
    </row>
    <row r="2409" spans="1:4" x14ac:dyDescent="0.25">
      <c r="A2409" s="30">
        <v>4313</v>
      </c>
      <c r="B2409" s="30" t="s">
        <v>7487</v>
      </c>
      <c r="C2409" s="30" t="s">
        <v>4140</v>
      </c>
      <c r="D2409" s="210">
        <v>2.4300000000000002</v>
      </c>
    </row>
    <row r="2410" spans="1:4" x14ac:dyDescent="0.25">
      <c r="A2410" s="30">
        <v>4317</v>
      </c>
      <c r="B2410" s="30" t="s">
        <v>7488</v>
      </c>
      <c r="C2410" s="30" t="s">
        <v>4113</v>
      </c>
      <c r="D2410" s="210">
        <v>2.77</v>
      </c>
    </row>
    <row r="2411" spans="1:4" x14ac:dyDescent="0.25">
      <c r="A2411" s="30">
        <v>4314</v>
      </c>
      <c r="B2411" s="30" t="s">
        <v>7489</v>
      </c>
      <c r="C2411" s="30" t="s">
        <v>4140</v>
      </c>
      <c r="D2411" s="210">
        <v>3.24</v>
      </c>
    </row>
    <row r="2412" spans="1:4" x14ac:dyDescent="0.25">
      <c r="A2412" s="30">
        <v>10921</v>
      </c>
      <c r="B2412" s="30" t="s">
        <v>7490</v>
      </c>
      <c r="C2412" s="30" t="s">
        <v>4113</v>
      </c>
      <c r="D2412" s="211">
        <v>4065</v>
      </c>
    </row>
    <row r="2413" spans="1:4" x14ac:dyDescent="0.25">
      <c r="A2413" s="30">
        <v>10922</v>
      </c>
      <c r="B2413" s="30" t="s">
        <v>7491</v>
      </c>
      <c r="C2413" s="30" t="s">
        <v>4113</v>
      </c>
      <c r="D2413" s="211">
        <v>3681.97</v>
      </c>
    </row>
    <row r="2414" spans="1:4" x14ac:dyDescent="0.25">
      <c r="A2414" s="30">
        <v>10923</v>
      </c>
      <c r="B2414" s="30" t="s">
        <v>7492</v>
      </c>
      <c r="C2414" s="30" t="s">
        <v>4113</v>
      </c>
      <c r="D2414" s="211">
        <v>2176.1999999999998</v>
      </c>
    </row>
    <row r="2415" spans="1:4" x14ac:dyDescent="0.25">
      <c r="A2415" s="30">
        <v>10924</v>
      </c>
      <c r="B2415" s="30" t="s">
        <v>7493</v>
      </c>
      <c r="C2415" s="30" t="s">
        <v>4113</v>
      </c>
      <c r="D2415" s="211">
        <v>2291.96</v>
      </c>
    </row>
    <row r="2416" spans="1:4" x14ac:dyDescent="0.25">
      <c r="A2416" s="30">
        <v>37772</v>
      </c>
      <c r="B2416" s="30" t="s">
        <v>7494</v>
      </c>
      <c r="C2416" s="30" t="s">
        <v>4113</v>
      </c>
      <c r="D2416" s="211">
        <v>139524.93</v>
      </c>
    </row>
    <row r="2417" spans="1:4" x14ac:dyDescent="0.25">
      <c r="A2417" s="30">
        <v>37771</v>
      </c>
      <c r="B2417" s="30" t="s">
        <v>7495</v>
      </c>
      <c r="C2417" s="30" t="s">
        <v>4113</v>
      </c>
      <c r="D2417" s="211">
        <v>148432.29999999999</v>
      </c>
    </row>
    <row r="2418" spans="1:4" x14ac:dyDescent="0.25">
      <c r="A2418" s="30">
        <v>12772</v>
      </c>
      <c r="B2418" s="30" t="s">
        <v>13877</v>
      </c>
      <c r="C2418" s="30" t="s">
        <v>4113</v>
      </c>
      <c r="D2418" s="210">
        <v>744.52</v>
      </c>
    </row>
    <row r="2419" spans="1:4" x14ac:dyDescent="0.25">
      <c r="A2419" s="30">
        <v>12770</v>
      </c>
      <c r="B2419" s="30" t="s">
        <v>13878</v>
      </c>
      <c r="C2419" s="30" t="s">
        <v>4113</v>
      </c>
      <c r="D2419" s="210">
        <v>447.97</v>
      </c>
    </row>
    <row r="2420" spans="1:4" x14ac:dyDescent="0.25">
      <c r="A2420" s="30">
        <v>12775</v>
      </c>
      <c r="B2420" s="30" t="s">
        <v>13879</v>
      </c>
      <c r="C2420" s="30" t="s">
        <v>4113</v>
      </c>
      <c r="D2420" s="210">
        <v>328.09</v>
      </c>
    </row>
    <row r="2421" spans="1:4" x14ac:dyDescent="0.25">
      <c r="A2421" s="30">
        <v>12768</v>
      </c>
      <c r="B2421" s="30" t="s">
        <v>13880</v>
      </c>
      <c r="C2421" s="30" t="s">
        <v>4113</v>
      </c>
      <c r="D2421" s="211">
        <v>1047.3800000000001</v>
      </c>
    </row>
    <row r="2422" spans="1:4" x14ac:dyDescent="0.25">
      <c r="A2422" s="30">
        <v>12769</v>
      </c>
      <c r="B2422" s="30" t="s">
        <v>13881</v>
      </c>
      <c r="C2422" s="30" t="s">
        <v>4113</v>
      </c>
      <c r="D2422" s="210">
        <v>85.81</v>
      </c>
    </row>
    <row r="2423" spans="1:4" x14ac:dyDescent="0.25">
      <c r="A2423" s="30">
        <v>12773</v>
      </c>
      <c r="B2423" s="30" t="s">
        <v>13882</v>
      </c>
      <c r="C2423" s="30" t="s">
        <v>4113</v>
      </c>
      <c r="D2423" s="210">
        <v>92.11</v>
      </c>
    </row>
    <row r="2424" spans="1:4" x14ac:dyDescent="0.25">
      <c r="A2424" s="30">
        <v>12774</v>
      </c>
      <c r="B2424" s="30" t="s">
        <v>13883</v>
      </c>
      <c r="C2424" s="30" t="s">
        <v>4113</v>
      </c>
      <c r="D2424" s="210">
        <v>113.57</v>
      </c>
    </row>
    <row r="2425" spans="1:4" x14ac:dyDescent="0.25">
      <c r="A2425" s="30">
        <v>12776</v>
      </c>
      <c r="B2425" s="30" t="s">
        <v>13884</v>
      </c>
      <c r="C2425" s="30" t="s">
        <v>4113</v>
      </c>
      <c r="D2425" s="211">
        <v>1690.96</v>
      </c>
    </row>
    <row r="2426" spans="1:4" x14ac:dyDescent="0.25">
      <c r="A2426" s="30">
        <v>12777</v>
      </c>
      <c r="B2426" s="30" t="s">
        <v>13885</v>
      </c>
      <c r="C2426" s="30" t="s">
        <v>4113</v>
      </c>
      <c r="D2426" s="211">
        <v>2208.34</v>
      </c>
    </row>
    <row r="2427" spans="1:4" x14ac:dyDescent="0.25">
      <c r="A2427" s="30">
        <v>3391</v>
      </c>
      <c r="B2427" s="30" t="s">
        <v>7496</v>
      </c>
      <c r="C2427" s="30" t="s">
        <v>4113</v>
      </c>
      <c r="D2427" s="210">
        <v>28.35</v>
      </c>
    </row>
    <row r="2428" spans="1:4" x14ac:dyDescent="0.25">
      <c r="A2428" s="30">
        <v>3389</v>
      </c>
      <c r="B2428" s="30" t="s">
        <v>7497</v>
      </c>
      <c r="C2428" s="30" t="s">
        <v>4113</v>
      </c>
      <c r="D2428" s="210">
        <v>14.71</v>
      </c>
    </row>
    <row r="2429" spans="1:4" x14ac:dyDescent="0.25">
      <c r="A2429" s="30">
        <v>3390</v>
      </c>
      <c r="B2429" s="30" t="s">
        <v>7498</v>
      </c>
      <c r="C2429" s="30" t="s">
        <v>4113</v>
      </c>
      <c r="D2429" s="210">
        <v>16.55</v>
      </c>
    </row>
    <row r="2430" spans="1:4" x14ac:dyDescent="0.25">
      <c r="A2430" s="30">
        <v>12873</v>
      </c>
      <c r="B2430" s="30" t="s">
        <v>7499</v>
      </c>
      <c r="C2430" s="30" t="s">
        <v>4115</v>
      </c>
      <c r="D2430" s="210">
        <v>14.47</v>
      </c>
    </row>
    <row r="2431" spans="1:4" x14ac:dyDescent="0.25">
      <c r="A2431" s="30">
        <v>41076</v>
      </c>
      <c r="B2431" s="30" t="s">
        <v>7500</v>
      </c>
      <c r="C2431" s="30" t="s">
        <v>4120</v>
      </c>
      <c r="D2431" s="211">
        <v>2565.5300000000002</v>
      </c>
    </row>
    <row r="2432" spans="1:4" x14ac:dyDescent="0.25">
      <c r="A2432" s="30">
        <v>140</v>
      </c>
      <c r="B2432" s="30" t="s">
        <v>7501</v>
      </c>
      <c r="C2432" s="30" t="s">
        <v>4117</v>
      </c>
      <c r="D2432" s="210">
        <v>14.27</v>
      </c>
    </row>
    <row r="2433" spans="1:4" x14ac:dyDescent="0.25">
      <c r="A2433" s="30">
        <v>151</v>
      </c>
      <c r="B2433" s="30" t="s">
        <v>7502</v>
      </c>
      <c r="C2433" s="30" t="s">
        <v>4118</v>
      </c>
      <c r="D2433" s="210">
        <v>21.07</v>
      </c>
    </row>
    <row r="2434" spans="1:4" x14ac:dyDescent="0.25">
      <c r="A2434" s="30">
        <v>7340</v>
      </c>
      <c r="B2434" s="30" t="s">
        <v>7503</v>
      </c>
      <c r="C2434" s="30" t="s">
        <v>4118</v>
      </c>
      <c r="D2434" s="210">
        <v>25.53</v>
      </c>
    </row>
    <row r="2435" spans="1:4" x14ac:dyDescent="0.25">
      <c r="A2435" s="30">
        <v>2701</v>
      </c>
      <c r="B2435" s="30" t="s">
        <v>7504</v>
      </c>
      <c r="C2435" s="30" t="s">
        <v>4115</v>
      </c>
      <c r="D2435" s="210">
        <v>10.48</v>
      </c>
    </row>
    <row r="2436" spans="1:4" x14ac:dyDescent="0.25">
      <c r="A2436" s="30">
        <v>40929</v>
      </c>
      <c r="B2436" s="30" t="s">
        <v>7505</v>
      </c>
      <c r="C2436" s="30" t="s">
        <v>4120</v>
      </c>
      <c r="D2436" s="211">
        <v>1859.92</v>
      </c>
    </row>
    <row r="2437" spans="1:4" x14ac:dyDescent="0.25">
      <c r="A2437" s="30">
        <v>38114</v>
      </c>
      <c r="B2437" s="30" t="s">
        <v>7506</v>
      </c>
      <c r="C2437" s="30" t="s">
        <v>4113</v>
      </c>
      <c r="D2437" s="210">
        <v>13.77</v>
      </c>
    </row>
    <row r="2438" spans="1:4" x14ac:dyDescent="0.25">
      <c r="A2438" s="30">
        <v>38064</v>
      </c>
      <c r="B2438" s="30" t="s">
        <v>7507</v>
      </c>
      <c r="C2438" s="30" t="s">
        <v>4113</v>
      </c>
      <c r="D2438" s="210">
        <v>15.4</v>
      </c>
    </row>
    <row r="2439" spans="1:4" x14ac:dyDescent="0.25">
      <c r="A2439" s="30">
        <v>38115</v>
      </c>
      <c r="B2439" s="30" t="s">
        <v>7508</v>
      </c>
      <c r="C2439" s="30" t="s">
        <v>4113</v>
      </c>
      <c r="D2439" s="210">
        <v>14.71</v>
      </c>
    </row>
    <row r="2440" spans="1:4" x14ac:dyDescent="0.25">
      <c r="A2440" s="30">
        <v>38065</v>
      </c>
      <c r="B2440" s="30" t="s">
        <v>7509</v>
      </c>
      <c r="C2440" s="30" t="s">
        <v>4113</v>
      </c>
      <c r="D2440" s="210">
        <v>21.85</v>
      </c>
    </row>
    <row r="2441" spans="1:4" x14ac:dyDescent="0.25">
      <c r="A2441" s="30">
        <v>38078</v>
      </c>
      <c r="B2441" s="30" t="s">
        <v>7510</v>
      </c>
      <c r="C2441" s="30" t="s">
        <v>4113</v>
      </c>
      <c r="D2441" s="210">
        <v>12.75</v>
      </c>
    </row>
    <row r="2442" spans="1:4" x14ac:dyDescent="0.25">
      <c r="A2442" s="30">
        <v>38113</v>
      </c>
      <c r="B2442" s="30" t="s">
        <v>7511</v>
      </c>
      <c r="C2442" s="30" t="s">
        <v>4113</v>
      </c>
      <c r="D2442" s="210">
        <v>6.92</v>
      </c>
    </row>
    <row r="2443" spans="1:4" x14ac:dyDescent="0.25">
      <c r="A2443" s="30">
        <v>38063</v>
      </c>
      <c r="B2443" s="30" t="s">
        <v>7512</v>
      </c>
      <c r="C2443" s="30" t="s">
        <v>4113</v>
      </c>
      <c r="D2443" s="210">
        <v>7.43</v>
      </c>
    </row>
    <row r="2444" spans="1:4" x14ac:dyDescent="0.25">
      <c r="A2444" s="30">
        <v>38080</v>
      </c>
      <c r="B2444" s="30" t="s">
        <v>7513</v>
      </c>
      <c r="C2444" s="30" t="s">
        <v>4113</v>
      </c>
      <c r="D2444" s="210">
        <v>22.14</v>
      </c>
    </row>
    <row r="2445" spans="1:4" x14ac:dyDescent="0.25">
      <c r="A2445" s="30">
        <v>38069</v>
      </c>
      <c r="B2445" s="30" t="s">
        <v>7514</v>
      </c>
      <c r="C2445" s="30" t="s">
        <v>4113</v>
      </c>
      <c r="D2445" s="210">
        <v>12.11</v>
      </c>
    </row>
    <row r="2446" spans="1:4" x14ac:dyDescent="0.25">
      <c r="A2446" s="30">
        <v>38077</v>
      </c>
      <c r="B2446" s="30" t="s">
        <v>7515</v>
      </c>
      <c r="C2446" s="30" t="s">
        <v>4113</v>
      </c>
      <c r="D2446" s="210">
        <v>11.83</v>
      </c>
    </row>
    <row r="2447" spans="1:4" x14ac:dyDescent="0.25">
      <c r="A2447" s="30">
        <v>38073</v>
      </c>
      <c r="B2447" s="30" t="s">
        <v>7516</v>
      </c>
      <c r="C2447" s="30" t="s">
        <v>4113</v>
      </c>
      <c r="D2447" s="210">
        <v>18.03</v>
      </c>
    </row>
    <row r="2448" spans="1:4" x14ac:dyDescent="0.25">
      <c r="A2448" s="30">
        <v>38112</v>
      </c>
      <c r="B2448" s="30" t="s">
        <v>7517</v>
      </c>
      <c r="C2448" s="30" t="s">
        <v>4113</v>
      </c>
      <c r="D2448" s="210">
        <v>5.31</v>
      </c>
    </row>
    <row r="2449" spans="1:4" x14ac:dyDescent="0.25">
      <c r="A2449" s="30">
        <v>38062</v>
      </c>
      <c r="B2449" s="30" t="s">
        <v>7518</v>
      </c>
      <c r="C2449" s="30" t="s">
        <v>4113</v>
      </c>
      <c r="D2449" s="210">
        <v>5.46</v>
      </c>
    </row>
    <row r="2450" spans="1:4" x14ac:dyDescent="0.25">
      <c r="A2450" s="30">
        <v>12128</v>
      </c>
      <c r="B2450" s="30" t="s">
        <v>7519</v>
      </c>
      <c r="C2450" s="30" t="s">
        <v>4113</v>
      </c>
      <c r="D2450" s="210">
        <v>7.29</v>
      </c>
    </row>
    <row r="2451" spans="1:4" x14ac:dyDescent="0.25">
      <c r="A2451" s="30">
        <v>12129</v>
      </c>
      <c r="B2451" s="30" t="s">
        <v>7520</v>
      </c>
      <c r="C2451" s="30" t="s">
        <v>4113</v>
      </c>
      <c r="D2451" s="210">
        <v>9.64</v>
      </c>
    </row>
    <row r="2452" spans="1:4" x14ac:dyDescent="0.25">
      <c r="A2452" s="30">
        <v>38081</v>
      </c>
      <c r="B2452" s="30" t="s">
        <v>7521</v>
      </c>
      <c r="C2452" s="30" t="s">
        <v>4113</v>
      </c>
      <c r="D2452" s="210">
        <v>18.78</v>
      </c>
    </row>
    <row r="2453" spans="1:4" x14ac:dyDescent="0.25">
      <c r="A2453" s="30">
        <v>38070</v>
      </c>
      <c r="B2453" s="30" t="s">
        <v>7522</v>
      </c>
      <c r="C2453" s="30" t="s">
        <v>4113</v>
      </c>
      <c r="D2453" s="210">
        <v>12.94</v>
      </c>
    </row>
    <row r="2454" spans="1:4" x14ac:dyDescent="0.25">
      <c r="A2454" s="30">
        <v>38074</v>
      </c>
      <c r="B2454" s="30" t="s">
        <v>7523</v>
      </c>
      <c r="C2454" s="30" t="s">
        <v>4113</v>
      </c>
      <c r="D2454" s="210">
        <v>19.68</v>
      </c>
    </row>
    <row r="2455" spans="1:4" x14ac:dyDescent="0.25">
      <c r="A2455" s="30">
        <v>38079</v>
      </c>
      <c r="B2455" s="30" t="s">
        <v>7524</v>
      </c>
      <c r="C2455" s="30" t="s">
        <v>4113</v>
      </c>
      <c r="D2455" s="210">
        <v>16.89</v>
      </c>
    </row>
    <row r="2456" spans="1:4" x14ac:dyDescent="0.25">
      <c r="A2456" s="30">
        <v>38072</v>
      </c>
      <c r="B2456" s="30" t="s">
        <v>7525</v>
      </c>
      <c r="C2456" s="30" t="s">
        <v>4113</v>
      </c>
      <c r="D2456" s="210">
        <v>16.23</v>
      </c>
    </row>
    <row r="2457" spans="1:4" x14ac:dyDescent="0.25">
      <c r="A2457" s="30">
        <v>38068</v>
      </c>
      <c r="B2457" s="30" t="s">
        <v>7526</v>
      </c>
      <c r="C2457" s="30" t="s">
        <v>4113</v>
      </c>
      <c r="D2457" s="210">
        <v>11.2</v>
      </c>
    </row>
    <row r="2458" spans="1:4" x14ac:dyDescent="0.25">
      <c r="A2458" s="30">
        <v>38071</v>
      </c>
      <c r="B2458" s="30" t="s">
        <v>7527</v>
      </c>
      <c r="C2458" s="30" t="s">
        <v>4113</v>
      </c>
      <c r="D2458" s="210">
        <v>13.39</v>
      </c>
    </row>
    <row r="2459" spans="1:4" x14ac:dyDescent="0.25">
      <c r="A2459" s="30">
        <v>38412</v>
      </c>
      <c r="B2459" s="30" t="s">
        <v>7528</v>
      </c>
      <c r="C2459" s="30" t="s">
        <v>4113</v>
      </c>
      <c r="D2459" s="211">
        <v>2150</v>
      </c>
    </row>
    <row r="2460" spans="1:4" x14ac:dyDescent="0.25">
      <c r="A2460" s="30">
        <v>3405</v>
      </c>
      <c r="B2460" s="30" t="s">
        <v>7529</v>
      </c>
      <c r="C2460" s="30" t="s">
        <v>4113</v>
      </c>
      <c r="D2460" s="210">
        <v>73.83</v>
      </c>
    </row>
    <row r="2461" spans="1:4" x14ac:dyDescent="0.25">
      <c r="A2461" s="30">
        <v>3394</v>
      </c>
      <c r="B2461" s="30" t="s">
        <v>7530</v>
      </c>
      <c r="C2461" s="30" t="s">
        <v>4113</v>
      </c>
      <c r="D2461" s="210">
        <v>389.74</v>
      </c>
    </row>
    <row r="2462" spans="1:4" x14ac:dyDescent="0.25">
      <c r="A2462" s="30">
        <v>3393</v>
      </c>
      <c r="B2462" s="30" t="s">
        <v>7531</v>
      </c>
      <c r="C2462" s="30" t="s">
        <v>4113</v>
      </c>
      <c r="D2462" s="210">
        <v>663.58</v>
      </c>
    </row>
    <row r="2463" spans="1:4" x14ac:dyDescent="0.25">
      <c r="A2463" s="30">
        <v>3406</v>
      </c>
      <c r="B2463" s="30" t="s">
        <v>7532</v>
      </c>
      <c r="C2463" s="30" t="s">
        <v>4113</v>
      </c>
      <c r="D2463" s="210">
        <v>22.6</v>
      </c>
    </row>
    <row r="2464" spans="1:4" x14ac:dyDescent="0.25">
      <c r="A2464" s="30">
        <v>3395</v>
      </c>
      <c r="B2464" s="30" t="s">
        <v>7533</v>
      </c>
      <c r="C2464" s="30" t="s">
        <v>4113</v>
      </c>
      <c r="D2464" s="210">
        <v>95.33</v>
      </c>
    </row>
    <row r="2465" spans="1:4" x14ac:dyDescent="0.25">
      <c r="A2465" s="30">
        <v>3398</v>
      </c>
      <c r="B2465" s="30" t="s">
        <v>7534</v>
      </c>
      <c r="C2465" s="30" t="s">
        <v>4113</v>
      </c>
      <c r="D2465" s="210">
        <v>4.53</v>
      </c>
    </row>
    <row r="2466" spans="1:4" x14ac:dyDescent="0.25">
      <c r="A2466" s="30">
        <v>34377</v>
      </c>
      <c r="B2466" s="30" t="s">
        <v>7535</v>
      </c>
      <c r="C2466" s="30" t="s">
        <v>4113</v>
      </c>
      <c r="D2466" s="210">
        <v>347.62</v>
      </c>
    </row>
    <row r="2467" spans="1:4" x14ac:dyDescent="0.25">
      <c r="A2467" s="30">
        <v>40662</v>
      </c>
      <c r="B2467" s="30" t="s">
        <v>7536</v>
      </c>
      <c r="C2467" s="30" t="s">
        <v>4113</v>
      </c>
      <c r="D2467" s="210">
        <v>214.54</v>
      </c>
    </row>
    <row r="2468" spans="1:4" x14ac:dyDescent="0.25">
      <c r="A2468" s="30">
        <v>3437</v>
      </c>
      <c r="B2468" s="30" t="s">
        <v>7537</v>
      </c>
      <c r="C2468" s="30" t="s">
        <v>4114</v>
      </c>
      <c r="D2468" s="210">
        <v>595.95000000000005</v>
      </c>
    </row>
    <row r="2469" spans="1:4" x14ac:dyDescent="0.25">
      <c r="A2469" s="30">
        <v>11190</v>
      </c>
      <c r="B2469" s="30" t="s">
        <v>7538</v>
      </c>
      <c r="C2469" s="30" t="s">
        <v>4113</v>
      </c>
      <c r="D2469" s="210">
        <v>179.95</v>
      </c>
    </row>
    <row r="2470" spans="1:4" x14ac:dyDescent="0.25">
      <c r="A2470" s="30">
        <v>3428</v>
      </c>
      <c r="B2470" s="30" t="s">
        <v>7539</v>
      </c>
      <c r="C2470" s="30" t="s">
        <v>4114</v>
      </c>
      <c r="D2470" s="210">
        <v>884</v>
      </c>
    </row>
    <row r="2471" spans="1:4" x14ac:dyDescent="0.25">
      <c r="A2471" s="30">
        <v>3429</v>
      </c>
      <c r="B2471" s="30" t="s">
        <v>7540</v>
      </c>
      <c r="C2471" s="30" t="s">
        <v>4114</v>
      </c>
      <c r="D2471" s="210">
        <v>505.07</v>
      </c>
    </row>
    <row r="2472" spans="1:4" x14ac:dyDescent="0.25">
      <c r="A2472" s="30">
        <v>34370</v>
      </c>
      <c r="B2472" s="30" t="s">
        <v>7541</v>
      </c>
      <c r="C2472" s="30" t="s">
        <v>4113</v>
      </c>
      <c r="D2472" s="211">
        <v>1055.19</v>
      </c>
    </row>
    <row r="2473" spans="1:4" x14ac:dyDescent="0.25">
      <c r="A2473" s="30">
        <v>34372</v>
      </c>
      <c r="B2473" s="30" t="s">
        <v>7542</v>
      </c>
      <c r="C2473" s="30" t="s">
        <v>4113</v>
      </c>
      <c r="D2473" s="211">
        <v>1467.92</v>
      </c>
    </row>
    <row r="2474" spans="1:4" x14ac:dyDescent="0.25">
      <c r="A2474" s="30">
        <v>36896</v>
      </c>
      <c r="B2474" s="30" t="s">
        <v>7543</v>
      </c>
      <c r="C2474" s="30" t="s">
        <v>4113</v>
      </c>
      <c r="D2474" s="210">
        <v>605.45000000000005</v>
      </c>
    </row>
    <row r="2475" spans="1:4" x14ac:dyDescent="0.25">
      <c r="A2475" s="30">
        <v>34367</v>
      </c>
      <c r="B2475" s="30" t="s">
        <v>7544</v>
      </c>
      <c r="C2475" s="30" t="s">
        <v>4113</v>
      </c>
      <c r="D2475" s="210">
        <v>711.18</v>
      </c>
    </row>
    <row r="2476" spans="1:4" x14ac:dyDescent="0.25">
      <c r="A2476" s="30">
        <v>36897</v>
      </c>
      <c r="B2476" s="30" t="s">
        <v>7545</v>
      </c>
      <c r="C2476" s="30" t="s">
        <v>4113</v>
      </c>
      <c r="D2476" s="210">
        <v>838.64</v>
      </c>
    </row>
    <row r="2477" spans="1:4" x14ac:dyDescent="0.25">
      <c r="A2477" s="30">
        <v>34369</v>
      </c>
      <c r="B2477" s="30" t="s">
        <v>7546</v>
      </c>
      <c r="C2477" s="30" t="s">
        <v>4113</v>
      </c>
      <c r="D2477" s="210">
        <v>993.63</v>
      </c>
    </row>
    <row r="2478" spans="1:4" x14ac:dyDescent="0.25">
      <c r="A2478" s="30">
        <v>34364</v>
      </c>
      <c r="B2478" s="30" t="s">
        <v>7547</v>
      </c>
      <c r="C2478" s="30" t="s">
        <v>4113</v>
      </c>
      <c r="D2478" s="210">
        <v>971.9</v>
      </c>
    </row>
    <row r="2479" spans="1:4" x14ac:dyDescent="0.25">
      <c r="A2479" s="30">
        <v>40659</v>
      </c>
      <c r="B2479" s="30" t="s">
        <v>7548</v>
      </c>
      <c r="C2479" s="30" t="s">
        <v>4114</v>
      </c>
      <c r="D2479" s="210">
        <v>843.19</v>
      </c>
    </row>
    <row r="2480" spans="1:4" x14ac:dyDescent="0.25">
      <c r="A2480" s="30">
        <v>40660</v>
      </c>
      <c r="B2480" s="30" t="s">
        <v>7549</v>
      </c>
      <c r="C2480" s="30" t="s">
        <v>4114</v>
      </c>
      <c r="D2480" s="211">
        <v>1068.6400000000001</v>
      </c>
    </row>
    <row r="2481" spans="1:4" x14ac:dyDescent="0.25">
      <c r="A2481" s="30">
        <v>40661</v>
      </c>
      <c r="B2481" s="30" t="s">
        <v>7550</v>
      </c>
      <c r="C2481" s="30" t="s">
        <v>4114</v>
      </c>
      <c r="D2481" s="210">
        <v>657.03</v>
      </c>
    </row>
    <row r="2482" spans="1:4" x14ac:dyDescent="0.25">
      <c r="A2482" s="30">
        <v>3421</v>
      </c>
      <c r="B2482" s="30" t="s">
        <v>7551</v>
      </c>
      <c r="C2482" s="30" t="s">
        <v>4114</v>
      </c>
      <c r="D2482" s="210">
        <v>662.06</v>
      </c>
    </row>
    <row r="2483" spans="1:4" x14ac:dyDescent="0.25">
      <c r="A2483" s="30">
        <v>599</v>
      </c>
      <c r="B2483" s="30" t="s">
        <v>7552</v>
      </c>
      <c r="C2483" s="30" t="s">
        <v>4114</v>
      </c>
      <c r="D2483" s="210">
        <v>525.05999999999995</v>
      </c>
    </row>
    <row r="2484" spans="1:4" x14ac:dyDescent="0.25">
      <c r="A2484" s="30">
        <v>34381</v>
      </c>
      <c r="B2484" s="30" t="s">
        <v>7553</v>
      </c>
      <c r="C2484" s="30" t="s">
        <v>4113</v>
      </c>
      <c r="D2484" s="210">
        <v>354.86</v>
      </c>
    </row>
    <row r="2485" spans="1:4" x14ac:dyDescent="0.25">
      <c r="A2485" s="30">
        <v>3423</v>
      </c>
      <c r="B2485" s="30" t="s">
        <v>7554</v>
      </c>
      <c r="C2485" s="30" t="s">
        <v>4114</v>
      </c>
      <c r="D2485" s="210">
        <v>933.66</v>
      </c>
    </row>
    <row r="2486" spans="1:4" x14ac:dyDescent="0.25">
      <c r="A2486" s="30">
        <v>34797</v>
      </c>
      <c r="B2486" s="30" t="s">
        <v>7555</v>
      </c>
      <c r="C2486" s="30" t="s">
        <v>4113</v>
      </c>
      <c r="D2486" s="210">
        <v>391.96</v>
      </c>
    </row>
    <row r="2487" spans="1:4" x14ac:dyDescent="0.25">
      <c r="A2487" s="30">
        <v>25964</v>
      </c>
      <c r="B2487" s="30" t="s">
        <v>7556</v>
      </c>
      <c r="C2487" s="30" t="s">
        <v>4115</v>
      </c>
      <c r="D2487" s="210">
        <v>13.22</v>
      </c>
    </row>
    <row r="2488" spans="1:4" x14ac:dyDescent="0.25">
      <c r="A2488" s="30">
        <v>41077</v>
      </c>
      <c r="B2488" s="30" t="s">
        <v>7557</v>
      </c>
      <c r="C2488" s="30" t="s">
        <v>4120</v>
      </c>
      <c r="D2488" s="211">
        <v>2343.13</v>
      </c>
    </row>
    <row r="2489" spans="1:4" x14ac:dyDescent="0.25">
      <c r="A2489" s="30">
        <v>20159</v>
      </c>
      <c r="B2489" s="30" t="s">
        <v>13405</v>
      </c>
      <c r="C2489" s="30" t="s">
        <v>4113</v>
      </c>
      <c r="D2489" s="210">
        <v>49.75</v>
      </c>
    </row>
    <row r="2490" spans="1:4" x14ac:dyDescent="0.25">
      <c r="A2490" s="30">
        <v>37963</v>
      </c>
      <c r="B2490" s="30" t="s">
        <v>7558</v>
      </c>
      <c r="C2490" s="30" t="s">
        <v>4113</v>
      </c>
      <c r="D2490" s="210">
        <v>5.28</v>
      </c>
    </row>
    <row r="2491" spans="1:4" x14ac:dyDescent="0.25">
      <c r="A2491" s="30">
        <v>37964</v>
      </c>
      <c r="B2491" s="30" t="s">
        <v>7559</v>
      </c>
      <c r="C2491" s="30" t="s">
        <v>4113</v>
      </c>
      <c r="D2491" s="210">
        <v>8.8000000000000007</v>
      </c>
    </row>
    <row r="2492" spans="1:4" x14ac:dyDescent="0.25">
      <c r="A2492" s="30">
        <v>37965</v>
      </c>
      <c r="B2492" s="30" t="s">
        <v>7560</v>
      </c>
      <c r="C2492" s="30" t="s">
        <v>4113</v>
      </c>
      <c r="D2492" s="210">
        <v>12.76</v>
      </c>
    </row>
    <row r="2493" spans="1:4" x14ac:dyDescent="0.25">
      <c r="A2493" s="30">
        <v>37966</v>
      </c>
      <c r="B2493" s="30" t="s">
        <v>7561</v>
      </c>
      <c r="C2493" s="30" t="s">
        <v>4113</v>
      </c>
      <c r="D2493" s="210">
        <v>23.11</v>
      </c>
    </row>
    <row r="2494" spans="1:4" x14ac:dyDescent="0.25">
      <c r="A2494" s="30">
        <v>37967</v>
      </c>
      <c r="B2494" s="30" t="s">
        <v>7562</v>
      </c>
      <c r="C2494" s="30" t="s">
        <v>4113</v>
      </c>
      <c r="D2494" s="210">
        <v>37.06</v>
      </c>
    </row>
    <row r="2495" spans="1:4" x14ac:dyDescent="0.25">
      <c r="A2495" s="30">
        <v>37968</v>
      </c>
      <c r="B2495" s="30" t="s">
        <v>7563</v>
      </c>
      <c r="C2495" s="30" t="s">
        <v>4113</v>
      </c>
      <c r="D2495" s="210">
        <v>81.27</v>
      </c>
    </row>
    <row r="2496" spans="1:4" x14ac:dyDescent="0.25">
      <c r="A2496" s="30">
        <v>37969</v>
      </c>
      <c r="B2496" s="30" t="s">
        <v>7564</v>
      </c>
      <c r="C2496" s="30" t="s">
        <v>4113</v>
      </c>
      <c r="D2496" s="210">
        <v>217.11</v>
      </c>
    </row>
    <row r="2497" spans="1:4" x14ac:dyDescent="0.25">
      <c r="A2497" s="30">
        <v>37970</v>
      </c>
      <c r="B2497" s="30" t="s">
        <v>7565</v>
      </c>
      <c r="C2497" s="30" t="s">
        <v>4113</v>
      </c>
      <c r="D2497" s="210">
        <v>253.27</v>
      </c>
    </row>
    <row r="2498" spans="1:4" x14ac:dyDescent="0.25">
      <c r="A2498" s="30">
        <v>21118</v>
      </c>
      <c r="B2498" s="30" t="s">
        <v>7566</v>
      </c>
      <c r="C2498" s="30" t="s">
        <v>4113</v>
      </c>
      <c r="D2498" s="210">
        <v>3.99</v>
      </c>
    </row>
    <row r="2499" spans="1:4" x14ac:dyDescent="0.25">
      <c r="A2499" s="30">
        <v>37956</v>
      </c>
      <c r="B2499" s="30" t="s">
        <v>7567</v>
      </c>
      <c r="C2499" s="30" t="s">
        <v>4113</v>
      </c>
      <c r="D2499" s="210">
        <v>6.32</v>
      </c>
    </row>
    <row r="2500" spans="1:4" x14ac:dyDescent="0.25">
      <c r="A2500" s="30">
        <v>37957</v>
      </c>
      <c r="B2500" s="30" t="s">
        <v>7568</v>
      </c>
      <c r="C2500" s="30" t="s">
        <v>4113</v>
      </c>
      <c r="D2500" s="210">
        <v>13.33</v>
      </c>
    </row>
    <row r="2501" spans="1:4" x14ac:dyDescent="0.25">
      <c r="A2501" s="30">
        <v>37958</v>
      </c>
      <c r="B2501" s="30" t="s">
        <v>7569</v>
      </c>
      <c r="C2501" s="30" t="s">
        <v>4113</v>
      </c>
      <c r="D2501" s="210">
        <v>23.11</v>
      </c>
    </row>
    <row r="2502" spans="1:4" x14ac:dyDescent="0.25">
      <c r="A2502" s="30">
        <v>37959</v>
      </c>
      <c r="B2502" s="30" t="s">
        <v>7570</v>
      </c>
      <c r="C2502" s="30" t="s">
        <v>4113</v>
      </c>
      <c r="D2502" s="210">
        <v>37.06</v>
      </c>
    </row>
    <row r="2503" spans="1:4" x14ac:dyDescent="0.25">
      <c r="A2503" s="30">
        <v>37960</v>
      </c>
      <c r="B2503" s="30" t="s">
        <v>7571</v>
      </c>
      <c r="C2503" s="30" t="s">
        <v>4113</v>
      </c>
      <c r="D2503" s="210">
        <v>79.8</v>
      </c>
    </row>
    <row r="2504" spans="1:4" x14ac:dyDescent="0.25">
      <c r="A2504" s="30">
        <v>37961</v>
      </c>
      <c r="B2504" s="30" t="s">
        <v>7572</v>
      </c>
      <c r="C2504" s="30" t="s">
        <v>4113</v>
      </c>
      <c r="D2504" s="210">
        <v>211.72</v>
      </c>
    </row>
    <row r="2505" spans="1:4" x14ac:dyDescent="0.25">
      <c r="A2505" s="30">
        <v>37962</v>
      </c>
      <c r="B2505" s="30" t="s">
        <v>7573</v>
      </c>
      <c r="C2505" s="30" t="s">
        <v>4113</v>
      </c>
      <c r="D2505" s="210">
        <v>246.01</v>
      </c>
    </row>
    <row r="2506" spans="1:4" x14ac:dyDescent="0.25">
      <c r="A2506" s="30">
        <v>3533</v>
      </c>
      <c r="B2506" s="30" t="s">
        <v>7574</v>
      </c>
      <c r="C2506" s="30" t="s">
        <v>4113</v>
      </c>
      <c r="D2506" s="210">
        <v>2.25</v>
      </c>
    </row>
    <row r="2507" spans="1:4" x14ac:dyDescent="0.25">
      <c r="A2507" s="30">
        <v>3538</v>
      </c>
      <c r="B2507" s="30" t="s">
        <v>7575</v>
      </c>
      <c r="C2507" s="30" t="s">
        <v>4113</v>
      </c>
      <c r="D2507" s="210">
        <v>3.88</v>
      </c>
    </row>
    <row r="2508" spans="1:4" x14ac:dyDescent="0.25">
      <c r="A2508" s="30">
        <v>3497</v>
      </c>
      <c r="B2508" s="30" t="s">
        <v>7576</v>
      </c>
      <c r="C2508" s="30" t="s">
        <v>4113</v>
      </c>
      <c r="D2508" s="210">
        <v>14.51</v>
      </c>
    </row>
    <row r="2509" spans="1:4" x14ac:dyDescent="0.25">
      <c r="A2509" s="30">
        <v>3498</v>
      </c>
      <c r="B2509" s="30" t="s">
        <v>7577</v>
      </c>
      <c r="C2509" s="30" t="s">
        <v>4113</v>
      </c>
      <c r="D2509" s="210">
        <v>4.6100000000000003</v>
      </c>
    </row>
    <row r="2510" spans="1:4" x14ac:dyDescent="0.25">
      <c r="A2510" s="30">
        <v>3496</v>
      </c>
      <c r="B2510" s="30" t="s">
        <v>7578</v>
      </c>
      <c r="C2510" s="30" t="s">
        <v>4113</v>
      </c>
      <c r="D2510" s="210">
        <v>3.72</v>
      </c>
    </row>
    <row r="2511" spans="1:4" x14ac:dyDescent="0.25">
      <c r="A2511" s="30">
        <v>38429</v>
      </c>
      <c r="B2511" s="30" t="s">
        <v>7579</v>
      </c>
      <c r="C2511" s="30" t="s">
        <v>4113</v>
      </c>
      <c r="D2511" s="210">
        <v>13.47</v>
      </c>
    </row>
    <row r="2512" spans="1:4" x14ac:dyDescent="0.25">
      <c r="A2512" s="30">
        <v>38431</v>
      </c>
      <c r="B2512" s="30" t="s">
        <v>7580</v>
      </c>
      <c r="C2512" s="30" t="s">
        <v>4113</v>
      </c>
      <c r="D2512" s="210">
        <v>21.35</v>
      </c>
    </row>
    <row r="2513" spans="1:4" x14ac:dyDescent="0.25">
      <c r="A2513" s="30">
        <v>38430</v>
      </c>
      <c r="B2513" s="30" t="s">
        <v>7581</v>
      </c>
      <c r="C2513" s="30" t="s">
        <v>4113</v>
      </c>
      <c r="D2513" s="210">
        <v>27.28</v>
      </c>
    </row>
    <row r="2514" spans="1:4" x14ac:dyDescent="0.25">
      <c r="A2514" s="30">
        <v>36348</v>
      </c>
      <c r="B2514" s="30" t="s">
        <v>7582</v>
      </c>
      <c r="C2514" s="30" t="s">
        <v>4113</v>
      </c>
      <c r="D2514" s="210">
        <v>1.75</v>
      </c>
    </row>
    <row r="2515" spans="1:4" x14ac:dyDescent="0.25">
      <c r="A2515" s="30">
        <v>36349</v>
      </c>
      <c r="B2515" s="30" t="s">
        <v>7583</v>
      </c>
      <c r="C2515" s="30" t="s">
        <v>4113</v>
      </c>
      <c r="D2515" s="210">
        <v>2.63</v>
      </c>
    </row>
    <row r="2516" spans="1:4" x14ac:dyDescent="0.25">
      <c r="A2516" s="30">
        <v>38433</v>
      </c>
      <c r="B2516" s="30" t="s">
        <v>7584</v>
      </c>
      <c r="C2516" s="30" t="s">
        <v>4113</v>
      </c>
      <c r="D2516" s="210">
        <v>4.88</v>
      </c>
    </row>
    <row r="2517" spans="1:4" x14ac:dyDescent="0.25">
      <c r="A2517" s="30">
        <v>38440</v>
      </c>
      <c r="B2517" s="30" t="s">
        <v>7585</v>
      </c>
      <c r="C2517" s="30" t="s">
        <v>4113</v>
      </c>
      <c r="D2517" s="210">
        <v>168.33</v>
      </c>
    </row>
    <row r="2518" spans="1:4" x14ac:dyDescent="0.25">
      <c r="A2518" s="30">
        <v>36359</v>
      </c>
      <c r="B2518" s="30" t="s">
        <v>7586</v>
      </c>
      <c r="C2518" s="30" t="s">
        <v>4113</v>
      </c>
      <c r="D2518" s="210">
        <v>2.09</v>
      </c>
    </row>
    <row r="2519" spans="1:4" x14ac:dyDescent="0.25">
      <c r="A2519" s="30">
        <v>36360</v>
      </c>
      <c r="B2519" s="30" t="s">
        <v>7587</v>
      </c>
      <c r="C2519" s="30" t="s">
        <v>4113</v>
      </c>
      <c r="D2519" s="210">
        <v>3.23</v>
      </c>
    </row>
    <row r="2520" spans="1:4" x14ac:dyDescent="0.25">
      <c r="A2520" s="30">
        <v>38434</v>
      </c>
      <c r="B2520" s="30" t="s">
        <v>7588</v>
      </c>
      <c r="C2520" s="30" t="s">
        <v>4113</v>
      </c>
      <c r="D2520" s="210">
        <v>4.9400000000000004</v>
      </c>
    </row>
    <row r="2521" spans="1:4" x14ac:dyDescent="0.25">
      <c r="A2521" s="30">
        <v>38435</v>
      </c>
      <c r="B2521" s="30" t="s">
        <v>7589</v>
      </c>
      <c r="C2521" s="30" t="s">
        <v>4113</v>
      </c>
      <c r="D2521" s="210">
        <v>9.39</v>
      </c>
    </row>
    <row r="2522" spans="1:4" x14ac:dyDescent="0.25">
      <c r="A2522" s="30">
        <v>38436</v>
      </c>
      <c r="B2522" s="30" t="s">
        <v>7590</v>
      </c>
      <c r="C2522" s="30" t="s">
        <v>4113</v>
      </c>
      <c r="D2522" s="210">
        <v>19.41</v>
      </c>
    </row>
    <row r="2523" spans="1:4" x14ac:dyDescent="0.25">
      <c r="A2523" s="30">
        <v>38437</v>
      </c>
      <c r="B2523" s="30" t="s">
        <v>7591</v>
      </c>
      <c r="C2523" s="30" t="s">
        <v>4113</v>
      </c>
      <c r="D2523" s="210">
        <v>29.14</v>
      </c>
    </row>
    <row r="2524" spans="1:4" x14ac:dyDescent="0.25">
      <c r="A2524" s="30">
        <v>38438</v>
      </c>
      <c r="B2524" s="30" t="s">
        <v>7592</v>
      </c>
      <c r="C2524" s="30" t="s">
        <v>4113</v>
      </c>
      <c r="D2524" s="210">
        <v>73.64</v>
      </c>
    </row>
    <row r="2525" spans="1:4" x14ac:dyDescent="0.25">
      <c r="A2525" s="30">
        <v>38439</v>
      </c>
      <c r="B2525" s="30" t="s">
        <v>7593</v>
      </c>
      <c r="C2525" s="30" t="s">
        <v>4113</v>
      </c>
      <c r="D2525" s="210">
        <v>112.24</v>
      </c>
    </row>
    <row r="2526" spans="1:4" x14ac:dyDescent="0.25">
      <c r="A2526" s="30">
        <v>10836</v>
      </c>
      <c r="B2526" s="30" t="s">
        <v>7594</v>
      </c>
      <c r="C2526" s="30" t="s">
        <v>4113</v>
      </c>
      <c r="D2526" s="210">
        <v>17.440000000000001</v>
      </c>
    </row>
    <row r="2527" spans="1:4" x14ac:dyDescent="0.25">
      <c r="A2527" s="30">
        <v>20128</v>
      </c>
      <c r="B2527" s="30" t="s">
        <v>7595</v>
      </c>
      <c r="C2527" s="30" t="s">
        <v>4113</v>
      </c>
      <c r="D2527" s="210">
        <v>51.11</v>
      </c>
    </row>
    <row r="2528" spans="1:4" x14ac:dyDescent="0.25">
      <c r="A2528" s="30">
        <v>20131</v>
      </c>
      <c r="B2528" s="30" t="s">
        <v>7596</v>
      </c>
      <c r="C2528" s="30" t="s">
        <v>4113</v>
      </c>
      <c r="D2528" s="210">
        <v>46.65</v>
      </c>
    </row>
    <row r="2529" spans="1:4" x14ac:dyDescent="0.25">
      <c r="A2529" s="30">
        <v>3521</v>
      </c>
      <c r="B2529" s="30" t="s">
        <v>7597</v>
      </c>
      <c r="C2529" s="30" t="s">
        <v>4113</v>
      </c>
      <c r="D2529" s="210">
        <v>1.96</v>
      </c>
    </row>
    <row r="2530" spans="1:4" x14ac:dyDescent="0.25">
      <c r="A2530" s="30">
        <v>3531</v>
      </c>
      <c r="B2530" s="30" t="s">
        <v>7598</v>
      </c>
      <c r="C2530" s="30" t="s">
        <v>4113</v>
      </c>
      <c r="D2530" s="210">
        <v>2.21</v>
      </c>
    </row>
    <row r="2531" spans="1:4" x14ac:dyDescent="0.25">
      <c r="A2531" s="30">
        <v>3522</v>
      </c>
      <c r="B2531" s="30" t="s">
        <v>7599</v>
      </c>
      <c r="C2531" s="30" t="s">
        <v>4113</v>
      </c>
      <c r="D2531" s="210">
        <v>3.29</v>
      </c>
    </row>
    <row r="2532" spans="1:4" x14ac:dyDescent="0.25">
      <c r="A2532" s="30">
        <v>3527</v>
      </c>
      <c r="B2532" s="30" t="s">
        <v>7600</v>
      </c>
      <c r="C2532" s="30" t="s">
        <v>4113</v>
      </c>
      <c r="D2532" s="210">
        <v>11.33</v>
      </c>
    </row>
    <row r="2533" spans="1:4" x14ac:dyDescent="0.25">
      <c r="A2533" s="30">
        <v>10835</v>
      </c>
      <c r="B2533" s="30" t="s">
        <v>7601</v>
      </c>
      <c r="C2533" s="30" t="s">
        <v>4113</v>
      </c>
      <c r="D2533" s="210">
        <v>3.65</v>
      </c>
    </row>
    <row r="2534" spans="1:4" x14ac:dyDescent="0.25">
      <c r="A2534" s="30">
        <v>3475</v>
      </c>
      <c r="B2534" s="30" t="s">
        <v>7602</v>
      </c>
      <c r="C2534" s="30" t="s">
        <v>4113</v>
      </c>
      <c r="D2534" s="210">
        <v>3.8</v>
      </c>
    </row>
    <row r="2535" spans="1:4" x14ac:dyDescent="0.25">
      <c r="A2535" s="30">
        <v>3485</v>
      </c>
      <c r="B2535" s="30" t="s">
        <v>7603</v>
      </c>
      <c r="C2535" s="30" t="s">
        <v>4113</v>
      </c>
      <c r="D2535" s="210">
        <v>12.16</v>
      </c>
    </row>
    <row r="2536" spans="1:4" x14ac:dyDescent="0.25">
      <c r="A2536" s="30">
        <v>3534</v>
      </c>
      <c r="B2536" s="30" t="s">
        <v>7604</v>
      </c>
      <c r="C2536" s="30" t="s">
        <v>4113</v>
      </c>
      <c r="D2536" s="210">
        <v>4.8099999999999996</v>
      </c>
    </row>
    <row r="2537" spans="1:4" x14ac:dyDescent="0.25">
      <c r="A2537" s="30">
        <v>3543</v>
      </c>
      <c r="B2537" s="30" t="s">
        <v>7605</v>
      </c>
      <c r="C2537" s="30" t="s">
        <v>4113</v>
      </c>
      <c r="D2537" s="210">
        <v>2.41</v>
      </c>
    </row>
    <row r="2538" spans="1:4" x14ac:dyDescent="0.25">
      <c r="A2538" s="30">
        <v>3482</v>
      </c>
      <c r="B2538" s="30" t="s">
        <v>7606</v>
      </c>
      <c r="C2538" s="30" t="s">
        <v>4113</v>
      </c>
      <c r="D2538" s="210">
        <v>6.11</v>
      </c>
    </row>
    <row r="2539" spans="1:4" x14ac:dyDescent="0.25">
      <c r="A2539" s="30">
        <v>3505</v>
      </c>
      <c r="B2539" s="30" t="s">
        <v>7607</v>
      </c>
      <c r="C2539" s="30" t="s">
        <v>4113</v>
      </c>
      <c r="D2539" s="210">
        <v>3.46</v>
      </c>
    </row>
    <row r="2540" spans="1:4" x14ac:dyDescent="0.25">
      <c r="A2540" s="30">
        <v>3516</v>
      </c>
      <c r="B2540" s="30" t="s">
        <v>7608</v>
      </c>
      <c r="C2540" s="30" t="s">
        <v>4113</v>
      </c>
      <c r="D2540" s="210">
        <v>0.95</v>
      </c>
    </row>
    <row r="2541" spans="1:4" x14ac:dyDescent="0.25">
      <c r="A2541" s="30">
        <v>3517</v>
      </c>
      <c r="B2541" s="30" t="s">
        <v>7609</v>
      </c>
      <c r="C2541" s="30" t="s">
        <v>4113</v>
      </c>
      <c r="D2541" s="210">
        <v>3.33</v>
      </c>
    </row>
    <row r="2542" spans="1:4" x14ac:dyDescent="0.25">
      <c r="A2542" s="30">
        <v>3515</v>
      </c>
      <c r="B2542" s="30" t="s">
        <v>7610</v>
      </c>
      <c r="C2542" s="30" t="s">
        <v>4113</v>
      </c>
      <c r="D2542" s="210">
        <v>5.61</v>
      </c>
    </row>
    <row r="2543" spans="1:4" x14ac:dyDescent="0.25">
      <c r="A2543" s="30">
        <v>20147</v>
      </c>
      <c r="B2543" s="30" t="s">
        <v>7611</v>
      </c>
      <c r="C2543" s="30" t="s">
        <v>4113</v>
      </c>
      <c r="D2543" s="210">
        <v>6.04</v>
      </c>
    </row>
    <row r="2544" spans="1:4" x14ac:dyDescent="0.25">
      <c r="A2544" s="30">
        <v>3524</v>
      </c>
      <c r="B2544" s="30" t="s">
        <v>7612</v>
      </c>
      <c r="C2544" s="30" t="s">
        <v>4113</v>
      </c>
      <c r="D2544" s="210">
        <v>7.16</v>
      </c>
    </row>
    <row r="2545" spans="1:4" x14ac:dyDescent="0.25">
      <c r="A2545" s="30">
        <v>3532</v>
      </c>
      <c r="B2545" s="30" t="s">
        <v>7613</v>
      </c>
      <c r="C2545" s="30" t="s">
        <v>4113</v>
      </c>
      <c r="D2545" s="210">
        <v>13.11</v>
      </c>
    </row>
    <row r="2546" spans="1:4" x14ac:dyDescent="0.25">
      <c r="A2546" s="30">
        <v>3528</v>
      </c>
      <c r="B2546" s="30" t="s">
        <v>7614</v>
      </c>
      <c r="C2546" s="30" t="s">
        <v>4113</v>
      </c>
      <c r="D2546" s="210">
        <v>7.52</v>
      </c>
    </row>
    <row r="2547" spans="1:4" x14ac:dyDescent="0.25">
      <c r="A2547" s="30">
        <v>37952</v>
      </c>
      <c r="B2547" s="30" t="s">
        <v>7615</v>
      </c>
      <c r="C2547" s="30" t="s">
        <v>4113</v>
      </c>
      <c r="D2547" s="210">
        <v>53.59</v>
      </c>
    </row>
    <row r="2548" spans="1:4" x14ac:dyDescent="0.25">
      <c r="A2548" s="30">
        <v>37951</v>
      </c>
      <c r="B2548" s="30" t="s">
        <v>7616</v>
      </c>
      <c r="C2548" s="30" t="s">
        <v>4113</v>
      </c>
      <c r="D2548" s="210">
        <v>1.95</v>
      </c>
    </row>
    <row r="2549" spans="1:4" x14ac:dyDescent="0.25">
      <c r="A2549" s="30">
        <v>3518</v>
      </c>
      <c r="B2549" s="30" t="s">
        <v>7617</v>
      </c>
      <c r="C2549" s="30" t="s">
        <v>4113</v>
      </c>
      <c r="D2549" s="210">
        <v>2.85</v>
      </c>
    </row>
    <row r="2550" spans="1:4" x14ac:dyDescent="0.25">
      <c r="A2550" s="30">
        <v>3519</v>
      </c>
      <c r="B2550" s="30" t="s">
        <v>7618</v>
      </c>
      <c r="C2550" s="30" t="s">
        <v>4113</v>
      </c>
      <c r="D2550" s="210">
        <v>6.76</v>
      </c>
    </row>
    <row r="2551" spans="1:4" x14ac:dyDescent="0.25">
      <c r="A2551" s="30">
        <v>3520</v>
      </c>
      <c r="B2551" s="30" t="s">
        <v>7619</v>
      </c>
      <c r="C2551" s="30" t="s">
        <v>4113</v>
      </c>
      <c r="D2551" s="210">
        <v>7.57</v>
      </c>
    </row>
    <row r="2552" spans="1:4" x14ac:dyDescent="0.25">
      <c r="A2552" s="30">
        <v>37950</v>
      </c>
      <c r="B2552" s="30" t="s">
        <v>7620</v>
      </c>
      <c r="C2552" s="30" t="s">
        <v>4113</v>
      </c>
      <c r="D2552" s="210">
        <v>46.65</v>
      </c>
    </row>
    <row r="2553" spans="1:4" x14ac:dyDescent="0.25">
      <c r="A2553" s="30">
        <v>37949</v>
      </c>
      <c r="B2553" s="30" t="s">
        <v>7621</v>
      </c>
      <c r="C2553" s="30" t="s">
        <v>4113</v>
      </c>
      <c r="D2553" s="210">
        <v>1.71</v>
      </c>
    </row>
    <row r="2554" spans="1:4" x14ac:dyDescent="0.25">
      <c r="A2554" s="30">
        <v>3526</v>
      </c>
      <c r="B2554" s="30" t="s">
        <v>7622</v>
      </c>
      <c r="C2554" s="30" t="s">
        <v>4113</v>
      </c>
      <c r="D2554" s="210">
        <v>2.29</v>
      </c>
    </row>
    <row r="2555" spans="1:4" x14ac:dyDescent="0.25">
      <c r="A2555" s="30">
        <v>3509</v>
      </c>
      <c r="B2555" s="30" t="s">
        <v>7623</v>
      </c>
      <c r="C2555" s="30" t="s">
        <v>4113</v>
      </c>
      <c r="D2555" s="210">
        <v>5.95</v>
      </c>
    </row>
    <row r="2556" spans="1:4" x14ac:dyDescent="0.25">
      <c r="A2556" s="30">
        <v>3530</v>
      </c>
      <c r="B2556" s="30" t="s">
        <v>7624</v>
      </c>
      <c r="C2556" s="30" t="s">
        <v>4113</v>
      </c>
      <c r="D2556" s="210">
        <v>225.66</v>
      </c>
    </row>
    <row r="2557" spans="1:4" x14ac:dyDescent="0.25">
      <c r="A2557" s="30">
        <v>3542</v>
      </c>
      <c r="B2557" s="30" t="s">
        <v>7625</v>
      </c>
      <c r="C2557" s="30" t="s">
        <v>4113</v>
      </c>
      <c r="D2557" s="210">
        <v>0.52</v>
      </c>
    </row>
    <row r="2558" spans="1:4" x14ac:dyDescent="0.25">
      <c r="A2558" s="30">
        <v>3529</v>
      </c>
      <c r="B2558" s="30" t="s">
        <v>7626</v>
      </c>
      <c r="C2558" s="30" t="s">
        <v>4113</v>
      </c>
      <c r="D2558" s="210">
        <v>0.72</v>
      </c>
    </row>
    <row r="2559" spans="1:4" x14ac:dyDescent="0.25">
      <c r="A2559" s="30">
        <v>3536</v>
      </c>
      <c r="B2559" s="30" t="s">
        <v>7627</v>
      </c>
      <c r="C2559" s="30" t="s">
        <v>4113</v>
      </c>
      <c r="D2559" s="210">
        <v>2.16</v>
      </c>
    </row>
    <row r="2560" spans="1:4" x14ac:dyDescent="0.25">
      <c r="A2560" s="30">
        <v>3535</v>
      </c>
      <c r="B2560" s="30" t="s">
        <v>7628</v>
      </c>
      <c r="C2560" s="30" t="s">
        <v>4113</v>
      </c>
      <c r="D2560" s="210">
        <v>5.12</v>
      </c>
    </row>
    <row r="2561" spans="1:4" x14ac:dyDescent="0.25">
      <c r="A2561" s="30">
        <v>3540</v>
      </c>
      <c r="B2561" s="30" t="s">
        <v>7629</v>
      </c>
      <c r="C2561" s="30" t="s">
        <v>4113</v>
      </c>
      <c r="D2561" s="210">
        <v>5.54</v>
      </c>
    </row>
    <row r="2562" spans="1:4" x14ac:dyDescent="0.25">
      <c r="A2562" s="30">
        <v>3539</v>
      </c>
      <c r="B2562" s="30" t="s">
        <v>7630</v>
      </c>
      <c r="C2562" s="30" t="s">
        <v>4113</v>
      </c>
      <c r="D2562" s="210">
        <v>24.07</v>
      </c>
    </row>
    <row r="2563" spans="1:4" x14ac:dyDescent="0.25">
      <c r="A2563" s="30">
        <v>3513</v>
      </c>
      <c r="B2563" s="30" t="s">
        <v>7631</v>
      </c>
      <c r="C2563" s="30" t="s">
        <v>4113</v>
      </c>
      <c r="D2563" s="210">
        <v>106.97</v>
      </c>
    </row>
    <row r="2564" spans="1:4" x14ac:dyDescent="0.25">
      <c r="A2564" s="30">
        <v>3492</v>
      </c>
      <c r="B2564" s="30" t="s">
        <v>7632</v>
      </c>
      <c r="C2564" s="30" t="s">
        <v>4113</v>
      </c>
      <c r="D2564" s="210">
        <v>20.59</v>
      </c>
    </row>
    <row r="2565" spans="1:4" x14ac:dyDescent="0.25">
      <c r="A2565" s="30">
        <v>3491</v>
      </c>
      <c r="B2565" s="30" t="s">
        <v>7633</v>
      </c>
      <c r="C2565" s="30" t="s">
        <v>4113</v>
      </c>
      <c r="D2565" s="210">
        <v>11.74</v>
      </c>
    </row>
    <row r="2566" spans="1:4" x14ac:dyDescent="0.25">
      <c r="A2566" s="30">
        <v>3493</v>
      </c>
      <c r="B2566" s="30" t="s">
        <v>7634</v>
      </c>
      <c r="C2566" s="30" t="s">
        <v>4113</v>
      </c>
      <c r="D2566" s="210">
        <v>28.15</v>
      </c>
    </row>
    <row r="2567" spans="1:4" x14ac:dyDescent="0.25">
      <c r="A2567" s="30">
        <v>12628</v>
      </c>
      <c r="B2567" s="30" t="s">
        <v>7635</v>
      </c>
      <c r="C2567" s="30" t="s">
        <v>4113</v>
      </c>
      <c r="D2567" s="210">
        <v>6.82</v>
      </c>
    </row>
    <row r="2568" spans="1:4" x14ac:dyDescent="0.25">
      <c r="A2568" s="30">
        <v>12629</v>
      </c>
      <c r="B2568" s="30" t="s">
        <v>7636</v>
      </c>
      <c r="C2568" s="30" t="s">
        <v>4113</v>
      </c>
      <c r="D2568" s="210">
        <v>7.4</v>
      </c>
    </row>
    <row r="2569" spans="1:4" x14ac:dyDescent="0.25">
      <c r="A2569" s="30">
        <v>3481</v>
      </c>
      <c r="B2569" s="30" t="s">
        <v>7637</v>
      </c>
      <c r="C2569" s="30" t="s">
        <v>4113</v>
      </c>
      <c r="D2569" s="210">
        <v>14.26</v>
      </c>
    </row>
    <row r="2570" spans="1:4" x14ac:dyDescent="0.25">
      <c r="A2570" s="30">
        <v>3510</v>
      </c>
      <c r="B2570" s="30" t="s">
        <v>7638</v>
      </c>
      <c r="C2570" s="30" t="s">
        <v>4113</v>
      </c>
      <c r="D2570" s="210">
        <v>13.33</v>
      </c>
    </row>
    <row r="2571" spans="1:4" x14ac:dyDescent="0.25">
      <c r="A2571" s="30">
        <v>3508</v>
      </c>
      <c r="B2571" s="30" t="s">
        <v>7639</v>
      </c>
      <c r="C2571" s="30" t="s">
        <v>4113</v>
      </c>
      <c r="D2571" s="210">
        <v>34.840000000000003</v>
      </c>
    </row>
    <row r="2572" spans="1:4" x14ac:dyDescent="0.25">
      <c r="A2572" s="30">
        <v>38939</v>
      </c>
      <c r="B2572" s="30" t="s">
        <v>7640</v>
      </c>
      <c r="C2572" s="30" t="s">
        <v>4113</v>
      </c>
      <c r="D2572" s="210">
        <v>18.420000000000002</v>
      </c>
    </row>
    <row r="2573" spans="1:4" x14ac:dyDescent="0.25">
      <c r="A2573" s="30">
        <v>38940</v>
      </c>
      <c r="B2573" s="30" t="s">
        <v>7641</v>
      </c>
      <c r="C2573" s="30" t="s">
        <v>4113</v>
      </c>
      <c r="D2573" s="210">
        <v>28.13</v>
      </c>
    </row>
    <row r="2574" spans="1:4" x14ac:dyDescent="0.25">
      <c r="A2574" s="30">
        <v>38941</v>
      </c>
      <c r="B2574" s="30" t="s">
        <v>7642</v>
      </c>
      <c r="C2574" s="30" t="s">
        <v>4113</v>
      </c>
      <c r="D2574" s="210">
        <v>33.229999999999997</v>
      </c>
    </row>
    <row r="2575" spans="1:4" x14ac:dyDescent="0.25">
      <c r="A2575" s="30">
        <v>38942</v>
      </c>
      <c r="B2575" s="30" t="s">
        <v>7643</v>
      </c>
      <c r="C2575" s="30" t="s">
        <v>4113</v>
      </c>
      <c r="D2575" s="210">
        <v>37.22</v>
      </c>
    </row>
    <row r="2576" spans="1:4" x14ac:dyDescent="0.25">
      <c r="A2576" s="30">
        <v>38987</v>
      </c>
      <c r="B2576" s="30" t="s">
        <v>7644</v>
      </c>
      <c r="C2576" s="30" t="s">
        <v>4113</v>
      </c>
      <c r="D2576" s="210">
        <v>8.74</v>
      </c>
    </row>
    <row r="2577" spans="1:4" x14ac:dyDescent="0.25">
      <c r="A2577" s="30">
        <v>38988</v>
      </c>
      <c r="B2577" s="30" t="s">
        <v>7645</v>
      </c>
      <c r="C2577" s="30" t="s">
        <v>4113</v>
      </c>
      <c r="D2577" s="210">
        <v>20.29</v>
      </c>
    </row>
    <row r="2578" spans="1:4" x14ac:dyDescent="0.25">
      <c r="A2578" s="30">
        <v>38989</v>
      </c>
      <c r="B2578" s="30" t="s">
        <v>7646</v>
      </c>
      <c r="C2578" s="30" t="s">
        <v>4113</v>
      </c>
      <c r="D2578" s="210">
        <v>26.97</v>
      </c>
    </row>
    <row r="2579" spans="1:4" x14ac:dyDescent="0.25">
      <c r="A2579" s="30">
        <v>38990</v>
      </c>
      <c r="B2579" s="30" t="s">
        <v>7647</v>
      </c>
      <c r="C2579" s="30" t="s">
        <v>4113</v>
      </c>
      <c r="D2579" s="210">
        <v>71.08</v>
      </c>
    </row>
    <row r="2580" spans="1:4" x14ac:dyDescent="0.25">
      <c r="A2580" s="30">
        <v>38991</v>
      </c>
      <c r="B2580" s="30" t="s">
        <v>7648</v>
      </c>
      <c r="C2580" s="30" t="s">
        <v>4113</v>
      </c>
      <c r="D2580" s="210">
        <v>143.62</v>
      </c>
    </row>
    <row r="2581" spans="1:4" x14ac:dyDescent="0.25">
      <c r="A2581" s="30">
        <v>38913</v>
      </c>
      <c r="B2581" s="30" t="s">
        <v>7649</v>
      </c>
      <c r="C2581" s="30" t="s">
        <v>4113</v>
      </c>
      <c r="D2581" s="210">
        <v>17.100000000000001</v>
      </c>
    </row>
    <row r="2582" spans="1:4" x14ac:dyDescent="0.25">
      <c r="A2582" s="30">
        <v>38914</v>
      </c>
      <c r="B2582" s="30" t="s">
        <v>7650</v>
      </c>
      <c r="C2582" s="30" t="s">
        <v>4113</v>
      </c>
      <c r="D2582" s="210">
        <v>19.829999999999998</v>
      </c>
    </row>
    <row r="2583" spans="1:4" x14ac:dyDescent="0.25">
      <c r="A2583" s="30">
        <v>38915</v>
      </c>
      <c r="B2583" s="30" t="s">
        <v>7651</v>
      </c>
      <c r="C2583" s="30" t="s">
        <v>4113</v>
      </c>
      <c r="D2583" s="210">
        <v>34.43</v>
      </c>
    </row>
    <row r="2584" spans="1:4" x14ac:dyDescent="0.25">
      <c r="A2584" s="30">
        <v>38916</v>
      </c>
      <c r="B2584" s="30" t="s">
        <v>7652</v>
      </c>
      <c r="C2584" s="30" t="s">
        <v>4113</v>
      </c>
      <c r="D2584" s="210">
        <v>45.43</v>
      </c>
    </row>
    <row r="2585" spans="1:4" x14ac:dyDescent="0.25">
      <c r="A2585" s="30">
        <v>39300</v>
      </c>
      <c r="B2585" s="30" t="s">
        <v>7653</v>
      </c>
      <c r="C2585" s="30" t="s">
        <v>4113</v>
      </c>
      <c r="D2585" s="210">
        <v>15.45</v>
      </c>
    </row>
    <row r="2586" spans="1:4" x14ac:dyDescent="0.25">
      <c r="A2586" s="30">
        <v>39301</v>
      </c>
      <c r="B2586" s="30" t="s">
        <v>7654</v>
      </c>
      <c r="C2586" s="30" t="s">
        <v>4113</v>
      </c>
      <c r="D2586" s="210">
        <v>21.43</v>
      </c>
    </row>
    <row r="2587" spans="1:4" x14ac:dyDescent="0.25">
      <c r="A2587" s="30">
        <v>39302</v>
      </c>
      <c r="B2587" s="30" t="s">
        <v>7655</v>
      </c>
      <c r="C2587" s="30" t="s">
        <v>4113</v>
      </c>
      <c r="D2587" s="210">
        <v>26.93</v>
      </c>
    </row>
    <row r="2588" spans="1:4" x14ac:dyDescent="0.25">
      <c r="A2588" s="30">
        <v>39303</v>
      </c>
      <c r="B2588" s="30" t="s">
        <v>7656</v>
      </c>
      <c r="C2588" s="30" t="s">
        <v>4113</v>
      </c>
      <c r="D2588" s="210">
        <v>47.34</v>
      </c>
    </row>
    <row r="2589" spans="1:4" x14ac:dyDescent="0.25">
      <c r="A2589" s="30">
        <v>38923</v>
      </c>
      <c r="B2589" s="30" t="s">
        <v>7657</v>
      </c>
      <c r="C2589" s="30" t="s">
        <v>4113</v>
      </c>
      <c r="D2589" s="210">
        <v>15.08</v>
      </c>
    </row>
    <row r="2590" spans="1:4" x14ac:dyDescent="0.25">
      <c r="A2590" s="30">
        <v>38925</v>
      </c>
      <c r="B2590" s="30" t="s">
        <v>7658</v>
      </c>
      <c r="C2590" s="30" t="s">
        <v>4113</v>
      </c>
      <c r="D2590" s="210">
        <v>16.2</v>
      </c>
    </row>
    <row r="2591" spans="1:4" x14ac:dyDescent="0.25">
      <c r="A2591" s="30">
        <v>38926</v>
      </c>
      <c r="B2591" s="30" t="s">
        <v>7659</v>
      </c>
      <c r="C2591" s="30" t="s">
        <v>4113</v>
      </c>
      <c r="D2591" s="210">
        <v>23.15</v>
      </c>
    </row>
    <row r="2592" spans="1:4" x14ac:dyDescent="0.25">
      <c r="A2592" s="30">
        <v>38927</v>
      </c>
      <c r="B2592" s="30" t="s">
        <v>7660</v>
      </c>
      <c r="C2592" s="30" t="s">
        <v>4113</v>
      </c>
      <c r="D2592" s="210">
        <v>24.76</v>
      </c>
    </row>
    <row r="2593" spans="1:4" x14ac:dyDescent="0.25">
      <c r="A2593" s="30">
        <v>39304</v>
      </c>
      <c r="B2593" s="30" t="s">
        <v>7661</v>
      </c>
      <c r="C2593" s="30" t="s">
        <v>4113</v>
      </c>
      <c r="D2593" s="210">
        <v>19.07</v>
      </c>
    </row>
    <row r="2594" spans="1:4" x14ac:dyDescent="0.25">
      <c r="A2594" s="30">
        <v>38924</v>
      </c>
      <c r="B2594" s="30" t="s">
        <v>7662</v>
      </c>
      <c r="C2594" s="30" t="s">
        <v>4113</v>
      </c>
      <c r="D2594" s="210">
        <v>27.18</v>
      </c>
    </row>
    <row r="2595" spans="1:4" x14ac:dyDescent="0.25">
      <c r="A2595" s="30">
        <v>39305</v>
      </c>
      <c r="B2595" s="30" t="s">
        <v>7663</v>
      </c>
      <c r="C2595" s="30" t="s">
        <v>4113</v>
      </c>
      <c r="D2595" s="210">
        <v>24.97</v>
      </c>
    </row>
    <row r="2596" spans="1:4" x14ac:dyDescent="0.25">
      <c r="A2596" s="30">
        <v>39306</v>
      </c>
      <c r="B2596" s="30" t="s">
        <v>7664</v>
      </c>
      <c r="C2596" s="30" t="s">
        <v>4113</v>
      </c>
      <c r="D2596" s="210">
        <v>31.24</v>
      </c>
    </row>
    <row r="2597" spans="1:4" x14ac:dyDescent="0.25">
      <c r="A2597" s="30">
        <v>38928</v>
      </c>
      <c r="B2597" s="30" t="s">
        <v>7665</v>
      </c>
      <c r="C2597" s="30" t="s">
        <v>4113</v>
      </c>
      <c r="D2597" s="210">
        <v>27.44</v>
      </c>
    </row>
    <row r="2598" spans="1:4" x14ac:dyDescent="0.25">
      <c r="A2598" s="30">
        <v>38929</v>
      </c>
      <c r="B2598" s="30" t="s">
        <v>7666</v>
      </c>
      <c r="C2598" s="30" t="s">
        <v>4113</v>
      </c>
      <c r="D2598" s="210">
        <v>48.65</v>
      </c>
    </row>
    <row r="2599" spans="1:4" x14ac:dyDescent="0.25">
      <c r="A2599" s="30">
        <v>39307</v>
      </c>
      <c r="B2599" s="30" t="s">
        <v>7667</v>
      </c>
      <c r="C2599" s="30" t="s">
        <v>4113</v>
      </c>
      <c r="D2599" s="210">
        <v>35.950000000000003</v>
      </c>
    </row>
    <row r="2600" spans="1:4" x14ac:dyDescent="0.25">
      <c r="A2600" s="30">
        <v>38930</v>
      </c>
      <c r="B2600" s="30" t="s">
        <v>7668</v>
      </c>
      <c r="C2600" s="30" t="s">
        <v>4113</v>
      </c>
      <c r="D2600" s="210">
        <v>61.12</v>
      </c>
    </row>
    <row r="2601" spans="1:4" x14ac:dyDescent="0.25">
      <c r="A2601" s="30">
        <v>38931</v>
      </c>
      <c r="B2601" s="30" t="s">
        <v>7669</v>
      </c>
      <c r="C2601" s="30" t="s">
        <v>4113</v>
      </c>
      <c r="D2601" s="210">
        <v>15.39</v>
      </c>
    </row>
    <row r="2602" spans="1:4" x14ac:dyDescent="0.25">
      <c r="A2602" s="30">
        <v>38932</v>
      </c>
      <c r="B2602" s="30" t="s">
        <v>7670</v>
      </c>
      <c r="C2602" s="30" t="s">
        <v>4113</v>
      </c>
      <c r="D2602" s="210">
        <v>15.55</v>
      </c>
    </row>
    <row r="2603" spans="1:4" x14ac:dyDescent="0.25">
      <c r="A2603" s="30">
        <v>38934</v>
      </c>
      <c r="B2603" s="30" t="s">
        <v>7671</v>
      </c>
      <c r="C2603" s="30" t="s">
        <v>4113</v>
      </c>
      <c r="D2603" s="210">
        <v>22.97</v>
      </c>
    </row>
    <row r="2604" spans="1:4" x14ac:dyDescent="0.25">
      <c r="A2604" s="30">
        <v>38935</v>
      </c>
      <c r="B2604" s="30" t="s">
        <v>7672</v>
      </c>
      <c r="C2604" s="30" t="s">
        <v>4113</v>
      </c>
      <c r="D2604" s="210">
        <v>24.58</v>
      </c>
    </row>
    <row r="2605" spans="1:4" x14ac:dyDescent="0.25">
      <c r="A2605" s="30">
        <v>38936</v>
      </c>
      <c r="B2605" s="30" t="s">
        <v>7673</v>
      </c>
      <c r="C2605" s="30" t="s">
        <v>4113</v>
      </c>
      <c r="D2605" s="210">
        <v>26.33</v>
      </c>
    </row>
    <row r="2606" spans="1:4" x14ac:dyDescent="0.25">
      <c r="A2606" s="30">
        <v>38937</v>
      </c>
      <c r="B2606" s="30" t="s">
        <v>7674</v>
      </c>
      <c r="C2606" s="30" t="s">
        <v>4113</v>
      </c>
      <c r="D2606" s="210">
        <v>32.08</v>
      </c>
    </row>
    <row r="2607" spans="1:4" x14ac:dyDescent="0.25">
      <c r="A2607" s="30">
        <v>38938</v>
      </c>
      <c r="B2607" s="30" t="s">
        <v>7675</v>
      </c>
      <c r="C2607" s="30" t="s">
        <v>4113</v>
      </c>
      <c r="D2607" s="210">
        <v>47.7</v>
      </c>
    </row>
    <row r="2608" spans="1:4" x14ac:dyDescent="0.25">
      <c r="A2608" s="30">
        <v>3489</v>
      </c>
      <c r="B2608" s="30" t="s">
        <v>7676</v>
      </c>
      <c r="C2608" s="30" t="s">
        <v>4113</v>
      </c>
      <c r="D2608" s="210">
        <v>13.17</v>
      </c>
    </row>
    <row r="2609" spans="1:4" x14ac:dyDescent="0.25">
      <c r="A2609" s="30">
        <v>20151</v>
      </c>
      <c r="B2609" s="30" t="s">
        <v>13406</v>
      </c>
      <c r="C2609" s="30" t="s">
        <v>4113</v>
      </c>
      <c r="D2609" s="210">
        <v>21.01</v>
      </c>
    </row>
    <row r="2610" spans="1:4" x14ac:dyDescent="0.25">
      <c r="A2610" s="30">
        <v>20152</v>
      </c>
      <c r="B2610" s="30" t="s">
        <v>13407</v>
      </c>
      <c r="C2610" s="30" t="s">
        <v>4113</v>
      </c>
      <c r="D2610" s="210">
        <v>73.11</v>
      </c>
    </row>
    <row r="2611" spans="1:4" x14ac:dyDescent="0.25">
      <c r="A2611" s="30">
        <v>20148</v>
      </c>
      <c r="B2611" s="30" t="s">
        <v>13408</v>
      </c>
      <c r="C2611" s="30" t="s">
        <v>4113</v>
      </c>
      <c r="D2611" s="210">
        <v>4.18</v>
      </c>
    </row>
    <row r="2612" spans="1:4" x14ac:dyDescent="0.25">
      <c r="A2612" s="30">
        <v>20149</v>
      </c>
      <c r="B2612" s="30" t="s">
        <v>13409</v>
      </c>
      <c r="C2612" s="30" t="s">
        <v>4113</v>
      </c>
      <c r="D2612" s="210">
        <v>6.47</v>
      </c>
    </row>
    <row r="2613" spans="1:4" x14ac:dyDescent="0.25">
      <c r="A2613" s="30">
        <v>20150</v>
      </c>
      <c r="B2613" s="30" t="s">
        <v>13410</v>
      </c>
      <c r="C2613" s="30" t="s">
        <v>4113</v>
      </c>
      <c r="D2613" s="210">
        <v>15.08</v>
      </c>
    </row>
    <row r="2614" spans="1:4" x14ac:dyDescent="0.25">
      <c r="A2614" s="30">
        <v>20157</v>
      </c>
      <c r="B2614" s="30" t="s">
        <v>13411</v>
      </c>
      <c r="C2614" s="30" t="s">
        <v>4113</v>
      </c>
      <c r="D2614" s="210">
        <v>28.35</v>
      </c>
    </row>
    <row r="2615" spans="1:4" x14ac:dyDescent="0.25">
      <c r="A2615" s="30">
        <v>20158</v>
      </c>
      <c r="B2615" s="30" t="s">
        <v>13412</v>
      </c>
      <c r="C2615" s="30" t="s">
        <v>4113</v>
      </c>
      <c r="D2615" s="210">
        <v>94.18</v>
      </c>
    </row>
    <row r="2616" spans="1:4" x14ac:dyDescent="0.25">
      <c r="A2616" s="30">
        <v>20154</v>
      </c>
      <c r="B2616" s="30" t="s">
        <v>13413</v>
      </c>
      <c r="C2616" s="30" t="s">
        <v>4113</v>
      </c>
      <c r="D2616" s="210">
        <v>5.37</v>
      </c>
    </row>
    <row r="2617" spans="1:4" x14ac:dyDescent="0.25">
      <c r="A2617" s="30">
        <v>20155</v>
      </c>
      <c r="B2617" s="30" t="s">
        <v>13414</v>
      </c>
      <c r="C2617" s="30" t="s">
        <v>4113</v>
      </c>
      <c r="D2617" s="210">
        <v>8.0399999999999991</v>
      </c>
    </row>
    <row r="2618" spans="1:4" x14ac:dyDescent="0.25">
      <c r="A2618" s="30">
        <v>20156</v>
      </c>
      <c r="B2618" s="30" t="s">
        <v>13415</v>
      </c>
      <c r="C2618" s="30" t="s">
        <v>4113</v>
      </c>
      <c r="D2618" s="210">
        <v>18.100000000000001</v>
      </c>
    </row>
    <row r="2619" spans="1:4" x14ac:dyDescent="0.25">
      <c r="A2619" s="30">
        <v>3512</v>
      </c>
      <c r="B2619" s="30" t="s">
        <v>7677</v>
      </c>
      <c r="C2619" s="30" t="s">
        <v>4113</v>
      </c>
      <c r="D2619" s="210">
        <v>206.37</v>
      </c>
    </row>
    <row r="2620" spans="1:4" x14ac:dyDescent="0.25">
      <c r="A2620" s="30">
        <v>3499</v>
      </c>
      <c r="B2620" s="30" t="s">
        <v>7678</v>
      </c>
      <c r="C2620" s="30" t="s">
        <v>4113</v>
      </c>
      <c r="D2620" s="210">
        <v>0.88</v>
      </c>
    </row>
    <row r="2621" spans="1:4" x14ac:dyDescent="0.25">
      <c r="A2621" s="30">
        <v>3500</v>
      </c>
      <c r="B2621" s="30" t="s">
        <v>7679</v>
      </c>
      <c r="C2621" s="30" t="s">
        <v>4113</v>
      </c>
      <c r="D2621" s="210">
        <v>1.48</v>
      </c>
    </row>
    <row r="2622" spans="1:4" x14ac:dyDescent="0.25">
      <c r="A2622" s="30">
        <v>3501</v>
      </c>
      <c r="B2622" s="30" t="s">
        <v>7680</v>
      </c>
      <c r="C2622" s="30" t="s">
        <v>4113</v>
      </c>
      <c r="D2622" s="210">
        <v>4.28</v>
      </c>
    </row>
    <row r="2623" spans="1:4" x14ac:dyDescent="0.25">
      <c r="A2623" s="30">
        <v>3502</v>
      </c>
      <c r="B2623" s="30" t="s">
        <v>7681</v>
      </c>
      <c r="C2623" s="30" t="s">
        <v>4113</v>
      </c>
      <c r="D2623" s="210">
        <v>6.09</v>
      </c>
    </row>
    <row r="2624" spans="1:4" x14ac:dyDescent="0.25">
      <c r="A2624" s="30">
        <v>3503</v>
      </c>
      <c r="B2624" s="30" t="s">
        <v>7682</v>
      </c>
      <c r="C2624" s="30" t="s">
        <v>4113</v>
      </c>
      <c r="D2624" s="210">
        <v>7.29</v>
      </c>
    </row>
    <row r="2625" spans="1:4" x14ac:dyDescent="0.25">
      <c r="A2625" s="30">
        <v>3477</v>
      </c>
      <c r="B2625" s="30" t="s">
        <v>7683</v>
      </c>
      <c r="C2625" s="30" t="s">
        <v>4113</v>
      </c>
      <c r="D2625" s="210">
        <v>28.25</v>
      </c>
    </row>
    <row r="2626" spans="1:4" x14ac:dyDescent="0.25">
      <c r="A2626" s="30">
        <v>3478</v>
      </c>
      <c r="B2626" s="30" t="s">
        <v>7684</v>
      </c>
      <c r="C2626" s="30" t="s">
        <v>4113</v>
      </c>
      <c r="D2626" s="210">
        <v>64.91</v>
      </c>
    </row>
    <row r="2627" spans="1:4" x14ac:dyDescent="0.25">
      <c r="A2627" s="30">
        <v>3525</v>
      </c>
      <c r="B2627" s="30" t="s">
        <v>7685</v>
      </c>
      <c r="C2627" s="30" t="s">
        <v>4113</v>
      </c>
      <c r="D2627" s="210">
        <v>77.010000000000005</v>
      </c>
    </row>
    <row r="2628" spans="1:4" x14ac:dyDescent="0.25">
      <c r="A2628" s="30">
        <v>3511</v>
      </c>
      <c r="B2628" s="30" t="s">
        <v>7686</v>
      </c>
      <c r="C2628" s="30" t="s">
        <v>4113</v>
      </c>
      <c r="D2628" s="210">
        <v>90.36</v>
      </c>
    </row>
    <row r="2629" spans="1:4" x14ac:dyDescent="0.25">
      <c r="A2629" s="30">
        <v>38917</v>
      </c>
      <c r="B2629" s="30" t="s">
        <v>7687</v>
      </c>
      <c r="C2629" s="30" t="s">
        <v>4113</v>
      </c>
      <c r="D2629" s="210">
        <v>14.72</v>
      </c>
    </row>
    <row r="2630" spans="1:4" x14ac:dyDescent="0.25">
      <c r="A2630" s="30">
        <v>38919</v>
      </c>
      <c r="B2630" s="30" t="s">
        <v>7688</v>
      </c>
      <c r="C2630" s="30" t="s">
        <v>4113</v>
      </c>
      <c r="D2630" s="210">
        <v>21.91</v>
      </c>
    </row>
    <row r="2631" spans="1:4" x14ac:dyDescent="0.25">
      <c r="A2631" s="30">
        <v>38922</v>
      </c>
      <c r="B2631" s="30" t="s">
        <v>7689</v>
      </c>
      <c r="C2631" s="30" t="s">
        <v>4113</v>
      </c>
      <c r="D2631" s="210">
        <v>28.3</v>
      </c>
    </row>
    <row r="2632" spans="1:4" x14ac:dyDescent="0.25">
      <c r="A2632" s="30">
        <v>38921</v>
      </c>
      <c r="B2632" s="30" t="s">
        <v>7690</v>
      </c>
      <c r="C2632" s="30" t="s">
        <v>4113</v>
      </c>
      <c r="D2632" s="210">
        <v>34.99</v>
      </c>
    </row>
    <row r="2633" spans="1:4" x14ac:dyDescent="0.25">
      <c r="A2633" s="30">
        <v>38918</v>
      </c>
      <c r="B2633" s="30" t="s">
        <v>7691</v>
      </c>
      <c r="C2633" s="30" t="s">
        <v>4113</v>
      </c>
      <c r="D2633" s="210">
        <v>33.26</v>
      </c>
    </row>
    <row r="2634" spans="1:4" x14ac:dyDescent="0.25">
      <c r="A2634" s="30">
        <v>38920</v>
      </c>
      <c r="B2634" s="30" t="s">
        <v>7692</v>
      </c>
      <c r="C2634" s="30" t="s">
        <v>4113</v>
      </c>
      <c r="D2634" s="210">
        <v>41.58</v>
      </c>
    </row>
    <row r="2635" spans="1:4" x14ac:dyDescent="0.25">
      <c r="A2635" s="30">
        <v>12032</v>
      </c>
      <c r="B2635" s="30" t="s">
        <v>7693</v>
      </c>
      <c r="C2635" s="30" t="s">
        <v>4125</v>
      </c>
      <c r="D2635" s="210">
        <v>58.68</v>
      </c>
    </row>
    <row r="2636" spans="1:4" x14ac:dyDescent="0.25">
      <c r="A2636" s="30">
        <v>12030</v>
      </c>
      <c r="B2636" s="30" t="s">
        <v>7694</v>
      </c>
      <c r="C2636" s="30" t="s">
        <v>4125</v>
      </c>
      <c r="D2636" s="210">
        <v>55.14</v>
      </c>
    </row>
    <row r="2637" spans="1:4" x14ac:dyDescent="0.25">
      <c r="A2637" s="30">
        <v>10908</v>
      </c>
      <c r="B2637" s="30" t="s">
        <v>7695</v>
      </c>
      <c r="C2637" s="30" t="s">
        <v>4113</v>
      </c>
      <c r="D2637" s="210">
        <v>15.87</v>
      </c>
    </row>
    <row r="2638" spans="1:4" x14ac:dyDescent="0.25">
      <c r="A2638" s="30">
        <v>10909</v>
      </c>
      <c r="B2638" s="30" t="s">
        <v>7696</v>
      </c>
      <c r="C2638" s="30" t="s">
        <v>4113</v>
      </c>
      <c r="D2638" s="210">
        <v>25.31</v>
      </c>
    </row>
    <row r="2639" spans="1:4" x14ac:dyDescent="0.25">
      <c r="A2639" s="30">
        <v>3669</v>
      </c>
      <c r="B2639" s="30" t="s">
        <v>7697</v>
      </c>
      <c r="C2639" s="30" t="s">
        <v>4113</v>
      </c>
      <c r="D2639" s="210">
        <v>10.84</v>
      </c>
    </row>
    <row r="2640" spans="1:4" x14ac:dyDescent="0.25">
      <c r="A2640" s="30">
        <v>20138</v>
      </c>
      <c r="B2640" s="30" t="s">
        <v>7698</v>
      </c>
      <c r="C2640" s="30" t="s">
        <v>4113</v>
      </c>
      <c r="D2640" s="210">
        <v>53.88</v>
      </c>
    </row>
    <row r="2641" spans="1:4" x14ac:dyDescent="0.25">
      <c r="A2641" s="30">
        <v>20139</v>
      </c>
      <c r="B2641" s="30" t="s">
        <v>13416</v>
      </c>
      <c r="C2641" s="30" t="s">
        <v>4113</v>
      </c>
      <c r="D2641" s="210">
        <v>90.53</v>
      </c>
    </row>
    <row r="2642" spans="1:4" x14ac:dyDescent="0.25">
      <c r="A2642" s="30">
        <v>3668</v>
      </c>
      <c r="B2642" s="30" t="s">
        <v>7699</v>
      </c>
      <c r="C2642" s="30" t="s">
        <v>4113</v>
      </c>
      <c r="D2642" s="210">
        <v>35.89</v>
      </c>
    </row>
    <row r="2643" spans="1:4" x14ac:dyDescent="0.25">
      <c r="A2643" s="30">
        <v>3656</v>
      </c>
      <c r="B2643" s="30" t="s">
        <v>7700</v>
      </c>
      <c r="C2643" s="30" t="s">
        <v>4113</v>
      </c>
      <c r="D2643" s="210">
        <v>17.79</v>
      </c>
    </row>
    <row r="2644" spans="1:4" x14ac:dyDescent="0.25">
      <c r="A2644" s="30">
        <v>10911</v>
      </c>
      <c r="B2644" s="30" t="s">
        <v>7701</v>
      </c>
      <c r="C2644" s="30" t="s">
        <v>4113</v>
      </c>
      <c r="D2644" s="210">
        <v>19.739999999999998</v>
      </c>
    </row>
    <row r="2645" spans="1:4" x14ac:dyDescent="0.25">
      <c r="A2645" s="30">
        <v>3654</v>
      </c>
      <c r="B2645" s="30" t="s">
        <v>7702</v>
      </c>
      <c r="C2645" s="30" t="s">
        <v>4113</v>
      </c>
      <c r="D2645" s="210">
        <v>4.58</v>
      </c>
    </row>
    <row r="2646" spans="1:4" x14ac:dyDescent="0.25">
      <c r="A2646" s="30">
        <v>3664</v>
      </c>
      <c r="B2646" s="30" t="s">
        <v>7703</v>
      </c>
      <c r="C2646" s="30" t="s">
        <v>4113</v>
      </c>
      <c r="D2646" s="210">
        <v>5.69</v>
      </c>
    </row>
    <row r="2647" spans="1:4" x14ac:dyDescent="0.25">
      <c r="A2647" s="30">
        <v>3657</v>
      </c>
      <c r="B2647" s="30" t="s">
        <v>7704</v>
      </c>
      <c r="C2647" s="30" t="s">
        <v>4113</v>
      </c>
      <c r="D2647" s="210">
        <v>6.13</v>
      </c>
    </row>
    <row r="2648" spans="1:4" x14ac:dyDescent="0.25">
      <c r="A2648" s="30">
        <v>12625</v>
      </c>
      <c r="B2648" s="30" t="s">
        <v>7705</v>
      </c>
      <c r="C2648" s="30" t="s">
        <v>4113</v>
      </c>
      <c r="D2648" s="210">
        <v>9.36</v>
      </c>
    </row>
    <row r="2649" spans="1:4" x14ac:dyDescent="0.25">
      <c r="A2649" s="30">
        <v>20136</v>
      </c>
      <c r="B2649" s="30" t="s">
        <v>7706</v>
      </c>
      <c r="C2649" s="30" t="s">
        <v>4113</v>
      </c>
      <c r="D2649" s="210">
        <v>121.6</v>
      </c>
    </row>
    <row r="2650" spans="1:4" x14ac:dyDescent="0.25">
      <c r="A2650" s="30">
        <v>20144</v>
      </c>
      <c r="B2650" s="30" t="s">
        <v>13417</v>
      </c>
      <c r="C2650" s="30" t="s">
        <v>4113</v>
      </c>
      <c r="D2650" s="210">
        <v>53.41</v>
      </c>
    </row>
    <row r="2651" spans="1:4" x14ac:dyDescent="0.25">
      <c r="A2651" s="30">
        <v>20143</v>
      </c>
      <c r="B2651" s="30" t="s">
        <v>13418</v>
      </c>
      <c r="C2651" s="30" t="s">
        <v>4113</v>
      </c>
      <c r="D2651" s="210">
        <v>49.88</v>
      </c>
    </row>
    <row r="2652" spans="1:4" x14ac:dyDescent="0.25">
      <c r="A2652" s="30">
        <v>20145</v>
      </c>
      <c r="B2652" s="30" t="s">
        <v>13419</v>
      </c>
      <c r="C2652" s="30" t="s">
        <v>4113</v>
      </c>
      <c r="D2652" s="210">
        <v>141.56</v>
      </c>
    </row>
    <row r="2653" spans="1:4" x14ac:dyDescent="0.25">
      <c r="A2653" s="30">
        <v>20146</v>
      </c>
      <c r="B2653" s="30" t="s">
        <v>13420</v>
      </c>
      <c r="C2653" s="30" t="s">
        <v>4113</v>
      </c>
      <c r="D2653" s="210">
        <v>159.63</v>
      </c>
    </row>
    <row r="2654" spans="1:4" x14ac:dyDescent="0.25">
      <c r="A2654" s="30">
        <v>20140</v>
      </c>
      <c r="B2654" s="30" t="s">
        <v>13421</v>
      </c>
      <c r="C2654" s="30" t="s">
        <v>4113</v>
      </c>
      <c r="D2654" s="210">
        <v>6.36</v>
      </c>
    </row>
    <row r="2655" spans="1:4" x14ac:dyDescent="0.25">
      <c r="A2655" s="30">
        <v>20141</v>
      </c>
      <c r="B2655" s="30" t="s">
        <v>13422</v>
      </c>
      <c r="C2655" s="30" t="s">
        <v>4113</v>
      </c>
      <c r="D2655" s="210">
        <v>11.16</v>
      </c>
    </row>
    <row r="2656" spans="1:4" x14ac:dyDescent="0.25">
      <c r="A2656" s="30">
        <v>20142</v>
      </c>
      <c r="B2656" s="30" t="s">
        <v>13423</v>
      </c>
      <c r="C2656" s="30" t="s">
        <v>4113</v>
      </c>
      <c r="D2656" s="210">
        <v>34.14</v>
      </c>
    </row>
    <row r="2657" spans="1:4" x14ac:dyDescent="0.25">
      <c r="A2657" s="30">
        <v>3659</v>
      </c>
      <c r="B2657" s="30" t="s">
        <v>7707</v>
      </c>
      <c r="C2657" s="30" t="s">
        <v>4113</v>
      </c>
      <c r="D2657" s="210">
        <v>14.81</v>
      </c>
    </row>
    <row r="2658" spans="1:4" x14ac:dyDescent="0.25">
      <c r="A2658" s="30">
        <v>3660</v>
      </c>
      <c r="B2658" s="30" t="s">
        <v>7708</v>
      </c>
      <c r="C2658" s="30" t="s">
        <v>4113</v>
      </c>
      <c r="D2658" s="210">
        <v>21.34</v>
      </c>
    </row>
    <row r="2659" spans="1:4" x14ac:dyDescent="0.25">
      <c r="A2659" s="30">
        <v>3662</v>
      </c>
      <c r="B2659" s="30" t="s">
        <v>7709</v>
      </c>
      <c r="C2659" s="30" t="s">
        <v>4113</v>
      </c>
      <c r="D2659" s="210">
        <v>8.06</v>
      </c>
    </row>
    <row r="2660" spans="1:4" x14ac:dyDescent="0.25">
      <c r="A2660" s="30">
        <v>3661</v>
      </c>
      <c r="B2660" s="30" t="s">
        <v>7710</v>
      </c>
      <c r="C2660" s="30" t="s">
        <v>4113</v>
      </c>
      <c r="D2660" s="210">
        <v>11.86</v>
      </c>
    </row>
    <row r="2661" spans="1:4" x14ac:dyDescent="0.25">
      <c r="A2661" s="30">
        <v>3658</v>
      </c>
      <c r="B2661" s="30" t="s">
        <v>7711</v>
      </c>
      <c r="C2661" s="30" t="s">
        <v>4113</v>
      </c>
      <c r="D2661" s="210">
        <v>15.1</v>
      </c>
    </row>
    <row r="2662" spans="1:4" x14ac:dyDescent="0.25">
      <c r="A2662" s="30">
        <v>3670</v>
      </c>
      <c r="B2662" s="30" t="s">
        <v>7712</v>
      </c>
      <c r="C2662" s="30" t="s">
        <v>4113</v>
      </c>
      <c r="D2662" s="210">
        <v>19.7</v>
      </c>
    </row>
    <row r="2663" spans="1:4" x14ac:dyDescent="0.25">
      <c r="A2663" s="30">
        <v>3666</v>
      </c>
      <c r="B2663" s="30" t="s">
        <v>7713</v>
      </c>
      <c r="C2663" s="30" t="s">
        <v>4113</v>
      </c>
      <c r="D2663" s="210">
        <v>3.33</v>
      </c>
    </row>
    <row r="2664" spans="1:4" x14ac:dyDescent="0.25">
      <c r="A2664" s="30">
        <v>14157</v>
      </c>
      <c r="B2664" s="30" t="s">
        <v>7714</v>
      </c>
      <c r="C2664" s="30" t="s">
        <v>4113</v>
      </c>
      <c r="D2664" s="210">
        <v>1.2</v>
      </c>
    </row>
    <row r="2665" spans="1:4" x14ac:dyDescent="0.25">
      <c r="A2665" s="30">
        <v>3653</v>
      </c>
      <c r="B2665" s="30" t="s">
        <v>7715</v>
      </c>
      <c r="C2665" s="30" t="s">
        <v>4113</v>
      </c>
      <c r="D2665" s="210">
        <v>133.26</v>
      </c>
    </row>
    <row r="2666" spans="1:4" x14ac:dyDescent="0.25">
      <c r="A2666" s="30">
        <v>3649</v>
      </c>
      <c r="B2666" s="30" t="s">
        <v>7716</v>
      </c>
      <c r="C2666" s="30" t="s">
        <v>4113</v>
      </c>
      <c r="D2666" s="210">
        <v>276.02</v>
      </c>
    </row>
    <row r="2667" spans="1:4" x14ac:dyDescent="0.25">
      <c r="A2667" s="30">
        <v>42696</v>
      </c>
      <c r="B2667" s="30" t="s">
        <v>7717</v>
      </c>
      <c r="C2667" s="30" t="s">
        <v>4113</v>
      </c>
      <c r="D2667" s="210">
        <v>772.28</v>
      </c>
    </row>
    <row r="2668" spans="1:4" x14ac:dyDescent="0.25">
      <c r="A2668" s="30">
        <v>42697</v>
      </c>
      <c r="B2668" s="30" t="s">
        <v>7718</v>
      </c>
      <c r="C2668" s="30" t="s">
        <v>4113</v>
      </c>
      <c r="D2668" s="211">
        <v>1163.07</v>
      </c>
    </row>
    <row r="2669" spans="1:4" x14ac:dyDescent="0.25">
      <c r="A2669" s="30">
        <v>42698</v>
      </c>
      <c r="B2669" s="30" t="s">
        <v>7719</v>
      </c>
      <c r="C2669" s="30" t="s">
        <v>4113</v>
      </c>
      <c r="D2669" s="211">
        <v>1620.12</v>
      </c>
    </row>
    <row r="2670" spans="1:4" x14ac:dyDescent="0.25">
      <c r="A2670" s="30">
        <v>39875</v>
      </c>
      <c r="B2670" s="30" t="s">
        <v>7720</v>
      </c>
      <c r="C2670" s="30" t="s">
        <v>4113</v>
      </c>
      <c r="D2670" s="210">
        <v>630.83000000000004</v>
      </c>
    </row>
    <row r="2671" spans="1:4" x14ac:dyDescent="0.25">
      <c r="A2671" s="30">
        <v>39876</v>
      </c>
      <c r="B2671" s="30" t="s">
        <v>7721</v>
      </c>
      <c r="C2671" s="30" t="s">
        <v>4113</v>
      </c>
      <c r="D2671" s="210">
        <v>789.8</v>
      </c>
    </row>
    <row r="2672" spans="1:4" x14ac:dyDescent="0.25">
      <c r="A2672" s="30">
        <v>39877</v>
      </c>
      <c r="B2672" s="30" t="s">
        <v>7722</v>
      </c>
      <c r="C2672" s="30" t="s">
        <v>4113</v>
      </c>
      <c r="D2672" s="211">
        <v>1095.42</v>
      </c>
    </row>
    <row r="2673" spans="1:4" x14ac:dyDescent="0.25">
      <c r="A2673" s="30">
        <v>39878</v>
      </c>
      <c r="B2673" s="30" t="s">
        <v>7723</v>
      </c>
      <c r="C2673" s="30" t="s">
        <v>4113</v>
      </c>
      <c r="D2673" s="211">
        <v>1446.87</v>
      </c>
    </row>
    <row r="2674" spans="1:4" x14ac:dyDescent="0.25">
      <c r="A2674" s="30">
        <v>39872</v>
      </c>
      <c r="B2674" s="30" t="s">
        <v>7724</v>
      </c>
      <c r="C2674" s="30" t="s">
        <v>4113</v>
      </c>
      <c r="D2674" s="210">
        <v>432.61</v>
      </c>
    </row>
    <row r="2675" spans="1:4" x14ac:dyDescent="0.25">
      <c r="A2675" s="30">
        <v>39873</v>
      </c>
      <c r="B2675" s="30" t="s">
        <v>7725</v>
      </c>
      <c r="C2675" s="30" t="s">
        <v>4113</v>
      </c>
      <c r="D2675" s="210">
        <v>501.8</v>
      </c>
    </row>
    <row r="2676" spans="1:4" x14ac:dyDescent="0.25">
      <c r="A2676" s="30">
        <v>39874</v>
      </c>
      <c r="B2676" s="30" t="s">
        <v>7726</v>
      </c>
      <c r="C2676" s="30" t="s">
        <v>4113</v>
      </c>
      <c r="D2676" s="210">
        <v>551.16</v>
      </c>
    </row>
    <row r="2677" spans="1:4" x14ac:dyDescent="0.25">
      <c r="A2677" s="30">
        <v>3674</v>
      </c>
      <c r="B2677" s="30" t="s">
        <v>7727</v>
      </c>
      <c r="C2677" s="30" t="s">
        <v>4116</v>
      </c>
      <c r="D2677" s="210">
        <v>53.01</v>
      </c>
    </row>
    <row r="2678" spans="1:4" x14ac:dyDescent="0.25">
      <c r="A2678" s="30">
        <v>3681</v>
      </c>
      <c r="B2678" s="30" t="s">
        <v>7728</v>
      </c>
      <c r="C2678" s="30" t="s">
        <v>4116</v>
      </c>
      <c r="D2678" s="210">
        <v>78.87</v>
      </c>
    </row>
    <row r="2679" spans="1:4" x14ac:dyDescent="0.25">
      <c r="A2679" s="30">
        <v>3676</v>
      </c>
      <c r="B2679" s="30" t="s">
        <v>7729</v>
      </c>
      <c r="C2679" s="30" t="s">
        <v>4116</v>
      </c>
      <c r="D2679" s="210">
        <v>296.81</v>
      </c>
    </row>
    <row r="2680" spans="1:4" x14ac:dyDescent="0.25">
      <c r="A2680" s="30">
        <v>3679</v>
      </c>
      <c r="B2680" s="30" t="s">
        <v>7730</v>
      </c>
      <c r="C2680" s="30" t="s">
        <v>4116</v>
      </c>
      <c r="D2680" s="210">
        <v>245.56</v>
      </c>
    </row>
    <row r="2681" spans="1:4" x14ac:dyDescent="0.25">
      <c r="A2681" s="30">
        <v>3672</v>
      </c>
      <c r="B2681" s="30" t="s">
        <v>7731</v>
      </c>
      <c r="C2681" s="30" t="s">
        <v>4116</v>
      </c>
      <c r="D2681" s="210">
        <v>0.83</v>
      </c>
    </row>
    <row r="2682" spans="1:4" x14ac:dyDescent="0.25">
      <c r="A2682" s="30">
        <v>3671</v>
      </c>
      <c r="B2682" s="30" t="s">
        <v>7732</v>
      </c>
      <c r="C2682" s="30" t="s">
        <v>4116</v>
      </c>
      <c r="D2682" s="210">
        <v>0.79</v>
      </c>
    </row>
    <row r="2683" spans="1:4" x14ac:dyDescent="0.25">
      <c r="A2683" s="30">
        <v>3673</v>
      </c>
      <c r="B2683" s="30" t="s">
        <v>7733</v>
      </c>
      <c r="C2683" s="30" t="s">
        <v>4116</v>
      </c>
      <c r="D2683" s="210">
        <v>1.24</v>
      </c>
    </row>
    <row r="2684" spans="1:4" x14ac:dyDescent="0.25">
      <c r="A2684" s="30">
        <v>38394</v>
      </c>
      <c r="B2684" s="30" t="s">
        <v>7734</v>
      </c>
      <c r="C2684" s="30" t="s">
        <v>4113</v>
      </c>
      <c r="D2684" s="210">
        <v>322.58</v>
      </c>
    </row>
    <row r="2685" spans="1:4" x14ac:dyDescent="0.25">
      <c r="A2685" s="30">
        <v>3729</v>
      </c>
      <c r="B2685" s="30" t="s">
        <v>7735</v>
      </c>
      <c r="C2685" s="30" t="s">
        <v>4113</v>
      </c>
      <c r="D2685" s="210">
        <v>76.62</v>
      </c>
    </row>
    <row r="2686" spans="1:4" x14ac:dyDescent="0.25">
      <c r="A2686" s="30">
        <v>39357</v>
      </c>
      <c r="B2686" s="30" t="s">
        <v>7736</v>
      </c>
      <c r="C2686" s="30" t="s">
        <v>4113</v>
      </c>
      <c r="D2686" s="210">
        <v>133.76</v>
      </c>
    </row>
    <row r="2687" spans="1:4" x14ac:dyDescent="0.25">
      <c r="A2687" s="30">
        <v>39358</v>
      </c>
      <c r="B2687" s="30" t="s">
        <v>7737</v>
      </c>
      <c r="C2687" s="30" t="s">
        <v>4113</v>
      </c>
      <c r="D2687" s="210">
        <v>146.68</v>
      </c>
    </row>
    <row r="2688" spans="1:4" x14ac:dyDescent="0.25">
      <c r="A2688" s="30">
        <v>39356</v>
      </c>
      <c r="B2688" s="30" t="s">
        <v>7738</v>
      </c>
      <c r="C2688" s="30" t="s">
        <v>4113</v>
      </c>
      <c r="D2688" s="210">
        <v>250.24</v>
      </c>
    </row>
    <row r="2689" spans="1:4" x14ac:dyDescent="0.25">
      <c r="A2689" s="30">
        <v>39355</v>
      </c>
      <c r="B2689" s="30" t="s">
        <v>7739</v>
      </c>
      <c r="C2689" s="30" t="s">
        <v>4113</v>
      </c>
      <c r="D2689" s="210">
        <v>215.34</v>
      </c>
    </row>
    <row r="2690" spans="1:4" x14ac:dyDescent="0.25">
      <c r="A2690" s="30">
        <v>39353</v>
      </c>
      <c r="B2690" s="30" t="s">
        <v>7740</v>
      </c>
      <c r="C2690" s="30" t="s">
        <v>4113</v>
      </c>
      <c r="D2690" s="210">
        <v>295.3</v>
      </c>
    </row>
    <row r="2691" spans="1:4" x14ac:dyDescent="0.25">
      <c r="A2691" s="30">
        <v>39354</v>
      </c>
      <c r="B2691" s="30" t="s">
        <v>7741</v>
      </c>
      <c r="C2691" s="30" t="s">
        <v>4113</v>
      </c>
      <c r="D2691" s="210">
        <v>294.31</v>
      </c>
    </row>
    <row r="2692" spans="1:4" x14ac:dyDescent="0.25">
      <c r="A2692" s="30">
        <v>39398</v>
      </c>
      <c r="B2692" s="30" t="s">
        <v>7742</v>
      </c>
      <c r="C2692" s="30" t="s">
        <v>4113</v>
      </c>
      <c r="D2692" s="210">
        <v>73.81</v>
      </c>
    </row>
    <row r="2693" spans="1:4" x14ac:dyDescent="0.25">
      <c r="A2693" s="30">
        <v>13343</v>
      </c>
      <c r="B2693" s="30" t="s">
        <v>7743</v>
      </c>
      <c r="C2693" s="30" t="s">
        <v>4113</v>
      </c>
      <c r="D2693" s="210">
        <v>24.73</v>
      </c>
    </row>
    <row r="2694" spans="1:4" x14ac:dyDescent="0.25">
      <c r="A2694" s="30">
        <v>12118</v>
      </c>
      <c r="B2694" s="30" t="s">
        <v>7744</v>
      </c>
      <c r="C2694" s="30" t="s">
        <v>4113</v>
      </c>
      <c r="D2694" s="210">
        <v>17.5</v>
      </c>
    </row>
    <row r="2695" spans="1:4" x14ac:dyDescent="0.25">
      <c r="A2695" s="30">
        <v>39482</v>
      </c>
      <c r="B2695" s="30" t="s">
        <v>13424</v>
      </c>
      <c r="C2695" s="30" t="s">
        <v>4113</v>
      </c>
      <c r="D2695" s="210">
        <v>545.9</v>
      </c>
    </row>
    <row r="2696" spans="1:4" x14ac:dyDescent="0.25">
      <c r="A2696" s="30">
        <v>39486</v>
      </c>
      <c r="B2696" s="30" t="s">
        <v>13425</v>
      </c>
      <c r="C2696" s="30" t="s">
        <v>4113</v>
      </c>
      <c r="D2696" s="210">
        <v>445.53</v>
      </c>
    </row>
    <row r="2697" spans="1:4" x14ac:dyDescent="0.25">
      <c r="A2697" s="30">
        <v>39484</v>
      </c>
      <c r="B2697" s="30" t="s">
        <v>13426</v>
      </c>
      <c r="C2697" s="30" t="s">
        <v>4113</v>
      </c>
      <c r="D2697" s="210">
        <v>545.9</v>
      </c>
    </row>
    <row r="2698" spans="1:4" x14ac:dyDescent="0.25">
      <c r="A2698" s="30">
        <v>39488</v>
      </c>
      <c r="B2698" s="30" t="s">
        <v>13427</v>
      </c>
      <c r="C2698" s="30" t="s">
        <v>4113</v>
      </c>
      <c r="D2698" s="210">
        <v>452.83</v>
      </c>
    </row>
    <row r="2699" spans="1:4" x14ac:dyDescent="0.25">
      <c r="A2699" s="30">
        <v>39485</v>
      </c>
      <c r="B2699" s="30" t="s">
        <v>13428</v>
      </c>
      <c r="C2699" s="30" t="s">
        <v>4113</v>
      </c>
      <c r="D2699" s="210">
        <v>545.9</v>
      </c>
    </row>
    <row r="2700" spans="1:4" x14ac:dyDescent="0.25">
      <c r="A2700" s="30">
        <v>39489</v>
      </c>
      <c r="B2700" s="30" t="s">
        <v>13429</v>
      </c>
      <c r="C2700" s="30" t="s">
        <v>4113</v>
      </c>
      <c r="D2700" s="210">
        <v>460.5</v>
      </c>
    </row>
    <row r="2701" spans="1:4" x14ac:dyDescent="0.25">
      <c r="A2701" s="30">
        <v>39490</v>
      </c>
      <c r="B2701" s="30" t="s">
        <v>13430</v>
      </c>
      <c r="C2701" s="30" t="s">
        <v>4113</v>
      </c>
      <c r="D2701" s="210">
        <v>686.21</v>
      </c>
    </row>
    <row r="2702" spans="1:4" x14ac:dyDescent="0.25">
      <c r="A2702" s="30">
        <v>39494</v>
      </c>
      <c r="B2702" s="30" t="s">
        <v>13431</v>
      </c>
      <c r="C2702" s="30" t="s">
        <v>4113</v>
      </c>
      <c r="D2702" s="210">
        <v>492.76</v>
      </c>
    </row>
    <row r="2703" spans="1:4" x14ac:dyDescent="0.25">
      <c r="A2703" s="30">
        <v>39495</v>
      </c>
      <c r="B2703" s="30" t="s">
        <v>13432</v>
      </c>
      <c r="C2703" s="30" t="s">
        <v>4113</v>
      </c>
      <c r="D2703" s="210">
        <v>555.27</v>
      </c>
    </row>
    <row r="2704" spans="1:4" x14ac:dyDescent="0.25">
      <c r="A2704" s="30">
        <v>39496</v>
      </c>
      <c r="B2704" s="30" t="s">
        <v>13433</v>
      </c>
      <c r="C2704" s="30" t="s">
        <v>4113</v>
      </c>
      <c r="D2704" s="210">
        <v>610.79999999999995</v>
      </c>
    </row>
    <row r="2705" spans="1:4" x14ac:dyDescent="0.25">
      <c r="A2705" s="30">
        <v>39492</v>
      </c>
      <c r="B2705" s="30" t="s">
        <v>13434</v>
      </c>
      <c r="C2705" s="30" t="s">
        <v>4113</v>
      </c>
      <c r="D2705" s="210">
        <v>707.14</v>
      </c>
    </row>
    <row r="2706" spans="1:4" x14ac:dyDescent="0.25">
      <c r="A2706" s="30">
        <v>39497</v>
      </c>
      <c r="B2706" s="30" t="s">
        <v>13435</v>
      </c>
      <c r="C2706" s="30" t="s">
        <v>4113</v>
      </c>
      <c r="D2706" s="210">
        <v>638.73</v>
      </c>
    </row>
    <row r="2707" spans="1:4" x14ac:dyDescent="0.25">
      <c r="A2707" s="30">
        <v>39493</v>
      </c>
      <c r="B2707" s="30" t="s">
        <v>13436</v>
      </c>
      <c r="C2707" s="30" t="s">
        <v>4113</v>
      </c>
      <c r="D2707" s="210">
        <v>758.47</v>
      </c>
    </row>
    <row r="2708" spans="1:4" x14ac:dyDescent="0.25">
      <c r="A2708" s="30">
        <v>39500</v>
      </c>
      <c r="B2708" s="30" t="s">
        <v>13437</v>
      </c>
      <c r="C2708" s="30" t="s">
        <v>4113</v>
      </c>
      <c r="D2708" s="210">
        <v>827.55</v>
      </c>
    </row>
    <row r="2709" spans="1:4" x14ac:dyDescent="0.25">
      <c r="A2709" s="30">
        <v>39498</v>
      </c>
      <c r="B2709" s="30" t="s">
        <v>13438</v>
      </c>
      <c r="C2709" s="30" t="s">
        <v>4113</v>
      </c>
      <c r="D2709" s="211">
        <v>1020.65</v>
      </c>
    </row>
    <row r="2710" spans="1:4" x14ac:dyDescent="0.25">
      <c r="A2710" s="30">
        <v>43628</v>
      </c>
      <c r="B2710" s="30" t="s">
        <v>13439</v>
      </c>
      <c r="C2710" s="30" t="s">
        <v>4113</v>
      </c>
      <c r="D2710" s="210">
        <v>804.49</v>
      </c>
    </row>
    <row r="2711" spans="1:4" x14ac:dyDescent="0.25">
      <c r="A2711" s="30">
        <v>39501</v>
      </c>
      <c r="B2711" s="30" t="s">
        <v>13440</v>
      </c>
      <c r="C2711" s="30" t="s">
        <v>4113</v>
      </c>
      <c r="D2711" s="210">
        <v>849.97</v>
      </c>
    </row>
    <row r="2712" spans="1:4" x14ac:dyDescent="0.25">
      <c r="A2712" s="30">
        <v>39499</v>
      </c>
      <c r="B2712" s="30" t="s">
        <v>13441</v>
      </c>
      <c r="C2712" s="30" t="s">
        <v>4113</v>
      </c>
      <c r="D2712" s="211">
        <v>1035.1400000000001</v>
      </c>
    </row>
    <row r="2713" spans="1:4" x14ac:dyDescent="0.25">
      <c r="A2713" s="30">
        <v>43621</v>
      </c>
      <c r="B2713" s="30" t="s">
        <v>13442</v>
      </c>
      <c r="C2713" s="30" t="s">
        <v>4113</v>
      </c>
      <c r="D2713" s="210">
        <v>854.77</v>
      </c>
    </row>
    <row r="2714" spans="1:4" x14ac:dyDescent="0.25">
      <c r="A2714" s="30">
        <v>3733</v>
      </c>
      <c r="B2714" s="30" t="s">
        <v>7745</v>
      </c>
      <c r="C2714" s="30" t="s">
        <v>4114</v>
      </c>
      <c r="D2714" s="210">
        <v>54.62</v>
      </c>
    </row>
    <row r="2715" spans="1:4" x14ac:dyDescent="0.25">
      <c r="A2715" s="30">
        <v>3731</v>
      </c>
      <c r="B2715" s="30" t="s">
        <v>7746</v>
      </c>
      <c r="C2715" s="30" t="s">
        <v>4114</v>
      </c>
      <c r="D2715" s="210">
        <v>50.7</v>
      </c>
    </row>
    <row r="2716" spans="1:4" x14ac:dyDescent="0.25">
      <c r="A2716" s="30">
        <v>38137</v>
      </c>
      <c r="B2716" s="30" t="s">
        <v>7747</v>
      </c>
      <c r="C2716" s="30" t="s">
        <v>4114</v>
      </c>
      <c r="D2716" s="210">
        <v>51</v>
      </c>
    </row>
    <row r="2717" spans="1:4" x14ac:dyDescent="0.25">
      <c r="A2717" s="30">
        <v>38135</v>
      </c>
      <c r="B2717" s="30" t="s">
        <v>7748</v>
      </c>
      <c r="C2717" s="30" t="s">
        <v>4114</v>
      </c>
      <c r="D2717" s="210">
        <v>64.650000000000006</v>
      </c>
    </row>
    <row r="2718" spans="1:4" x14ac:dyDescent="0.25">
      <c r="A2718" s="30">
        <v>38138</v>
      </c>
      <c r="B2718" s="30" t="s">
        <v>7749</v>
      </c>
      <c r="C2718" s="30" t="s">
        <v>4114</v>
      </c>
      <c r="D2718" s="210">
        <v>50.08</v>
      </c>
    </row>
    <row r="2719" spans="1:4" x14ac:dyDescent="0.25">
      <c r="A2719" s="30">
        <v>3736</v>
      </c>
      <c r="B2719" s="30" t="s">
        <v>7750</v>
      </c>
      <c r="C2719" s="30" t="s">
        <v>4114</v>
      </c>
      <c r="D2719" s="210">
        <v>61.15</v>
      </c>
    </row>
    <row r="2720" spans="1:4" x14ac:dyDescent="0.25">
      <c r="A2720" s="30">
        <v>3741</v>
      </c>
      <c r="B2720" s="30" t="s">
        <v>7751</v>
      </c>
      <c r="C2720" s="30" t="s">
        <v>4114</v>
      </c>
      <c r="D2720" s="210">
        <v>63.74</v>
      </c>
    </row>
    <row r="2721" spans="1:4" x14ac:dyDescent="0.25">
      <c r="A2721" s="30">
        <v>3745</v>
      </c>
      <c r="B2721" s="30" t="s">
        <v>7752</v>
      </c>
      <c r="C2721" s="30" t="s">
        <v>4114</v>
      </c>
      <c r="D2721" s="210">
        <v>68.73</v>
      </c>
    </row>
    <row r="2722" spans="1:4" x14ac:dyDescent="0.25">
      <c r="A2722" s="30">
        <v>3743</v>
      </c>
      <c r="B2722" s="30" t="s">
        <v>7753</v>
      </c>
      <c r="C2722" s="30" t="s">
        <v>4114</v>
      </c>
      <c r="D2722" s="210">
        <v>63.52</v>
      </c>
    </row>
    <row r="2723" spans="1:4" x14ac:dyDescent="0.25">
      <c r="A2723" s="30">
        <v>3744</v>
      </c>
      <c r="B2723" s="30" t="s">
        <v>7754</v>
      </c>
      <c r="C2723" s="30" t="s">
        <v>4114</v>
      </c>
      <c r="D2723" s="210">
        <v>69.91</v>
      </c>
    </row>
    <row r="2724" spans="1:4" x14ac:dyDescent="0.25">
      <c r="A2724" s="30">
        <v>3739</v>
      </c>
      <c r="B2724" s="30" t="s">
        <v>7755</v>
      </c>
      <c r="C2724" s="30" t="s">
        <v>4114</v>
      </c>
      <c r="D2724" s="210">
        <v>73.47</v>
      </c>
    </row>
    <row r="2725" spans="1:4" x14ac:dyDescent="0.25">
      <c r="A2725" s="30">
        <v>3737</v>
      </c>
      <c r="B2725" s="30" t="s">
        <v>7756</v>
      </c>
      <c r="C2725" s="30" t="s">
        <v>4114</v>
      </c>
      <c r="D2725" s="210">
        <v>77.03</v>
      </c>
    </row>
    <row r="2726" spans="1:4" x14ac:dyDescent="0.25">
      <c r="A2726" s="30">
        <v>3738</v>
      </c>
      <c r="B2726" s="30" t="s">
        <v>7757</v>
      </c>
      <c r="C2726" s="30" t="s">
        <v>4114</v>
      </c>
      <c r="D2726" s="210">
        <v>88.88</v>
      </c>
    </row>
    <row r="2727" spans="1:4" x14ac:dyDescent="0.25">
      <c r="A2727" s="30">
        <v>3747</v>
      </c>
      <c r="B2727" s="30" t="s">
        <v>7758</v>
      </c>
      <c r="C2727" s="30" t="s">
        <v>4114</v>
      </c>
      <c r="D2727" s="210">
        <v>69.91</v>
      </c>
    </row>
    <row r="2728" spans="1:4" x14ac:dyDescent="0.25">
      <c r="A2728" s="30">
        <v>11649</v>
      </c>
      <c r="B2728" s="30" t="s">
        <v>7759</v>
      </c>
      <c r="C2728" s="30" t="s">
        <v>4113</v>
      </c>
      <c r="D2728" s="210">
        <v>507.21</v>
      </c>
    </row>
    <row r="2729" spans="1:4" x14ac:dyDescent="0.25">
      <c r="A2729" s="30">
        <v>11650</v>
      </c>
      <c r="B2729" s="30" t="s">
        <v>7760</v>
      </c>
      <c r="C2729" s="30" t="s">
        <v>4113</v>
      </c>
      <c r="D2729" s="210">
        <v>864.51</v>
      </c>
    </row>
    <row r="2730" spans="1:4" x14ac:dyDescent="0.25">
      <c r="A2730" s="30">
        <v>3742</v>
      </c>
      <c r="B2730" s="30" t="s">
        <v>7761</v>
      </c>
      <c r="C2730" s="30" t="s">
        <v>4114</v>
      </c>
      <c r="D2730" s="210">
        <v>92.19</v>
      </c>
    </row>
    <row r="2731" spans="1:4" x14ac:dyDescent="0.25">
      <c r="A2731" s="30">
        <v>3746</v>
      </c>
      <c r="B2731" s="30" t="s">
        <v>7762</v>
      </c>
      <c r="C2731" s="30" t="s">
        <v>4114</v>
      </c>
      <c r="D2731" s="210">
        <v>107.65</v>
      </c>
    </row>
    <row r="2732" spans="1:4" x14ac:dyDescent="0.25">
      <c r="A2732" s="30">
        <v>21106</v>
      </c>
      <c r="B2732" s="30" t="s">
        <v>13443</v>
      </c>
      <c r="C2732" s="30" t="s">
        <v>4117</v>
      </c>
      <c r="D2732" s="210">
        <v>38.17</v>
      </c>
    </row>
    <row r="2733" spans="1:4" x14ac:dyDescent="0.25">
      <c r="A2733" s="30">
        <v>3755</v>
      </c>
      <c r="B2733" s="30" t="s">
        <v>7763</v>
      </c>
      <c r="C2733" s="30" t="s">
        <v>4113</v>
      </c>
      <c r="D2733" s="210">
        <v>16.64</v>
      </c>
    </row>
    <row r="2734" spans="1:4" x14ac:dyDescent="0.25">
      <c r="A2734" s="30">
        <v>3750</v>
      </c>
      <c r="B2734" s="30" t="s">
        <v>7764</v>
      </c>
      <c r="C2734" s="30" t="s">
        <v>4113</v>
      </c>
      <c r="D2734" s="210">
        <v>22.37</v>
      </c>
    </row>
    <row r="2735" spans="1:4" x14ac:dyDescent="0.25">
      <c r="A2735" s="30">
        <v>3756</v>
      </c>
      <c r="B2735" s="30" t="s">
        <v>7765</v>
      </c>
      <c r="C2735" s="30" t="s">
        <v>4113</v>
      </c>
      <c r="D2735" s="210">
        <v>41.81</v>
      </c>
    </row>
    <row r="2736" spans="1:4" x14ac:dyDescent="0.25">
      <c r="A2736" s="30">
        <v>39377</v>
      </c>
      <c r="B2736" s="30" t="s">
        <v>7766</v>
      </c>
      <c r="C2736" s="30" t="s">
        <v>4113</v>
      </c>
      <c r="D2736" s="210">
        <v>123.85</v>
      </c>
    </row>
    <row r="2737" spans="1:4" x14ac:dyDescent="0.25">
      <c r="A2737" s="30">
        <v>38191</v>
      </c>
      <c r="B2737" s="30" t="s">
        <v>7767</v>
      </c>
      <c r="C2737" s="30" t="s">
        <v>4113</v>
      </c>
      <c r="D2737" s="210">
        <v>9.2200000000000006</v>
      </c>
    </row>
    <row r="2738" spans="1:4" x14ac:dyDescent="0.25">
      <c r="A2738" s="30">
        <v>39381</v>
      </c>
      <c r="B2738" s="30" t="s">
        <v>7768</v>
      </c>
      <c r="C2738" s="30" t="s">
        <v>4113</v>
      </c>
      <c r="D2738" s="210">
        <v>8.6</v>
      </c>
    </row>
    <row r="2739" spans="1:4" x14ac:dyDescent="0.25">
      <c r="A2739" s="30">
        <v>38780</v>
      </c>
      <c r="B2739" s="30" t="s">
        <v>7769</v>
      </c>
      <c r="C2739" s="30" t="s">
        <v>4113</v>
      </c>
      <c r="D2739" s="210">
        <v>10.52</v>
      </c>
    </row>
    <row r="2740" spans="1:4" x14ac:dyDescent="0.25">
      <c r="A2740" s="30">
        <v>38781</v>
      </c>
      <c r="B2740" s="30" t="s">
        <v>7770</v>
      </c>
      <c r="C2740" s="30" t="s">
        <v>4113</v>
      </c>
      <c r="D2740" s="210">
        <v>35.520000000000003</v>
      </c>
    </row>
    <row r="2741" spans="1:4" x14ac:dyDescent="0.25">
      <c r="A2741" s="30">
        <v>38192</v>
      </c>
      <c r="B2741" s="30" t="s">
        <v>7771</v>
      </c>
      <c r="C2741" s="30" t="s">
        <v>4113</v>
      </c>
      <c r="D2741" s="210">
        <v>64.27</v>
      </c>
    </row>
    <row r="2742" spans="1:4" x14ac:dyDescent="0.25">
      <c r="A2742" s="30">
        <v>3753</v>
      </c>
      <c r="B2742" s="30" t="s">
        <v>7772</v>
      </c>
      <c r="C2742" s="30" t="s">
        <v>4113</v>
      </c>
      <c r="D2742" s="210">
        <v>5.62</v>
      </c>
    </row>
    <row r="2743" spans="1:4" x14ac:dyDescent="0.25">
      <c r="A2743" s="30">
        <v>38782</v>
      </c>
      <c r="B2743" s="30" t="s">
        <v>7773</v>
      </c>
      <c r="C2743" s="30" t="s">
        <v>4113</v>
      </c>
      <c r="D2743" s="210">
        <v>7.32</v>
      </c>
    </row>
    <row r="2744" spans="1:4" x14ac:dyDescent="0.25">
      <c r="A2744" s="30">
        <v>38778</v>
      </c>
      <c r="B2744" s="30" t="s">
        <v>7774</v>
      </c>
      <c r="C2744" s="30" t="s">
        <v>4113</v>
      </c>
      <c r="D2744" s="210">
        <v>5.5</v>
      </c>
    </row>
    <row r="2745" spans="1:4" x14ac:dyDescent="0.25">
      <c r="A2745" s="30">
        <v>38779</v>
      </c>
      <c r="B2745" s="30" t="s">
        <v>7775</v>
      </c>
      <c r="C2745" s="30" t="s">
        <v>4113</v>
      </c>
      <c r="D2745" s="210">
        <v>5.83</v>
      </c>
    </row>
    <row r="2746" spans="1:4" x14ac:dyDescent="0.25">
      <c r="A2746" s="30">
        <v>39388</v>
      </c>
      <c r="B2746" s="30" t="s">
        <v>7776</v>
      </c>
      <c r="C2746" s="30" t="s">
        <v>4113</v>
      </c>
      <c r="D2746" s="210">
        <v>8.59</v>
      </c>
    </row>
    <row r="2747" spans="1:4" x14ac:dyDescent="0.25">
      <c r="A2747" s="30">
        <v>39387</v>
      </c>
      <c r="B2747" s="30" t="s">
        <v>7777</v>
      </c>
      <c r="C2747" s="30" t="s">
        <v>4113</v>
      </c>
      <c r="D2747" s="210">
        <v>13.4</v>
      </c>
    </row>
    <row r="2748" spans="1:4" x14ac:dyDescent="0.25">
      <c r="A2748" s="30">
        <v>39386</v>
      </c>
      <c r="B2748" s="30" t="s">
        <v>7778</v>
      </c>
      <c r="C2748" s="30" t="s">
        <v>4113</v>
      </c>
      <c r="D2748" s="210">
        <v>9.34</v>
      </c>
    </row>
    <row r="2749" spans="1:4" x14ac:dyDescent="0.25">
      <c r="A2749" s="30">
        <v>38194</v>
      </c>
      <c r="B2749" s="30" t="s">
        <v>7779</v>
      </c>
      <c r="C2749" s="30" t="s">
        <v>4113</v>
      </c>
      <c r="D2749" s="210">
        <v>6.99</v>
      </c>
    </row>
    <row r="2750" spans="1:4" x14ac:dyDescent="0.25">
      <c r="A2750" s="30">
        <v>38193</v>
      </c>
      <c r="B2750" s="30" t="s">
        <v>7780</v>
      </c>
      <c r="C2750" s="30" t="s">
        <v>4113</v>
      </c>
      <c r="D2750" s="210">
        <v>6.07</v>
      </c>
    </row>
    <row r="2751" spans="1:4" x14ac:dyDescent="0.25">
      <c r="A2751" s="30">
        <v>12216</v>
      </c>
      <c r="B2751" s="30" t="s">
        <v>7781</v>
      </c>
      <c r="C2751" s="30" t="s">
        <v>4113</v>
      </c>
      <c r="D2751" s="210">
        <v>32.14</v>
      </c>
    </row>
    <row r="2752" spans="1:4" x14ac:dyDescent="0.25">
      <c r="A2752" s="30">
        <v>3757</v>
      </c>
      <c r="B2752" s="30" t="s">
        <v>7782</v>
      </c>
      <c r="C2752" s="30" t="s">
        <v>4113</v>
      </c>
      <c r="D2752" s="210">
        <v>37.17</v>
      </c>
    </row>
    <row r="2753" spans="1:4" x14ac:dyDescent="0.25">
      <c r="A2753" s="30">
        <v>3758</v>
      </c>
      <c r="B2753" s="30" t="s">
        <v>7783</v>
      </c>
      <c r="C2753" s="30" t="s">
        <v>4113</v>
      </c>
      <c r="D2753" s="210">
        <v>43.34</v>
      </c>
    </row>
    <row r="2754" spans="1:4" x14ac:dyDescent="0.25">
      <c r="A2754" s="30">
        <v>12214</v>
      </c>
      <c r="B2754" s="30" t="s">
        <v>7784</v>
      </c>
      <c r="C2754" s="30" t="s">
        <v>4113</v>
      </c>
      <c r="D2754" s="210">
        <v>14.84</v>
      </c>
    </row>
    <row r="2755" spans="1:4" x14ac:dyDescent="0.25">
      <c r="A2755" s="30">
        <v>3749</v>
      </c>
      <c r="B2755" s="30" t="s">
        <v>7785</v>
      </c>
      <c r="C2755" s="30" t="s">
        <v>4113</v>
      </c>
      <c r="D2755" s="210">
        <v>26.45</v>
      </c>
    </row>
    <row r="2756" spans="1:4" x14ac:dyDescent="0.25">
      <c r="A2756" s="30">
        <v>3751</v>
      </c>
      <c r="B2756" s="30" t="s">
        <v>7786</v>
      </c>
      <c r="C2756" s="30" t="s">
        <v>4113</v>
      </c>
      <c r="D2756" s="210">
        <v>36.090000000000003</v>
      </c>
    </row>
    <row r="2757" spans="1:4" x14ac:dyDescent="0.25">
      <c r="A2757" s="30">
        <v>39376</v>
      </c>
      <c r="B2757" s="30" t="s">
        <v>7787</v>
      </c>
      <c r="C2757" s="30" t="s">
        <v>4113</v>
      </c>
      <c r="D2757" s="210">
        <v>30.43</v>
      </c>
    </row>
    <row r="2758" spans="1:4" x14ac:dyDescent="0.25">
      <c r="A2758" s="30">
        <v>3752</v>
      </c>
      <c r="B2758" s="30" t="s">
        <v>7788</v>
      </c>
      <c r="C2758" s="30" t="s">
        <v>4113</v>
      </c>
      <c r="D2758" s="210">
        <v>59.54</v>
      </c>
    </row>
    <row r="2759" spans="1:4" x14ac:dyDescent="0.25">
      <c r="A2759" s="30">
        <v>746</v>
      </c>
      <c r="B2759" s="30" t="s">
        <v>13444</v>
      </c>
      <c r="C2759" s="30" t="s">
        <v>4113</v>
      </c>
      <c r="D2759" s="211">
        <v>2800</v>
      </c>
    </row>
    <row r="2760" spans="1:4" x14ac:dyDescent="0.25">
      <c r="A2760" s="30">
        <v>36521</v>
      </c>
      <c r="B2760" s="30" t="s">
        <v>7789</v>
      </c>
      <c r="C2760" s="30" t="s">
        <v>4113</v>
      </c>
      <c r="D2760" s="210">
        <v>160.77000000000001</v>
      </c>
    </row>
    <row r="2761" spans="1:4" x14ac:dyDescent="0.25">
      <c r="A2761" s="30">
        <v>36794</v>
      </c>
      <c r="B2761" s="30" t="s">
        <v>7790</v>
      </c>
      <c r="C2761" s="30" t="s">
        <v>4113</v>
      </c>
      <c r="D2761" s="210">
        <v>163.88</v>
      </c>
    </row>
    <row r="2762" spans="1:4" x14ac:dyDescent="0.25">
      <c r="A2762" s="30">
        <v>10426</v>
      </c>
      <c r="B2762" s="30" t="s">
        <v>7791</v>
      </c>
      <c r="C2762" s="30" t="s">
        <v>4113</v>
      </c>
      <c r="D2762" s="210">
        <v>236.04</v>
      </c>
    </row>
    <row r="2763" spans="1:4" x14ac:dyDescent="0.25">
      <c r="A2763" s="30">
        <v>10425</v>
      </c>
      <c r="B2763" s="30" t="s">
        <v>7792</v>
      </c>
      <c r="C2763" s="30" t="s">
        <v>4113</v>
      </c>
      <c r="D2763" s="210">
        <v>104.09</v>
      </c>
    </row>
    <row r="2764" spans="1:4" x14ac:dyDescent="0.25">
      <c r="A2764" s="30">
        <v>10431</v>
      </c>
      <c r="B2764" s="30" t="s">
        <v>7793</v>
      </c>
      <c r="C2764" s="30" t="s">
        <v>4113</v>
      </c>
      <c r="D2764" s="210">
        <v>258.94</v>
      </c>
    </row>
    <row r="2765" spans="1:4" x14ac:dyDescent="0.25">
      <c r="A2765" s="30">
        <v>10429</v>
      </c>
      <c r="B2765" s="30" t="s">
        <v>7794</v>
      </c>
      <c r="C2765" s="30" t="s">
        <v>4113</v>
      </c>
      <c r="D2765" s="210">
        <v>124.14</v>
      </c>
    </row>
    <row r="2766" spans="1:4" x14ac:dyDescent="0.25">
      <c r="A2766" s="30">
        <v>20269</v>
      </c>
      <c r="B2766" s="30" t="s">
        <v>7795</v>
      </c>
      <c r="C2766" s="30" t="s">
        <v>4113</v>
      </c>
      <c r="D2766" s="210">
        <v>102.31</v>
      </c>
    </row>
    <row r="2767" spans="1:4" x14ac:dyDescent="0.25">
      <c r="A2767" s="30">
        <v>20270</v>
      </c>
      <c r="B2767" s="30" t="s">
        <v>7796</v>
      </c>
      <c r="C2767" s="30" t="s">
        <v>4113</v>
      </c>
      <c r="D2767" s="210">
        <v>111.41</v>
      </c>
    </row>
    <row r="2768" spans="1:4" x14ac:dyDescent="0.25">
      <c r="A2768" s="30">
        <v>11696</v>
      </c>
      <c r="B2768" s="30" t="s">
        <v>7797</v>
      </c>
      <c r="C2768" s="30" t="s">
        <v>4113</v>
      </c>
      <c r="D2768" s="210">
        <v>162.77000000000001</v>
      </c>
    </row>
    <row r="2769" spans="1:4" x14ac:dyDescent="0.25">
      <c r="A2769" s="30">
        <v>10427</v>
      </c>
      <c r="B2769" s="30" t="s">
        <v>7798</v>
      </c>
      <c r="C2769" s="30" t="s">
        <v>4113</v>
      </c>
      <c r="D2769" s="210">
        <v>291.83999999999997</v>
      </c>
    </row>
    <row r="2770" spans="1:4" x14ac:dyDescent="0.25">
      <c r="A2770" s="30">
        <v>10428</v>
      </c>
      <c r="B2770" s="30" t="s">
        <v>7799</v>
      </c>
      <c r="C2770" s="30" t="s">
        <v>4113</v>
      </c>
      <c r="D2770" s="210">
        <v>296.2</v>
      </c>
    </row>
    <row r="2771" spans="1:4" x14ac:dyDescent="0.25">
      <c r="A2771" s="30">
        <v>2354</v>
      </c>
      <c r="B2771" s="30" t="s">
        <v>7800</v>
      </c>
      <c r="C2771" s="30" t="s">
        <v>4115</v>
      </c>
      <c r="D2771" s="210">
        <v>9.0399999999999991</v>
      </c>
    </row>
    <row r="2772" spans="1:4" x14ac:dyDescent="0.25">
      <c r="A2772" s="30">
        <v>40932</v>
      </c>
      <c r="B2772" s="30" t="s">
        <v>7801</v>
      </c>
      <c r="C2772" s="30" t="s">
        <v>4120</v>
      </c>
      <c r="D2772" s="211">
        <v>1603.89</v>
      </c>
    </row>
    <row r="2773" spans="1:4" x14ac:dyDescent="0.25">
      <c r="A2773" s="30">
        <v>10853</v>
      </c>
      <c r="B2773" s="30" t="s">
        <v>7802</v>
      </c>
      <c r="C2773" s="30" t="s">
        <v>4113</v>
      </c>
      <c r="D2773" s="210">
        <v>101.22</v>
      </c>
    </row>
    <row r="2774" spans="1:4" x14ac:dyDescent="0.25">
      <c r="A2774" s="30">
        <v>5093</v>
      </c>
      <c r="B2774" s="30" t="s">
        <v>7803</v>
      </c>
      <c r="C2774" s="30" t="s">
        <v>4124</v>
      </c>
      <c r="D2774" s="210">
        <v>18.649999999999999</v>
      </c>
    </row>
    <row r="2775" spans="1:4" x14ac:dyDescent="0.25">
      <c r="A2775" s="30">
        <v>37768</v>
      </c>
      <c r="B2775" s="30" t="s">
        <v>7804</v>
      </c>
      <c r="C2775" s="30" t="s">
        <v>4113</v>
      </c>
      <c r="D2775" s="211">
        <v>120000</v>
      </c>
    </row>
    <row r="2776" spans="1:4" x14ac:dyDescent="0.25">
      <c r="A2776" s="30">
        <v>37773</v>
      </c>
      <c r="B2776" s="30" t="s">
        <v>7805</v>
      </c>
      <c r="C2776" s="30" t="s">
        <v>4113</v>
      </c>
      <c r="D2776" s="211">
        <v>101900.23</v>
      </c>
    </row>
    <row r="2777" spans="1:4" x14ac:dyDescent="0.25">
      <c r="A2777" s="30">
        <v>37769</v>
      </c>
      <c r="B2777" s="30" t="s">
        <v>7806</v>
      </c>
      <c r="C2777" s="30" t="s">
        <v>4113</v>
      </c>
      <c r="D2777" s="211">
        <v>170593.82</v>
      </c>
    </row>
    <row r="2778" spans="1:4" x14ac:dyDescent="0.25">
      <c r="A2778" s="30">
        <v>37770</v>
      </c>
      <c r="B2778" s="30" t="s">
        <v>7807</v>
      </c>
      <c r="C2778" s="30" t="s">
        <v>4113</v>
      </c>
      <c r="D2778" s="211">
        <v>289524.93</v>
      </c>
    </row>
    <row r="2779" spans="1:4" x14ac:dyDescent="0.25">
      <c r="A2779" s="30">
        <v>38382</v>
      </c>
      <c r="B2779" s="30" t="s">
        <v>7808</v>
      </c>
      <c r="C2779" s="30" t="s">
        <v>4113</v>
      </c>
      <c r="D2779" s="210">
        <v>11.74</v>
      </c>
    </row>
    <row r="2780" spans="1:4" x14ac:dyDescent="0.25">
      <c r="A2780" s="30">
        <v>38383</v>
      </c>
      <c r="B2780" s="30" t="s">
        <v>4294</v>
      </c>
      <c r="C2780" s="30" t="s">
        <v>4113</v>
      </c>
      <c r="D2780" s="210">
        <v>2.19</v>
      </c>
    </row>
    <row r="2781" spans="1:4" x14ac:dyDescent="0.25">
      <c r="A2781" s="30">
        <v>3768</v>
      </c>
      <c r="B2781" s="30" t="s">
        <v>7809</v>
      </c>
      <c r="C2781" s="30" t="s">
        <v>4113</v>
      </c>
      <c r="D2781" s="210">
        <v>2.94</v>
      </c>
    </row>
    <row r="2782" spans="1:4" x14ac:dyDescent="0.25">
      <c r="A2782" s="30">
        <v>3767</v>
      </c>
      <c r="B2782" s="30" t="s">
        <v>7810</v>
      </c>
      <c r="C2782" s="30" t="s">
        <v>4113</v>
      </c>
      <c r="D2782" s="210">
        <v>0.7</v>
      </c>
    </row>
    <row r="2783" spans="1:4" x14ac:dyDescent="0.25">
      <c r="A2783" s="30">
        <v>13192</v>
      </c>
      <c r="B2783" s="30" t="s">
        <v>7811</v>
      </c>
      <c r="C2783" s="30" t="s">
        <v>4113</v>
      </c>
      <c r="D2783" s="211">
        <v>5669.4</v>
      </c>
    </row>
    <row r="2784" spans="1:4" x14ac:dyDescent="0.25">
      <c r="A2784" s="30">
        <v>38413</v>
      </c>
      <c r="B2784" s="30" t="s">
        <v>7812</v>
      </c>
      <c r="C2784" s="30" t="s">
        <v>4113</v>
      </c>
      <c r="D2784" s="210">
        <v>937.63</v>
      </c>
    </row>
    <row r="2785" spans="1:4" x14ac:dyDescent="0.25">
      <c r="A2785" s="30">
        <v>42440</v>
      </c>
      <c r="B2785" s="30" t="s">
        <v>7813</v>
      </c>
      <c r="C2785" s="30" t="s">
        <v>4113</v>
      </c>
      <c r="D2785" s="211">
        <v>1057.95</v>
      </c>
    </row>
    <row r="2786" spans="1:4" x14ac:dyDescent="0.25">
      <c r="A2786" s="30">
        <v>20193</v>
      </c>
      <c r="B2786" s="30" t="s">
        <v>7814</v>
      </c>
      <c r="C2786" s="30" t="s">
        <v>4150</v>
      </c>
      <c r="D2786" s="210">
        <v>5.41</v>
      </c>
    </row>
    <row r="2787" spans="1:4" x14ac:dyDescent="0.25">
      <c r="A2787" s="30">
        <v>10527</v>
      </c>
      <c r="B2787" s="30" t="s">
        <v>13445</v>
      </c>
      <c r="C2787" s="30" t="s">
        <v>4151</v>
      </c>
      <c r="D2787" s="210">
        <v>16.25</v>
      </c>
    </row>
    <row r="2788" spans="1:4" x14ac:dyDescent="0.25">
      <c r="A2788" s="30">
        <v>41805</v>
      </c>
      <c r="B2788" s="30" t="s">
        <v>7815</v>
      </c>
      <c r="C2788" s="30" t="s">
        <v>4120</v>
      </c>
      <c r="D2788" s="210">
        <v>415</v>
      </c>
    </row>
    <row r="2789" spans="1:4" x14ac:dyDescent="0.25">
      <c r="A2789" s="30">
        <v>40271</v>
      </c>
      <c r="B2789" s="30" t="s">
        <v>7816</v>
      </c>
      <c r="C2789" s="30" t="s">
        <v>4120</v>
      </c>
      <c r="D2789" s="210">
        <v>10.56</v>
      </c>
    </row>
    <row r="2790" spans="1:4" x14ac:dyDescent="0.25">
      <c r="A2790" s="30">
        <v>40287</v>
      </c>
      <c r="B2790" s="30" t="s">
        <v>7817</v>
      </c>
      <c r="C2790" s="30" t="s">
        <v>4120</v>
      </c>
      <c r="D2790" s="210">
        <v>4.0599999999999996</v>
      </c>
    </row>
    <row r="2791" spans="1:4" x14ac:dyDescent="0.25">
      <c r="A2791" s="30">
        <v>40295</v>
      </c>
      <c r="B2791" s="30" t="s">
        <v>7818</v>
      </c>
      <c r="C2791" s="30" t="s">
        <v>4115</v>
      </c>
      <c r="D2791" s="210">
        <v>2.87</v>
      </c>
    </row>
    <row r="2792" spans="1:4" x14ac:dyDescent="0.25">
      <c r="A2792" s="30">
        <v>745</v>
      </c>
      <c r="B2792" s="30" t="s">
        <v>7819</v>
      </c>
      <c r="C2792" s="30" t="s">
        <v>4115</v>
      </c>
      <c r="D2792" s="210">
        <v>3.04</v>
      </c>
    </row>
    <row r="2793" spans="1:4" x14ac:dyDescent="0.25">
      <c r="A2793" s="30">
        <v>4084</v>
      </c>
      <c r="B2793" s="30" t="s">
        <v>7820</v>
      </c>
      <c r="C2793" s="30" t="s">
        <v>4115</v>
      </c>
      <c r="D2793" s="210">
        <v>2.25</v>
      </c>
    </row>
    <row r="2794" spans="1:4" x14ac:dyDescent="0.25">
      <c r="A2794" s="30">
        <v>743</v>
      </c>
      <c r="B2794" s="30" t="s">
        <v>7821</v>
      </c>
      <c r="C2794" s="30" t="s">
        <v>4115</v>
      </c>
      <c r="D2794" s="210">
        <v>2.25</v>
      </c>
    </row>
    <row r="2795" spans="1:4" x14ac:dyDescent="0.25">
      <c r="A2795" s="30">
        <v>40293</v>
      </c>
      <c r="B2795" s="30" t="s">
        <v>7822</v>
      </c>
      <c r="C2795" s="30" t="s">
        <v>4115</v>
      </c>
      <c r="D2795" s="210">
        <v>2.7</v>
      </c>
    </row>
    <row r="2796" spans="1:4" x14ac:dyDescent="0.25">
      <c r="A2796" s="30">
        <v>40294</v>
      </c>
      <c r="B2796" s="30" t="s">
        <v>7823</v>
      </c>
      <c r="C2796" s="30" t="s">
        <v>4115</v>
      </c>
      <c r="D2796" s="210">
        <v>2.25</v>
      </c>
    </row>
    <row r="2797" spans="1:4" x14ac:dyDescent="0.25">
      <c r="A2797" s="30">
        <v>4085</v>
      </c>
      <c r="B2797" s="30" t="s">
        <v>7824</v>
      </c>
      <c r="C2797" s="30" t="s">
        <v>4115</v>
      </c>
      <c r="D2797" s="210">
        <v>3.15</v>
      </c>
    </row>
    <row r="2798" spans="1:4" x14ac:dyDescent="0.25">
      <c r="A2798" s="30">
        <v>10775</v>
      </c>
      <c r="B2798" s="30" t="s">
        <v>7825</v>
      </c>
      <c r="C2798" s="30" t="s">
        <v>4120</v>
      </c>
      <c r="D2798" s="210">
        <v>585</v>
      </c>
    </row>
    <row r="2799" spans="1:4" x14ac:dyDescent="0.25">
      <c r="A2799" s="30">
        <v>10776</v>
      </c>
      <c r="B2799" s="30" t="s">
        <v>7826</v>
      </c>
      <c r="C2799" s="30" t="s">
        <v>4120</v>
      </c>
      <c r="D2799" s="210">
        <v>457.03</v>
      </c>
    </row>
    <row r="2800" spans="1:4" x14ac:dyDescent="0.25">
      <c r="A2800" s="30">
        <v>10779</v>
      </c>
      <c r="B2800" s="30" t="s">
        <v>7827</v>
      </c>
      <c r="C2800" s="30" t="s">
        <v>4120</v>
      </c>
      <c r="D2800" s="210">
        <v>731.25</v>
      </c>
    </row>
    <row r="2801" spans="1:4" x14ac:dyDescent="0.25">
      <c r="A2801" s="30">
        <v>10777</v>
      </c>
      <c r="B2801" s="30" t="s">
        <v>7828</v>
      </c>
      <c r="C2801" s="30" t="s">
        <v>4120</v>
      </c>
      <c r="D2801" s="210">
        <v>664.21</v>
      </c>
    </row>
    <row r="2802" spans="1:4" x14ac:dyDescent="0.25">
      <c r="A2802" s="30">
        <v>10778</v>
      </c>
      <c r="B2802" s="30" t="s">
        <v>7829</v>
      </c>
      <c r="C2802" s="30" t="s">
        <v>4120</v>
      </c>
      <c r="D2802" s="210">
        <v>731.25</v>
      </c>
    </row>
    <row r="2803" spans="1:4" x14ac:dyDescent="0.25">
      <c r="A2803" s="30">
        <v>40339</v>
      </c>
      <c r="B2803" s="30" t="s">
        <v>7830</v>
      </c>
      <c r="C2803" s="30" t="s">
        <v>4120</v>
      </c>
      <c r="D2803" s="210">
        <v>4.0599999999999996</v>
      </c>
    </row>
    <row r="2804" spans="1:4" x14ac:dyDescent="0.25">
      <c r="A2804" s="30">
        <v>3355</v>
      </c>
      <c r="B2804" s="30" t="s">
        <v>7831</v>
      </c>
      <c r="C2804" s="30" t="s">
        <v>4115</v>
      </c>
      <c r="D2804" s="210">
        <v>24.3</v>
      </c>
    </row>
    <row r="2805" spans="1:4" x14ac:dyDescent="0.25">
      <c r="A2805" s="30">
        <v>39814</v>
      </c>
      <c r="B2805" s="30" t="s">
        <v>7832</v>
      </c>
      <c r="C2805" s="30" t="s">
        <v>4115</v>
      </c>
      <c r="D2805" s="210">
        <v>45.56</v>
      </c>
    </row>
    <row r="2806" spans="1:4" x14ac:dyDescent="0.25">
      <c r="A2806" s="30">
        <v>10749</v>
      </c>
      <c r="B2806" s="30" t="s">
        <v>7833</v>
      </c>
      <c r="C2806" s="30" t="s">
        <v>4120</v>
      </c>
      <c r="D2806" s="210">
        <v>7.44</v>
      </c>
    </row>
    <row r="2807" spans="1:4" x14ac:dyDescent="0.25">
      <c r="A2807" s="30">
        <v>40290</v>
      </c>
      <c r="B2807" s="30" t="s">
        <v>7834</v>
      </c>
      <c r="C2807" s="30" t="s">
        <v>4120</v>
      </c>
      <c r="D2807" s="210">
        <v>10.72</v>
      </c>
    </row>
    <row r="2808" spans="1:4" x14ac:dyDescent="0.25">
      <c r="A2808" s="30">
        <v>3346</v>
      </c>
      <c r="B2808" s="30" t="s">
        <v>7835</v>
      </c>
      <c r="C2808" s="30" t="s">
        <v>4115</v>
      </c>
      <c r="D2808" s="210">
        <v>13.94</v>
      </c>
    </row>
    <row r="2809" spans="1:4" x14ac:dyDescent="0.25">
      <c r="A2809" s="30">
        <v>3348</v>
      </c>
      <c r="B2809" s="30" t="s">
        <v>7836</v>
      </c>
      <c r="C2809" s="30" t="s">
        <v>4115</v>
      </c>
      <c r="D2809" s="210">
        <v>16.670000000000002</v>
      </c>
    </row>
    <row r="2810" spans="1:4" x14ac:dyDescent="0.25">
      <c r="A2810" s="30">
        <v>39833</v>
      </c>
      <c r="B2810" s="30" t="s">
        <v>7837</v>
      </c>
      <c r="C2810" s="30" t="s">
        <v>4115</v>
      </c>
      <c r="D2810" s="210">
        <v>22.84</v>
      </c>
    </row>
    <row r="2811" spans="1:4" x14ac:dyDescent="0.25">
      <c r="A2811" s="30">
        <v>7252</v>
      </c>
      <c r="B2811" s="30" t="s">
        <v>7838</v>
      </c>
      <c r="C2811" s="30" t="s">
        <v>4115</v>
      </c>
      <c r="D2811" s="210">
        <v>2.25</v>
      </c>
    </row>
    <row r="2812" spans="1:4" x14ac:dyDescent="0.25">
      <c r="A2812" s="30">
        <v>4778</v>
      </c>
      <c r="B2812" s="30" t="s">
        <v>7839</v>
      </c>
      <c r="C2812" s="30" t="s">
        <v>4115</v>
      </c>
      <c r="D2812" s="210">
        <v>2.81</v>
      </c>
    </row>
    <row r="2813" spans="1:4" x14ac:dyDescent="0.25">
      <c r="A2813" s="30">
        <v>4780</v>
      </c>
      <c r="B2813" s="30" t="s">
        <v>7840</v>
      </c>
      <c r="C2813" s="30" t="s">
        <v>4115</v>
      </c>
      <c r="D2813" s="210">
        <v>3.04</v>
      </c>
    </row>
    <row r="2814" spans="1:4" x14ac:dyDescent="0.25">
      <c r="A2814" s="30">
        <v>10809</v>
      </c>
      <c r="B2814" s="30" t="s">
        <v>7841</v>
      </c>
      <c r="C2814" s="30" t="s">
        <v>4115</v>
      </c>
      <c r="D2814" s="210">
        <v>1.26</v>
      </c>
    </row>
    <row r="2815" spans="1:4" x14ac:dyDescent="0.25">
      <c r="A2815" s="30">
        <v>10811</v>
      </c>
      <c r="B2815" s="30" t="s">
        <v>7842</v>
      </c>
      <c r="C2815" s="30" t="s">
        <v>4115</v>
      </c>
      <c r="D2815" s="210">
        <v>1.08</v>
      </c>
    </row>
    <row r="2816" spans="1:4" x14ac:dyDescent="0.25">
      <c r="A2816" s="30">
        <v>7247</v>
      </c>
      <c r="B2816" s="30" t="s">
        <v>7843</v>
      </c>
      <c r="C2816" s="30" t="s">
        <v>4115</v>
      </c>
      <c r="D2816" s="210">
        <v>2.25</v>
      </c>
    </row>
    <row r="2817" spans="1:4" x14ac:dyDescent="0.25">
      <c r="A2817" s="30">
        <v>40291</v>
      </c>
      <c r="B2817" s="30" t="s">
        <v>7844</v>
      </c>
      <c r="C2817" s="30" t="s">
        <v>4120</v>
      </c>
      <c r="D2817" s="210">
        <v>566.87</v>
      </c>
    </row>
    <row r="2818" spans="1:4" x14ac:dyDescent="0.25">
      <c r="A2818" s="30">
        <v>40275</v>
      </c>
      <c r="B2818" s="30" t="s">
        <v>7845</v>
      </c>
      <c r="C2818" s="30" t="s">
        <v>4120</v>
      </c>
      <c r="D2818" s="210">
        <v>16.25</v>
      </c>
    </row>
    <row r="2819" spans="1:4" x14ac:dyDescent="0.25">
      <c r="A2819" s="30">
        <v>42408</v>
      </c>
      <c r="B2819" s="30" t="s">
        <v>13446</v>
      </c>
      <c r="C2819" s="30" t="s">
        <v>4114</v>
      </c>
      <c r="D2819" s="210">
        <v>1.84</v>
      </c>
    </row>
    <row r="2820" spans="1:4" x14ac:dyDescent="0.25">
      <c r="A2820" s="30">
        <v>3777</v>
      </c>
      <c r="B2820" s="30" t="s">
        <v>13447</v>
      </c>
      <c r="C2820" s="30" t="s">
        <v>4114</v>
      </c>
      <c r="D2820" s="210">
        <v>1.33</v>
      </c>
    </row>
    <row r="2821" spans="1:4" x14ac:dyDescent="0.25">
      <c r="A2821" s="30">
        <v>3798</v>
      </c>
      <c r="B2821" s="30" t="s">
        <v>7846</v>
      </c>
      <c r="C2821" s="30" t="s">
        <v>4113</v>
      </c>
      <c r="D2821" s="210">
        <v>68.39</v>
      </c>
    </row>
    <row r="2822" spans="1:4" x14ac:dyDescent="0.25">
      <c r="A2822" s="30">
        <v>38769</v>
      </c>
      <c r="B2822" s="30" t="s">
        <v>7847</v>
      </c>
      <c r="C2822" s="30" t="s">
        <v>4113</v>
      </c>
      <c r="D2822" s="210">
        <v>53.41</v>
      </c>
    </row>
    <row r="2823" spans="1:4" x14ac:dyDescent="0.25">
      <c r="A2823" s="30">
        <v>39510</v>
      </c>
      <c r="B2823" s="30" t="s">
        <v>7848</v>
      </c>
      <c r="C2823" s="30" t="s">
        <v>4113</v>
      </c>
      <c r="D2823" s="210">
        <v>216.17</v>
      </c>
    </row>
    <row r="2824" spans="1:4" x14ac:dyDescent="0.25">
      <c r="A2824" s="30">
        <v>38776</v>
      </c>
      <c r="B2824" s="30" t="s">
        <v>7849</v>
      </c>
      <c r="C2824" s="30" t="s">
        <v>4113</v>
      </c>
      <c r="D2824" s="210">
        <v>229.41</v>
      </c>
    </row>
    <row r="2825" spans="1:4" x14ac:dyDescent="0.25">
      <c r="A2825" s="30">
        <v>38774</v>
      </c>
      <c r="B2825" s="30" t="s">
        <v>7850</v>
      </c>
      <c r="C2825" s="30" t="s">
        <v>4113</v>
      </c>
      <c r="D2825" s="210">
        <v>17.559999999999999</v>
      </c>
    </row>
    <row r="2826" spans="1:4" x14ac:dyDescent="0.25">
      <c r="A2826" s="30">
        <v>42247</v>
      </c>
      <c r="B2826" s="30" t="s">
        <v>13448</v>
      </c>
      <c r="C2826" s="30" t="s">
        <v>4113</v>
      </c>
      <c r="D2826" s="210">
        <v>599.38</v>
      </c>
    </row>
    <row r="2827" spans="1:4" x14ac:dyDescent="0.25">
      <c r="A2827" s="30">
        <v>42248</v>
      </c>
      <c r="B2827" s="30" t="s">
        <v>13449</v>
      </c>
      <c r="C2827" s="30" t="s">
        <v>4113</v>
      </c>
      <c r="D2827" s="210">
        <v>696.23</v>
      </c>
    </row>
    <row r="2828" spans="1:4" x14ac:dyDescent="0.25">
      <c r="A2828" s="30">
        <v>42249</v>
      </c>
      <c r="B2828" s="30" t="s">
        <v>13450</v>
      </c>
      <c r="C2828" s="30" t="s">
        <v>4113</v>
      </c>
      <c r="D2828" s="211">
        <v>1153.4000000000001</v>
      </c>
    </row>
    <row r="2829" spans="1:4" x14ac:dyDescent="0.25">
      <c r="A2829" s="30">
        <v>42244</v>
      </c>
      <c r="B2829" s="30" t="s">
        <v>13451</v>
      </c>
      <c r="C2829" s="30" t="s">
        <v>4113</v>
      </c>
      <c r="D2829" s="210">
        <v>180.13</v>
      </c>
    </row>
    <row r="2830" spans="1:4" x14ac:dyDescent="0.25">
      <c r="A2830" s="30">
        <v>42245</v>
      </c>
      <c r="B2830" s="30" t="s">
        <v>13452</v>
      </c>
      <c r="C2830" s="30" t="s">
        <v>4113</v>
      </c>
      <c r="D2830" s="210">
        <v>332.39</v>
      </c>
    </row>
    <row r="2831" spans="1:4" x14ac:dyDescent="0.25">
      <c r="A2831" s="30">
        <v>42246</v>
      </c>
      <c r="B2831" s="30" t="s">
        <v>13453</v>
      </c>
      <c r="C2831" s="30" t="s">
        <v>4113</v>
      </c>
      <c r="D2831" s="210">
        <v>367.94</v>
      </c>
    </row>
    <row r="2832" spans="1:4" x14ac:dyDescent="0.25">
      <c r="A2832" s="30">
        <v>42243</v>
      </c>
      <c r="B2832" s="30" t="s">
        <v>13454</v>
      </c>
      <c r="C2832" s="30" t="s">
        <v>4113</v>
      </c>
      <c r="D2832" s="210">
        <v>443.67</v>
      </c>
    </row>
    <row r="2833" spans="1:4" x14ac:dyDescent="0.25">
      <c r="A2833" s="30">
        <v>38889</v>
      </c>
      <c r="B2833" s="30" t="s">
        <v>7851</v>
      </c>
      <c r="C2833" s="30" t="s">
        <v>4113</v>
      </c>
      <c r="D2833" s="210">
        <v>40.94</v>
      </c>
    </row>
    <row r="2834" spans="1:4" x14ac:dyDescent="0.25">
      <c r="A2834" s="30">
        <v>38784</v>
      </c>
      <c r="B2834" s="30" t="s">
        <v>7852</v>
      </c>
      <c r="C2834" s="30" t="s">
        <v>4113</v>
      </c>
      <c r="D2834" s="210">
        <v>54.77</v>
      </c>
    </row>
    <row r="2835" spans="1:4" x14ac:dyDescent="0.25">
      <c r="A2835" s="30">
        <v>3788</v>
      </c>
      <c r="B2835" s="30" t="s">
        <v>7853</v>
      </c>
      <c r="C2835" s="30" t="s">
        <v>4113</v>
      </c>
      <c r="D2835" s="210">
        <v>57.07</v>
      </c>
    </row>
    <row r="2836" spans="1:4" x14ac:dyDescent="0.25">
      <c r="A2836" s="30">
        <v>12230</v>
      </c>
      <c r="B2836" s="30" t="s">
        <v>7854</v>
      </c>
      <c r="C2836" s="30" t="s">
        <v>4113</v>
      </c>
      <c r="D2836" s="210">
        <v>14.68</v>
      </c>
    </row>
    <row r="2837" spans="1:4" x14ac:dyDescent="0.25">
      <c r="A2837" s="30">
        <v>3780</v>
      </c>
      <c r="B2837" s="30" t="s">
        <v>7855</v>
      </c>
      <c r="C2837" s="30" t="s">
        <v>4113</v>
      </c>
      <c r="D2837" s="210">
        <v>84.21</v>
      </c>
    </row>
    <row r="2838" spans="1:4" x14ac:dyDescent="0.25">
      <c r="A2838" s="30">
        <v>12231</v>
      </c>
      <c r="B2838" s="30" t="s">
        <v>7856</v>
      </c>
      <c r="C2838" s="30" t="s">
        <v>4113</v>
      </c>
      <c r="D2838" s="210">
        <v>24.41</v>
      </c>
    </row>
    <row r="2839" spans="1:4" x14ac:dyDescent="0.25">
      <c r="A2839" s="30">
        <v>3811</v>
      </c>
      <c r="B2839" s="30" t="s">
        <v>7857</v>
      </c>
      <c r="C2839" s="30" t="s">
        <v>4113</v>
      </c>
      <c r="D2839" s="210">
        <v>79.099999999999994</v>
      </c>
    </row>
    <row r="2840" spans="1:4" x14ac:dyDescent="0.25">
      <c r="A2840" s="30">
        <v>12232</v>
      </c>
      <c r="B2840" s="30" t="s">
        <v>7858</v>
      </c>
      <c r="C2840" s="30" t="s">
        <v>4113</v>
      </c>
      <c r="D2840" s="210">
        <v>25.58</v>
      </c>
    </row>
    <row r="2841" spans="1:4" x14ac:dyDescent="0.25">
      <c r="A2841" s="30">
        <v>3799</v>
      </c>
      <c r="B2841" s="30" t="s">
        <v>7859</v>
      </c>
      <c r="C2841" s="30" t="s">
        <v>4113</v>
      </c>
      <c r="D2841" s="210">
        <v>111.86</v>
      </c>
    </row>
    <row r="2842" spans="1:4" x14ac:dyDescent="0.25">
      <c r="A2842" s="30">
        <v>12239</v>
      </c>
      <c r="B2842" s="30" t="s">
        <v>7860</v>
      </c>
      <c r="C2842" s="30" t="s">
        <v>4113</v>
      </c>
      <c r="D2842" s="210">
        <v>33.49</v>
      </c>
    </row>
    <row r="2843" spans="1:4" x14ac:dyDescent="0.25">
      <c r="A2843" s="30">
        <v>38773</v>
      </c>
      <c r="B2843" s="30" t="s">
        <v>7861</v>
      </c>
      <c r="C2843" s="30" t="s">
        <v>4113</v>
      </c>
      <c r="D2843" s="210">
        <v>5.37</v>
      </c>
    </row>
    <row r="2844" spans="1:4" x14ac:dyDescent="0.25">
      <c r="A2844" s="30">
        <v>12271</v>
      </c>
      <c r="B2844" s="30" t="s">
        <v>7862</v>
      </c>
      <c r="C2844" s="30" t="s">
        <v>4113</v>
      </c>
      <c r="D2844" s="210">
        <v>299.52</v>
      </c>
    </row>
    <row r="2845" spans="1:4" x14ac:dyDescent="0.25">
      <c r="A2845" s="30">
        <v>38785</v>
      </c>
      <c r="B2845" s="30" t="s">
        <v>7863</v>
      </c>
      <c r="C2845" s="30" t="s">
        <v>4113</v>
      </c>
      <c r="D2845" s="210">
        <v>141.80000000000001</v>
      </c>
    </row>
    <row r="2846" spans="1:4" x14ac:dyDescent="0.25">
      <c r="A2846" s="30">
        <v>38786</v>
      </c>
      <c r="B2846" s="30" t="s">
        <v>7864</v>
      </c>
      <c r="C2846" s="30" t="s">
        <v>4113</v>
      </c>
      <c r="D2846" s="210">
        <v>174.67</v>
      </c>
    </row>
    <row r="2847" spans="1:4" x14ac:dyDescent="0.25">
      <c r="A2847" s="30">
        <v>39385</v>
      </c>
      <c r="B2847" s="30" t="s">
        <v>7865</v>
      </c>
      <c r="C2847" s="30" t="s">
        <v>4113</v>
      </c>
      <c r="D2847" s="210">
        <v>16.059999999999999</v>
      </c>
    </row>
    <row r="2848" spans="1:4" x14ac:dyDescent="0.25">
      <c r="A2848" s="30">
        <v>39389</v>
      </c>
      <c r="B2848" s="30" t="s">
        <v>7866</v>
      </c>
      <c r="C2848" s="30" t="s">
        <v>4113</v>
      </c>
      <c r="D2848" s="210">
        <v>17.420000000000002</v>
      </c>
    </row>
    <row r="2849" spans="1:4" x14ac:dyDescent="0.25">
      <c r="A2849" s="30">
        <v>39390</v>
      </c>
      <c r="B2849" s="30" t="s">
        <v>7867</v>
      </c>
      <c r="C2849" s="30" t="s">
        <v>4113</v>
      </c>
      <c r="D2849" s="210">
        <v>36.53</v>
      </c>
    </row>
    <row r="2850" spans="1:4" x14ac:dyDescent="0.25">
      <c r="A2850" s="30">
        <v>39391</v>
      </c>
      <c r="B2850" s="30" t="s">
        <v>7868</v>
      </c>
      <c r="C2850" s="30" t="s">
        <v>4113</v>
      </c>
      <c r="D2850" s="210">
        <v>41.01</v>
      </c>
    </row>
    <row r="2851" spans="1:4" x14ac:dyDescent="0.25">
      <c r="A2851" s="30">
        <v>3803</v>
      </c>
      <c r="B2851" s="30" t="s">
        <v>7869</v>
      </c>
      <c r="C2851" s="30" t="s">
        <v>4113</v>
      </c>
      <c r="D2851" s="210">
        <v>50.64</v>
      </c>
    </row>
    <row r="2852" spans="1:4" x14ac:dyDescent="0.25">
      <c r="A2852" s="30">
        <v>38770</v>
      </c>
      <c r="B2852" s="30" t="s">
        <v>7870</v>
      </c>
      <c r="C2852" s="30" t="s">
        <v>4113</v>
      </c>
      <c r="D2852" s="210">
        <v>58.64</v>
      </c>
    </row>
    <row r="2853" spans="1:4" x14ac:dyDescent="0.25">
      <c r="A2853" s="30">
        <v>12267</v>
      </c>
      <c r="B2853" s="30" t="s">
        <v>7871</v>
      </c>
      <c r="C2853" s="30" t="s">
        <v>4113</v>
      </c>
      <c r="D2853" s="210">
        <v>171.85</v>
      </c>
    </row>
    <row r="2854" spans="1:4" x14ac:dyDescent="0.25">
      <c r="A2854" s="30">
        <v>43265</v>
      </c>
      <c r="B2854" s="30" t="s">
        <v>13455</v>
      </c>
      <c r="C2854" s="30" t="s">
        <v>4113</v>
      </c>
      <c r="D2854" s="210">
        <v>50.22</v>
      </c>
    </row>
    <row r="2855" spans="1:4" x14ac:dyDescent="0.25">
      <c r="A2855" s="30">
        <v>12266</v>
      </c>
      <c r="B2855" s="30" t="s">
        <v>7872</v>
      </c>
      <c r="C2855" s="30" t="s">
        <v>4113</v>
      </c>
      <c r="D2855" s="210">
        <v>87.96</v>
      </c>
    </row>
    <row r="2856" spans="1:4" x14ac:dyDescent="0.25">
      <c r="A2856" s="30">
        <v>39378</v>
      </c>
      <c r="B2856" s="30" t="s">
        <v>7873</v>
      </c>
      <c r="C2856" s="30" t="s">
        <v>4113</v>
      </c>
      <c r="D2856" s="210">
        <v>62.36</v>
      </c>
    </row>
    <row r="2857" spans="1:4" x14ac:dyDescent="0.25">
      <c r="A2857" s="30">
        <v>43543</v>
      </c>
      <c r="B2857" s="30" t="s">
        <v>13456</v>
      </c>
      <c r="C2857" s="30" t="s">
        <v>4113</v>
      </c>
      <c r="D2857" s="210">
        <v>129.91999999999999</v>
      </c>
    </row>
    <row r="2858" spans="1:4" x14ac:dyDescent="0.25">
      <c r="A2858" s="30">
        <v>38775</v>
      </c>
      <c r="B2858" s="30" t="s">
        <v>7874</v>
      </c>
      <c r="C2858" s="30" t="s">
        <v>4113</v>
      </c>
      <c r="D2858" s="210">
        <v>66.11</v>
      </c>
    </row>
    <row r="2859" spans="1:4" x14ac:dyDescent="0.25">
      <c r="A2859" s="30">
        <v>21119</v>
      </c>
      <c r="B2859" s="30" t="s">
        <v>7875</v>
      </c>
      <c r="C2859" s="30" t="s">
        <v>4113</v>
      </c>
      <c r="D2859" s="210">
        <v>2.37</v>
      </c>
    </row>
    <row r="2860" spans="1:4" x14ac:dyDescent="0.25">
      <c r="A2860" s="30">
        <v>37974</v>
      </c>
      <c r="B2860" s="30" t="s">
        <v>7876</v>
      </c>
      <c r="C2860" s="30" t="s">
        <v>4113</v>
      </c>
      <c r="D2860" s="210">
        <v>3.52</v>
      </c>
    </row>
    <row r="2861" spans="1:4" x14ac:dyDescent="0.25">
      <c r="A2861" s="30">
        <v>37975</v>
      </c>
      <c r="B2861" s="30" t="s">
        <v>7877</v>
      </c>
      <c r="C2861" s="30" t="s">
        <v>4113</v>
      </c>
      <c r="D2861" s="210">
        <v>7.15</v>
      </c>
    </row>
    <row r="2862" spans="1:4" x14ac:dyDescent="0.25">
      <c r="A2862" s="30">
        <v>37976</v>
      </c>
      <c r="B2862" s="30" t="s">
        <v>7878</v>
      </c>
      <c r="C2862" s="30" t="s">
        <v>4113</v>
      </c>
      <c r="D2862" s="210">
        <v>14.66</v>
      </c>
    </row>
    <row r="2863" spans="1:4" x14ac:dyDescent="0.25">
      <c r="A2863" s="30">
        <v>37977</v>
      </c>
      <c r="B2863" s="30" t="s">
        <v>7879</v>
      </c>
      <c r="C2863" s="30" t="s">
        <v>4113</v>
      </c>
      <c r="D2863" s="210">
        <v>20.16</v>
      </c>
    </row>
    <row r="2864" spans="1:4" x14ac:dyDescent="0.25">
      <c r="A2864" s="30">
        <v>37978</v>
      </c>
      <c r="B2864" s="30" t="s">
        <v>7880</v>
      </c>
      <c r="C2864" s="30" t="s">
        <v>4113</v>
      </c>
      <c r="D2864" s="210">
        <v>40.869999999999997</v>
      </c>
    </row>
    <row r="2865" spans="1:4" x14ac:dyDescent="0.25">
      <c r="A2865" s="30">
        <v>37979</v>
      </c>
      <c r="B2865" s="30" t="s">
        <v>7881</v>
      </c>
      <c r="C2865" s="30" t="s">
        <v>4113</v>
      </c>
      <c r="D2865" s="210">
        <v>175.56</v>
      </c>
    </row>
    <row r="2866" spans="1:4" x14ac:dyDescent="0.25">
      <c r="A2866" s="30">
        <v>37980</v>
      </c>
      <c r="B2866" s="30" t="s">
        <v>7882</v>
      </c>
      <c r="C2866" s="30" t="s">
        <v>4113</v>
      </c>
      <c r="D2866" s="210">
        <v>197.3</v>
      </c>
    </row>
    <row r="2867" spans="1:4" x14ac:dyDescent="0.25">
      <c r="A2867" s="30">
        <v>36147</v>
      </c>
      <c r="B2867" s="30" t="s">
        <v>7883</v>
      </c>
      <c r="C2867" s="30" t="s">
        <v>4124</v>
      </c>
      <c r="D2867" s="210">
        <v>362.01</v>
      </c>
    </row>
    <row r="2868" spans="1:4" x14ac:dyDescent="0.25">
      <c r="A2868" s="30">
        <v>12731</v>
      </c>
      <c r="B2868" s="30" t="s">
        <v>7884</v>
      </c>
      <c r="C2868" s="30" t="s">
        <v>4113</v>
      </c>
      <c r="D2868" s="210">
        <v>360.01</v>
      </c>
    </row>
    <row r="2869" spans="1:4" x14ac:dyDescent="0.25">
      <c r="A2869" s="30">
        <v>12723</v>
      </c>
      <c r="B2869" s="30" t="s">
        <v>7885</v>
      </c>
      <c r="C2869" s="30" t="s">
        <v>4113</v>
      </c>
      <c r="D2869" s="210">
        <v>2.79</v>
      </c>
    </row>
    <row r="2870" spans="1:4" x14ac:dyDescent="0.25">
      <c r="A2870" s="30">
        <v>12724</v>
      </c>
      <c r="B2870" s="30" t="s">
        <v>7886</v>
      </c>
      <c r="C2870" s="30" t="s">
        <v>4113</v>
      </c>
      <c r="D2870" s="210">
        <v>5.36</v>
      </c>
    </row>
    <row r="2871" spans="1:4" x14ac:dyDescent="0.25">
      <c r="A2871" s="30">
        <v>12725</v>
      </c>
      <c r="B2871" s="30" t="s">
        <v>7887</v>
      </c>
      <c r="C2871" s="30" t="s">
        <v>4113</v>
      </c>
      <c r="D2871" s="210">
        <v>10.76</v>
      </c>
    </row>
    <row r="2872" spans="1:4" x14ac:dyDescent="0.25">
      <c r="A2872" s="30">
        <v>12726</v>
      </c>
      <c r="B2872" s="30" t="s">
        <v>7888</v>
      </c>
      <c r="C2872" s="30" t="s">
        <v>4113</v>
      </c>
      <c r="D2872" s="210">
        <v>23.75</v>
      </c>
    </row>
    <row r="2873" spans="1:4" x14ac:dyDescent="0.25">
      <c r="A2873" s="30">
        <v>12727</v>
      </c>
      <c r="B2873" s="30" t="s">
        <v>7889</v>
      </c>
      <c r="C2873" s="30" t="s">
        <v>4113</v>
      </c>
      <c r="D2873" s="210">
        <v>30.12</v>
      </c>
    </row>
    <row r="2874" spans="1:4" x14ac:dyDescent="0.25">
      <c r="A2874" s="30">
        <v>12728</v>
      </c>
      <c r="B2874" s="30" t="s">
        <v>7890</v>
      </c>
      <c r="C2874" s="30" t="s">
        <v>4113</v>
      </c>
      <c r="D2874" s="210">
        <v>49.2</v>
      </c>
    </row>
    <row r="2875" spans="1:4" x14ac:dyDescent="0.25">
      <c r="A2875" s="30">
        <v>12729</v>
      </c>
      <c r="B2875" s="30" t="s">
        <v>7891</v>
      </c>
      <c r="C2875" s="30" t="s">
        <v>4113</v>
      </c>
      <c r="D2875" s="210">
        <v>161.25</v>
      </c>
    </row>
    <row r="2876" spans="1:4" x14ac:dyDescent="0.25">
      <c r="A2876" s="30">
        <v>12730</v>
      </c>
      <c r="B2876" s="30" t="s">
        <v>7892</v>
      </c>
      <c r="C2876" s="30" t="s">
        <v>4113</v>
      </c>
      <c r="D2876" s="210">
        <v>246.89</v>
      </c>
    </row>
    <row r="2877" spans="1:4" x14ac:dyDescent="0.25">
      <c r="A2877" s="30">
        <v>3840</v>
      </c>
      <c r="B2877" s="30" t="s">
        <v>7893</v>
      </c>
      <c r="C2877" s="30" t="s">
        <v>4113</v>
      </c>
      <c r="D2877" s="210">
        <v>60.68</v>
      </c>
    </row>
    <row r="2878" spans="1:4" x14ac:dyDescent="0.25">
      <c r="A2878" s="30">
        <v>3838</v>
      </c>
      <c r="B2878" s="30" t="s">
        <v>7894</v>
      </c>
      <c r="C2878" s="30" t="s">
        <v>4113</v>
      </c>
      <c r="D2878" s="210">
        <v>133.91</v>
      </c>
    </row>
    <row r="2879" spans="1:4" x14ac:dyDescent="0.25">
      <c r="A2879" s="30">
        <v>3844</v>
      </c>
      <c r="B2879" s="30" t="s">
        <v>7895</v>
      </c>
      <c r="C2879" s="30" t="s">
        <v>4113</v>
      </c>
      <c r="D2879" s="210">
        <v>238.86</v>
      </c>
    </row>
    <row r="2880" spans="1:4" x14ac:dyDescent="0.25">
      <c r="A2880" s="30">
        <v>3839</v>
      </c>
      <c r="B2880" s="30" t="s">
        <v>7896</v>
      </c>
      <c r="C2880" s="30" t="s">
        <v>4113</v>
      </c>
      <c r="D2880" s="210">
        <v>435.08</v>
      </c>
    </row>
    <row r="2881" spans="1:4" x14ac:dyDescent="0.25">
      <c r="A2881" s="30">
        <v>3843</v>
      </c>
      <c r="B2881" s="30" t="s">
        <v>7897</v>
      </c>
      <c r="C2881" s="30" t="s">
        <v>4113</v>
      </c>
      <c r="D2881" s="210">
        <v>597.15</v>
      </c>
    </row>
    <row r="2882" spans="1:4" x14ac:dyDescent="0.25">
      <c r="A2882" s="30">
        <v>3900</v>
      </c>
      <c r="B2882" s="30" t="s">
        <v>7898</v>
      </c>
      <c r="C2882" s="30" t="s">
        <v>4113</v>
      </c>
      <c r="D2882" s="210">
        <v>41.34</v>
      </c>
    </row>
    <row r="2883" spans="1:4" x14ac:dyDescent="0.25">
      <c r="A2883" s="30">
        <v>3846</v>
      </c>
      <c r="B2883" s="30" t="s">
        <v>7899</v>
      </c>
      <c r="C2883" s="30" t="s">
        <v>4113</v>
      </c>
      <c r="D2883" s="210">
        <v>13.03</v>
      </c>
    </row>
    <row r="2884" spans="1:4" x14ac:dyDescent="0.25">
      <c r="A2884" s="30">
        <v>3886</v>
      </c>
      <c r="B2884" s="30" t="s">
        <v>7900</v>
      </c>
      <c r="C2884" s="30" t="s">
        <v>4113</v>
      </c>
      <c r="D2884" s="210">
        <v>13.72</v>
      </c>
    </row>
    <row r="2885" spans="1:4" x14ac:dyDescent="0.25">
      <c r="A2885" s="30">
        <v>3854</v>
      </c>
      <c r="B2885" s="30" t="s">
        <v>7901</v>
      </c>
      <c r="C2885" s="30" t="s">
        <v>4113</v>
      </c>
      <c r="D2885" s="210">
        <v>7.62</v>
      </c>
    </row>
    <row r="2886" spans="1:4" x14ac:dyDescent="0.25">
      <c r="A2886" s="30">
        <v>3873</v>
      </c>
      <c r="B2886" s="30" t="s">
        <v>7902</v>
      </c>
      <c r="C2886" s="30" t="s">
        <v>4113</v>
      </c>
      <c r="D2886" s="210">
        <v>10.09</v>
      </c>
    </row>
    <row r="2887" spans="1:4" x14ac:dyDescent="0.25">
      <c r="A2887" s="30">
        <v>38021</v>
      </c>
      <c r="B2887" s="30" t="s">
        <v>7903</v>
      </c>
      <c r="C2887" s="30" t="s">
        <v>4113</v>
      </c>
      <c r="D2887" s="210">
        <v>24.14</v>
      </c>
    </row>
    <row r="2888" spans="1:4" x14ac:dyDescent="0.25">
      <c r="A2888" s="30">
        <v>3847</v>
      </c>
      <c r="B2888" s="30" t="s">
        <v>7904</v>
      </c>
      <c r="C2888" s="30" t="s">
        <v>4113</v>
      </c>
      <c r="D2888" s="210">
        <v>27.4</v>
      </c>
    </row>
    <row r="2889" spans="1:4" x14ac:dyDescent="0.25">
      <c r="A2889" s="30">
        <v>38022</v>
      </c>
      <c r="B2889" s="30" t="s">
        <v>7905</v>
      </c>
      <c r="C2889" s="30" t="s">
        <v>4113</v>
      </c>
      <c r="D2889" s="210">
        <v>42.8</v>
      </c>
    </row>
    <row r="2890" spans="1:4" x14ac:dyDescent="0.25">
      <c r="A2890" s="30">
        <v>3833</v>
      </c>
      <c r="B2890" s="30" t="s">
        <v>7906</v>
      </c>
      <c r="C2890" s="30" t="s">
        <v>4113</v>
      </c>
      <c r="D2890" s="210">
        <v>27.96</v>
      </c>
    </row>
    <row r="2891" spans="1:4" x14ac:dyDescent="0.25">
      <c r="A2891" s="30">
        <v>3835</v>
      </c>
      <c r="B2891" s="30" t="s">
        <v>7907</v>
      </c>
      <c r="C2891" s="30" t="s">
        <v>4113</v>
      </c>
      <c r="D2891" s="210">
        <v>91.05</v>
      </c>
    </row>
    <row r="2892" spans="1:4" x14ac:dyDescent="0.25">
      <c r="A2892" s="30">
        <v>3836</v>
      </c>
      <c r="B2892" s="30" t="s">
        <v>7908</v>
      </c>
      <c r="C2892" s="30" t="s">
        <v>4113</v>
      </c>
      <c r="D2892" s="210">
        <v>195.97</v>
      </c>
    </row>
    <row r="2893" spans="1:4" x14ac:dyDescent="0.25">
      <c r="A2893" s="30">
        <v>3830</v>
      </c>
      <c r="B2893" s="30" t="s">
        <v>7909</v>
      </c>
      <c r="C2893" s="30" t="s">
        <v>4113</v>
      </c>
      <c r="D2893" s="210">
        <v>320.41000000000003</v>
      </c>
    </row>
    <row r="2894" spans="1:4" x14ac:dyDescent="0.25">
      <c r="A2894" s="30">
        <v>3831</v>
      </c>
      <c r="B2894" s="30" t="s">
        <v>7910</v>
      </c>
      <c r="C2894" s="30" t="s">
        <v>4113</v>
      </c>
      <c r="D2894" s="210">
        <v>535.61</v>
      </c>
    </row>
    <row r="2895" spans="1:4" x14ac:dyDescent="0.25">
      <c r="A2895" s="30">
        <v>37981</v>
      </c>
      <c r="B2895" s="30" t="s">
        <v>7911</v>
      </c>
      <c r="C2895" s="30" t="s">
        <v>4113</v>
      </c>
      <c r="D2895" s="210">
        <v>8.0500000000000007</v>
      </c>
    </row>
    <row r="2896" spans="1:4" x14ac:dyDescent="0.25">
      <c r="A2896" s="30">
        <v>37982</v>
      </c>
      <c r="B2896" s="30" t="s">
        <v>7912</v>
      </c>
      <c r="C2896" s="30" t="s">
        <v>4113</v>
      </c>
      <c r="D2896" s="210">
        <v>12.22</v>
      </c>
    </row>
    <row r="2897" spans="1:4" x14ac:dyDescent="0.25">
      <c r="A2897" s="30">
        <v>37983</v>
      </c>
      <c r="B2897" s="30" t="s">
        <v>7913</v>
      </c>
      <c r="C2897" s="30" t="s">
        <v>4113</v>
      </c>
      <c r="D2897" s="210">
        <v>17.11</v>
      </c>
    </row>
    <row r="2898" spans="1:4" x14ac:dyDescent="0.25">
      <c r="A2898" s="30">
        <v>37984</v>
      </c>
      <c r="B2898" s="30" t="s">
        <v>7914</v>
      </c>
      <c r="C2898" s="30" t="s">
        <v>4113</v>
      </c>
      <c r="D2898" s="210">
        <v>29.54</v>
      </c>
    </row>
    <row r="2899" spans="1:4" x14ac:dyDescent="0.25">
      <c r="A2899" s="30">
        <v>37985</v>
      </c>
      <c r="B2899" s="30" t="s">
        <v>7915</v>
      </c>
      <c r="C2899" s="30" t="s">
        <v>4113</v>
      </c>
      <c r="D2899" s="210">
        <v>41.37</v>
      </c>
    </row>
    <row r="2900" spans="1:4" x14ac:dyDescent="0.25">
      <c r="A2900" s="30">
        <v>3826</v>
      </c>
      <c r="B2900" s="30" t="s">
        <v>7916</v>
      </c>
      <c r="C2900" s="30" t="s">
        <v>4113</v>
      </c>
      <c r="D2900" s="210">
        <v>60.21</v>
      </c>
    </row>
    <row r="2901" spans="1:4" x14ac:dyDescent="0.25">
      <c r="A2901" s="30">
        <v>3825</v>
      </c>
      <c r="B2901" s="30" t="s">
        <v>7917</v>
      </c>
      <c r="C2901" s="30" t="s">
        <v>4113</v>
      </c>
      <c r="D2901" s="210">
        <v>17.309999999999999</v>
      </c>
    </row>
    <row r="2902" spans="1:4" x14ac:dyDescent="0.25">
      <c r="A2902" s="30">
        <v>3827</v>
      </c>
      <c r="B2902" s="30" t="s">
        <v>7918</v>
      </c>
      <c r="C2902" s="30" t="s">
        <v>4113</v>
      </c>
      <c r="D2902" s="210">
        <v>37.83</v>
      </c>
    </row>
    <row r="2903" spans="1:4" x14ac:dyDescent="0.25">
      <c r="A2903" s="30">
        <v>20165</v>
      </c>
      <c r="B2903" s="30" t="s">
        <v>13457</v>
      </c>
      <c r="C2903" s="30" t="s">
        <v>4113</v>
      </c>
      <c r="D2903" s="210">
        <v>23.49</v>
      </c>
    </row>
    <row r="2904" spans="1:4" x14ac:dyDescent="0.25">
      <c r="A2904" s="30">
        <v>20166</v>
      </c>
      <c r="B2904" s="30" t="s">
        <v>13458</v>
      </c>
      <c r="C2904" s="30" t="s">
        <v>4113</v>
      </c>
      <c r="D2904" s="210">
        <v>75.900000000000006</v>
      </c>
    </row>
    <row r="2905" spans="1:4" x14ac:dyDescent="0.25">
      <c r="A2905" s="30">
        <v>20164</v>
      </c>
      <c r="B2905" s="30" t="s">
        <v>13459</v>
      </c>
      <c r="C2905" s="30" t="s">
        <v>4113</v>
      </c>
      <c r="D2905" s="210">
        <v>12.4</v>
      </c>
    </row>
    <row r="2906" spans="1:4" x14ac:dyDescent="0.25">
      <c r="A2906" s="30">
        <v>3893</v>
      </c>
      <c r="B2906" s="30" t="s">
        <v>7919</v>
      </c>
      <c r="C2906" s="30" t="s">
        <v>4113</v>
      </c>
      <c r="D2906" s="210">
        <v>15.39</v>
      </c>
    </row>
    <row r="2907" spans="1:4" x14ac:dyDescent="0.25">
      <c r="A2907" s="30">
        <v>3848</v>
      </c>
      <c r="B2907" s="30" t="s">
        <v>7920</v>
      </c>
      <c r="C2907" s="30" t="s">
        <v>4113</v>
      </c>
      <c r="D2907" s="210">
        <v>9.35</v>
      </c>
    </row>
    <row r="2908" spans="1:4" x14ac:dyDescent="0.25">
      <c r="A2908" s="30">
        <v>3895</v>
      </c>
      <c r="B2908" s="30" t="s">
        <v>7921</v>
      </c>
      <c r="C2908" s="30" t="s">
        <v>4113</v>
      </c>
      <c r="D2908" s="210">
        <v>10.17</v>
      </c>
    </row>
    <row r="2909" spans="1:4" x14ac:dyDescent="0.25">
      <c r="A2909" s="30">
        <v>12404</v>
      </c>
      <c r="B2909" s="30" t="s">
        <v>7922</v>
      </c>
      <c r="C2909" s="30" t="s">
        <v>4113</v>
      </c>
      <c r="D2909" s="210">
        <v>6.96</v>
      </c>
    </row>
    <row r="2910" spans="1:4" x14ac:dyDescent="0.25">
      <c r="A2910" s="30">
        <v>3939</v>
      </c>
      <c r="B2910" s="30" t="s">
        <v>7923</v>
      </c>
      <c r="C2910" s="30" t="s">
        <v>4113</v>
      </c>
      <c r="D2910" s="210">
        <v>14.35</v>
      </c>
    </row>
    <row r="2911" spans="1:4" x14ac:dyDescent="0.25">
      <c r="A2911" s="30">
        <v>3911</v>
      </c>
      <c r="B2911" s="30" t="s">
        <v>7924</v>
      </c>
      <c r="C2911" s="30" t="s">
        <v>4113</v>
      </c>
      <c r="D2911" s="210">
        <v>11.72</v>
      </c>
    </row>
    <row r="2912" spans="1:4" x14ac:dyDescent="0.25">
      <c r="A2912" s="30">
        <v>3908</v>
      </c>
      <c r="B2912" s="30" t="s">
        <v>7925</v>
      </c>
      <c r="C2912" s="30" t="s">
        <v>4113</v>
      </c>
      <c r="D2912" s="210">
        <v>3.79</v>
      </c>
    </row>
    <row r="2913" spans="1:4" x14ac:dyDescent="0.25">
      <c r="A2913" s="30">
        <v>3910</v>
      </c>
      <c r="B2913" s="30" t="s">
        <v>7926</v>
      </c>
      <c r="C2913" s="30" t="s">
        <v>4113</v>
      </c>
      <c r="D2913" s="210">
        <v>8.3800000000000008</v>
      </c>
    </row>
    <row r="2914" spans="1:4" x14ac:dyDescent="0.25">
      <c r="A2914" s="30">
        <v>3913</v>
      </c>
      <c r="B2914" s="30" t="s">
        <v>7927</v>
      </c>
      <c r="C2914" s="30" t="s">
        <v>4113</v>
      </c>
      <c r="D2914" s="210">
        <v>40.090000000000003</v>
      </c>
    </row>
    <row r="2915" spans="1:4" x14ac:dyDescent="0.25">
      <c r="A2915" s="30">
        <v>3912</v>
      </c>
      <c r="B2915" s="30" t="s">
        <v>7928</v>
      </c>
      <c r="C2915" s="30" t="s">
        <v>4113</v>
      </c>
      <c r="D2915" s="210">
        <v>21.97</v>
      </c>
    </row>
    <row r="2916" spans="1:4" x14ac:dyDescent="0.25">
      <c r="A2916" s="30">
        <v>3909</v>
      </c>
      <c r="B2916" s="30" t="s">
        <v>7929</v>
      </c>
      <c r="C2916" s="30" t="s">
        <v>4113</v>
      </c>
      <c r="D2916" s="210">
        <v>5.15</v>
      </c>
    </row>
    <row r="2917" spans="1:4" x14ac:dyDescent="0.25">
      <c r="A2917" s="30">
        <v>3914</v>
      </c>
      <c r="B2917" s="30" t="s">
        <v>7930</v>
      </c>
      <c r="C2917" s="30" t="s">
        <v>4113</v>
      </c>
      <c r="D2917" s="210">
        <v>60.47</v>
      </c>
    </row>
    <row r="2918" spans="1:4" x14ac:dyDescent="0.25">
      <c r="A2918" s="30">
        <v>3915</v>
      </c>
      <c r="B2918" s="30" t="s">
        <v>7931</v>
      </c>
      <c r="C2918" s="30" t="s">
        <v>4113</v>
      </c>
      <c r="D2918" s="210">
        <v>95.37</v>
      </c>
    </row>
    <row r="2919" spans="1:4" x14ac:dyDescent="0.25">
      <c r="A2919" s="30">
        <v>3916</v>
      </c>
      <c r="B2919" s="30" t="s">
        <v>7932</v>
      </c>
      <c r="C2919" s="30" t="s">
        <v>4113</v>
      </c>
      <c r="D2919" s="210">
        <v>173.74</v>
      </c>
    </row>
    <row r="2920" spans="1:4" x14ac:dyDescent="0.25">
      <c r="A2920" s="30">
        <v>3917</v>
      </c>
      <c r="B2920" s="30" t="s">
        <v>7933</v>
      </c>
      <c r="C2920" s="30" t="s">
        <v>4113</v>
      </c>
      <c r="D2920" s="210">
        <v>286.56</v>
      </c>
    </row>
    <row r="2921" spans="1:4" x14ac:dyDescent="0.25">
      <c r="A2921" s="30">
        <v>1904</v>
      </c>
      <c r="B2921" s="30" t="s">
        <v>7934</v>
      </c>
      <c r="C2921" s="30" t="s">
        <v>4113</v>
      </c>
      <c r="D2921" s="210">
        <v>0.69</v>
      </c>
    </row>
    <row r="2922" spans="1:4" x14ac:dyDescent="0.25">
      <c r="A2922" s="30">
        <v>1899</v>
      </c>
      <c r="B2922" s="30" t="s">
        <v>7935</v>
      </c>
      <c r="C2922" s="30" t="s">
        <v>4113</v>
      </c>
      <c r="D2922" s="210">
        <v>0.78</v>
      </c>
    </row>
    <row r="2923" spans="1:4" x14ac:dyDescent="0.25">
      <c r="A2923" s="30">
        <v>1900</v>
      </c>
      <c r="B2923" s="30" t="s">
        <v>7936</v>
      </c>
      <c r="C2923" s="30" t="s">
        <v>4113</v>
      </c>
      <c r="D2923" s="210">
        <v>1.27</v>
      </c>
    </row>
    <row r="2924" spans="1:4" x14ac:dyDescent="0.25">
      <c r="A2924" s="30">
        <v>12407</v>
      </c>
      <c r="B2924" s="30" t="s">
        <v>7937</v>
      </c>
      <c r="C2924" s="30" t="s">
        <v>4113</v>
      </c>
      <c r="D2924" s="210">
        <v>21.69</v>
      </c>
    </row>
    <row r="2925" spans="1:4" x14ac:dyDescent="0.25">
      <c r="A2925" s="30">
        <v>12408</v>
      </c>
      <c r="B2925" s="30" t="s">
        <v>7938</v>
      </c>
      <c r="C2925" s="30" t="s">
        <v>4113</v>
      </c>
      <c r="D2925" s="210">
        <v>12.24</v>
      </c>
    </row>
    <row r="2926" spans="1:4" x14ac:dyDescent="0.25">
      <c r="A2926" s="30">
        <v>12409</v>
      </c>
      <c r="B2926" s="30" t="s">
        <v>7939</v>
      </c>
      <c r="C2926" s="30" t="s">
        <v>4113</v>
      </c>
      <c r="D2926" s="210">
        <v>12.24</v>
      </c>
    </row>
    <row r="2927" spans="1:4" x14ac:dyDescent="0.25">
      <c r="A2927" s="30">
        <v>12410</v>
      </c>
      <c r="B2927" s="30" t="s">
        <v>7940</v>
      </c>
      <c r="C2927" s="30" t="s">
        <v>4113</v>
      </c>
      <c r="D2927" s="210">
        <v>8.43</v>
      </c>
    </row>
    <row r="2928" spans="1:4" x14ac:dyDescent="0.25">
      <c r="A2928" s="30">
        <v>3936</v>
      </c>
      <c r="B2928" s="30" t="s">
        <v>7941</v>
      </c>
      <c r="C2928" s="30" t="s">
        <v>4113</v>
      </c>
      <c r="D2928" s="210">
        <v>15.24</v>
      </c>
    </row>
    <row r="2929" spans="1:4" x14ac:dyDescent="0.25">
      <c r="A2929" s="30">
        <v>3922</v>
      </c>
      <c r="B2929" s="30" t="s">
        <v>7942</v>
      </c>
      <c r="C2929" s="30" t="s">
        <v>4113</v>
      </c>
      <c r="D2929" s="210">
        <v>14.02</v>
      </c>
    </row>
    <row r="2930" spans="1:4" x14ac:dyDescent="0.25">
      <c r="A2930" s="30">
        <v>3924</v>
      </c>
      <c r="B2930" s="30" t="s">
        <v>7943</v>
      </c>
      <c r="C2930" s="30" t="s">
        <v>4113</v>
      </c>
      <c r="D2930" s="210">
        <v>15.24</v>
      </c>
    </row>
    <row r="2931" spans="1:4" x14ac:dyDescent="0.25">
      <c r="A2931" s="30">
        <v>3923</v>
      </c>
      <c r="B2931" s="30" t="s">
        <v>7944</v>
      </c>
      <c r="C2931" s="30" t="s">
        <v>4113</v>
      </c>
      <c r="D2931" s="210">
        <v>15.24</v>
      </c>
    </row>
    <row r="2932" spans="1:4" x14ac:dyDescent="0.25">
      <c r="A2932" s="30">
        <v>3937</v>
      </c>
      <c r="B2932" s="30" t="s">
        <v>7945</v>
      </c>
      <c r="C2932" s="30" t="s">
        <v>4113</v>
      </c>
      <c r="D2932" s="210">
        <v>12.57</v>
      </c>
    </row>
    <row r="2933" spans="1:4" x14ac:dyDescent="0.25">
      <c r="A2933" s="30">
        <v>3921</v>
      </c>
      <c r="B2933" s="30" t="s">
        <v>7946</v>
      </c>
      <c r="C2933" s="30" t="s">
        <v>4113</v>
      </c>
      <c r="D2933" s="210">
        <v>12.58</v>
      </c>
    </row>
    <row r="2934" spans="1:4" x14ac:dyDescent="0.25">
      <c r="A2934" s="30">
        <v>3920</v>
      </c>
      <c r="B2934" s="30" t="s">
        <v>7947</v>
      </c>
      <c r="C2934" s="30" t="s">
        <v>4113</v>
      </c>
      <c r="D2934" s="210">
        <v>12.57</v>
      </c>
    </row>
    <row r="2935" spans="1:4" x14ac:dyDescent="0.25">
      <c r="A2935" s="30">
        <v>3938</v>
      </c>
      <c r="B2935" s="30" t="s">
        <v>7948</v>
      </c>
      <c r="C2935" s="30" t="s">
        <v>4113</v>
      </c>
      <c r="D2935" s="210">
        <v>8.2899999999999991</v>
      </c>
    </row>
    <row r="2936" spans="1:4" x14ac:dyDescent="0.25">
      <c r="A2936" s="30">
        <v>3919</v>
      </c>
      <c r="B2936" s="30" t="s">
        <v>7949</v>
      </c>
      <c r="C2936" s="30" t="s">
        <v>4113</v>
      </c>
      <c r="D2936" s="210">
        <v>8.4499999999999993</v>
      </c>
    </row>
    <row r="2937" spans="1:4" x14ac:dyDescent="0.25">
      <c r="A2937" s="30">
        <v>3927</v>
      </c>
      <c r="B2937" s="30" t="s">
        <v>7950</v>
      </c>
      <c r="C2937" s="30" t="s">
        <v>4113</v>
      </c>
      <c r="D2937" s="210">
        <v>42.8</v>
      </c>
    </row>
    <row r="2938" spans="1:4" x14ac:dyDescent="0.25">
      <c r="A2938" s="30">
        <v>3928</v>
      </c>
      <c r="B2938" s="30" t="s">
        <v>7951</v>
      </c>
      <c r="C2938" s="30" t="s">
        <v>4113</v>
      </c>
      <c r="D2938" s="210">
        <v>42.8</v>
      </c>
    </row>
    <row r="2939" spans="1:4" x14ac:dyDescent="0.25">
      <c r="A2939" s="30">
        <v>3926</v>
      </c>
      <c r="B2939" s="30" t="s">
        <v>7952</v>
      </c>
      <c r="C2939" s="30" t="s">
        <v>4113</v>
      </c>
      <c r="D2939" s="210">
        <v>24.4</v>
      </c>
    </row>
    <row r="2940" spans="1:4" x14ac:dyDescent="0.25">
      <c r="A2940" s="30">
        <v>3935</v>
      </c>
      <c r="B2940" s="30" t="s">
        <v>7953</v>
      </c>
      <c r="C2940" s="30" t="s">
        <v>4113</v>
      </c>
      <c r="D2940" s="210">
        <v>24.4</v>
      </c>
    </row>
    <row r="2941" spans="1:4" x14ac:dyDescent="0.25">
      <c r="A2941" s="30">
        <v>3925</v>
      </c>
      <c r="B2941" s="30" t="s">
        <v>7954</v>
      </c>
      <c r="C2941" s="30" t="s">
        <v>4113</v>
      </c>
      <c r="D2941" s="210">
        <v>24.4</v>
      </c>
    </row>
    <row r="2942" spans="1:4" x14ac:dyDescent="0.25">
      <c r="A2942" s="30">
        <v>12406</v>
      </c>
      <c r="B2942" s="30" t="s">
        <v>7955</v>
      </c>
      <c r="C2942" s="30" t="s">
        <v>4113</v>
      </c>
      <c r="D2942" s="210">
        <v>5.99</v>
      </c>
    </row>
    <row r="2943" spans="1:4" x14ac:dyDescent="0.25">
      <c r="A2943" s="30">
        <v>3929</v>
      </c>
      <c r="B2943" s="30" t="s">
        <v>7956</v>
      </c>
      <c r="C2943" s="30" t="s">
        <v>4113</v>
      </c>
      <c r="D2943" s="210">
        <v>65.209999999999994</v>
      </c>
    </row>
    <row r="2944" spans="1:4" x14ac:dyDescent="0.25">
      <c r="A2944" s="30">
        <v>3931</v>
      </c>
      <c r="B2944" s="30" t="s">
        <v>7957</v>
      </c>
      <c r="C2944" s="30" t="s">
        <v>4113</v>
      </c>
      <c r="D2944" s="210">
        <v>65.209999999999994</v>
      </c>
    </row>
    <row r="2945" spans="1:4" x14ac:dyDescent="0.25">
      <c r="A2945" s="30">
        <v>3930</v>
      </c>
      <c r="B2945" s="30" t="s">
        <v>7958</v>
      </c>
      <c r="C2945" s="30" t="s">
        <v>4113</v>
      </c>
      <c r="D2945" s="210">
        <v>65.209999999999994</v>
      </c>
    </row>
    <row r="2946" spans="1:4" x14ac:dyDescent="0.25">
      <c r="A2946" s="30">
        <v>3932</v>
      </c>
      <c r="B2946" s="30" t="s">
        <v>7959</v>
      </c>
      <c r="C2946" s="30" t="s">
        <v>4113</v>
      </c>
      <c r="D2946" s="210">
        <v>112.61</v>
      </c>
    </row>
    <row r="2947" spans="1:4" x14ac:dyDescent="0.25">
      <c r="A2947" s="30">
        <v>3933</v>
      </c>
      <c r="B2947" s="30" t="s">
        <v>7960</v>
      </c>
      <c r="C2947" s="30" t="s">
        <v>4113</v>
      </c>
      <c r="D2947" s="210">
        <v>112.61</v>
      </c>
    </row>
    <row r="2948" spans="1:4" x14ac:dyDescent="0.25">
      <c r="A2948" s="30">
        <v>3934</v>
      </c>
      <c r="B2948" s="30" t="s">
        <v>7961</v>
      </c>
      <c r="C2948" s="30" t="s">
        <v>4113</v>
      </c>
      <c r="D2948" s="210">
        <v>112.61</v>
      </c>
    </row>
    <row r="2949" spans="1:4" x14ac:dyDescent="0.25">
      <c r="A2949" s="30">
        <v>40355</v>
      </c>
      <c r="B2949" s="30" t="s">
        <v>7962</v>
      </c>
      <c r="C2949" s="30" t="s">
        <v>4113</v>
      </c>
      <c r="D2949" s="210">
        <v>9.0399999999999991</v>
      </c>
    </row>
    <row r="2950" spans="1:4" x14ac:dyDescent="0.25">
      <c r="A2950" s="30">
        <v>40364</v>
      </c>
      <c r="B2950" s="30" t="s">
        <v>7963</v>
      </c>
      <c r="C2950" s="30" t="s">
        <v>4113</v>
      </c>
      <c r="D2950" s="210">
        <v>42.35</v>
      </c>
    </row>
    <row r="2951" spans="1:4" x14ac:dyDescent="0.25">
      <c r="A2951" s="30">
        <v>40361</v>
      </c>
      <c r="B2951" s="30" t="s">
        <v>7964</v>
      </c>
      <c r="C2951" s="30" t="s">
        <v>4113</v>
      </c>
      <c r="D2951" s="210">
        <v>33.119999999999997</v>
      </c>
    </row>
    <row r="2952" spans="1:4" x14ac:dyDescent="0.25">
      <c r="A2952" s="30">
        <v>40358</v>
      </c>
      <c r="B2952" s="30" t="s">
        <v>7965</v>
      </c>
      <c r="C2952" s="30" t="s">
        <v>4113</v>
      </c>
      <c r="D2952" s="210">
        <v>12.62</v>
      </c>
    </row>
    <row r="2953" spans="1:4" x14ac:dyDescent="0.25">
      <c r="A2953" s="30">
        <v>40370</v>
      </c>
      <c r="B2953" s="30" t="s">
        <v>7966</v>
      </c>
      <c r="C2953" s="30" t="s">
        <v>4113</v>
      </c>
      <c r="D2953" s="210">
        <v>134.38999999999999</v>
      </c>
    </row>
    <row r="2954" spans="1:4" x14ac:dyDescent="0.25">
      <c r="A2954" s="30">
        <v>40367</v>
      </c>
      <c r="B2954" s="30" t="s">
        <v>7967</v>
      </c>
      <c r="C2954" s="30" t="s">
        <v>4113</v>
      </c>
      <c r="D2954" s="210">
        <v>66.790000000000006</v>
      </c>
    </row>
    <row r="2955" spans="1:4" x14ac:dyDescent="0.25">
      <c r="A2955" s="30">
        <v>40373</v>
      </c>
      <c r="B2955" s="30" t="s">
        <v>7968</v>
      </c>
      <c r="C2955" s="30" t="s">
        <v>4113</v>
      </c>
      <c r="D2955" s="210">
        <v>181.73</v>
      </c>
    </row>
    <row r="2956" spans="1:4" x14ac:dyDescent="0.25">
      <c r="A2956" s="30">
        <v>38947</v>
      </c>
      <c r="B2956" s="30" t="s">
        <v>7969</v>
      </c>
      <c r="C2956" s="30" t="s">
        <v>4113</v>
      </c>
      <c r="D2956" s="210">
        <v>8.66</v>
      </c>
    </row>
    <row r="2957" spans="1:4" x14ac:dyDescent="0.25">
      <c r="A2957" s="30">
        <v>38948</v>
      </c>
      <c r="B2957" s="30" t="s">
        <v>7970</v>
      </c>
      <c r="C2957" s="30" t="s">
        <v>4113</v>
      </c>
      <c r="D2957" s="210">
        <v>13.82</v>
      </c>
    </row>
    <row r="2958" spans="1:4" x14ac:dyDescent="0.25">
      <c r="A2958" s="30">
        <v>38949</v>
      </c>
      <c r="B2958" s="30" t="s">
        <v>7971</v>
      </c>
      <c r="C2958" s="30" t="s">
        <v>4113</v>
      </c>
      <c r="D2958" s="210">
        <v>15.33</v>
      </c>
    </row>
    <row r="2959" spans="1:4" x14ac:dyDescent="0.25">
      <c r="A2959" s="30">
        <v>38951</v>
      </c>
      <c r="B2959" s="30" t="s">
        <v>7972</v>
      </c>
      <c r="C2959" s="30" t="s">
        <v>4113</v>
      </c>
      <c r="D2959" s="210">
        <v>24.25</v>
      </c>
    </row>
    <row r="2960" spans="1:4" x14ac:dyDescent="0.25">
      <c r="A2960" s="30">
        <v>39312</v>
      </c>
      <c r="B2960" s="30" t="s">
        <v>7973</v>
      </c>
      <c r="C2960" s="30" t="s">
        <v>4113</v>
      </c>
      <c r="D2960" s="210">
        <v>18.809999999999999</v>
      </c>
    </row>
    <row r="2961" spans="1:4" x14ac:dyDescent="0.25">
      <c r="A2961" s="30">
        <v>39313</v>
      </c>
      <c r="B2961" s="30" t="s">
        <v>7974</v>
      </c>
      <c r="C2961" s="30" t="s">
        <v>4113</v>
      </c>
      <c r="D2961" s="210">
        <v>24.55</v>
      </c>
    </row>
    <row r="2962" spans="1:4" x14ac:dyDescent="0.25">
      <c r="A2962" s="30">
        <v>38950</v>
      </c>
      <c r="B2962" s="30" t="s">
        <v>7975</v>
      </c>
      <c r="C2962" s="30" t="s">
        <v>4113</v>
      </c>
      <c r="D2962" s="210">
        <v>36.950000000000003</v>
      </c>
    </row>
    <row r="2963" spans="1:4" x14ac:dyDescent="0.25">
      <c r="A2963" s="30">
        <v>39314</v>
      </c>
      <c r="B2963" s="30" t="s">
        <v>7976</v>
      </c>
      <c r="C2963" s="30" t="s">
        <v>4113</v>
      </c>
      <c r="D2963" s="210">
        <v>38.99</v>
      </c>
    </row>
    <row r="2964" spans="1:4" x14ac:dyDescent="0.25">
      <c r="A2964" s="30">
        <v>3907</v>
      </c>
      <c r="B2964" s="30" t="s">
        <v>7977</v>
      </c>
      <c r="C2964" s="30" t="s">
        <v>4113</v>
      </c>
      <c r="D2964" s="210">
        <v>4.28</v>
      </c>
    </row>
    <row r="2965" spans="1:4" x14ac:dyDescent="0.25">
      <c r="A2965" s="30">
        <v>3889</v>
      </c>
      <c r="B2965" s="30" t="s">
        <v>7978</v>
      </c>
      <c r="C2965" s="30" t="s">
        <v>4113</v>
      </c>
      <c r="D2965" s="210">
        <v>3.27</v>
      </c>
    </row>
    <row r="2966" spans="1:4" x14ac:dyDescent="0.25">
      <c r="A2966" s="30">
        <v>3868</v>
      </c>
      <c r="B2966" s="30" t="s">
        <v>7979</v>
      </c>
      <c r="C2966" s="30" t="s">
        <v>4113</v>
      </c>
      <c r="D2966" s="210">
        <v>1.27</v>
      </c>
    </row>
    <row r="2967" spans="1:4" x14ac:dyDescent="0.25">
      <c r="A2967" s="30">
        <v>3869</v>
      </c>
      <c r="B2967" s="30" t="s">
        <v>7980</v>
      </c>
      <c r="C2967" s="30" t="s">
        <v>4113</v>
      </c>
      <c r="D2967" s="210">
        <v>3.64</v>
      </c>
    </row>
    <row r="2968" spans="1:4" x14ac:dyDescent="0.25">
      <c r="A2968" s="30">
        <v>3872</v>
      </c>
      <c r="B2968" s="30" t="s">
        <v>7981</v>
      </c>
      <c r="C2968" s="30" t="s">
        <v>4113</v>
      </c>
      <c r="D2968" s="210">
        <v>4.42</v>
      </c>
    </row>
    <row r="2969" spans="1:4" x14ac:dyDescent="0.25">
      <c r="A2969" s="30">
        <v>3850</v>
      </c>
      <c r="B2969" s="30" t="s">
        <v>7982</v>
      </c>
      <c r="C2969" s="30" t="s">
        <v>4113</v>
      </c>
      <c r="D2969" s="210">
        <v>11.38</v>
      </c>
    </row>
    <row r="2970" spans="1:4" x14ac:dyDescent="0.25">
      <c r="A2970" s="30">
        <v>38023</v>
      </c>
      <c r="B2970" s="30" t="s">
        <v>7983</v>
      </c>
      <c r="C2970" s="30" t="s">
        <v>4113</v>
      </c>
      <c r="D2970" s="210">
        <v>4.8</v>
      </c>
    </row>
    <row r="2971" spans="1:4" x14ac:dyDescent="0.25">
      <c r="A2971" s="30">
        <v>37986</v>
      </c>
      <c r="B2971" s="30" t="s">
        <v>7984</v>
      </c>
      <c r="C2971" s="30" t="s">
        <v>4113</v>
      </c>
      <c r="D2971" s="210">
        <v>2.76</v>
      </c>
    </row>
    <row r="2972" spans="1:4" x14ac:dyDescent="0.25">
      <c r="A2972" s="30">
        <v>37987</v>
      </c>
      <c r="B2972" s="30" t="s">
        <v>7985</v>
      </c>
      <c r="C2972" s="30" t="s">
        <v>4113</v>
      </c>
      <c r="D2972" s="210">
        <v>206.47</v>
      </c>
    </row>
    <row r="2973" spans="1:4" x14ac:dyDescent="0.25">
      <c r="A2973" s="30">
        <v>37988</v>
      </c>
      <c r="B2973" s="30" t="s">
        <v>7986</v>
      </c>
      <c r="C2973" s="30" t="s">
        <v>4113</v>
      </c>
      <c r="D2973" s="210">
        <v>336.77</v>
      </c>
    </row>
    <row r="2974" spans="1:4" x14ac:dyDescent="0.25">
      <c r="A2974" s="30">
        <v>21120</v>
      </c>
      <c r="B2974" s="30" t="s">
        <v>7987</v>
      </c>
      <c r="C2974" s="30" t="s">
        <v>4113</v>
      </c>
      <c r="D2974" s="210">
        <v>16.78</v>
      </c>
    </row>
    <row r="2975" spans="1:4" x14ac:dyDescent="0.25">
      <c r="A2975" s="30">
        <v>39318</v>
      </c>
      <c r="B2975" s="30" t="s">
        <v>7988</v>
      </c>
      <c r="C2975" s="30" t="s">
        <v>4113</v>
      </c>
      <c r="D2975" s="210">
        <v>13.84</v>
      </c>
    </row>
    <row r="2976" spans="1:4" x14ac:dyDescent="0.25">
      <c r="A2976" s="30">
        <v>20162</v>
      </c>
      <c r="B2976" s="30" t="s">
        <v>7989</v>
      </c>
      <c r="C2976" s="30" t="s">
        <v>4113</v>
      </c>
      <c r="D2976" s="210">
        <v>16.309999999999999</v>
      </c>
    </row>
    <row r="2977" spans="1:4" x14ac:dyDescent="0.25">
      <c r="A2977" s="30">
        <v>40366</v>
      </c>
      <c r="B2977" s="30" t="s">
        <v>7990</v>
      </c>
      <c r="C2977" s="30" t="s">
        <v>4113</v>
      </c>
      <c r="D2977" s="210">
        <v>33.04</v>
      </c>
    </row>
    <row r="2978" spans="1:4" x14ac:dyDescent="0.25">
      <c r="A2978" s="30">
        <v>40363</v>
      </c>
      <c r="B2978" s="30" t="s">
        <v>7991</v>
      </c>
      <c r="C2978" s="30" t="s">
        <v>4113</v>
      </c>
      <c r="D2978" s="210">
        <v>25.84</v>
      </c>
    </row>
    <row r="2979" spans="1:4" x14ac:dyDescent="0.25">
      <c r="A2979" s="30">
        <v>40354</v>
      </c>
      <c r="B2979" s="30" t="s">
        <v>7992</v>
      </c>
      <c r="C2979" s="30" t="s">
        <v>4113</v>
      </c>
      <c r="D2979" s="210">
        <v>11.25</v>
      </c>
    </row>
    <row r="2980" spans="1:4" x14ac:dyDescent="0.25">
      <c r="A2980" s="30">
        <v>40360</v>
      </c>
      <c r="B2980" s="30" t="s">
        <v>7993</v>
      </c>
      <c r="C2980" s="30" t="s">
        <v>4113</v>
      </c>
      <c r="D2980" s="210">
        <v>16.940000000000001</v>
      </c>
    </row>
    <row r="2981" spans="1:4" x14ac:dyDescent="0.25">
      <c r="A2981" s="30">
        <v>40372</v>
      </c>
      <c r="B2981" s="30" t="s">
        <v>7994</v>
      </c>
      <c r="C2981" s="30" t="s">
        <v>4113</v>
      </c>
      <c r="D2981" s="210">
        <v>104.61</v>
      </c>
    </row>
    <row r="2982" spans="1:4" x14ac:dyDescent="0.25">
      <c r="A2982" s="30">
        <v>40369</v>
      </c>
      <c r="B2982" s="30" t="s">
        <v>7995</v>
      </c>
      <c r="C2982" s="30" t="s">
        <v>4113</v>
      </c>
      <c r="D2982" s="210">
        <v>52.07</v>
      </c>
    </row>
    <row r="2983" spans="1:4" x14ac:dyDescent="0.25">
      <c r="A2983" s="30">
        <v>40357</v>
      </c>
      <c r="B2983" s="30" t="s">
        <v>7996</v>
      </c>
      <c r="C2983" s="30" t="s">
        <v>4113</v>
      </c>
      <c r="D2983" s="210">
        <v>12.62</v>
      </c>
    </row>
    <row r="2984" spans="1:4" x14ac:dyDescent="0.25">
      <c r="A2984" s="30">
        <v>40375</v>
      </c>
      <c r="B2984" s="30" t="s">
        <v>7997</v>
      </c>
      <c r="C2984" s="30" t="s">
        <v>4113</v>
      </c>
      <c r="D2984" s="210">
        <v>141.62</v>
      </c>
    </row>
    <row r="2985" spans="1:4" x14ac:dyDescent="0.25">
      <c r="A2985" s="30">
        <v>1893</v>
      </c>
      <c r="B2985" s="30" t="s">
        <v>7998</v>
      </c>
      <c r="C2985" s="30" t="s">
        <v>4113</v>
      </c>
      <c r="D2985" s="210">
        <v>2.62</v>
      </c>
    </row>
    <row r="2986" spans="1:4" x14ac:dyDescent="0.25">
      <c r="A2986" s="30">
        <v>1902</v>
      </c>
      <c r="B2986" s="30" t="s">
        <v>7999</v>
      </c>
      <c r="C2986" s="30" t="s">
        <v>4113</v>
      </c>
      <c r="D2986" s="210">
        <v>1.9</v>
      </c>
    </row>
    <row r="2987" spans="1:4" x14ac:dyDescent="0.25">
      <c r="A2987" s="30">
        <v>1901</v>
      </c>
      <c r="B2987" s="30" t="s">
        <v>8000</v>
      </c>
      <c r="C2987" s="30" t="s">
        <v>4113</v>
      </c>
      <c r="D2987" s="210">
        <v>0.59</v>
      </c>
    </row>
    <row r="2988" spans="1:4" x14ac:dyDescent="0.25">
      <c r="A2988" s="30">
        <v>1892</v>
      </c>
      <c r="B2988" s="30" t="s">
        <v>8001</v>
      </c>
      <c r="C2988" s="30" t="s">
        <v>4113</v>
      </c>
      <c r="D2988" s="210">
        <v>1.22</v>
      </c>
    </row>
    <row r="2989" spans="1:4" x14ac:dyDescent="0.25">
      <c r="A2989" s="30">
        <v>1907</v>
      </c>
      <c r="B2989" s="30" t="s">
        <v>8002</v>
      </c>
      <c r="C2989" s="30" t="s">
        <v>4113</v>
      </c>
      <c r="D2989" s="210">
        <v>8.42</v>
      </c>
    </row>
    <row r="2990" spans="1:4" x14ac:dyDescent="0.25">
      <c r="A2990" s="30">
        <v>1894</v>
      </c>
      <c r="B2990" s="30" t="s">
        <v>8003</v>
      </c>
      <c r="C2990" s="30" t="s">
        <v>4113</v>
      </c>
      <c r="D2990" s="210">
        <v>3.79</v>
      </c>
    </row>
    <row r="2991" spans="1:4" x14ac:dyDescent="0.25">
      <c r="A2991" s="30">
        <v>1891</v>
      </c>
      <c r="B2991" s="30" t="s">
        <v>8004</v>
      </c>
      <c r="C2991" s="30" t="s">
        <v>4113</v>
      </c>
      <c r="D2991" s="210">
        <v>0.88</v>
      </c>
    </row>
    <row r="2992" spans="1:4" x14ac:dyDescent="0.25">
      <c r="A2992" s="30">
        <v>1896</v>
      </c>
      <c r="B2992" s="30" t="s">
        <v>8005</v>
      </c>
      <c r="C2992" s="30" t="s">
        <v>4113</v>
      </c>
      <c r="D2992" s="210">
        <v>11.31</v>
      </c>
    </row>
    <row r="2993" spans="1:4" x14ac:dyDescent="0.25">
      <c r="A2993" s="30">
        <v>1895</v>
      </c>
      <c r="B2993" s="30" t="s">
        <v>8006</v>
      </c>
      <c r="C2993" s="30" t="s">
        <v>4113</v>
      </c>
      <c r="D2993" s="210">
        <v>19.88</v>
      </c>
    </row>
    <row r="2994" spans="1:4" x14ac:dyDescent="0.25">
      <c r="A2994" s="30">
        <v>2641</v>
      </c>
      <c r="B2994" s="30" t="s">
        <v>8007</v>
      </c>
      <c r="C2994" s="30" t="s">
        <v>4113</v>
      </c>
      <c r="D2994" s="210">
        <v>26.77</v>
      </c>
    </row>
    <row r="2995" spans="1:4" x14ac:dyDescent="0.25">
      <c r="A2995" s="30">
        <v>2636</v>
      </c>
      <c r="B2995" s="30" t="s">
        <v>8008</v>
      </c>
      <c r="C2995" s="30" t="s">
        <v>4113</v>
      </c>
      <c r="D2995" s="210">
        <v>1.72</v>
      </c>
    </row>
    <row r="2996" spans="1:4" x14ac:dyDescent="0.25">
      <c r="A2996" s="30">
        <v>2637</v>
      </c>
      <c r="B2996" s="30" t="s">
        <v>8009</v>
      </c>
      <c r="C2996" s="30" t="s">
        <v>4113</v>
      </c>
      <c r="D2996" s="210">
        <v>1.83</v>
      </c>
    </row>
    <row r="2997" spans="1:4" x14ac:dyDescent="0.25">
      <c r="A2997" s="30">
        <v>2638</v>
      </c>
      <c r="B2997" s="30" t="s">
        <v>8010</v>
      </c>
      <c r="C2997" s="30" t="s">
        <v>4113</v>
      </c>
      <c r="D2997" s="210">
        <v>2.13</v>
      </c>
    </row>
    <row r="2998" spans="1:4" x14ac:dyDescent="0.25">
      <c r="A2998" s="30">
        <v>2639</v>
      </c>
      <c r="B2998" s="30" t="s">
        <v>8011</v>
      </c>
      <c r="C2998" s="30" t="s">
        <v>4113</v>
      </c>
      <c r="D2998" s="210">
        <v>3.78</v>
      </c>
    </row>
    <row r="2999" spans="1:4" x14ac:dyDescent="0.25">
      <c r="A2999" s="30">
        <v>2644</v>
      </c>
      <c r="B2999" s="30" t="s">
        <v>8012</v>
      </c>
      <c r="C2999" s="30" t="s">
        <v>4113</v>
      </c>
      <c r="D2999" s="210">
        <v>5.47</v>
      </c>
    </row>
    <row r="3000" spans="1:4" x14ac:dyDescent="0.25">
      <c r="A3000" s="30">
        <v>2643</v>
      </c>
      <c r="B3000" s="30" t="s">
        <v>8013</v>
      </c>
      <c r="C3000" s="30" t="s">
        <v>4113</v>
      </c>
      <c r="D3000" s="210">
        <v>7.63</v>
      </c>
    </row>
    <row r="3001" spans="1:4" x14ac:dyDescent="0.25">
      <c r="A3001" s="30">
        <v>2640</v>
      </c>
      <c r="B3001" s="30" t="s">
        <v>8014</v>
      </c>
      <c r="C3001" s="30" t="s">
        <v>4113</v>
      </c>
      <c r="D3001" s="210">
        <v>11.14</v>
      </c>
    </row>
    <row r="3002" spans="1:4" x14ac:dyDescent="0.25">
      <c r="A3002" s="30">
        <v>2642</v>
      </c>
      <c r="B3002" s="30" t="s">
        <v>8015</v>
      </c>
      <c r="C3002" s="30" t="s">
        <v>4113</v>
      </c>
      <c r="D3002" s="210">
        <v>16.96</v>
      </c>
    </row>
    <row r="3003" spans="1:4" x14ac:dyDescent="0.25">
      <c r="A3003" s="30">
        <v>38943</v>
      </c>
      <c r="B3003" s="30" t="s">
        <v>8016</v>
      </c>
      <c r="C3003" s="30" t="s">
        <v>4113</v>
      </c>
      <c r="D3003" s="210">
        <v>6.39</v>
      </c>
    </row>
    <row r="3004" spans="1:4" x14ac:dyDescent="0.25">
      <c r="A3004" s="30">
        <v>38944</v>
      </c>
      <c r="B3004" s="30" t="s">
        <v>8017</v>
      </c>
      <c r="C3004" s="30" t="s">
        <v>4113</v>
      </c>
      <c r="D3004" s="210">
        <v>9.8800000000000008</v>
      </c>
    </row>
    <row r="3005" spans="1:4" x14ac:dyDescent="0.25">
      <c r="A3005" s="30">
        <v>38945</v>
      </c>
      <c r="B3005" s="30" t="s">
        <v>8018</v>
      </c>
      <c r="C3005" s="30" t="s">
        <v>4113</v>
      </c>
      <c r="D3005" s="210">
        <v>20.04</v>
      </c>
    </row>
    <row r="3006" spans="1:4" x14ac:dyDescent="0.25">
      <c r="A3006" s="30">
        <v>38946</v>
      </c>
      <c r="B3006" s="30" t="s">
        <v>8019</v>
      </c>
      <c r="C3006" s="30" t="s">
        <v>4113</v>
      </c>
      <c r="D3006" s="210">
        <v>29.89</v>
      </c>
    </row>
    <row r="3007" spans="1:4" x14ac:dyDescent="0.25">
      <c r="A3007" s="30">
        <v>39308</v>
      </c>
      <c r="B3007" s="30" t="s">
        <v>8020</v>
      </c>
      <c r="C3007" s="30" t="s">
        <v>4113</v>
      </c>
      <c r="D3007" s="210">
        <v>13.03</v>
      </c>
    </row>
    <row r="3008" spans="1:4" x14ac:dyDescent="0.25">
      <c r="A3008" s="30">
        <v>39309</v>
      </c>
      <c r="B3008" s="30" t="s">
        <v>8021</v>
      </c>
      <c r="C3008" s="30" t="s">
        <v>4113</v>
      </c>
      <c r="D3008" s="210">
        <v>18.850000000000001</v>
      </c>
    </row>
    <row r="3009" spans="1:4" x14ac:dyDescent="0.25">
      <c r="A3009" s="30">
        <v>39310</v>
      </c>
      <c r="B3009" s="30" t="s">
        <v>8022</v>
      </c>
      <c r="C3009" s="30" t="s">
        <v>4113</v>
      </c>
      <c r="D3009" s="210">
        <v>28.57</v>
      </c>
    </row>
    <row r="3010" spans="1:4" x14ac:dyDescent="0.25">
      <c r="A3010" s="30">
        <v>39311</v>
      </c>
      <c r="B3010" s="30" t="s">
        <v>8023</v>
      </c>
      <c r="C3010" s="30" t="s">
        <v>4113</v>
      </c>
      <c r="D3010" s="210">
        <v>42.93</v>
      </c>
    </row>
    <row r="3011" spans="1:4" x14ac:dyDescent="0.25">
      <c r="A3011" s="30">
        <v>39855</v>
      </c>
      <c r="B3011" s="30" t="s">
        <v>8024</v>
      </c>
      <c r="C3011" s="30" t="s">
        <v>4113</v>
      </c>
      <c r="D3011" s="210">
        <v>2.82</v>
      </c>
    </row>
    <row r="3012" spans="1:4" x14ac:dyDescent="0.25">
      <c r="A3012" s="30">
        <v>39856</v>
      </c>
      <c r="B3012" s="30" t="s">
        <v>8025</v>
      </c>
      <c r="C3012" s="30" t="s">
        <v>4113</v>
      </c>
      <c r="D3012" s="210">
        <v>6.65</v>
      </c>
    </row>
    <row r="3013" spans="1:4" x14ac:dyDescent="0.25">
      <c r="A3013" s="30">
        <v>39857</v>
      </c>
      <c r="B3013" s="30" t="s">
        <v>8026</v>
      </c>
      <c r="C3013" s="30" t="s">
        <v>4113</v>
      </c>
      <c r="D3013" s="210">
        <v>10.76</v>
      </c>
    </row>
    <row r="3014" spans="1:4" x14ac:dyDescent="0.25">
      <c r="A3014" s="30">
        <v>39858</v>
      </c>
      <c r="B3014" s="30" t="s">
        <v>8027</v>
      </c>
      <c r="C3014" s="30" t="s">
        <v>4113</v>
      </c>
      <c r="D3014" s="210">
        <v>23.87</v>
      </c>
    </row>
    <row r="3015" spans="1:4" x14ac:dyDescent="0.25">
      <c r="A3015" s="30">
        <v>39859</v>
      </c>
      <c r="B3015" s="30" t="s">
        <v>8028</v>
      </c>
      <c r="C3015" s="30" t="s">
        <v>4113</v>
      </c>
      <c r="D3015" s="210">
        <v>36.799999999999997</v>
      </c>
    </row>
    <row r="3016" spans="1:4" x14ac:dyDescent="0.25">
      <c r="A3016" s="30">
        <v>39860</v>
      </c>
      <c r="B3016" s="30" t="s">
        <v>8029</v>
      </c>
      <c r="C3016" s="30" t="s">
        <v>4113</v>
      </c>
      <c r="D3016" s="210">
        <v>56.48</v>
      </c>
    </row>
    <row r="3017" spans="1:4" x14ac:dyDescent="0.25">
      <c r="A3017" s="30">
        <v>39861</v>
      </c>
      <c r="B3017" s="30" t="s">
        <v>8030</v>
      </c>
      <c r="C3017" s="30" t="s">
        <v>4113</v>
      </c>
      <c r="D3017" s="210">
        <v>161.25</v>
      </c>
    </row>
    <row r="3018" spans="1:4" x14ac:dyDescent="0.25">
      <c r="A3018" s="30">
        <v>38447</v>
      </c>
      <c r="B3018" s="30" t="s">
        <v>8031</v>
      </c>
      <c r="C3018" s="30" t="s">
        <v>4113</v>
      </c>
      <c r="D3018" s="210">
        <v>121.16</v>
      </c>
    </row>
    <row r="3019" spans="1:4" x14ac:dyDescent="0.25">
      <c r="A3019" s="30">
        <v>36320</v>
      </c>
      <c r="B3019" s="30" t="s">
        <v>8032</v>
      </c>
      <c r="C3019" s="30" t="s">
        <v>4113</v>
      </c>
      <c r="D3019" s="210">
        <v>1.75</v>
      </c>
    </row>
    <row r="3020" spans="1:4" x14ac:dyDescent="0.25">
      <c r="A3020" s="30">
        <v>36324</v>
      </c>
      <c r="B3020" s="30" t="s">
        <v>8033</v>
      </c>
      <c r="C3020" s="30" t="s">
        <v>4113</v>
      </c>
      <c r="D3020" s="210">
        <v>2.66</v>
      </c>
    </row>
    <row r="3021" spans="1:4" x14ac:dyDescent="0.25">
      <c r="A3021" s="30">
        <v>38441</v>
      </c>
      <c r="B3021" s="30" t="s">
        <v>8034</v>
      </c>
      <c r="C3021" s="30" t="s">
        <v>4113</v>
      </c>
      <c r="D3021" s="210">
        <v>3.49</v>
      </c>
    </row>
    <row r="3022" spans="1:4" x14ac:dyDescent="0.25">
      <c r="A3022" s="30">
        <v>38442</v>
      </c>
      <c r="B3022" s="30" t="s">
        <v>8035</v>
      </c>
      <c r="C3022" s="30" t="s">
        <v>4113</v>
      </c>
      <c r="D3022" s="210">
        <v>8.8800000000000008</v>
      </c>
    </row>
    <row r="3023" spans="1:4" x14ac:dyDescent="0.25">
      <c r="A3023" s="30">
        <v>38443</v>
      </c>
      <c r="B3023" s="30" t="s">
        <v>8036</v>
      </c>
      <c r="C3023" s="30" t="s">
        <v>4113</v>
      </c>
      <c r="D3023" s="210">
        <v>13.42</v>
      </c>
    </row>
    <row r="3024" spans="1:4" x14ac:dyDescent="0.25">
      <c r="A3024" s="30">
        <v>38444</v>
      </c>
      <c r="B3024" s="30" t="s">
        <v>8037</v>
      </c>
      <c r="C3024" s="30" t="s">
        <v>4113</v>
      </c>
      <c r="D3024" s="210">
        <v>19.97</v>
      </c>
    </row>
    <row r="3025" spans="1:4" x14ac:dyDescent="0.25">
      <c r="A3025" s="30">
        <v>38445</v>
      </c>
      <c r="B3025" s="30" t="s">
        <v>8038</v>
      </c>
      <c r="C3025" s="30" t="s">
        <v>4113</v>
      </c>
      <c r="D3025" s="210">
        <v>46.92</v>
      </c>
    </row>
    <row r="3026" spans="1:4" x14ac:dyDescent="0.25">
      <c r="A3026" s="30">
        <v>38446</v>
      </c>
      <c r="B3026" s="30" t="s">
        <v>8039</v>
      </c>
      <c r="C3026" s="30" t="s">
        <v>4113</v>
      </c>
      <c r="D3026" s="210">
        <v>75.72</v>
      </c>
    </row>
    <row r="3027" spans="1:4" x14ac:dyDescent="0.25">
      <c r="A3027" s="30">
        <v>3867</v>
      </c>
      <c r="B3027" s="30" t="s">
        <v>8040</v>
      </c>
      <c r="C3027" s="30" t="s">
        <v>4113</v>
      </c>
      <c r="D3027" s="210">
        <v>76.45</v>
      </c>
    </row>
    <row r="3028" spans="1:4" x14ac:dyDescent="0.25">
      <c r="A3028" s="30">
        <v>3861</v>
      </c>
      <c r="B3028" s="30" t="s">
        <v>8041</v>
      </c>
      <c r="C3028" s="30" t="s">
        <v>4113</v>
      </c>
      <c r="D3028" s="210">
        <v>0.63</v>
      </c>
    </row>
    <row r="3029" spans="1:4" x14ac:dyDescent="0.25">
      <c r="A3029" s="30">
        <v>3904</v>
      </c>
      <c r="B3029" s="30" t="s">
        <v>8042</v>
      </c>
      <c r="C3029" s="30" t="s">
        <v>4113</v>
      </c>
      <c r="D3029" s="210">
        <v>0.77</v>
      </c>
    </row>
    <row r="3030" spans="1:4" x14ac:dyDescent="0.25">
      <c r="A3030" s="30">
        <v>3903</v>
      </c>
      <c r="B3030" s="30" t="s">
        <v>8043</v>
      </c>
      <c r="C3030" s="30" t="s">
        <v>4113</v>
      </c>
      <c r="D3030" s="210">
        <v>1.9</v>
      </c>
    </row>
    <row r="3031" spans="1:4" x14ac:dyDescent="0.25">
      <c r="A3031" s="30">
        <v>3862</v>
      </c>
      <c r="B3031" s="30" t="s">
        <v>8044</v>
      </c>
      <c r="C3031" s="30" t="s">
        <v>4113</v>
      </c>
      <c r="D3031" s="210">
        <v>3.87</v>
      </c>
    </row>
    <row r="3032" spans="1:4" x14ac:dyDescent="0.25">
      <c r="A3032" s="30">
        <v>3863</v>
      </c>
      <c r="B3032" s="30" t="s">
        <v>8045</v>
      </c>
      <c r="C3032" s="30" t="s">
        <v>4113</v>
      </c>
      <c r="D3032" s="210">
        <v>4.54</v>
      </c>
    </row>
    <row r="3033" spans="1:4" x14ac:dyDescent="0.25">
      <c r="A3033" s="30">
        <v>3864</v>
      </c>
      <c r="B3033" s="30" t="s">
        <v>8046</v>
      </c>
      <c r="C3033" s="30" t="s">
        <v>4113</v>
      </c>
      <c r="D3033" s="210">
        <v>11.84</v>
      </c>
    </row>
    <row r="3034" spans="1:4" x14ac:dyDescent="0.25">
      <c r="A3034" s="30">
        <v>3865</v>
      </c>
      <c r="B3034" s="30" t="s">
        <v>8047</v>
      </c>
      <c r="C3034" s="30" t="s">
        <v>4113</v>
      </c>
      <c r="D3034" s="210">
        <v>20.59</v>
      </c>
    </row>
    <row r="3035" spans="1:4" x14ac:dyDescent="0.25">
      <c r="A3035" s="30">
        <v>3866</v>
      </c>
      <c r="B3035" s="30" t="s">
        <v>8048</v>
      </c>
      <c r="C3035" s="30" t="s">
        <v>4113</v>
      </c>
      <c r="D3035" s="210">
        <v>47.13</v>
      </c>
    </row>
    <row r="3036" spans="1:4" x14ac:dyDescent="0.25">
      <c r="A3036" s="30">
        <v>3902</v>
      </c>
      <c r="B3036" s="30" t="s">
        <v>8049</v>
      </c>
      <c r="C3036" s="30" t="s">
        <v>4113</v>
      </c>
      <c r="D3036" s="210">
        <v>22.92</v>
      </c>
    </row>
    <row r="3037" spans="1:4" x14ac:dyDescent="0.25">
      <c r="A3037" s="30">
        <v>3878</v>
      </c>
      <c r="B3037" s="30" t="s">
        <v>8050</v>
      </c>
      <c r="C3037" s="30" t="s">
        <v>4113</v>
      </c>
      <c r="D3037" s="210">
        <v>7.24</v>
      </c>
    </row>
    <row r="3038" spans="1:4" x14ac:dyDescent="0.25">
      <c r="A3038" s="30">
        <v>3877</v>
      </c>
      <c r="B3038" s="30" t="s">
        <v>8051</v>
      </c>
      <c r="C3038" s="30" t="s">
        <v>4113</v>
      </c>
      <c r="D3038" s="210">
        <v>6.61</v>
      </c>
    </row>
    <row r="3039" spans="1:4" x14ac:dyDescent="0.25">
      <c r="A3039" s="30">
        <v>3879</v>
      </c>
      <c r="B3039" s="30" t="s">
        <v>8052</v>
      </c>
      <c r="C3039" s="30" t="s">
        <v>4113</v>
      </c>
      <c r="D3039" s="210">
        <v>14.61</v>
      </c>
    </row>
    <row r="3040" spans="1:4" x14ac:dyDescent="0.25">
      <c r="A3040" s="30">
        <v>3880</v>
      </c>
      <c r="B3040" s="30" t="s">
        <v>8053</v>
      </c>
      <c r="C3040" s="30" t="s">
        <v>4113</v>
      </c>
      <c r="D3040" s="210">
        <v>32.96</v>
      </c>
    </row>
    <row r="3041" spans="1:4" x14ac:dyDescent="0.25">
      <c r="A3041" s="30">
        <v>12892</v>
      </c>
      <c r="B3041" s="30" t="s">
        <v>8054</v>
      </c>
      <c r="C3041" s="30" t="s">
        <v>4124</v>
      </c>
      <c r="D3041" s="210">
        <v>12.59</v>
      </c>
    </row>
    <row r="3042" spans="1:4" x14ac:dyDescent="0.25">
      <c r="A3042" s="30">
        <v>3883</v>
      </c>
      <c r="B3042" s="30" t="s">
        <v>8055</v>
      </c>
      <c r="C3042" s="30" t="s">
        <v>4113</v>
      </c>
      <c r="D3042" s="210">
        <v>1.52</v>
      </c>
    </row>
    <row r="3043" spans="1:4" x14ac:dyDescent="0.25">
      <c r="A3043" s="30">
        <v>3876</v>
      </c>
      <c r="B3043" s="30" t="s">
        <v>8056</v>
      </c>
      <c r="C3043" s="30" t="s">
        <v>4113</v>
      </c>
      <c r="D3043" s="210">
        <v>3.81</v>
      </c>
    </row>
    <row r="3044" spans="1:4" x14ac:dyDescent="0.25">
      <c r="A3044" s="30">
        <v>3884</v>
      </c>
      <c r="B3044" s="30" t="s">
        <v>8057</v>
      </c>
      <c r="C3044" s="30" t="s">
        <v>4113</v>
      </c>
      <c r="D3044" s="210">
        <v>2.2799999999999998</v>
      </c>
    </row>
    <row r="3045" spans="1:4" x14ac:dyDescent="0.25">
      <c r="A3045" s="30">
        <v>3837</v>
      </c>
      <c r="B3045" s="30" t="s">
        <v>8058</v>
      </c>
      <c r="C3045" s="30" t="s">
        <v>4113</v>
      </c>
      <c r="D3045" s="210">
        <v>52.26</v>
      </c>
    </row>
    <row r="3046" spans="1:4" x14ac:dyDescent="0.25">
      <c r="A3046" s="30">
        <v>3845</v>
      </c>
      <c r="B3046" s="30" t="s">
        <v>8059</v>
      </c>
      <c r="C3046" s="30" t="s">
        <v>4113</v>
      </c>
      <c r="D3046" s="210">
        <v>19.09</v>
      </c>
    </row>
    <row r="3047" spans="1:4" x14ac:dyDescent="0.25">
      <c r="A3047" s="30">
        <v>11045</v>
      </c>
      <c r="B3047" s="30" t="s">
        <v>8060</v>
      </c>
      <c r="C3047" s="30" t="s">
        <v>4113</v>
      </c>
      <c r="D3047" s="210">
        <v>36.83</v>
      </c>
    </row>
    <row r="3048" spans="1:4" x14ac:dyDescent="0.25">
      <c r="A3048" s="30">
        <v>20170</v>
      </c>
      <c r="B3048" s="30" t="s">
        <v>13460</v>
      </c>
      <c r="C3048" s="30" t="s">
        <v>4113</v>
      </c>
      <c r="D3048" s="210">
        <v>13.22</v>
      </c>
    </row>
    <row r="3049" spans="1:4" x14ac:dyDescent="0.25">
      <c r="A3049" s="30">
        <v>20171</v>
      </c>
      <c r="B3049" s="30" t="s">
        <v>13461</v>
      </c>
      <c r="C3049" s="30" t="s">
        <v>4113</v>
      </c>
      <c r="D3049" s="210">
        <v>39.270000000000003</v>
      </c>
    </row>
    <row r="3050" spans="1:4" x14ac:dyDescent="0.25">
      <c r="A3050" s="30">
        <v>20167</v>
      </c>
      <c r="B3050" s="30" t="s">
        <v>13462</v>
      </c>
      <c r="C3050" s="30" t="s">
        <v>4113</v>
      </c>
      <c r="D3050" s="210">
        <v>4.91</v>
      </c>
    </row>
    <row r="3051" spans="1:4" x14ac:dyDescent="0.25">
      <c r="A3051" s="30">
        <v>20168</v>
      </c>
      <c r="B3051" s="30" t="s">
        <v>13463</v>
      </c>
      <c r="C3051" s="30" t="s">
        <v>4113</v>
      </c>
      <c r="D3051" s="210">
        <v>7.7</v>
      </c>
    </row>
    <row r="3052" spans="1:4" x14ac:dyDescent="0.25">
      <c r="A3052" s="30">
        <v>20169</v>
      </c>
      <c r="B3052" s="30" t="s">
        <v>13464</v>
      </c>
      <c r="C3052" s="30" t="s">
        <v>4113</v>
      </c>
      <c r="D3052" s="210">
        <v>10.9</v>
      </c>
    </row>
    <row r="3053" spans="1:4" x14ac:dyDescent="0.25">
      <c r="A3053" s="30">
        <v>3899</v>
      </c>
      <c r="B3053" s="30" t="s">
        <v>8061</v>
      </c>
      <c r="C3053" s="30" t="s">
        <v>4113</v>
      </c>
      <c r="D3053" s="210">
        <v>5.77</v>
      </c>
    </row>
    <row r="3054" spans="1:4" x14ac:dyDescent="0.25">
      <c r="A3054" s="30">
        <v>38676</v>
      </c>
      <c r="B3054" s="30" t="s">
        <v>8062</v>
      </c>
      <c r="C3054" s="30" t="s">
        <v>4113</v>
      </c>
      <c r="D3054" s="210">
        <v>27.94</v>
      </c>
    </row>
    <row r="3055" spans="1:4" x14ac:dyDescent="0.25">
      <c r="A3055" s="30">
        <v>3897</v>
      </c>
      <c r="B3055" s="30" t="s">
        <v>8063</v>
      </c>
      <c r="C3055" s="30" t="s">
        <v>4113</v>
      </c>
      <c r="D3055" s="210">
        <v>1.21</v>
      </c>
    </row>
    <row r="3056" spans="1:4" x14ac:dyDescent="0.25">
      <c r="A3056" s="30">
        <v>3875</v>
      </c>
      <c r="B3056" s="30" t="s">
        <v>8064</v>
      </c>
      <c r="C3056" s="30" t="s">
        <v>4113</v>
      </c>
      <c r="D3056" s="210">
        <v>2.63</v>
      </c>
    </row>
    <row r="3057" spans="1:4" x14ac:dyDescent="0.25">
      <c r="A3057" s="30">
        <v>3898</v>
      </c>
      <c r="B3057" s="30" t="s">
        <v>8065</v>
      </c>
      <c r="C3057" s="30" t="s">
        <v>4113</v>
      </c>
      <c r="D3057" s="210">
        <v>4.9800000000000004</v>
      </c>
    </row>
    <row r="3058" spans="1:4" x14ac:dyDescent="0.25">
      <c r="A3058" s="30">
        <v>3855</v>
      </c>
      <c r="B3058" s="30" t="s">
        <v>8066</v>
      </c>
      <c r="C3058" s="30" t="s">
        <v>4113</v>
      </c>
      <c r="D3058" s="210">
        <v>5.0599999999999996</v>
      </c>
    </row>
    <row r="3059" spans="1:4" x14ac:dyDescent="0.25">
      <c r="A3059" s="30">
        <v>3874</v>
      </c>
      <c r="B3059" s="30" t="s">
        <v>8067</v>
      </c>
      <c r="C3059" s="30" t="s">
        <v>4113</v>
      </c>
      <c r="D3059" s="210">
        <v>5.37</v>
      </c>
    </row>
    <row r="3060" spans="1:4" x14ac:dyDescent="0.25">
      <c r="A3060" s="30">
        <v>3870</v>
      </c>
      <c r="B3060" s="30" t="s">
        <v>8068</v>
      </c>
      <c r="C3060" s="30" t="s">
        <v>4113</v>
      </c>
      <c r="D3060" s="210">
        <v>6.67</v>
      </c>
    </row>
    <row r="3061" spans="1:4" x14ac:dyDescent="0.25">
      <c r="A3061" s="30">
        <v>38678</v>
      </c>
      <c r="B3061" s="30" t="s">
        <v>8069</v>
      </c>
      <c r="C3061" s="30" t="s">
        <v>4113</v>
      </c>
      <c r="D3061" s="210">
        <v>18.149999999999999</v>
      </c>
    </row>
    <row r="3062" spans="1:4" x14ac:dyDescent="0.25">
      <c r="A3062" s="30">
        <v>3859</v>
      </c>
      <c r="B3062" s="30" t="s">
        <v>8070</v>
      </c>
      <c r="C3062" s="30" t="s">
        <v>4113</v>
      </c>
      <c r="D3062" s="210">
        <v>1.34</v>
      </c>
    </row>
    <row r="3063" spans="1:4" x14ac:dyDescent="0.25">
      <c r="A3063" s="30">
        <v>3856</v>
      </c>
      <c r="B3063" s="30" t="s">
        <v>8071</v>
      </c>
      <c r="C3063" s="30" t="s">
        <v>4113</v>
      </c>
      <c r="D3063" s="210">
        <v>1.7</v>
      </c>
    </row>
    <row r="3064" spans="1:4" x14ac:dyDescent="0.25">
      <c r="A3064" s="30">
        <v>3906</v>
      </c>
      <c r="B3064" s="30" t="s">
        <v>8072</v>
      </c>
      <c r="C3064" s="30" t="s">
        <v>4113</v>
      </c>
      <c r="D3064" s="210">
        <v>1.61</v>
      </c>
    </row>
    <row r="3065" spans="1:4" x14ac:dyDescent="0.25">
      <c r="A3065" s="30">
        <v>3860</v>
      </c>
      <c r="B3065" s="30" t="s">
        <v>8073</v>
      </c>
      <c r="C3065" s="30" t="s">
        <v>4113</v>
      </c>
      <c r="D3065" s="210">
        <v>5.28</v>
      </c>
    </row>
    <row r="3066" spans="1:4" x14ac:dyDescent="0.25">
      <c r="A3066" s="30">
        <v>3905</v>
      </c>
      <c r="B3066" s="30" t="s">
        <v>8074</v>
      </c>
      <c r="C3066" s="30" t="s">
        <v>4113</v>
      </c>
      <c r="D3066" s="210">
        <v>11.68</v>
      </c>
    </row>
    <row r="3067" spans="1:4" x14ac:dyDescent="0.25">
      <c r="A3067" s="30">
        <v>3871</v>
      </c>
      <c r="B3067" s="30" t="s">
        <v>8075</v>
      </c>
      <c r="C3067" s="30" t="s">
        <v>4113</v>
      </c>
      <c r="D3067" s="210">
        <v>24.24</v>
      </c>
    </row>
    <row r="3068" spans="1:4" x14ac:dyDescent="0.25">
      <c r="A3068" s="30">
        <v>37429</v>
      </c>
      <c r="B3068" s="30" t="s">
        <v>8076</v>
      </c>
      <c r="C3068" s="30" t="s">
        <v>4113</v>
      </c>
      <c r="D3068" s="211">
        <v>2081.5</v>
      </c>
    </row>
    <row r="3069" spans="1:4" x14ac:dyDescent="0.25">
      <c r="A3069" s="30">
        <v>37426</v>
      </c>
      <c r="B3069" s="30" t="s">
        <v>8077</v>
      </c>
      <c r="C3069" s="30" t="s">
        <v>4113</v>
      </c>
      <c r="D3069" s="210">
        <v>20.02</v>
      </c>
    </row>
    <row r="3070" spans="1:4" x14ac:dyDescent="0.25">
      <c r="A3070" s="30">
        <v>37427</v>
      </c>
      <c r="B3070" s="30" t="s">
        <v>8078</v>
      </c>
      <c r="C3070" s="30" t="s">
        <v>4113</v>
      </c>
      <c r="D3070" s="210">
        <v>47.76</v>
      </c>
    </row>
    <row r="3071" spans="1:4" x14ac:dyDescent="0.25">
      <c r="A3071" s="30">
        <v>37424</v>
      </c>
      <c r="B3071" s="30" t="s">
        <v>8079</v>
      </c>
      <c r="C3071" s="30" t="s">
        <v>4113</v>
      </c>
      <c r="D3071" s="210">
        <v>9.1999999999999993</v>
      </c>
    </row>
    <row r="3072" spans="1:4" x14ac:dyDescent="0.25">
      <c r="A3072" s="30">
        <v>37428</v>
      </c>
      <c r="B3072" s="30" t="s">
        <v>8080</v>
      </c>
      <c r="C3072" s="30" t="s">
        <v>4113</v>
      </c>
      <c r="D3072" s="210">
        <v>164.6</v>
      </c>
    </row>
    <row r="3073" spans="1:4" x14ac:dyDescent="0.25">
      <c r="A3073" s="30">
        <v>37425</v>
      </c>
      <c r="B3073" s="30" t="s">
        <v>8081</v>
      </c>
      <c r="C3073" s="30" t="s">
        <v>4113</v>
      </c>
      <c r="D3073" s="210">
        <v>9.92</v>
      </c>
    </row>
    <row r="3074" spans="1:4" x14ac:dyDescent="0.25">
      <c r="A3074" s="30">
        <v>11519</v>
      </c>
      <c r="B3074" s="30" t="s">
        <v>13465</v>
      </c>
      <c r="C3074" s="30" t="s">
        <v>4124</v>
      </c>
      <c r="D3074" s="210">
        <v>37.42</v>
      </c>
    </row>
    <row r="3075" spans="1:4" x14ac:dyDescent="0.25">
      <c r="A3075" s="30">
        <v>11520</v>
      </c>
      <c r="B3075" s="30" t="s">
        <v>8082</v>
      </c>
      <c r="C3075" s="30" t="s">
        <v>4124</v>
      </c>
      <c r="D3075" s="210">
        <v>17.3</v>
      </c>
    </row>
    <row r="3076" spans="1:4" x14ac:dyDescent="0.25">
      <c r="A3076" s="30">
        <v>11518</v>
      </c>
      <c r="B3076" s="30" t="s">
        <v>13466</v>
      </c>
      <c r="C3076" s="30" t="s">
        <v>4124</v>
      </c>
      <c r="D3076" s="210">
        <v>62.9</v>
      </c>
    </row>
    <row r="3077" spans="1:4" x14ac:dyDescent="0.25">
      <c r="A3077" s="30">
        <v>38473</v>
      </c>
      <c r="B3077" s="30" t="s">
        <v>8083</v>
      </c>
      <c r="C3077" s="30" t="s">
        <v>4113</v>
      </c>
      <c r="D3077" s="210">
        <v>117.79</v>
      </c>
    </row>
    <row r="3078" spans="1:4" x14ac:dyDescent="0.25">
      <c r="A3078" s="30">
        <v>4244</v>
      </c>
      <c r="B3078" s="30" t="s">
        <v>8084</v>
      </c>
      <c r="C3078" s="30" t="s">
        <v>4115</v>
      </c>
      <c r="D3078" s="210">
        <v>13.81</v>
      </c>
    </row>
    <row r="3079" spans="1:4" x14ac:dyDescent="0.25">
      <c r="A3079" s="30">
        <v>40977</v>
      </c>
      <c r="B3079" s="30" t="s">
        <v>8085</v>
      </c>
      <c r="C3079" s="30" t="s">
        <v>4120</v>
      </c>
      <c r="D3079" s="211">
        <v>2449.88</v>
      </c>
    </row>
    <row r="3080" spans="1:4" x14ac:dyDescent="0.25">
      <c r="A3080" s="30">
        <v>4115</v>
      </c>
      <c r="B3080" s="30" t="s">
        <v>13467</v>
      </c>
      <c r="C3080" s="30" t="s">
        <v>4116</v>
      </c>
      <c r="D3080" s="210">
        <v>18.34</v>
      </c>
    </row>
    <row r="3081" spans="1:4" x14ac:dyDescent="0.25">
      <c r="A3081" s="30">
        <v>4119</v>
      </c>
      <c r="B3081" s="30" t="s">
        <v>13468</v>
      </c>
      <c r="C3081" s="30" t="s">
        <v>4116</v>
      </c>
      <c r="D3081" s="210">
        <v>37.04</v>
      </c>
    </row>
    <row r="3082" spans="1:4" x14ac:dyDescent="0.25">
      <c r="A3082" s="30">
        <v>2794</v>
      </c>
      <c r="B3082" s="30" t="s">
        <v>13469</v>
      </c>
      <c r="C3082" s="30" t="s">
        <v>4116</v>
      </c>
      <c r="D3082" s="210">
        <v>98.27</v>
      </c>
    </row>
    <row r="3083" spans="1:4" x14ac:dyDescent="0.25">
      <c r="A3083" s="30">
        <v>2788</v>
      </c>
      <c r="B3083" s="30" t="s">
        <v>13470</v>
      </c>
      <c r="C3083" s="30" t="s">
        <v>4116</v>
      </c>
      <c r="D3083" s="210">
        <v>143.16</v>
      </c>
    </row>
    <row r="3084" spans="1:4" x14ac:dyDescent="0.25">
      <c r="A3084" s="30">
        <v>4006</v>
      </c>
      <c r="B3084" s="30" t="s">
        <v>13471</v>
      </c>
      <c r="C3084" s="30" t="s">
        <v>4119</v>
      </c>
      <c r="D3084" s="211">
        <v>1798.58</v>
      </c>
    </row>
    <row r="3085" spans="1:4" x14ac:dyDescent="0.25">
      <c r="A3085" s="30">
        <v>36151</v>
      </c>
      <c r="B3085" s="30" t="s">
        <v>8086</v>
      </c>
      <c r="C3085" s="30" t="s">
        <v>4113</v>
      </c>
      <c r="D3085" s="210">
        <v>27.98</v>
      </c>
    </row>
    <row r="3086" spans="1:4" x14ac:dyDescent="0.25">
      <c r="A3086" s="30">
        <v>37457</v>
      </c>
      <c r="B3086" s="30" t="s">
        <v>8087</v>
      </c>
      <c r="C3086" s="30" t="s">
        <v>4116</v>
      </c>
      <c r="D3086" s="210">
        <v>3.36</v>
      </c>
    </row>
    <row r="3087" spans="1:4" x14ac:dyDescent="0.25">
      <c r="A3087" s="30">
        <v>37456</v>
      </c>
      <c r="B3087" s="30" t="s">
        <v>8088</v>
      </c>
      <c r="C3087" s="30" t="s">
        <v>4116</v>
      </c>
      <c r="D3087" s="210">
        <v>1.77</v>
      </c>
    </row>
    <row r="3088" spans="1:4" x14ac:dyDescent="0.25">
      <c r="A3088" s="30">
        <v>37461</v>
      </c>
      <c r="B3088" s="30" t="s">
        <v>8089</v>
      </c>
      <c r="C3088" s="30" t="s">
        <v>4116</v>
      </c>
      <c r="D3088" s="210">
        <v>12.49</v>
      </c>
    </row>
    <row r="3089" spans="1:4" x14ac:dyDescent="0.25">
      <c r="A3089" s="30">
        <v>37460</v>
      </c>
      <c r="B3089" s="30" t="s">
        <v>8090</v>
      </c>
      <c r="C3089" s="30" t="s">
        <v>4116</v>
      </c>
      <c r="D3089" s="210">
        <v>17.059999999999999</v>
      </c>
    </row>
    <row r="3090" spans="1:4" x14ac:dyDescent="0.25">
      <c r="A3090" s="30">
        <v>37458</v>
      </c>
      <c r="B3090" s="30" t="s">
        <v>8091</v>
      </c>
      <c r="C3090" s="30" t="s">
        <v>4116</v>
      </c>
      <c r="D3090" s="210">
        <v>5</v>
      </c>
    </row>
    <row r="3091" spans="1:4" x14ac:dyDescent="0.25">
      <c r="A3091" s="30">
        <v>37454</v>
      </c>
      <c r="B3091" s="30" t="s">
        <v>8092</v>
      </c>
      <c r="C3091" s="30" t="s">
        <v>4116</v>
      </c>
      <c r="D3091" s="210">
        <v>1.31</v>
      </c>
    </row>
    <row r="3092" spans="1:4" x14ac:dyDescent="0.25">
      <c r="A3092" s="30">
        <v>37455</v>
      </c>
      <c r="B3092" s="30" t="s">
        <v>8093</v>
      </c>
      <c r="C3092" s="30" t="s">
        <v>4116</v>
      </c>
      <c r="D3092" s="210">
        <v>2.2000000000000002</v>
      </c>
    </row>
    <row r="3093" spans="1:4" x14ac:dyDescent="0.25">
      <c r="A3093" s="30">
        <v>37459</v>
      </c>
      <c r="B3093" s="30" t="s">
        <v>8094</v>
      </c>
      <c r="C3093" s="30" t="s">
        <v>4116</v>
      </c>
      <c r="D3093" s="210">
        <v>7.02</v>
      </c>
    </row>
    <row r="3094" spans="1:4" x14ac:dyDescent="0.25">
      <c r="A3094" s="30">
        <v>21029</v>
      </c>
      <c r="B3094" s="30" t="s">
        <v>4485</v>
      </c>
      <c r="C3094" s="30" t="s">
        <v>4113</v>
      </c>
      <c r="D3094" s="210">
        <v>329.5</v>
      </c>
    </row>
    <row r="3095" spans="1:4" x14ac:dyDescent="0.25">
      <c r="A3095" s="30">
        <v>21030</v>
      </c>
      <c r="B3095" s="30" t="s">
        <v>8095</v>
      </c>
      <c r="C3095" s="30" t="s">
        <v>4113</v>
      </c>
      <c r="D3095" s="210">
        <v>406.16</v>
      </c>
    </row>
    <row r="3096" spans="1:4" x14ac:dyDescent="0.25">
      <c r="A3096" s="30">
        <v>21031</v>
      </c>
      <c r="B3096" s="30" t="s">
        <v>8096</v>
      </c>
      <c r="C3096" s="30" t="s">
        <v>4113</v>
      </c>
      <c r="D3096" s="210">
        <v>505.66</v>
      </c>
    </row>
    <row r="3097" spans="1:4" x14ac:dyDescent="0.25">
      <c r="A3097" s="30">
        <v>21032</v>
      </c>
      <c r="B3097" s="30" t="s">
        <v>8097</v>
      </c>
      <c r="C3097" s="30" t="s">
        <v>4113</v>
      </c>
      <c r="D3097" s="210">
        <v>539.91999999999996</v>
      </c>
    </row>
    <row r="3098" spans="1:4" x14ac:dyDescent="0.25">
      <c r="A3098" s="30">
        <v>37527</v>
      </c>
      <c r="B3098" s="30" t="s">
        <v>8098</v>
      </c>
      <c r="C3098" s="30" t="s">
        <v>4113</v>
      </c>
      <c r="D3098" s="210">
        <v>487.72</v>
      </c>
    </row>
    <row r="3099" spans="1:4" x14ac:dyDescent="0.25">
      <c r="A3099" s="30">
        <v>37528</v>
      </c>
      <c r="B3099" s="30" t="s">
        <v>8099</v>
      </c>
      <c r="C3099" s="30" t="s">
        <v>4113</v>
      </c>
      <c r="D3099" s="210">
        <v>581.51</v>
      </c>
    </row>
    <row r="3100" spans="1:4" x14ac:dyDescent="0.25">
      <c r="A3100" s="30">
        <v>37529</v>
      </c>
      <c r="B3100" s="30" t="s">
        <v>8100</v>
      </c>
      <c r="C3100" s="30" t="s">
        <v>4113</v>
      </c>
      <c r="D3100" s="210">
        <v>587.22</v>
      </c>
    </row>
    <row r="3101" spans="1:4" x14ac:dyDescent="0.25">
      <c r="A3101" s="30">
        <v>37530</v>
      </c>
      <c r="B3101" s="30" t="s">
        <v>8101</v>
      </c>
      <c r="C3101" s="30" t="s">
        <v>4113</v>
      </c>
      <c r="D3101" s="210">
        <v>766.65</v>
      </c>
    </row>
    <row r="3102" spans="1:4" x14ac:dyDescent="0.25">
      <c r="A3102" s="30">
        <v>21034</v>
      </c>
      <c r="B3102" s="30" t="s">
        <v>8102</v>
      </c>
      <c r="C3102" s="30" t="s">
        <v>4113</v>
      </c>
      <c r="D3102" s="210">
        <v>654.1</v>
      </c>
    </row>
    <row r="3103" spans="1:4" x14ac:dyDescent="0.25">
      <c r="A3103" s="30">
        <v>37531</v>
      </c>
      <c r="B3103" s="30" t="s">
        <v>8103</v>
      </c>
      <c r="C3103" s="30" t="s">
        <v>4113</v>
      </c>
      <c r="D3103" s="210">
        <v>823.75</v>
      </c>
    </row>
    <row r="3104" spans="1:4" x14ac:dyDescent="0.25">
      <c r="A3104" s="30">
        <v>21036</v>
      </c>
      <c r="B3104" s="30" t="s">
        <v>8104</v>
      </c>
      <c r="C3104" s="30" t="s">
        <v>4113</v>
      </c>
      <c r="D3104" s="211">
        <v>1001.54</v>
      </c>
    </row>
    <row r="3105" spans="1:4" x14ac:dyDescent="0.25">
      <c r="A3105" s="30">
        <v>21037</v>
      </c>
      <c r="B3105" s="30" t="s">
        <v>8105</v>
      </c>
      <c r="C3105" s="30" t="s">
        <v>4113</v>
      </c>
      <c r="D3105" s="211">
        <v>1141.83</v>
      </c>
    </row>
    <row r="3106" spans="1:4" x14ac:dyDescent="0.25">
      <c r="A3106" s="30">
        <v>20185</v>
      </c>
      <c r="B3106" s="30" t="s">
        <v>8106</v>
      </c>
      <c r="C3106" s="30" t="s">
        <v>4116</v>
      </c>
      <c r="D3106" s="210">
        <v>20.309999999999999</v>
      </c>
    </row>
    <row r="3107" spans="1:4" x14ac:dyDescent="0.25">
      <c r="A3107" s="30">
        <v>20260</v>
      </c>
      <c r="B3107" s="30" t="s">
        <v>8107</v>
      </c>
      <c r="C3107" s="30" t="s">
        <v>4113</v>
      </c>
      <c r="D3107" s="210">
        <v>16.329999999999998</v>
      </c>
    </row>
    <row r="3108" spans="1:4" x14ac:dyDescent="0.25">
      <c r="A3108" s="30">
        <v>37523</v>
      </c>
      <c r="B3108" s="30" t="s">
        <v>8108</v>
      </c>
      <c r="C3108" s="30" t="s">
        <v>4113</v>
      </c>
      <c r="D3108" s="211">
        <v>451380.11</v>
      </c>
    </row>
    <row r="3109" spans="1:4" x14ac:dyDescent="0.25">
      <c r="A3109" s="30">
        <v>37515</v>
      </c>
      <c r="B3109" s="30" t="s">
        <v>8109</v>
      </c>
      <c r="C3109" s="30" t="s">
        <v>4113</v>
      </c>
      <c r="D3109" s="211">
        <v>401300</v>
      </c>
    </row>
    <row r="3110" spans="1:4" x14ac:dyDescent="0.25">
      <c r="A3110" s="30">
        <v>12899</v>
      </c>
      <c r="B3110" s="30" t="s">
        <v>8110</v>
      </c>
      <c r="C3110" s="30" t="s">
        <v>4113</v>
      </c>
      <c r="D3110" s="210">
        <v>89.23</v>
      </c>
    </row>
    <row r="3111" spans="1:4" x14ac:dyDescent="0.25">
      <c r="A3111" s="30">
        <v>12898</v>
      </c>
      <c r="B3111" s="30" t="s">
        <v>8111</v>
      </c>
      <c r="C3111" s="30" t="s">
        <v>4113</v>
      </c>
      <c r="D3111" s="210">
        <v>141.55000000000001</v>
      </c>
    </row>
    <row r="3112" spans="1:4" x14ac:dyDescent="0.25">
      <c r="A3112" s="30">
        <v>42528</v>
      </c>
      <c r="B3112" s="30" t="s">
        <v>8112</v>
      </c>
      <c r="C3112" s="30" t="s">
        <v>4114</v>
      </c>
      <c r="D3112" s="210">
        <v>8.93</v>
      </c>
    </row>
    <row r="3113" spans="1:4" x14ac:dyDescent="0.25">
      <c r="A3113" s="30">
        <v>39696</v>
      </c>
      <c r="B3113" s="30" t="s">
        <v>8113</v>
      </c>
      <c r="C3113" s="30" t="s">
        <v>4114</v>
      </c>
      <c r="D3113" s="210">
        <v>6.28</v>
      </c>
    </row>
    <row r="3114" spans="1:4" x14ac:dyDescent="0.25">
      <c r="A3114" s="30">
        <v>39700</v>
      </c>
      <c r="B3114" s="30" t="s">
        <v>8114</v>
      </c>
      <c r="C3114" s="30" t="s">
        <v>4114</v>
      </c>
      <c r="D3114" s="210">
        <v>24.78</v>
      </c>
    </row>
    <row r="3115" spans="1:4" x14ac:dyDescent="0.25">
      <c r="A3115" s="30">
        <v>11621</v>
      </c>
      <c r="B3115" s="30" t="s">
        <v>8115</v>
      </c>
      <c r="C3115" s="30" t="s">
        <v>4114</v>
      </c>
      <c r="D3115" s="210">
        <v>49.3</v>
      </c>
    </row>
    <row r="3116" spans="1:4" x14ac:dyDescent="0.25">
      <c r="A3116" s="30">
        <v>4014</v>
      </c>
      <c r="B3116" s="30" t="s">
        <v>8116</v>
      </c>
      <c r="C3116" s="30" t="s">
        <v>4114</v>
      </c>
      <c r="D3116" s="210">
        <v>51.01</v>
      </c>
    </row>
    <row r="3117" spans="1:4" x14ac:dyDescent="0.25">
      <c r="A3117" s="30">
        <v>4015</v>
      </c>
      <c r="B3117" s="30" t="s">
        <v>8117</v>
      </c>
      <c r="C3117" s="30" t="s">
        <v>4114</v>
      </c>
      <c r="D3117" s="210">
        <v>62.64</v>
      </c>
    </row>
    <row r="3118" spans="1:4" x14ac:dyDescent="0.25">
      <c r="A3118" s="30">
        <v>4017</v>
      </c>
      <c r="B3118" s="30" t="s">
        <v>8118</v>
      </c>
      <c r="C3118" s="30" t="s">
        <v>4114</v>
      </c>
      <c r="D3118" s="210">
        <v>91.14</v>
      </c>
    </row>
    <row r="3119" spans="1:4" x14ac:dyDescent="0.25">
      <c r="A3119" s="30">
        <v>4016</v>
      </c>
      <c r="B3119" s="30" t="s">
        <v>8119</v>
      </c>
      <c r="C3119" s="30" t="s">
        <v>4114</v>
      </c>
      <c r="D3119" s="210">
        <v>36</v>
      </c>
    </row>
    <row r="3120" spans="1:4" x14ac:dyDescent="0.25">
      <c r="A3120" s="30">
        <v>39699</v>
      </c>
      <c r="B3120" s="30" t="s">
        <v>8120</v>
      </c>
      <c r="C3120" s="30" t="s">
        <v>4114</v>
      </c>
      <c r="D3120" s="210">
        <v>13.27</v>
      </c>
    </row>
    <row r="3121" spans="1:4" x14ac:dyDescent="0.25">
      <c r="A3121" s="30">
        <v>38544</v>
      </c>
      <c r="B3121" s="30" t="s">
        <v>8121</v>
      </c>
      <c r="C3121" s="30" t="s">
        <v>4114</v>
      </c>
      <c r="D3121" s="210">
        <v>9.23</v>
      </c>
    </row>
    <row r="3122" spans="1:4" x14ac:dyDescent="0.25">
      <c r="A3122" s="30">
        <v>38545</v>
      </c>
      <c r="B3122" s="30" t="s">
        <v>8122</v>
      </c>
      <c r="C3122" s="30" t="s">
        <v>4114</v>
      </c>
      <c r="D3122" s="210">
        <v>5.93</v>
      </c>
    </row>
    <row r="3123" spans="1:4" x14ac:dyDescent="0.25">
      <c r="A3123" s="30">
        <v>42527</v>
      </c>
      <c r="B3123" s="30" t="s">
        <v>8123</v>
      </c>
      <c r="C3123" s="30" t="s">
        <v>4114</v>
      </c>
      <c r="D3123" s="210">
        <v>23.59</v>
      </c>
    </row>
    <row r="3124" spans="1:4" x14ac:dyDescent="0.25">
      <c r="A3124" s="30">
        <v>39323</v>
      </c>
      <c r="B3124" s="30" t="s">
        <v>8124</v>
      </c>
      <c r="C3124" s="30" t="s">
        <v>4114</v>
      </c>
      <c r="D3124" s="210">
        <v>22.64</v>
      </c>
    </row>
    <row r="3125" spans="1:4" x14ac:dyDescent="0.25">
      <c r="A3125" s="30">
        <v>626</v>
      </c>
      <c r="B3125" s="30" t="s">
        <v>8125</v>
      </c>
      <c r="C3125" s="30" t="s">
        <v>4117</v>
      </c>
      <c r="D3125" s="210">
        <v>16.89</v>
      </c>
    </row>
    <row r="3126" spans="1:4" x14ac:dyDescent="0.25">
      <c r="A3126" s="30">
        <v>25860</v>
      </c>
      <c r="B3126" s="30" t="s">
        <v>8126</v>
      </c>
      <c r="C3126" s="30" t="s">
        <v>4114</v>
      </c>
      <c r="D3126" s="210">
        <v>10.5</v>
      </c>
    </row>
    <row r="3127" spans="1:4" x14ac:dyDescent="0.25">
      <c r="A3127" s="30">
        <v>25861</v>
      </c>
      <c r="B3127" s="30" t="s">
        <v>8127</v>
      </c>
      <c r="C3127" s="30" t="s">
        <v>4114</v>
      </c>
      <c r="D3127" s="210">
        <v>15.85</v>
      </c>
    </row>
    <row r="3128" spans="1:4" x14ac:dyDescent="0.25">
      <c r="A3128" s="30">
        <v>25862</v>
      </c>
      <c r="B3128" s="30" t="s">
        <v>8128</v>
      </c>
      <c r="C3128" s="30" t="s">
        <v>4114</v>
      </c>
      <c r="D3128" s="210">
        <v>16.82</v>
      </c>
    </row>
    <row r="3129" spans="1:4" x14ac:dyDescent="0.25">
      <c r="A3129" s="30">
        <v>25863</v>
      </c>
      <c r="B3129" s="30" t="s">
        <v>8129</v>
      </c>
      <c r="C3129" s="30" t="s">
        <v>4114</v>
      </c>
      <c r="D3129" s="210">
        <v>21.03</v>
      </c>
    </row>
    <row r="3130" spans="1:4" x14ac:dyDescent="0.25">
      <c r="A3130" s="30">
        <v>25864</v>
      </c>
      <c r="B3130" s="30" t="s">
        <v>8130</v>
      </c>
      <c r="C3130" s="30" t="s">
        <v>4114</v>
      </c>
      <c r="D3130" s="210">
        <v>31.54</v>
      </c>
    </row>
    <row r="3131" spans="1:4" x14ac:dyDescent="0.25">
      <c r="A3131" s="30">
        <v>25865</v>
      </c>
      <c r="B3131" s="30" t="s">
        <v>8131</v>
      </c>
      <c r="C3131" s="30" t="s">
        <v>4114</v>
      </c>
      <c r="D3131" s="210">
        <v>42.25</v>
      </c>
    </row>
    <row r="3132" spans="1:4" x14ac:dyDescent="0.25">
      <c r="A3132" s="30">
        <v>25866</v>
      </c>
      <c r="B3132" s="30" t="s">
        <v>8132</v>
      </c>
      <c r="C3132" s="30" t="s">
        <v>4114</v>
      </c>
      <c r="D3132" s="210">
        <v>52.46</v>
      </c>
    </row>
    <row r="3133" spans="1:4" x14ac:dyDescent="0.25">
      <c r="A3133" s="30">
        <v>25868</v>
      </c>
      <c r="B3133" s="30" t="s">
        <v>8133</v>
      </c>
      <c r="C3133" s="30" t="s">
        <v>4114</v>
      </c>
      <c r="D3133" s="210">
        <v>11.71</v>
      </c>
    </row>
    <row r="3134" spans="1:4" x14ac:dyDescent="0.25">
      <c r="A3134" s="30">
        <v>25869</v>
      </c>
      <c r="B3134" s="30" t="s">
        <v>8134</v>
      </c>
      <c r="C3134" s="30" t="s">
        <v>4114</v>
      </c>
      <c r="D3134" s="210">
        <v>16.53</v>
      </c>
    </row>
    <row r="3135" spans="1:4" x14ac:dyDescent="0.25">
      <c r="A3135" s="30">
        <v>25870</v>
      </c>
      <c r="B3135" s="30" t="s">
        <v>8135</v>
      </c>
      <c r="C3135" s="30" t="s">
        <v>4114</v>
      </c>
      <c r="D3135" s="210">
        <v>18.73</v>
      </c>
    </row>
    <row r="3136" spans="1:4" x14ac:dyDescent="0.25">
      <c r="A3136" s="30">
        <v>25871</v>
      </c>
      <c r="B3136" s="30" t="s">
        <v>8136</v>
      </c>
      <c r="C3136" s="30" t="s">
        <v>4114</v>
      </c>
      <c r="D3136" s="210">
        <v>23</v>
      </c>
    </row>
    <row r="3137" spans="1:4" x14ac:dyDescent="0.25">
      <c r="A3137" s="30">
        <v>25867</v>
      </c>
      <c r="B3137" s="30" t="s">
        <v>8137</v>
      </c>
      <c r="C3137" s="30" t="s">
        <v>4114</v>
      </c>
      <c r="D3137" s="210">
        <v>34.049999999999997</v>
      </c>
    </row>
    <row r="3138" spans="1:4" x14ac:dyDescent="0.25">
      <c r="A3138" s="30">
        <v>25872</v>
      </c>
      <c r="B3138" s="30" t="s">
        <v>8138</v>
      </c>
      <c r="C3138" s="30" t="s">
        <v>4114</v>
      </c>
      <c r="D3138" s="210">
        <v>46.02</v>
      </c>
    </row>
    <row r="3139" spans="1:4" x14ac:dyDescent="0.25">
      <c r="A3139" s="30">
        <v>25873</v>
      </c>
      <c r="B3139" s="30" t="s">
        <v>8139</v>
      </c>
      <c r="C3139" s="30" t="s">
        <v>4114</v>
      </c>
      <c r="D3139" s="210">
        <v>57.4</v>
      </c>
    </row>
    <row r="3140" spans="1:4" x14ac:dyDescent="0.25">
      <c r="A3140" s="30">
        <v>11479</v>
      </c>
      <c r="B3140" s="30" t="s">
        <v>13472</v>
      </c>
      <c r="C3140" s="30" t="s">
        <v>4113</v>
      </c>
      <c r="D3140" s="210">
        <v>26.27</v>
      </c>
    </row>
    <row r="3141" spans="1:4" x14ac:dyDescent="0.25">
      <c r="A3141" s="30">
        <v>11481</v>
      </c>
      <c r="B3141" s="30" t="s">
        <v>13473</v>
      </c>
      <c r="C3141" s="30" t="s">
        <v>4113</v>
      </c>
      <c r="D3141" s="210">
        <v>23.77</v>
      </c>
    </row>
    <row r="3142" spans="1:4" x14ac:dyDescent="0.25">
      <c r="A3142" s="30">
        <v>43609</v>
      </c>
      <c r="B3142" s="30" t="s">
        <v>13474</v>
      </c>
      <c r="C3142" s="30" t="s">
        <v>4113</v>
      </c>
      <c r="D3142" s="210">
        <v>23.77</v>
      </c>
    </row>
    <row r="3143" spans="1:4" x14ac:dyDescent="0.25">
      <c r="A3143" s="30">
        <v>11478</v>
      </c>
      <c r="B3143" s="30" t="s">
        <v>13475</v>
      </c>
      <c r="C3143" s="30" t="s">
        <v>4113</v>
      </c>
      <c r="D3143" s="210">
        <v>45.08</v>
      </c>
    </row>
    <row r="3144" spans="1:4" x14ac:dyDescent="0.25">
      <c r="A3144" s="30">
        <v>43608</v>
      </c>
      <c r="B3144" s="30" t="s">
        <v>13476</v>
      </c>
      <c r="C3144" s="30" t="s">
        <v>4113</v>
      </c>
      <c r="D3144" s="210">
        <v>34.4</v>
      </c>
    </row>
    <row r="3145" spans="1:4" x14ac:dyDescent="0.25">
      <c r="A3145" s="30">
        <v>11476</v>
      </c>
      <c r="B3145" s="30" t="s">
        <v>13477</v>
      </c>
      <c r="C3145" s="30" t="s">
        <v>4113</v>
      </c>
      <c r="D3145" s="210">
        <v>34.4</v>
      </c>
    </row>
    <row r="3146" spans="1:4" x14ac:dyDescent="0.25">
      <c r="A3146" s="30">
        <v>40637</v>
      </c>
      <c r="B3146" s="30" t="s">
        <v>8140</v>
      </c>
      <c r="C3146" s="30" t="s">
        <v>4113</v>
      </c>
      <c r="D3146" s="211">
        <v>577028.25</v>
      </c>
    </row>
    <row r="3147" spans="1:4" x14ac:dyDescent="0.25">
      <c r="A3147" s="30">
        <v>13836</v>
      </c>
      <c r="B3147" s="30" t="s">
        <v>8141</v>
      </c>
      <c r="C3147" s="30" t="s">
        <v>4113</v>
      </c>
      <c r="D3147" s="211">
        <v>55827.56</v>
      </c>
    </row>
    <row r="3148" spans="1:4" x14ac:dyDescent="0.25">
      <c r="A3148" s="30">
        <v>14534</v>
      </c>
      <c r="B3148" s="30" t="s">
        <v>8142</v>
      </c>
      <c r="C3148" s="30" t="s">
        <v>4113</v>
      </c>
      <c r="D3148" s="211">
        <v>23370.89</v>
      </c>
    </row>
    <row r="3149" spans="1:4" x14ac:dyDescent="0.25">
      <c r="A3149" s="30">
        <v>14619</v>
      </c>
      <c r="B3149" s="30" t="s">
        <v>8143</v>
      </c>
      <c r="C3149" s="30" t="s">
        <v>4113</v>
      </c>
      <c r="D3149" s="211">
        <v>16025.83</v>
      </c>
    </row>
    <row r="3150" spans="1:4" x14ac:dyDescent="0.25">
      <c r="A3150" s="30">
        <v>14535</v>
      </c>
      <c r="B3150" s="30" t="s">
        <v>8144</v>
      </c>
      <c r="C3150" s="30" t="s">
        <v>4113</v>
      </c>
      <c r="D3150" s="211">
        <v>231958.35</v>
      </c>
    </row>
    <row r="3151" spans="1:4" x14ac:dyDescent="0.25">
      <c r="A3151" s="30">
        <v>39813</v>
      </c>
      <c r="B3151" s="30" t="s">
        <v>8145</v>
      </c>
      <c r="C3151" s="30" t="s">
        <v>4113</v>
      </c>
      <c r="D3151" s="211">
        <v>23746.04</v>
      </c>
    </row>
    <row r="3152" spans="1:4" x14ac:dyDescent="0.25">
      <c r="A3152" s="30">
        <v>40403</v>
      </c>
      <c r="B3152" s="30" t="s">
        <v>8146</v>
      </c>
      <c r="C3152" s="30" t="s">
        <v>4113</v>
      </c>
      <c r="D3152" s="211">
        <v>1043.48</v>
      </c>
    </row>
    <row r="3153" spans="1:4" x14ac:dyDescent="0.25">
      <c r="A3153" s="30">
        <v>12868</v>
      </c>
      <c r="B3153" s="30" t="s">
        <v>8147</v>
      </c>
      <c r="C3153" s="30" t="s">
        <v>4115</v>
      </c>
      <c r="D3153" s="210">
        <v>13.95</v>
      </c>
    </row>
    <row r="3154" spans="1:4" x14ac:dyDescent="0.25">
      <c r="A3154" s="30">
        <v>40916</v>
      </c>
      <c r="B3154" s="30" t="s">
        <v>8148</v>
      </c>
      <c r="C3154" s="30" t="s">
        <v>4120</v>
      </c>
      <c r="D3154" s="211">
        <v>2474.4299999999998</v>
      </c>
    </row>
    <row r="3155" spans="1:4" x14ac:dyDescent="0.25">
      <c r="A3155" s="30">
        <v>4755</v>
      </c>
      <c r="B3155" s="30" t="s">
        <v>8149</v>
      </c>
      <c r="C3155" s="30" t="s">
        <v>4115</v>
      </c>
      <c r="D3155" s="210">
        <v>13.95</v>
      </c>
    </row>
    <row r="3156" spans="1:4" x14ac:dyDescent="0.25">
      <c r="A3156" s="30">
        <v>41067</v>
      </c>
      <c r="B3156" s="30" t="s">
        <v>8150</v>
      </c>
      <c r="C3156" s="30" t="s">
        <v>4120</v>
      </c>
      <c r="D3156" s="211">
        <v>2475.16</v>
      </c>
    </row>
    <row r="3157" spans="1:4" x14ac:dyDescent="0.25">
      <c r="A3157" s="30">
        <v>38463</v>
      </c>
      <c r="B3157" s="30" t="s">
        <v>8151</v>
      </c>
      <c r="C3157" s="30" t="s">
        <v>4113</v>
      </c>
      <c r="D3157" s="210">
        <v>28.61</v>
      </c>
    </row>
    <row r="3158" spans="1:4" x14ac:dyDescent="0.25">
      <c r="A3158" s="30">
        <v>40703</v>
      </c>
      <c r="B3158" s="30" t="s">
        <v>8152</v>
      </c>
      <c r="C3158" s="30" t="s">
        <v>4113</v>
      </c>
      <c r="D3158" s="211">
        <v>10770</v>
      </c>
    </row>
    <row r="3159" spans="1:4" x14ac:dyDescent="0.25">
      <c r="A3159" s="30">
        <v>14531</v>
      </c>
      <c r="B3159" s="30" t="s">
        <v>8153</v>
      </c>
      <c r="C3159" s="30" t="s">
        <v>4113</v>
      </c>
      <c r="D3159" s="211">
        <v>20079.34</v>
      </c>
    </row>
    <row r="3160" spans="1:4" x14ac:dyDescent="0.25">
      <c r="A3160" s="30">
        <v>36533</v>
      </c>
      <c r="B3160" s="30" t="s">
        <v>8154</v>
      </c>
      <c r="C3160" s="30" t="s">
        <v>4113</v>
      </c>
      <c r="D3160" s="211">
        <v>23106.18</v>
      </c>
    </row>
    <row r="3161" spans="1:4" x14ac:dyDescent="0.25">
      <c r="A3161" s="30">
        <v>11616</v>
      </c>
      <c r="B3161" s="30" t="s">
        <v>8155</v>
      </c>
      <c r="C3161" s="30" t="s">
        <v>4113</v>
      </c>
      <c r="D3161" s="211">
        <v>21823.45</v>
      </c>
    </row>
    <row r="3162" spans="1:4" x14ac:dyDescent="0.25">
      <c r="A3162" s="30">
        <v>41898</v>
      </c>
      <c r="B3162" s="30" t="s">
        <v>8156</v>
      </c>
      <c r="C3162" s="30" t="s">
        <v>4113</v>
      </c>
      <c r="D3162" s="211">
        <v>24554.35</v>
      </c>
    </row>
    <row r="3163" spans="1:4" x14ac:dyDescent="0.25">
      <c r="A3163" s="30">
        <v>13447</v>
      </c>
      <c r="B3163" s="30" t="s">
        <v>8157</v>
      </c>
      <c r="C3163" s="30" t="s">
        <v>4113</v>
      </c>
      <c r="D3163" s="211">
        <v>45181.68</v>
      </c>
    </row>
    <row r="3164" spans="1:4" x14ac:dyDescent="0.25">
      <c r="A3164" s="30">
        <v>14529</v>
      </c>
      <c r="B3164" s="30" t="s">
        <v>8158</v>
      </c>
      <c r="C3164" s="30" t="s">
        <v>4113</v>
      </c>
      <c r="D3164" s="211">
        <v>25268.97</v>
      </c>
    </row>
    <row r="3165" spans="1:4" x14ac:dyDescent="0.25">
      <c r="A3165" s="30">
        <v>10747</v>
      </c>
      <c r="B3165" s="30" t="s">
        <v>8159</v>
      </c>
      <c r="C3165" s="30" t="s">
        <v>4113</v>
      </c>
      <c r="D3165" s="211">
        <v>24792.720000000001</v>
      </c>
    </row>
    <row r="3166" spans="1:4" x14ac:dyDescent="0.25">
      <c r="A3166" s="30">
        <v>36141</v>
      </c>
      <c r="B3166" s="30" t="s">
        <v>8160</v>
      </c>
      <c r="C3166" s="30" t="s">
        <v>4113</v>
      </c>
      <c r="D3166" s="210">
        <v>37.770000000000003</v>
      </c>
    </row>
    <row r="3167" spans="1:4" x14ac:dyDescent="0.25">
      <c r="A3167" s="30">
        <v>39434</v>
      </c>
      <c r="B3167" s="30" t="s">
        <v>13478</v>
      </c>
      <c r="C3167" s="30" t="s">
        <v>4117</v>
      </c>
      <c r="D3167" s="210">
        <v>3.78</v>
      </c>
    </row>
    <row r="3168" spans="1:4" x14ac:dyDescent="0.25">
      <c r="A3168" s="30">
        <v>39433</v>
      </c>
      <c r="B3168" s="30" t="s">
        <v>8161</v>
      </c>
      <c r="C3168" s="30" t="s">
        <v>4117</v>
      </c>
      <c r="D3168" s="210">
        <v>2.71</v>
      </c>
    </row>
    <row r="3169" spans="1:4" x14ac:dyDescent="0.25">
      <c r="A3169" s="30">
        <v>4049</v>
      </c>
      <c r="B3169" s="30" t="s">
        <v>8162</v>
      </c>
      <c r="C3169" s="30" t="s">
        <v>4118</v>
      </c>
      <c r="D3169" s="210">
        <v>50.12</v>
      </c>
    </row>
    <row r="3170" spans="1:4" x14ac:dyDescent="0.25">
      <c r="A3170" s="30">
        <v>38120</v>
      </c>
      <c r="B3170" s="30" t="s">
        <v>8163</v>
      </c>
      <c r="C3170" s="30" t="s">
        <v>4117</v>
      </c>
      <c r="D3170" s="210">
        <v>120.2</v>
      </c>
    </row>
    <row r="3171" spans="1:4" x14ac:dyDescent="0.25">
      <c r="A3171" s="30">
        <v>38877</v>
      </c>
      <c r="B3171" s="30" t="s">
        <v>8164</v>
      </c>
      <c r="C3171" s="30" t="s">
        <v>4117</v>
      </c>
      <c r="D3171" s="210">
        <v>6.53</v>
      </c>
    </row>
    <row r="3172" spans="1:4" x14ac:dyDescent="0.25">
      <c r="A3172" s="30">
        <v>34546</v>
      </c>
      <c r="B3172" s="30" t="s">
        <v>8165</v>
      </c>
      <c r="C3172" s="30" t="s">
        <v>4117</v>
      </c>
      <c r="D3172" s="210">
        <v>6.58</v>
      </c>
    </row>
    <row r="3173" spans="1:4" x14ac:dyDescent="0.25">
      <c r="A3173" s="30">
        <v>10498</v>
      </c>
      <c r="B3173" s="30" t="s">
        <v>8166</v>
      </c>
      <c r="C3173" s="30" t="s">
        <v>4117</v>
      </c>
      <c r="D3173" s="210">
        <v>8.99</v>
      </c>
    </row>
    <row r="3174" spans="1:4" x14ac:dyDescent="0.25">
      <c r="A3174" s="30">
        <v>4823</v>
      </c>
      <c r="B3174" s="30" t="s">
        <v>8167</v>
      </c>
      <c r="C3174" s="30" t="s">
        <v>4117</v>
      </c>
      <c r="D3174" s="210">
        <v>37.03</v>
      </c>
    </row>
    <row r="3175" spans="1:4" x14ac:dyDescent="0.25">
      <c r="A3175" s="30">
        <v>12357</v>
      </c>
      <c r="B3175" s="30" t="s">
        <v>8168</v>
      </c>
      <c r="C3175" s="30" t="s">
        <v>4113</v>
      </c>
      <c r="D3175" s="210">
        <v>183.82</v>
      </c>
    </row>
    <row r="3176" spans="1:4" x14ac:dyDescent="0.25">
      <c r="A3176" s="30">
        <v>12358</v>
      </c>
      <c r="B3176" s="30" t="s">
        <v>8169</v>
      </c>
      <c r="C3176" s="30" t="s">
        <v>4113</v>
      </c>
      <c r="D3176" s="210">
        <v>206.77</v>
      </c>
    </row>
    <row r="3177" spans="1:4" x14ac:dyDescent="0.25">
      <c r="A3177" s="30">
        <v>11079</v>
      </c>
      <c r="B3177" s="30" t="s">
        <v>8170</v>
      </c>
      <c r="C3177" s="30" t="s">
        <v>4119</v>
      </c>
      <c r="D3177" s="211">
        <v>1654.43</v>
      </c>
    </row>
    <row r="3178" spans="1:4" x14ac:dyDescent="0.25">
      <c r="A3178" s="30">
        <v>11082</v>
      </c>
      <c r="B3178" s="30" t="s">
        <v>8171</v>
      </c>
      <c r="C3178" s="30" t="s">
        <v>4119</v>
      </c>
      <c r="D3178" s="211">
        <v>1654.43</v>
      </c>
    </row>
    <row r="3179" spans="1:4" x14ac:dyDescent="0.25">
      <c r="A3179" s="30">
        <v>4058</v>
      </c>
      <c r="B3179" s="30" t="s">
        <v>8172</v>
      </c>
      <c r="C3179" s="30" t="s">
        <v>4115</v>
      </c>
      <c r="D3179" s="210">
        <v>15.48</v>
      </c>
    </row>
    <row r="3180" spans="1:4" x14ac:dyDescent="0.25">
      <c r="A3180" s="30">
        <v>40974</v>
      </c>
      <c r="B3180" s="30" t="s">
        <v>8173</v>
      </c>
      <c r="C3180" s="30" t="s">
        <v>4120</v>
      </c>
      <c r="D3180" s="211">
        <v>2743.53</v>
      </c>
    </row>
    <row r="3181" spans="1:4" x14ac:dyDescent="0.25">
      <c r="A3181" s="30">
        <v>34794</v>
      </c>
      <c r="B3181" s="30" t="s">
        <v>8174</v>
      </c>
      <c r="C3181" s="30" t="s">
        <v>4115</v>
      </c>
      <c r="D3181" s="210">
        <v>15.54</v>
      </c>
    </row>
    <row r="3182" spans="1:4" x14ac:dyDescent="0.25">
      <c r="A3182" s="30">
        <v>40925</v>
      </c>
      <c r="B3182" s="30" t="s">
        <v>8175</v>
      </c>
      <c r="C3182" s="30" t="s">
        <v>4120</v>
      </c>
      <c r="D3182" s="211">
        <v>2754.74</v>
      </c>
    </row>
    <row r="3183" spans="1:4" x14ac:dyDescent="0.25">
      <c r="A3183" s="30">
        <v>13741</v>
      </c>
      <c r="B3183" s="30" t="s">
        <v>8176</v>
      </c>
      <c r="C3183" s="30" t="s">
        <v>4113</v>
      </c>
      <c r="D3183" s="211">
        <v>2273.5700000000002</v>
      </c>
    </row>
    <row r="3184" spans="1:4" x14ac:dyDescent="0.25">
      <c r="A3184" s="30">
        <v>3288</v>
      </c>
      <c r="B3184" s="30" t="s">
        <v>8177</v>
      </c>
      <c r="C3184" s="30" t="s">
        <v>4116</v>
      </c>
      <c r="D3184" s="210">
        <v>4.75</v>
      </c>
    </row>
    <row r="3185" spans="1:4" x14ac:dyDescent="0.25">
      <c r="A3185" s="30">
        <v>13587</v>
      </c>
      <c r="B3185" s="30" t="s">
        <v>8178</v>
      </c>
      <c r="C3185" s="30" t="s">
        <v>4116</v>
      </c>
      <c r="D3185" s="210">
        <v>2.87</v>
      </c>
    </row>
    <row r="3186" spans="1:4" x14ac:dyDescent="0.25">
      <c r="A3186" s="30">
        <v>38598</v>
      </c>
      <c r="B3186" s="30" t="s">
        <v>13479</v>
      </c>
      <c r="C3186" s="30" t="s">
        <v>4113</v>
      </c>
      <c r="D3186" s="210">
        <v>2.5299999999999998</v>
      </c>
    </row>
    <row r="3187" spans="1:4" x14ac:dyDescent="0.25">
      <c r="A3187" s="30">
        <v>38595</v>
      </c>
      <c r="B3187" s="30" t="s">
        <v>13480</v>
      </c>
      <c r="C3187" s="30" t="s">
        <v>4113</v>
      </c>
      <c r="D3187" s="210">
        <v>2.14</v>
      </c>
    </row>
    <row r="3188" spans="1:4" x14ac:dyDescent="0.25">
      <c r="A3188" s="30">
        <v>38592</v>
      </c>
      <c r="B3188" s="30" t="s">
        <v>13481</v>
      </c>
      <c r="C3188" s="30" t="s">
        <v>4113</v>
      </c>
      <c r="D3188" s="210">
        <v>2.16</v>
      </c>
    </row>
    <row r="3189" spans="1:4" x14ac:dyDescent="0.25">
      <c r="A3189" s="30">
        <v>38588</v>
      </c>
      <c r="B3189" s="30" t="s">
        <v>13482</v>
      </c>
      <c r="C3189" s="30" t="s">
        <v>4113</v>
      </c>
      <c r="D3189" s="210">
        <v>1.73</v>
      </c>
    </row>
    <row r="3190" spans="1:4" x14ac:dyDescent="0.25">
      <c r="A3190" s="30">
        <v>38593</v>
      </c>
      <c r="B3190" s="30" t="s">
        <v>13483</v>
      </c>
      <c r="C3190" s="30" t="s">
        <v>4113</v>
      </c>
      <c r="D3190" s="210">
        <v>2.39</v>
      </c>
    </row>
    <row r="3191" spans="1:4" x14ac:dyDescent="0.25">
      <c r="A3191" s="30">
        <v>38589</v>
      </c>
      <c r="B3191" s="30" t="s">
        <v>13484</v>
      </c>
      <c r="C3191" s="30" t="s">
        <v>4113</v>
      </c>
      <c r="D3191" s="210">
        <v>1.82</v>
      </c>
    </row>
    <row r="3192" spans="1:4" x14ac:dyDescent="0.25">
      <c r="A3192" s="30">
        <v>38594</v>
      </c>
      <c r="B3192" s="30" t="s">
        <v>13485</v>
      </c>
      <c r="C3192" s="30" t="s">
        <v>4113</v>
      </c>
      <c r="D3192" s="210">
        <v>3.77</v>
      </c>
    </row>
    <row r="3193" spans="1:4" x14ac:dyDescent="0.25">
      <c r="A3193" s="30">
        <v>34773</v>
      </c>
      <c r="B3193" s="30" t="s">
        <v>13486</v>
      </c>
      <c r="C3193" s="30" t="s">
        <v>4113</v>
      </c>
      <c r="D3193" s="210">
        <v>1.79</v>
      </c>
    </row>
    <row r="3194" spans="1:4" x14ac:dyDescent="0.25">
      <c r="A3194" s="30">
        <v>34769</v>
      </c>
      <c r="B3194" s="30" t="s">
        <v>13487</v>
      </c>
      <c r="C3194" s="30" t="s">
        <v>4113</v>
      </c>
      <c r="D3194" s="210">
        <v>2.21</v>
      </c>
    </row>
    <row r="3195" spans="1:4" x14ac:dyDescent="0.25">
      <c r="A3195" s="30">
        <v>34763</v>
      </c>
      <c r="B3195" s="30" t="s">
        <v>13488</v>
      </c>
      <c r="C3195" s="30" t="s">
        <v>4113</v>
      </c>
      <c r="D3195" s="210">
        <v>1.36</v>
      </c>
    </row>
    <row r="3196" spans="1:4" x14ac:dyDescent="0.25">
      <c r="A3196" s="30">
        <v>34774</v>
      </c>
      <c r="B3196" s="30" t="s">
        <v>13489</v>
      </c>
      <c r="C3196" s="30" t="s">
        <v>4113</v>
      </c>
      <c r="D3196" s="210">
        <v>1.69</v>
      </c>
    </row>
    <row r="3197" spans="1:4" x14ac:dyDescent="0.25">
      <c r="A3197" s="30">
        <v>34771</v>
      </c>
      <c r="B3197" s="30" t="s">
        <v>13490</v>
      </c>
      <c r="C3197" s="30" t="s">
        <v>4113</v>
      </c>
      <c r="D3197" s="210">
        <v>2.04</v>
      </c>
    </row>
    <row r="3198" spans="1:4" x14ac:dyDescent="0.25">
      <c r="A3198" s="30">
        <v>34764</v>
      </c>
      <c r="B3198" s="30" t="s">
        <v>13491</v>
      </c>
      <c r="C3198" s="30" t="s">
        <v>4113</v>
      </c>
      <c r="D3198" s="210">
        <v>1.34</v>
      </c>
    </row>
    <row r="3199" spans="1:4" x14ac:dyDescent="0.25">
      <c r="A3199" s="30">
        <v>34788</v>
      </c>
      <c r="B3199" s="30" t="s">
        <v>8179</v>
      </c>
      <c r="C3199" s="30" t="s">
        <v>4113</v>
      </c>
      <c r="D3199" s="210">
        <v>1.6</v>
      </c>
    </row>
    <row r="3200" spans="1:4" x14ac:dyDescent="0.25">
      <c r="A3200" s="30">
        <v>34781</v>
      </c>
      <c r="B3200" s="30" t="s">
        <v>8180</v>
      </c>
      <c r="C3200" s="30" t="s">
        <v>4113</v>
      </c>
      <c r="D3200" s="210">
        <v>1.82</v>
      </c>
    </row>
    <row r="3201" spans="1:4" x14ac:dyDescent="0.25">
      <c r="A3201" s="30">
        <v>41682</v>
      </c>
      <c r="B3201" s="30" t="s">
        <v>13492</v>
      </c>
      <c r="C3201" s="30" t="s">
        <v>4113</v>
      </c>
      <c r="D3201" s="210">
        <v>23.41</v>
      </c>
    </row>
    <row r="3202" spans="1:4" x14ac:dyDescent="0.25">
      <c r="A3202" s="30">
        <v>41683</v>
      </c>
      <c r="B3202" s="30" t="s">
        <v>13493</v>
      </c>
      <c r="C3202" s="30" t="s">
        <v>4113</v>
      </c>
      <c r="D3202" s="210">
        <v>17.22</v>
      </c>
    </row>
    <row r="3203" spans="1:4" x14ac:dyDescent="0.25">
      <c r="A3203" s="30">
        <v>41680</v>
      </c>
      <c r="B3203" s="30" t="s">
        <v>13494</v>
      </c>
      <c r="C3203" s="30" t="s">
        <v>4113</v>
      </c>
      <c r="D3203" s="210">
        <v>9.27</v>
      </c>
    </row>
    <row r="3204" spans="1:4" x14ac:dyDescent="0.25">
      <c r="A3204" s="30">
        <v>41679</v>
      </c>
      <c r="B3204" s="30" t="s">
        <v>13495</v>
      </c>
      <c r="C3204" s="30" t="s">
        <v>4113</v>
      </c>
      <c r="D3204" s="210">
        <v>21.2</v>
      </c>
    </row>
    <row r="3205" spans="1:4" x14ac:dyDescent="0.25">
      <c r="A3205" s="30">
        <v>41681</v>
      </c>
      <c r="B3205" s="30" t="s">
        <v>13496</v>
      </c>
      <c r="C3205" s="30" t="s">
        <v>4113</v>
      </c>
      <c r="D3205" s="210">
        <v>14.51</v>
      </c>
    </row>
    <row r="3206" spans="1:4" x14ac:dyDescent="0.25">
      <c r="A3206" s="30">
        <v>43386</v>
      </c>
      <c r="B3206" s="30" t="s">
        <v>13497</v>
      </c>
      <c r="C3206" s="30" t="s">
        <v>4113</v>
      </c>
      <c r="D3206" s="210">
        <v>33.130000000000003</v>
      </c>
    </row>
    <row r="3207" spans="1:4" x14ac:dyDescent="0.25">
      <c r="A3207" s="30">
        <v>4059</v>
      </c>
      <c r="B3207" s="30" t="s">
        <v>13498</v>
      </c>
      <c r="C3207" s="30" t="s">
        <v>4116</v>
      </c>
      <c r="D3207" s="210">
        <v>23.41</v>
      </c>
    </row>
    <row r="3208" spans="1:4" x14ac:dyDescent="0.25">
      <c r="A3208" s="30">
        <v>4062</v>
      </c>
      <c r="B3208" s="30" t="s">
        <v>8181</v>
      </c>
      <c r="C3208" s="30" t="s">
        <v>4113</v>
      </c>
      <c r="D3208" s="210">
        <v>23.41</v>
      </c>
    </row>
    <row r="3209" spans="1:4" x14ac:dyDescent="0.25">
      <c r="A3209" s="30">
        <v>4061</v>
      </c>
      <c r="B3209" s="30" t="s">
        <v>13499</v>
      </c>
      <c r="C3209" s="30" t="s">
        <v>4113</v>
      </c>
      <c r="D3209" s="210">
        <v>29.15</v>
      </c>
    </row>
    <row r="3210" spans="1:4" x14ac:dyDescent="0.25">
      <c r="A3210" s="30">
        <v>41315</v>
      </c>
      <c r="B3210" s="30" t="s">
        <v>13500</v>
      </c>
      <c r="C3210" s="30" t="s">
        <v>4117</v>
      </c>
      <c r="D3210" s="210">
        <v>66.540000000000006</v>
      </c>
    </row>
    <row r="3211" spans="1:4" x14ac:dyDescent="0.25">
      <c r="A3211" s="30">
        <v>43148</v>
      </c>
      <c r="B3211" s="30" t="s">
        <v>13501</v>
      </c>
      <c r="C3211" s="30" t="s">
        <v>4117</v>
      </c>
      <c r="D3211" s="210">
        <v>45.16</v>
      </c>
    </row>
    <row r="3212" spans="1:4" x14ac:dyDescent="0.25">
      <c r="A3212" s="30">
        <v>43147</v>
      </c>
      <c r="B3212" s="30" t="s">
        <v>13502</v>
      </c>
      <c r="C3212" s="30" t="s">
        <v>4117</v>
      </c>
      <c r="D3212" s="210">
        <v>17.489999999999998</v>
      </c>
    </row>
    <row r="3213" spans="1:4" x14ac:dyDescent="0.25">
      <c r="A3213" s="30">
        <v>10608</v>
      </c>
      <c r="B3213" s="30" t="s">
        <v>8182</v>
      </c>
      <c r="C3213" s="30" t="s">
        <v>4113</v>
      </c>
      <c r="D3213" s="211">
        <v>7986.37</v>
      </c>
    </row>
    <row r="3214" spans="1:4" x14ac:dyDescent="0.25">
      <c r="A3214" s="30">
        <v>4069</v>
      </c>
      <c r="B3214" s="30" t="s">
        <v>8183</v>
      </c>
      <c r="C3214" s="30" t="s">
        <v>4115</v>
      </c>
      <c r="D3214" s="210">
        <v>27.73</v>
      </c>
    </row>
    <row r="3215" spans="1:4" x14ac:dyDescent="0.25">
      <c r="A3215" s="30">
        <v>40819</v>
      </c>
      <c r="B3215" s="30" t="s">
        <v>8184</v>
      </c>
      <c r="C3215" s="30" t="s">
        <v>4120</v>
      </c>
      <c r="D3215" s="211">
        <v>4915.45</v>
      </c>
    </row>
    <row r="3216" spans="1:4" x14ac:dyDescent="0.25">
      <c r="A3216" s="30">
        <v>34361</v>
      </c>
      <c r="B3216" s="30" t="s">
        <v>8185</v>
      </c>
      <c r="C3216" s="30" t="s">
        <v>4117</v>
      </c>
      <c r="D3216" s="210">
        <v>12.73</v>
      </c>
    </row>
    <row r="3217" spans="1:4" x14ac:dyDescent="0.25">
      <c r="A3217" s="30">
        <v>36512</v>
      </c>
      <c r="B3217" s="30" t="s">
        <v>8186</v>
      </c>
      <c r="C3217" s="30" t="s">
        <v>4113</v>
      </c>
      <c r="D3217" s="211">
        <v>14670.62</v>
      </c>
    </row>
    <row r="3218" spans="1:4" x14ac:dyDescent="0.25">
      <c r="A3218" s="30">
        <v>25972</v>
      </c>
      <c r="B3218" s="30" t="s">
        <v>8187</v>
      </c>
      <c r="C3218" s="30" t="s">
        <v>4117</v>
      </c>
      <c r="D3218" s="210">
        <v>11.78</v>
      </c>
    </row>
    <row r="3219" spans="1:4" x14ac:dyDescent="0.25">
      <c r="A3219" s="30">
        <v>25973</v>
      </c>
      <c r="B3219" s="30" t="s">
        <v>8188</v>
      </c>
      <c r="C3219" s="30" t="s">
        <v>4117</v>
      </c>
      <c r="D3219" s="210">
        <v>11.78</v>
      </c>
    </row>
    <row r="3220" spans="1:4" x14ac:dyDescent="0.25">
      <c r="A3220" s="30">
        <v>11697</v>
      </c>
      <c r="B3220" s="30" t="s">
        <v>8189</v>
      </c>
      <c r="C3220" s="30" t="s">
        <v>4113</v>
      </c>
      <c r="D3220" s="210">
        <v>692.54</v>
      </c>
    </row>
    <row r="3221" spans="1:4" x14ac:dyDescent="0.25">
      <c r="A3221" s="30">
        <v>11698</v>
      </c>
      <c r="B3221" s="30" t="s">
        <v>8190</v>
      </c>
      <c r="C3221" s="30" t="s">
        <v>4113</v>
      </c>
      <c r="D3221" s="210">
        <v>826.17</v>
      </c>
    </row>
    <row r="3222" spans="1:4" x14ac:dyDescent="0.25">
      <c r="A3222" s="30">
        <v>11699</v>
      </c>
      <c r="B3222" s="30" t="s">
        <v>8191</v>
      </c>
      <c r="C3222" s="30" t="s">
        <v>4113</v>
      </c>
      <c r="D3222" s="210">
        <v>913.1</v>
      </c>
    </row>
    <row r="3223" spans="1:4" x14ac:dyDescent="0.25">
      <c r="A3223" s="30">
        <v>10432</v>
      </c>
      <c r="B3223" s="30" t="s">
        <v>8192</v>
      </c>
      <c r="C3223" s="30" t="s">
        <v>4113</v>
      </c>
      <c r="D3223" s="210">
        <v>362.6</v>
      </c>
    </row>
    <row r="3224" spans="1:4" x14ac:dyDescent="0.25">
      <c r="A3224" s="30">
        <v>10430</v>
      </c>
      <c r="B3224" s="30" t="s">
        <v>8193</v>
      </c>
      <c r="C3224" s="30" t="s">
        <v>4113</v>
      </c>
      <c r="D3224" s="210">
        <v>390.51</v>
      </c>
    </row>
    <row r="3225" spans="1:4" x14ac:dyDescent="0.25">
      <c r="A3225" s="30">
        <v>37514</v>
      </c>
      <c r="B3225" s="30" t="s">
        <v>8194</v>
      </c>
      <c r="C3225" s="30" t="s">
        <v>4113</v>
      </c>
      <c r="D3225" s="211">
        <v>165000</v>
      </c>
    </row>
    <row r="3226" spans="1:4" x14ac:dyDescent="0.25">
      <c r="A3226" s="30">
        <v>37519</v>
      </c>
      <c r="B3226" s="30" t="s">
        <v>8195</v>
      </c>
      <c r="C3226" s="30" t="s">
        <v>4113</v>
      </c>
      <c r="D3226" s="211">
        <v>254643.41</v>
      </c>
    </row>
    <row r="3227" spans="1:4" x14ac:dyDescent="0.25">
      <c r="A3227" s="30">
        <v>37520</v>
      </c>
      <c r="B3227" s="30" t="s">
        <v>8196</v>
      </c>
      <c r="C3227" s="30" t="s">
        <v>4113</v>
      </c>
      <c r="D3227" s="211">
        <v>250468.92</v>
      </c>
    </row>
    <row r="3228" spans="1:4" x14ac:dyDescent="0.25">
      <c r="A3228" s="30">
        <v>37521</v>
      </c>
      <c r="B3228" s="30" t="s">
        <v>8197</v>
      </c>
      <c r="C3228" s="30" t="s">
        <v>4113</v>
      </c>
      <c r="D3228" s="211">
        <v>305572.09000000003</v>
      </c>
    </row>
    <row r="3229" spans="1:4" x14ac:dyDescent="0.25">
      <c r="A3229" s="30">
        <v>37522</v>
      </c>
      <c r="B3229" s="30" t="s">
        <v>8198</v>
      </c>
      <c r="C3229" s="30" t="s">
        <v>4113</v>
      </c>
      <c r="D3229" s="211">
        <v>314765.46000000002</v>
      </c>
    </row>
    <row r="3230" spans="1:4" x14ac:dyDescent="0.25">
      <c r="A3230" s="30">
        <v>21109</v>
      </c>
      <c r="B3230" s="30" t="s">
        <v>8199</v>
      </c>
      <c r="C3230" s="30" t="s">
        <v>4113</v>
      </c>
      <c r="D3230" s="210">
        <v>38.229999999999997</v>
      </c>
    </row>
    <row r="3231" spans="1:4" x14ac:dyDescent="0.25">
      <c r="A3231" s="30">
        <v>36800</v>
      </c>
      <c r="B3231" s="30" t="s">
        <v>8200</v>
      </c>
      <c r="C3231" s="30" t="s">
        <v>4113</v>
      </c>
      <c r="D3231" s="210">
        <v>90.38</v>
      </c>
    </row>
    <row r="3232" spans="1:4" x14ac:dyDescent="0.25">
      <c r="A3232" s="30">
        <v>11769</v>
      </c>
      <c r="B3232" s="30" t="s">
        <v>8201</v>
      </c>
      <c r="C3232" s="30" t="s">
        <v>4113</v>
      </c>
      <c r="D3232" s="210">
        <v>221.49</v>
      </c>
    </row>
    <row r="3233" spans="1:4" x14ac:dyDescent="0.25">
      <c r="A3233" s="30">
        <v>36793</v>
      </c>
      <c r="B3233" s="30" t="s">
        <v>8202</v>
      </c>
      <c r="C3233" s="30" t="s">
        <v>4113</v>
      </c>
      <c r="D3233" s="210">
        <v>358.6</v>
      </c>
    </row>
    <row r="3234" spans="1:4" x14ac:dyDescent="0.25">
      <c r="A3234" s="30">
        <v>37546</v>
      </c>
      <c r="B3234" s="30" t="s">
        <v>8203</v>
      </c>
      <c r="C3234" s="30" t="s">
        <v>4113</v>
      </c>
      <c r="D3234" s="211">
        <v>10444.879999999999</v>
      </c>
    </row>
    <row r="3235" spans="1:4" x14ac:dyDescent="0.25">
      <c r="A3235" s="30">
        <v>37544</v>
      </c>
      <c r="B3235" s="30" t="s">
        <v>8204</v>
      </c>
      <c r="C3235" s="30" t="s">
        <v>4113</v>
      </c>
      <c r="D3235" s="211">
        <v>11047.22</v>
      </c>
    </row>
    <row r="3236" spans="1:4" x14ac:dyDescent="0.25">
      <c r="A3236" s="30">
        <v>37545</v>
      </c>
      <c r="B3236" s="30" t="s">
        <v>8205</v>
      </c>
      <c r="C3236" s="30" t="s">
        <v>4113</v>
      </c>
      <c r="D3236" s="211">
        <v>13144.71</v>
      </c>
    </row>
    <row r="3237" spans="1:4" x14ac:dyDescent="0.25">
      <c r="A3237" s="30">
        <v>11771</v>
      </c>
      <c r="B3237" s="30" t="s">
        <v>8206</v>
      </c>
      <c r="C3237" s="30" t="s">
        <v>4113</v>
      </c>
      <c r="D3237" s="210">
        <v>274.73</v>
      </c>
    </row>
    <row r="3238" spans="1:4" x14ac:dyDescent="0.25">
      <c r="A3238" s="30">
        <v>39919</v>
      </c>
      <c r="B3238" s="30" t="s">
        <v>8207</v>
      </c>
      <c r="C3238" s="30" t="s">
        <v>4113</v>
      </c>
      <c r="D3238" s="211">
        <v>52282.42</v>
      </c>
    </row>
    <row r="3239" spans="1:4" x14ac:dyDescent="0.25">
      <c r="A3239" s="30">
        <v>38385</v>
      </c>
      <c r="B3239" s="30" t="s">
        <v>8208</v>
      </c>
      <c r="C3239" s="30" t="s">
        <v>4113</v>
      </c>
      <c r="D3239" s="210">
        <v>48.11</v>
      </c>
    </row>
    <row r="3240" spans="1:4" x14ac:dyDescent="0.25">
      <c r="A3240" s="30">
        <v>37587</v>
      </c>
      <c r="B3240" s="30" t="s">
        <v>8209</v>
      </c>
      <c r="C3240" s="30" t="s">
        <v>4113</v>
      </c>
      <c r="D3240" s="210">
        <v>249.88</v>
      </c>
    </row>
    <row r="3241" spans="1:4" x14ac:dyDescent="0.25">
      <c r="A3241" s="30">
        <v>11561</v>
      </c>
      <c r="B3241" s="30" t="s">
        <v>13503</v>
      </c>
      <c r="C3241" s="30" t="s">
        <v>4113</v>
      </c>
      <c r="D3241" s="210">
        <v>248.85</v>
      </c>
    </row>
    <row r="3242" spans="1:4" x14ac:dyDescent="0.25">
      <c r="A3242" s="30">
        <v>43604</v>
      </c>
      <c r="B3242" s="30" t="s">
        <v>13504</v>
      </c>
      <c r="C3242" s="30" t="s">
        <v>4113</v>
      </c>
      <c r="D3242" s="210">
        <v>132.66</v>
      </c>
    </row>
    <row r="3243" spans="1:4" x14ac:dyDescent="0.25">
      <c r="A3243" s="30">
        <v>11560</v>
      </c>
      <c r="B3243" s="30" t="s">
        <v>13505</v>
      </c>
      <c r="C3243" s="30" t="s">
        <v>4113</v>
      </c>
      <c r="D3243" s="210">
        <v>192.07</v>
      </c>
    </row>
    <row r="3244" spans="1:4" x14ac:dyDescent="0.25">
      <c r="A3244" s="30">
        <v>11499</v>
      </c>
      <c r="B3244" s="30" t="s">
        <v>13506</v>
      </c>
      <c r="C3244" s="30" t="s">
        <v>4113</v>
      </c>
      <c r="D3244" s="210">
        <v>621.04999999999995</v>
      </c>
    </row>
    <row r="3245" spans="1:4" x14ac:dyDescent="0.25">
      <c r="A3245" s="30">
        <v>34761</v>
      </c>
      <c r="B3245" s="30" t="s">
        <v>8210</v>
      </c>
      <c r="C3245" s="30" t="s">
        <v>4115</v>
      </c>
      <c r="D3245" s="210">
        <v>13.79</v>
      </c>
    </row>
    <row r="3246" spans="1:4" x14ac:dyDescent="0.25">
      <c r="A3246" s="30">
        <v>40924</v>
      </c>
      <c r="B3246" s="30" t="s">
        <v>8211</v>
      </c>
      <c r="C3246" s="30" t="s">
        <v>4120</v>
      </c>
      <c r="D3246" s="211">
        <v>2444.0300000000002</v>
      </c>
    </row>
    <row r="3247" spans="1:4" x14ac:dyDescent="0.25">
      <c r="A3247" s="30">
        <v>25957</v>
      </c>
      <c r="B3247" s="30" t="s">
        <v>8212</v>
      </c>
      <c r="C3247" s="30" t="s">
        <v>4115</v>
      </c>
      <c r="D3247" s="210">
        <v>9.67</v>
      </c>
    </row>
    <row r="3248" spans="1:4" x14ac:dyDescent="0.25">
      <c r="A3248" s="30">
        <v>40983</v>
      </c>
      <c r="B3248" s="30" t="s">
        <v>8213</v>
      </c>
      <c r="C3248" s="30" t="s">
        <v>4120</v>
      </c>
      <c r="D3248" s="211">
        <v>1715.35</v>
      </c>
    </row>
    <row r="3249" spans="1:4" x14ac:dyDescent="0.25">
      <c r="A3249" s="30">
        <v>2437</v>
      </c>
      <c r="B3249" s="30" t="s">
        <v>8214</v>
      </c>
      <c r="C3249" s="30" t="s">
        <v>4115</v>
      </c>
      <c r="D3249" s="210">
        <v>15.37</v>
      </c>
    </row>
    <row r="3250" spans="1:4" x14ac:dyDescent="0.25">
      <c r="A3250" s="30">
        <v>40921</v>
      </c>
      <c r="B3250" s="30" t="s">
        <v>8215</v>
      </c>
      <c r="C3250" s="30" t="s">
        <v>4120</v>
      </c>
      <c r="D3250" s="211">
        <v>2724.32</v>
      </c>
    </row>
    <row r="3251" spans="1:4" x14ac:dyDescent="0.25">
      <c r="A3251" s="30">
        <v>14252</v>
      </c>
      <c r="B3251" s="30" t="s">
        <v>8216</v>
      </c>
      <c r="C3251" s="30" t="s">
        <v>4113</v>
      </c>
      <c r="D3251" s="211">
        <v>2564.44</v>
      </c>
    </row>
    <row r="3252" spans="1:4" x14ac:dyDescent="0.25">
      <c r="A3252" s="30">
        <v>730</v>
      </c>
      <c r="B3252" s="30" t="s">
        <v>8217</v>
      </c>
      <c r="C3252" s="30" t="s">
        <v>4113</v>
      </c>
      <c r="D3252" s="211">
        <v>6851.7</v>
      </c>
    </row>
    <row r="3253" spans="1:4" x14ac:dyDescent="0.25">
      <c r="A3253" s="30">
        <v>723</v>
      </c>
      <c r="B3253" s="30" t="s">
        <v>8218</v>
      </c>
      <c r="C3253" s="30" t="s">
        <v>4113</v>
      </c>
      <c r="D3253" s="211">
        <v>3405.54</v>
      </c>
    </row>
    <row r="3254" spans="1:4" x14ac:dyDescent="0.25">
      <c r="A3254" s="30">
        <v>36502</v>
      </c>
      <c r="B3254" s="30" t="s">
        <v>8219</v>
      </c>
      <c r="C3254" s="30" t="s">
        <v>4113</v>
      </c>
      <c r="D3254" s="211">
        <v>3200.8</v>
      </c>
    </row>
    <row r="3255" spans="1:4" x14ac:dyDescent="0.25">
      <c r="A3255" s="30">
        <v>36503</v>
      </c>
      <c r="B3255" s="30" t="s">
        <v>8220</v>
      </c>
      <c r="C3255" s="30" t="s">
        <v>4113</v>
      </c>
      <c r="D3255" s="211">
        <v>3946.96</v>
      </c>
    </row>
    <row r="3256" spans="1:4" x14ac:dyDescent="0.25">
      <c r="A3256" s="30">
        <v>4090</v>
      </c>
      <c r="B3256" s="30" t="s">
        <v>8221</v>
      </c>
      <c r="C3256" s="30" t="s">
        <v>4113</v>
      </c>
      <c r="D3256" s="211">
        <v>689500</v>
      </c>
    </row>
    <row r="3257" spans="1:4" x14ac:dyDescent="0.25">
      <c r="A3257" s="30">
        <v>13227</v>
      </c>
      <c r="B3257" s="30" t="s">
        <v>8222</v>
      </c>
      <c r="C3257" s="30" t="s">
        <v>4113</v>
      </c>
      <c r="D3257" s="211">
        <v>856789.73</v>
      </c>
    </row>
    <row r="3258" spans="1:4" x14ac:dyDescent="0.25">
      <c r="A3258" s="30">
        <v>10597</v>
      </c>
      <c r="B3258" s="30" t="s">
        <v>8223</v>
      </c>
      <c r="C3258" s="30" t="s">
        <v>4113</v>
      </c>
      <c r="D3258" s="211">
        <v>901881.72</v>
      </c>
    </row>
    <row r="3259" spans="1:4" x14ac:dyDescent="0.25">
      <c r="A3259" s="30">
        <v>39628</v>
      </c>
      <c r="B3259" s="30" t="s">
        <v>8224</v>
      </c>
      <c r="C3259" s="30" t="s">
        <v>4113</v>
      </c>
      <c r="D3259" s="211">
        <v>4094.61</v>
      </c>
    </row>
    <row r="3260" spans="1:4" x14ac:dyDescent="0.25">
      <c r="A3260" s="30">
        <v>39404</v>
      </c>
      <c r="B3260" s="30" t="s">
        <v>8225</v>
      </c>
      <c r="C3260" s="30" t="s">
        <v>4113</v>
      </c>
      <c r="D3260" s="211">
        <v>2030.38</v>
      </c>
    </row>
    <row r="3261" spans="1:4" x14ac:dyDescent="0.25">
      <c r="A3261" s="30">
        <v>39402</v>
      </c>
      <c r="B3261" s="30" t="s">
        <v>8226</v>
      </c>
      <c r="C3261" s="30" t="s">
        <v>4113</v>
      </c>
      <c r="D3261" s="211">
        <v>1672.65</v>
      </c>
    </row>
    <row r="3262" spans="1:4" x14ac:dyDescent="0.25">
      <c r="A3262" s="30">
        <v>39403</v>
      </c>
      <c r="B3262" s="30" t="s">
        <v>8227</v>
      </c>
      <c r="C3262" s="30" t="s">
        <v>4113</v>
      </c>
      <c r="D3262" s="211">
        <v>1636.26</v>
      </c>
    </row>
    <row r="3263" spans="1:4" x14ac:dyDescent="0.25">
      <c r="A3263" s="30">
        <v>4093</v>
      </c>
      <c r="B3263" s="30" t="s">
        <v>8228</v>
      </c>
      <c r="C3263" s="30" t="s">
        <v>4115</v>
      </c>
      <c r="D3263" s="210">
        <v>11.23</v>
      </c>
    </row>
    <row r="3264" spans="1:4" x14ac:dyDescent="0.25">
      <c r="A3264" s="30">
        <v>10512</v>
      </c>
      <c r="B3264" s="30" t="s">
        <v>8229</v>
      </c>
      <c r="C3264" s="30" t="s">
        <v>4120</v>
      </c>
      <c r="D3264" s="211">
        <v>1991.41</v>
      </c>
    </row>
    <row r="3265" spans="1:4" x14ac:dyDescent="0.25">
      <c r="A3265" s="30">
        <v>20020</v>
      </c>
      <c r="B3265" s="30" t="s">
        <v>8230</v>
      </c>
      <c r="C3265" s="30" t="s">
        <v>4115</v>
      </c>
      <c r="D3265" s="210">
        <v>10.59</v>
      </c>
    </row>
    <row r="3266" spans="1:4" x14ac:dyDescent="0.25">
      <c r="A3266" s="30">
        <v>41038</v>
      </c>
      <c r="B3266" s="30" t="s">
        <v>8231</v>
      </c>
      <c r="C3266" s="30" t="s">
        <v>4120</v>
      </c>
      <c r="D3266" s="211">
        <v>1878.41</v>
      </c>
    </row>
    <row r="3267" spans="1:4" x14ac:dyDescent="0.25">
      <c r="A3267" s="30">
        <v>4094</v>
      </c>
      <c r="B3267" s="30" t="s">
        <v>8232</v>
      </c>
      <c r="C3267" s="30" t="s">
        <v>4115</v>
      </c>
      <c r="D3267" s="210">
        <v>15</v>
      </c>
    </row>
    <row r="3268" spans="1:4" x14ac:dyDescent="0.25">
      <c r="A3268" s="30">
        <v>40988</v>
      </c>
      <c r="B3268" s="30" t="s">
        <v>8233</v>
      </c>
      <c r="C3268" s="30" t="s">
        <v>4120</v>
      </c>
      <c r="D3268" s="211">
        <v>2659.4</v>
      </c>
    </row>
    <row r="3269" spans="1:4" x14ac:dyDescent="0.25">
      <c r="A3269" s="30">
        <v>4095</v>
      </c>
      <c r="B3269" s="30" t="s">
        <v>8234</v>
      </c>
      <c r="C3269" s="30" t="s">
        <v>4115</v>
      </c>
      <c r="D3269" s="210">
        <v>10.4</v>
      </c>
    </row>
    <row r="3270" spans="1:4" x14ac:dyDescent="0.25">
      <c r="A3270" s="30">
        <v>40990</v>
      </c>
      <c r="B3270" s="30" t="s">
        <v>8235</v>
      </c>
      <c r="C3270" s="30" t="s">
        <v>4120</v>
      </c>
      <c r="D3270" s="211">
        <v>1845.41</v>
      </c>
    </row>
    <row r="3271" spans="1:4" x14ac:dyDescent="0.25">
      <c r="A3271" s="30">
        <v>4097</v>
      </c>
      <c r="B3271" s="30" t="s">
        <v>8236</v>
      </c>
      <c r="C3271" s="30" t="s">
        <v>4115</v>
      </c>
      <c r="D3271" s="210">
        <v>12.24</v>
      </c>
    </row>
    <row r="3272" spans="1:4" x14ac:dyDescent="0.25">
      <c r="A3272" s="30">
        <v>40994</v>
      </c>
      <c r="B3272" s="30" t="s">
        <v>8237</v>
      </c>
      <c r="C3272" s="30" t="s">
        <v>4120</v>
      </c>
      <c r="D3272" s="211">
        <v>2172.62</v>
      </c>
    </row>
    <row r="3273" spans="1:4" x14ac:dyDescent="0.25">
      <c r="A3273" s="30">
        <v>4096</v>
      </c>
      <c r="B3273" s="30" t="s">
        <v>8238</v>
      </c>
      <c r="C3273" s="30" t="s">
        <v>4115</v>
      </c>
      <c r="D3273" s="210">
        <v>13.15</v>
      </c>
    </row>
    <row r="3274" spans="1:4" x14ac:dyDescent="0.25">
      <c r="A3274" s="30">
        <v>40992</v>
      </c>
      <c r="B3274" s="30" t="s">
        <v>8239</v>
      </c>
      <c r="C3274" s="30" t="s">
        <v>4120</v>
      </c>
      <c r="D3274" s="211">
        <v>2331.58</v>
      </c>
    </row>
    <row r="3275" spans="1:4" x14ac:dyDescent="0.25">
      <c r="A3275" s="30">
        <v>13955</v>
      </c>
      <c r="B3275" s="30" t="s">
        <v>8240</v>
      </c>
      <c r="C3275" s="30" t="s">
        <v>4113</v>
      </c>
      <c r="D3275" s="211">
        <v>2679.91</v>
      </c>
    </row>
    <row r="3276" spans="1:4" x14ac:dyDescent="0.25">
      <c r="A3276" s="30">
        <v>4114</v>
      </c>
      <c r="B3276" s="30" t="s">
        <v>8241</v>
      </c>
      <c r="C3276" s="30" t="s">
        <v>4113</v>
      </c>
      <c r="D3276" s="210">
        <v>53.67</v>
      </c>
    </row>
    <row r="3277" spans="1:4" x14ac:dyDescent="0.25">
      <c r="A3277" s="30">
        <v>36797</v>
      </c>
      <c r="B3277" s="30" t="s">
        <v>13507</v>
      </c>
      <c r="C3277" s="30" t="s">
        <v>4113</v>
      </c>
      <c r="D3277" s="210">
        <v>47.79</v>
      </c>
    </row>
    <row r="3278" spans="1:4" x14ac:dyDescent="0.25">
      <c r="A3278" s="30">
        <v>4107</v>
      </c>
      <c r="B3278" s="30" t="s">
        <v>13508</v>
      </c>
      <c r="C3278" s="30" t="s">
        <v>4113</v>
      </c>
      <c r="D3278" s="210">
        <v>45.06</v>
      </c>
    </row>
    <row r="3279" spans="1:4" x14ac:dyDescent="0.25">
      <c r="A3279" s="30">
        <v>4102</v>
      </c>
      <c r="B3279" s="30" t="s">
        <v>13509</v>
      </c>
      <c r="C3279" s="30" t="s">
        <v>4113</v>
      </c>
      <c r="D3279" s="210">
        <v>55</v>
      </c>
    </row>
    <row r="3280" spans="1:4" x14ac:dyDescent="0.25">
      <c r="A3280" s="30">
        <v>36799</v>
      </c>
      <c r="B3280" s="30" t="s">
        <v>8242</v>
      </c>
      <c r="C3280" s="30" t="s">
        <v>4113</v>
      </c>
      <c r="D3280" s="210">
        <v>46.38</v>
      </c>
    </row>
    <row r="3281" spans="1:4" x14ac:dyDescent="0.25">
      <c r="A3281" s="30">
        <v>2747</v>
      </c>
      <c r="B3281" s="30" t="s">
        <v>13510</v>
      </c>
      <c r="C3281" s="30" t="s">
        <v>4116</v>
      </c>
      <c r="D3281" s="210">
        <v>20.79</v>
      </c>
    </row>
    <row r="3282" spans="1:4" x14ac:dyDescent="0.25">
      <c r="A3282" s="30">
        <v>21138</v>
      </c>
      <c r="B3282" s="30" t="s">
        <v>13511</v>
      </c>
      <c r="C3282" s="30" t="s">
        <v>4116</v>
      </c>
      <c r="D3282" s="210">
        <v>6.59</v>
      </c>
    </row>
    <row r="3283" spans="1:4" x14ac:dyDescent="0.25">
      <c r="A3283" s="30">
        <v>10826</v>
      </c>
      <c r="B3283" s="30" t="s">
        <v>8243</v>
      </c>
      <c r="C3283" s="30" t="s">
        <v>4113</v>
      </c>
      <c r="D3283" s="210">
        <v>86.2</v>
      </c>
    </row>
    <row r="3284" spans="1:4" x14ac:dyDescent="0.25">
      <c r="A3284" s="30">
        <v>365</v>
      </c>
      <c r="B3284" s="30" t="s">
        <v>8244</v>
      </c>
      <c r="C3284" s="30" t="s">
        <v>4113</v>
      </c>
      <c r="D3284" s="210">
        <v>53.44</v>
      </c>
    </row>
    <row r="3285" spans="1:4" x14ac:dyDescent="0.25">
      <c r="A3285" s="30">
        <v>38639</v>
      </c>
      <c r="B3285" s="30" t="s">
        <v>8245</v>
      </c>
      <c r="C3285" s="30" t="s">
        <v>4113</v>
      </c>
      <c r="D3285" s="210">
        <v>206.89</v>
      </c>
    </row>
    <row r="3286" spans="1:4" x14ac:dyDescent="0.25">
      <c r="A3286" s="30">
        <v>38640</v>
      </c>
      <c r="B3286" s="30" t="s">
        <v>8246</v>
      </c>
      <c r="C3286" s="30" t="s">
        <v>4113</v>
      </c>
      <c r="D3286" s="210">
        <v>3.1</v>
      </c>
    </row>
    <row r="3287" spans="1:4" x14ac:dyDescent="0.25">
      <c r="A3287" s="30">
        <v>358</v>
      </c>
      <c r="B3287" s="30" t="s">
        <v>8247</v>
      </c>
      <c r="C3287" s="30" t="s">
        <v>4113</v>
      </c>
      <c r="D3287" s="210">
        <v>63.79</v>
      </c>
    </row>
    <row r="3288" spans="1:4" x14ac:dyDescent="0.25">
      <c r="A3288" s="30">
        <v>359</v>
      </c>
      <c r="B3288" s="30" t="s">
        <v>8248</v>
      </c>
      <c r="C3288" s="30" t="s">
        <v>4113</v>
      </c>
      <c r="D3288" s="210">
        <v>131.03</v>
      </c>
    </row>
    <row r="3289" spans="1:4" x14ac:dyDescent="0.25">
      <c r="A3289" s="30">
        <v>38641</v>
      </c>
      <c r="B3289" s="30" t="s">
        <v>8249</v>
      </c>
      <c r="C3289" s="30" t="s">
        <v>4113</v>
      </c>
      <c r="D3289" s="210">
        <v>129.31</v>
      </c>
    </row>
    <row r="3290" spans="1:4" x14ac:dyDescent="0.25">
      <c r="A3290" s="30">
        <v>360</v>
      </c>
      <c r="B3290" s="30" t="s">
        <v>8250</v>
      </c>
      <c r="C3290" s="30" t="s">
        <v>4113</v>
      </c>
      <c r="D3290" s="210">
        <v>3</v>
      </c>
    </row>
    <row r="3291" spans="1:4" x14ac:dyDescent="0.25">
      <c r="A3291" s="30">
        <v>42430</v>
      </c>
      <c r="B3291" s="30" t="s">
        <v>8251</v>
      </c>
      <c r="C3291" s="30" t="s">
        <v>4113</v>
      </c>
      <c r="D3291" s="211">
        <v>5507.76</v>
      </c>
    </row>
    <row r="3292" spans="1:4" x14ac:dyDescent="0.25">
      <c r="A3292" s="30">
        <v>4214</v>
      </c>
      <c r="B3292" s="30" t="s">
        <v>8252</v>
      </c>
      <c r="C3292" s="30" t="s">
        <v>4113</v>
      </c>
      <c r="D3292" s="210">
        <v>9.06</v>
      </c>
    </row>
    <row r="3293" spans="1:4" x14ac:dyDescent="0.25">
      <c r="A3293" s="30">
        <v>4215</v>
      </c>
      <c r="B3293" s="30" t="s">
        <v>8253</v>
      </c>
      <c r="C3293" s="30" t="s">
        <v>4113</v>
      </c>
      <c r="D3293" s="210">
        <v>5.96</v>
      </c>
    </row>
    <row r="3294" spans="1:4" x14ac:dyDescent="0.25">
      <c r="A3294" s="30">
        <v>4210</v>
      </c>
      <c r="B3294" s="30" t="s">
        <v>8254</v>
      </c>
      <c r="C3294" s="30" t="s">
        <v>4113</v>
      </c>
      <c r="D3294" s="210">
        <v>1</v>
      </c>
    </row>
    <row r="3295" spans="1:4" x14ac:dyDescent="0.25">
      <c r="A3295" s="30">
        <v>4212</v>
      </c>
      <c r="B3295" s="30" t="s">
        <v>8255</v>
      </c>
      <c r="C3295" s="30" t="s">
        <v>4113</v>
      </c>
      <c r="D3295" s="210">
        <v>2.88</v>
      </c>
    </row>
    <row r="3296" spans="1:4" x14ac:dyDescent="0.25">
      <c r="A3296" s="30">
        <v>4213</v>
      </c>
      <c r="B3296" s="30" t="s">
        <v>8256</v>
      </c>
      <c r="C3296" s="30" t="s">
        <v>4113</v>
      </c>
      <c r="D3296" s="210">
        <v>12.87</v>
      </c>
    </row>
    <row r="3297" spans="1:4" x14ac:dyDescent="0.25">
      <c r="A3297" s="30">
        <v>4211</v>
      </c>
      <c r="B3297" s="30" t="s">
        <v>8257</v>
      </c>
      <c r="C3297" s="30" t="s">
        <v>4113</v>
      </c>
      <c r="D3297" s="210">
        <v>1.44</v>
      </c>
    </row>
    <row r="3298" spans="1:4" x14ac:dyDescent="0.25">
      <c r="A3298" s="30">
        <v>4209</v>
      </c>
      <c r="B3298" s="30" t="s">
        <v>8258</v>
      </c>
      <c r="C3298" s="30" t="s">
        <v>4113</v>
      </c>
      <c r="D3298" s="210">
        <v>14.14</v>
      </c>
    </row>
    <row r="3299" spans="1:4" x14ac:dyDescent="0.25">
      <c r="A3299" s="30">
        <v>4180</v>
      </c>
      <c r="B3299" s="30" t="s">
        <v>8259</v>
      </c>
      <c r="C3299" s="30" t="s">
        <v>4113</v>
      </c>
      <c r="D3299" s="210">
        <v>10.64</v>
      </c>
    </row>
    <row r="3300" spans="1:4" x14ac:dyDescent="0.25">
      <c r="A3300" s="30">
        <v>4177</v>
      </c>
      <c r="B3300" s="30" t="s">
        <v>8260</v>
      </c>
      <c r="C3300" s="30" t="s">
        <v>4113</v>
      </c>
      <c r="D3300" s="210">
        <v>3.53</v>
      </c>
    </row>
    <row r="3301" spans="1:4" x14ac:dyDescent="0.25">
      <c r="A3301" s="30">
        <v>4179</v>
      </c>
      <c r="B3301" s="30" t="s">
        <v>8261</v>
      </c>
      <c r="C3301" s="30" t="s">
        <v>4113</v>
      </c>
      <c r="D3301" s="210">
        <v>7.23</v>
      </c>
    </row>
    <row r="3302" spans="1:4" x14ac:dyDescent="0.25">
      <c r="A3302" s="30">
        <v>4208</v>
      </c>
      <c r="B3302" s="30" t="s">
        <v>8262</v>
      </c>
      <c r="C3302" s="30" t="s">
        <v>4113</v>
      </c>
      <c r="D3302" s="210">
        <v>33.659999999999997</v>
      </c>
    </row>
    <row r="3303" spans="1:4" x14ac:dyDescent="0.25">
      <c r="A3303" s="30">
        <v>4181</v>
      </c>
      <c r="B3303" s="30" t="s">
        <v>8263</v>
      </c>
      <c r="C3303" s="30" t="s">
        <v>4113</v>
      </c>
      <c r="D3303" s="210">
        <v>21.99</v>
      </c>
    </row>
    <row r="3304" spans="1:4" x14ac:dyDescent="0.25">
      <c r="A3304" s="30">
        <v>4178</v>
      </c>
      <c r="B3304" s="30" t="s">
        <v>8264</v>
      </c>
      <c r="C3304" s="30" t="s">
        <v>4113</v>
      </c>
      <c r="D3304" s="210">
        <v>4.9000000000000004</v>
      </c>
    </row>
    <row r="3305" spans="1:4" x14ac:dyDescent="0.25">
      <c r="A3305" s="30">
        <v>4182</v>
      </c>
      <c r="B3305" s="30" t="s">
        <v>8265</v>
      </c>
      <c r="C3305" s="30" t="s">
        <v>4113</v>
      </c>
      <c r="D3305" s="210">
        <v>54.75</v>
      </c>
    </row>
    <row r="3306" spans="1:4" x14ac:dyDescent="0.25">
      <c r="A3306" s="30">
        <v>4183</v>
      </c>
      <c r="B3306" s="30" t="s">
        <v>8266</v>
      </c>
      <c r="C3306" s="30" t="s">
        <v>4113</v>
      </c>
      <c r="D3306" s="210">
        <v>88.15</v>
      </c>
    </row>
    <row r="3307" spans="1:4" x14ac:dyDescent="0.25">
      <c r="A3307" s="30">
        <v>4184</v>
      </c>
      <c r="B3307" s="30" t="s">
        <v>8267</v>
      </c>
      <c r="C3307" s="30" t="s">
        <v>4113</v>
      </c>
      <c r="D3307" s="210">
        <v>194.59</v>
      </c>
    </row>
    <row r="3308" spans="1:4" x14ac:dyDescent="0.25">
      <c r="A3308" s="30">
        <v>4185</v>
      </c>
      <c r="B3308" s="30" t="s">
        <v>8268</v>
      </c>
      <c r="C3308" s="30" t="s">
        <v>4113</v>
      </c>
      <c r="D3308" s="210">
        <v>323.31</v>
      </c>
    </row>
    <row r="3309" spans="1:4" x14ac:dyDescent="0.25">
      <c r="A3309" s="30">
        <v>4205</v>
      </c>
      <c r="B3309" s="30" t="s">
        <v>8269</v>
      </c>
      <c r="C3309" s="30" t="s">
        <v>4113</v>
      </c>
      <c r="D3309" s="210">
        <v>18.670000000000002</v>
      </c>
    </row>
    <row r="3310" spans="1:4" x14ac:dyDescent="0.25">
      <c r="A3310" s="30">
        <v>4192</v>
      </c>
      <c r="B3310" s="30" t="s">
        <v>8270</v>
      </c>
      <c r="C3310" s="30" t="s">
        <v>4113</v>
      </c>
      <c r="D3310" s="210">
        <v>18.670000000000002</v>
      </c>
    </row>
    <row r="3311" spans="1:4" x14ac:dyDescent="0.25">
      <c r="A3311" s="30">
        <v>4191</v>
      </c>
      <c r="B3311" s="30" t="s">
        <v>8271</v>
      </c>
      <c r="C3311" s="30" t="s">
        <v>4113</v>
      </c>
      <c r="D3311" s="210">
        <v>18.670000000000002</v>
      </c>
    </row>
    <row r="3312" spans="1:4" x14ac:dyDescent="0.25">
      <c r="A3312" s="30">
        <v>4207</v>
      </c>
      <c r="B3312" s="30" t="s">
        <v>8272</v>
      </c>
      <c r="C3312" s="30" t="s">
        <v>4113</v>
      </c>
      <c r="D3312" s="210">
        <v>15.02</v>
      </c>
    </row>
    <row r="3313" spans="1:4" x14ac:dyDescent="0.25">
      <c r="A3313" s="30">
        <v>4206</v>
      </c>
      <c r="B3313" s="30" t="s">
        <v>8273</v>
      </c>
      <c r="C3313" s="30" t="s">
        <v>4113</v>
      </c>
      <c r="D3313" s="210">
        <v>14.59</v>
      </c>
    </row>
    <row r="3314" spans="1:4" x14ac:dyDescent="0.25">
      <c r="A3314" s="30">
        <v>4190</v>
      </c>
      <c r="B3314" s="30" t="s">
        <v>8274</v>
      </c>
      <c r="C3314" s="30" t="s">
        <v>4113</v>
      </c>
      <c r="D3314" s="210">
        <v>14.59</v>
      </c>
    </row>
    <row r="3315" spans="1:4" x14ac:dyDescent="0.25">
      <c r="A3315" s="30">
        <v>4186</v>
      </c>
      <c r="B3315" s="30" t="s">
        <v>8275</v>
      </c>
      <c r="C3315" s="30" t="s">
        <v>4113</v>
      </c>
      <c r="D3315" s="210">
        <v>4.3099999999999996</v>
      </c>
    </row>
    <row r="3316" spans="1:4" x14ac:dyDescent="0.25">
      <c r="A3316" s="30">
        <v>4188</v>
      </c>
      <c r="B3316" s="30" t="s">
        <v>8276</v>
      </c>
      <c r="C3316" s="30" t="s">
        <v>4113</v>
      </c>
      <c r="D3316" s="210">
        <v>8.8000000000000007</v>
      </c>
    </row>
    <row r="3317" spans="1:4" x14ac:dyDescent="0.25">
      <c r="A3317" s="30">
        <v>4189</v>
      </c>
      <c r="B3317" s="30" t="s">
        <v>8277</v>
      </c>
      <c r="C3317" s="30" t="s">
        <v>4113</v>
      </c>
      <c r="D3317" s="210">
        <v>8.8000000000000007</v>
      </c>
    </row>
    <row r="3318" spans="1:4" x14ac:dyDescent="0.25">
      <c r="A3318" s="30">
        <v>4197</v>
      </c>
      <c r="B3318" s="30" t="s">
        <v>8278</v>
      </c>
      <c r="C3318" s="30" t="s">
        <v>4113</v>
      </c>
      <c r="D3318" s="210">
        <v>46.62</v>
      </c>
    </row>
    <row r="3319" spans="1:4" x14ac:dyDescent="0.25">
      <c r="A3319" s="30">
        <v>4194</v>
      </c>
      <c r="B3319" s="30" t="s">
        <v>8279</v>
      </c>
      <c r="C3319" s="30" t="s">
        <v>4113</v>
      </c>
      <c r="D3319" s="210">
        <v>28.17</v>
      </c>
    </row>
    <row r="3320" spans="1:4" x14ac:dyDescent="0.25">
      <c r="A3320" s="30">
        <v>4193</v>
      </c>
      <c r="B3320" s="30" t="s">
        <v>8280</v>
      </c>
      <c r="C3320" s="30" t="s">
        <v>4113</v>
      </c>
      <c r="D3320" s="210">
        <v>28.17</v>
      </c>
    </row>
    <row r="3321" spans="1:4" x14ac:dyDescent="0.25">
      <c r="A3321" s="30">
        <v>4204</v>
      </c>
      <c r="B3321" s="30" t="s">
        <v>8281</v>
      </c>
      <c r="C3321" s="30" t="s">
        <v>4113</v>
      </c>
      <c r="D3321" s="210">
        <v>28.17</v>
      </c>
    </row>
    <row r="3322" spans="1:4" x14ac:dyDescent="0.25">
      <c r="A3322" s="30">
        <v>4187</v>
      </c>
      <c r="B3322" s="30" t="s">
        <v>8282</v>
      </c>
      <c r="C3322" s="30" t="s">
        <v>4113</v>
      </c>
      <c r="D3322" s="210">
        <v>5.61</v>
      </c>
    </row>
    <row r="3323" spans="1:4" x14ac:dyDescent="0.25">
      <c r="A3323" s="30">
        <v>4202</v>
      </c>
      <c r="B3323" s="30" t="s">
        <v>8283</v>
      </c>
      <c r="C3323" s="30" t="s">
        <v>4113</v>
      </c>
      <c r="D3323" s="210">
        <v>85.14</v>
      </c>
    </row>
    <row r="3324" spans="1:4" x14ac:dyDescent="0.25">
      <c r="A3324" s="30">
        <v>4203</v>
      </c>
      <c r="B3324" s="30" t="s">
        <v>8284</v>
      </c>
      <c r="C3324" s="30" t="s">
        <v>4113</v>
      </c>
      <c r="D3324" s="210">
        <v>75.2</v>
      </c>
    </row>
    <row r="3325" spans="1:4" x14ac:dyDescent="0.25">
      <c r="A3325" s="30">
        <v>40368</v>
      </c>
      <c r="B3325" s="30" t="s">
        <v>8285</v>
      </c>
      <c r="C3325" s="30" t="s">
        <v>4113</v>
      </c>
      <c r="D3325" s="210">
        <v>40.47</v>
      </c>
    </row>
    <row r="3326" spans="1:4" x14ac:dyDescent="0.25">
      <c r="A3326" s="30">
        <v>40365</v>
      </c>
      <c r="B3326" s="30" t="s">
        <v>8286</v>
      </c>
      <c r="C3326" s="30" t="s">
        <v>4113</v>
      </c>
      <c r="D3326" s="210">
        <v>27.3</v>
      </c>
    </row>
    <row r="3327" spans="1:4" x14ac:dyDescent="0.25">
      <c r="A3327" s="30">
        <v>40356</v>
      </c>
      <c r="B3327" s="30" t="s">
        <v>8287</v>
      </c>
      <c r="C3327" s="30" t="s">
        <v>4113</v>
      </c>
      <c r="D3327" s="210">
        <v>9.33</v>
      </c>
    </row>
    <row r="3328" spans="1:4" x14ac:dyDescent="0.25">
      <c r="A3328" s="30">
        <v>40362</v>
      </c>
      <c r="B3328" s="30" t="s">
        <v>8288</v>
      </c>
      <c r="C3328" s="30" t="s">
        <v>4113</v>
      </c>
      <c r="D3328" s="210">
        <v>18.079999999999998</v>
      </c>
    </row>
    <row r="3329" spans="1:4" x14ac:dyDescent="0.25">
      <c r="A3329" s="30">
        <v>40374</v>
      </c>
      <c r="B3329" s="30" t="s">
        <v>8289</v>
      </c>
      <c r="C3329" s="30" t="s">
        <v>4113</v>
      </c>
      <c r="D3329" s="210">
        <v>105.78</v>
      </c>
    </row>
    <row r="3330" spans="1:4" x14ac:dyDescent="0.25">
      <c r="A3330" s="30">
        <v>40371</v>
      </c>
      <c r="B3330" s="30" t="s">
        <v>8290</v>
      </c>
      <c r="C3330" s="30" t="s">
        <v>4113</v>
      </c>
      <c r="D3330" s="210">
        <v>66.59</v>
      </c>
    </row>
    <row r="3331" spans="1:4" x14ac:dyDescent="0.25">
      <c r="A3331" s="30">
        <v>40359</v>
      </c>
      <c r="B3331" s="30" t="s">
        <v>8291</v>
      </c>
      <c r="C3331" s="30" t="s">
        <v>4113</v>
      </c>
      <c r="D3331" s="210">
        <v>12.05</v>
      </c>
    </row>
    <row r="3332" spans="1:4" x14ac:dyDescent="0.25">
      <c r="A3332" s="30">
        <v>7595</v>
      </c>
      <c r="B3332" s="30" t="s">
        <v>8292</v>
      </c>
      <c r="C3332" s="30" t="s">
        <v>4115</v>
      </c>
      <c r="D3332" s="210">
        <v>7.02</v>
      </c>
    </row>
    <row r="3333" spans="1:4" x14ac:dyDescent="0.25">
      <c r="A3333" s="30">
        <v>41094</v>
      </c>
      <c r="B3333" s="30" t="s">
        <v>8293</v>
      </c>
      <c r="C3333" s="30" t="s">
        <v>4120</v>
      </c>
      <c r="D3333" s="211">
        <v>1245.72</v>
      </c>
    </row>
    <row r="3334" spans="1:4" x14ac:dyDescent="0.25">
      <c r="A3334" s="30">
        <v>39609</v>
      </c>
      <c r="B3334" s="30" t="s">
        <v>13512</v>
      </c>
      <c r="C3334" s="30" t="s">
        <v>4113</v>
      </c>
      <c r="D3334" s="211">
        <v>66610.13</v>
      </c>
    </row>
    <row r="3335" spans="1:4" x14ac:dyDescent="0.25">
      <c r="A3335" s="30">
        <v>39610</v>
      </c>
      <c r="B3335" s="30" t="s">
        <v>13513</v>
      </c>
      <c r="C3335" s="30" t="s">
        <v>4113</v>
      </c>
      <c r="D3335" s="211">
        <v>97230.01</v>
      </c>
    </row>
    <row r="3336" spans="1:4" x14ac:dyDescent="0.25">
      <c r="A3336" s="30">
        <v>39611</v>
      </c>
      <c r="B3336" s="30" t="s">
        <v>13514</v>
      </c>
      <c r="C3336" s="30" t="s">
        <v>4113</v>
      </c>
      <c r="D3336" s="211">
        <v>117664.22</v>
      </c>
    </row>
    <row r="3337" spans="1:4" x14ac:dyDescent="0.25">
      <c r="A3337" s="30">
        <v>39612</v>
      </c>
      <c r="B3337" s="30" t="s">
        <v>13515</v>
      </c>
      <c r="C3337" s="30" t="s">
        <v>4113</v>
      </c>
      <c r="D3337" s="211">
        <v>184323.66</v>
      </c>
    </row>
    <row r="3338" spans="1:4" x14ac:dyDescent="0.25">
      <c r="A3338" s="30">
        <v>39608</v>
      </c>
      <c r="B3338" s="30" t="s">
        <v>13516</v>
      </c>
      <c r="C3338" s="30" t="s">
        <v>4113</v>
      </c>
      <c r="D3338" s="211">
        <v>53260.76</v>
      </c>
    </row>
    <row r="3339" spans="1:4" x14ac:dyDescent="0.25">
      <c r="A3339" s="30">
        <v>38175</v>
      </c>
      <c r="B3339" s="30" t="s">
        <v>13517</v>
      </c>
      <c r="C3339" s="30" t="s">
        <v>4113</v>
      </c>
      <c r="D3339" s="210">
        <v>4.99</v>
      </c>
    </row>
    <row r="3340" spans="1:4" x14ac:dyDescent="0.25">
      <c r="A3340" s="30">
        <v>38176</v>
      </c>
      <c r="B3340" s="30" t="s">
        <v>13518</v>
      </c>
      <c r="C3340" s="30" t="s">
        <v>4113</v>
      </c>
      <c r="D3340" s="210">
        <v>14.68</v>
      </c>
    </row>
    <row r="3341" spans="1:4" x14ac:dyDescent="0.25">
      <c r="A3341" s="30">
        <v>36152</v>
      </c>
      <c r="B3341" s="30" t="s">
        <v>8294</v>
      </c>
      <c r="C3341" s="30" t="s">
        <v>4113</v>
      </c>
      <c r="D3341" s="210">
        <v>5.45</v>
      </c>
    </row>
    <row r="3342" spans="1:4" x14ac:dyDescent="0.25">
      <c r="A3342" s="30">
        <v>11138</v>
      </c>
      <c r="B3342" s="30" t="s">
        <v>8295</v>
      </c>
      <c r="C3342" s="30" t="s">
        <v>4118</v>
      </c>
      <c r="D3342" s="210">
        <v>3.06</v>
      </c>
    </row>
    <row r="3343" spans="1:4" x14ac:dyDescent="0.25">
      <c r="A3343" s="30">
        <v>4221</v>
      </c>
      <c r="B3343" s="30" t="s">
        <v>8296</v>
      </c>
      <c r="C3343" s="30" t="s">
        <v>4118</v>
      </c>
      <c r="D3343" s="210">
        <v>4.76</v>
      </c>
    </row>
    <row r="3344" spans="1:4" x14ac:dyDescent="0.25">
      <c r="A3344" s="30">
        <v>4227</v>
      </c>
      <c r="B3344" s="30" t="s">
        <v>8297</v>
      </c>
      <c r="C3344" s="30" t="s">
        <v>4118</v>
      </c>
      <c r="D3344" s="210">
        <v>17.579999999999998</v>
      </c>
    </row>
    <row r="3345" spans="1:4" x14ac:dyDescent="0.25">
      <c r="A3345" s="30">
        <v>38170</v>
      </c>
      <c r="B3345" s="30" t="s">
        <v>13519</v>
      </c>
      <c r="C3345" s="30" t="s">
        <v>4113</v>
      </c>
      <c r="D3345" s="210">
        <v>21.81</v>
      </c>
    </row>
    <row r="3346" spans="1:4" x14ac:dyDescent="0.25">
      <c r="A3346" s="30">
        <v>4252</v>
      </c>
      <c r="B3346" s="30" t="s">
        <v>8298</v>
      </c>
      <c r="C3346" s="30" t="s">
        <v>4115</v>
      </c>
      <c r="D3346" s="210">
        <v>11.8</v>
      </c>
    </row>
    <row r="3347" spans="1:4" x14ac:dyDescent="0.25">
      <c r="A3347" s="30">
        <v>40980</v>
      </c>
      <c r="B3347" s="30" t="s">
        <v>8299</v>
      </c>
      <c r="C3347" s="30" t="s">
        <v>4120</v>
      </c>
      <c r="D3347" s="211">
        <v>2093.64</v>
      </c>
    </row>
    <row r="3348" spans="1:4" x14ac:dyDescent="0.25">
      <c r="A3348" s="30">
        <v>4243</v>
      </c>
      <c r="B3348" s="30" t="s">
        <v>8300</v>
      </c>
      <c r="C3348" s="30" t="s">
        <v>4115</v>
      </c>
      <c r="D3348" s="210">
        <v>10.130000000000001</v>
      </c>
    </row>
    <row r="3349" spans="1:4" x14ac:dyDescent="0.25">
      <c r="A3349" s="30">
        <v>41031</v>
      </c>
      <c r="B3349" s="30" t="s">
        <v>8301</v>
      </c>
      <c r="C3349" s="30" t="s">
        <v>4120</v>
      </c>
      <c r="D3349" s="211">
        <v>1795.53</v>
      </c>
    </row>
    <row r="3350" spans="1:4" x14ac:dyDescent="0.25">
      <c r="A3350" s="30">
        <v>37666</v>
      </c>
      <c r="B3350" s="30" t="s">
        <v>13520</v>
      </c>
      <c r="C3350" s="30" t="s">
        <v>4115</v>
      </c>
      <c r="D3350" s="210">
        <v>9.76</v>
      </c>
    </row>
    <row r="3351" spans="1:4" x14ac:dyDescent="0.25">
      <c r="A3351" s="30">
        <v>40986</v>
      </c>
      <c r="B3351" s="30" t="s">
        <v>8302</v>
      </c>
      <c r="C3351" s="30" t="s">
        <v>4120</v>
      </c>
      <c r="D3351" s="211">
        <v>1732.75</v>
      </c>
    </row>
    <row r="3352" spans="1:4" x14ac:dyDescent="0.25">
      <c r="A3352" s="30">
        <v>4250</v>
      </c>
      <c r="B3352" s="30" t="s">
        <v>8303</v>
      </c>
      <c r="C3352" s="30" t="s">
        <v>4115</v>
      </c>
      <c r="D3352" s="210">
        <v>10.64</v>
      </c>
    </row>
    <row r="3353" spans="1:4" x14ac:dyDescent="0.25">
      <c r="A3353" s="30">
        <v>40978</v>
      </c>
      <c r="B3353" s="30" t="s">
        <v>8304</v>
      </c>
      <c r="C3353" s="30" t="s">
        <v>4120</v>
      </c>
      <c r="D3353" s="211">
        <v>1888.45</v>
      </c>
    </row>
    <row r="3354" spans="1:4" x14ac:dyDescent="0.25">
      <c r="A3354" s="30">
        <v>25960</v>
      </c>
      <c r="B3354" s="30" t="s">
        <v>8305</v>
      </c>
      <c r="C3354" s="30" t="s">
        <v>4115</v>
      </c>
      <c r="D3354" s="210">
        <v>12.46</v>
      </c>
    </row>
    <row r="3355" spans="1:4" x14ac:dyDescent="0.25">
      <c r="A3355" s="30">
        <v>41043</v>
      </c>
      <c r="B3355" s="30" t="s">
        <v>8306</v>
      </c>
      <c r="C3355" s="30" t="s">
        <v>4120</v>
      </c>
      <c r="D3355" s="211">
        <v>2209.88</v>
      </c>
    </row>
    <row r="3356" spans="1:4" x14ac:dyDescent="0.25">
      <c r="A3356" s="30">
        <v>4234</v>
      </c>
      <c r="B3356" s="30" t="s">
        <v>8307</v>
      </c>
      <c r="C3356" s="30" t="s">
        <v>4115</v>
      </c>
      <c r="D3356" s="210">
        <v>13.66</v>
      </c>
    </row>
    <row r="3357" spans="1:4" x14ac:dyDescent="0.25">
      <c r="A3357" s="30">
        <v>40987</v>
      </c>
      <c r="B3357" s="30" t="s">
        <v>8308</v>
      </c>
      <c r="C3357" s="30" t="s">
        <v>4120</v>
      </c>
      <c r="D3357" s="211">
        <v>2420.84</v>
      </c>
    </row>
    <row r="3358" spans="1:4" x14ac:dyDescent="0.25">
      <c r="A3358" s="30">
        <v>4253</v>
      </c>
      <c r="B3358" s="30" t="s">
        <v>13521</v>
      </c>
      <c r="C3358" s="30" t="s">
        <v>4115</v>
      </c>
      <c r="D3358" s="210">
        <v>9.82</v>
      </c>
    </row>
    <row r="3359" spans="1:4" x14ac:dyDescent="0.25">
      <c r="A3359" s="30">
        <v>40981</v>
      </c>
      <c r="B3359" s="30" t="s">
        <v>8309</v>
      </c>
      <c r="C3359" s="30" t="s">
        <v>4120</v>
      </c>
      <c r="D3359" s="211">
        <v>1741.33</v>
      </c>
    </row>
    <row r="3360" spans="1:4" x14ac:dyDescent="0.25">
      <c r="A3360" s="30">
        <v>4254</v>
      </c>
      <c r="B3360" s="30" t="s">
        <v>8310</v>
      </c>
      <c r="C3360" s="30" t="s">
        <v>4115</v>
      </c>
      <c r="D3360" s="210">
        <v>9.8699999999999992</v>
      </c>
    </row>
    <row r="3361" spans="1:4" x14ac:dyDescent="0.25">
      <c r="A3361" s="30">
        <v>41036</v>
      </c>
      <c r="B3361" s="30" t="s">
        <v>8311</v>
      </c>
      <c r="C3361" s="30" t="s">
        <v>4120</v>
      </c>
      <c r="D3361" s="211">
        <v>1750.88</v>
      </c>
    </row>
    <row r="3362" spans="1:4" x14ac:dyDescent="0.25">
      <c r="A3362" s="30">
        <v>4251</v>
      </c>
      <c r="B3362" s="30" t="s">
        <v>8312</v>
      </c>
      <c r="C3362" s="30" t="s">
        <v>4115</v>
      </c>
      <c r="D3362" s="210">
        <v>12.23</v>
      </c>
    </row>
    <row r="3363" spans="1:4" x14ac:dyDescent="0.25">
      <c r="A3363" s="30">
        <v>40979</v>
      </c>
      <c r="B3363" s="30" t="s">
        <v>8313</v>
      </c>
      <c r="C3363" s="30" t="s">
        <v>4120</v>
      </c>
      <c r="D3363" s="211">
        <v>2167.1999999999998</v>
      </c>
    </row>
    <row r="3364" spans="1:4" x14ac:dyDescent="0.25">
      <c r="A3364" s="30">
        <v>4230</v>
      </c>
      <c r="B3364" s="30" t="s">
        <v>8314</v>
      </c>
      <c r="C3364" s="30" t="s">
        <v>4115</v>
      </c>
      <c r="D3364" s="210">
        <v>10.4</v>
      </c>
    </row>
    <row r="3365" spans="1:4" x14ac:dyDescent="0.25">
      <c r="A3365" s="30">
        <v>40998</v>
      </c>
      <c r="B3365" s="30" t="s">
        <v>8315</v>
      </c>
      <c r="C3365" s="30" t="s">
        <v>4120</v>
      </c>
      <c r="D3365" s="211">
        <v>1845.41</v>
      </c>
    </row>
    <row r="3366" spans="1:4" x14ac:dyDescent="0.25">
      <c r="A3366" s="30">
        <v>4257</v>
      </c>
      <c r="B3366" s="30" t="s">
        <v>8316</v>
      </c>
      <c r="C3366" s="30" t="s">
        <v>4115</v>
      </c>
      <c r="D3366" s="210">
        <v>8.1999999999999993</v>
      </c>
    </row>
    <row r="3367" spans="1:4" x14ac:dyDescent="0.25">
      <c r="A3367" s="30">
        <v>40982</v>
      </c>
      <c r="B3367" s="30" t="s">
        <v>8317</v>
      </c>
      <c r="C3367" s="30" t="s">
        <v>4120</v>
      </c>
      <c r="D3367" s="211">
        <v>1454.81</v>
      </c>
    </row>
    <row r="3368" spans="1:4" x14ac:dyDescent="0.25">
      <c r="A3368" s="30">
        <v>4240</v>
      </c>
      <c r="B3368" s="30" t="s">
        <v>8318</v>
      </c>
      <c r="C3368" s="30" t="s">
        <v>4115</v>
      </c>
      <c r="D3368" s="210">
        <v>12.67</v>
      </c>
    </row>
    <row r="3369" spans="1:4" x14ac:dyDescent="0.25">
      <c r="A3369" s="30">
        <v>41026</v>
      </c>
      <c r="B3369" s="30" t="s">
        <v>8319</v>
      </c>
      <c r="C3369" s="30" t="s">
        <v>4120</v>
      </c>
      <c r="D3369" s="211">
        <v>2247.56</v>
      </c>
    </row>
    <row r="3370" spans="1:4" x14ac:dyDescent="0.25">
      <c r="A3370" s="30">
        <v>4239</v>
      </c>
      <c r="B3370" s="30" t="s">
        <v>8320</v>
      </c>
      <c r="C3370" s="30" t="s">
        <v>4115</v>
      </c>
      <c r="D3370" s="210">
        <v>15.55</v>
      </c>
    </row>
    <row r="3371" spans="1:4" x14ac:dyDescent="0.25">
      <c r="A3371" s="30">
        <v>41024</v>
      </c>
      <c r="B3371" s="30" t="s">
        <v>8321</v>
      </c>
      <c r="C3371" s="30" t="s">
        <v>4120</v>
      </c>
      <c r="D3371" s="211">
        <v>2757.34</v>
      </c>
    </row>
    <row r="3372" spans="1:4" x14ac:dyDescent="0.25">
      <c r="A3372" s="30">
        <v>4248</v>
      </c>
      <c r="B3372" s="30" t="s">
        <v>8322</v>
      </c>
      <c r="C3372" s="30" t="s">
        <v>4115</v>
      </c>
      <c r="D3372" s="210">
        <v>11.36</v>
      </c>
    </row>
    <row r="3373" spans="1:4" x14ac:dyDescent="0.25">
      <c r="A3373" s="30">
        <v>41033</v>
      </c>
      <c r="B3373" s="30" t="s">
        <v>8323</v>
      </c>
      <c r="C3373" s="30" t="s">
        <v>4120</v>
      </c>
      <c r="D3373" s="211">
        <v>2013.58</v>
      </c>
    </row>
    <row r="3374" spans="1:4" x14ac:dyDescent="0.25">
      <c r="A3374" s="30">
        <v>25959</v>
      </c>
      <c r="B3374" s="30" t="s">
        <v>13522</v>
      </c>
      <c r="C3374" s="30" t="s">
        <v>4115</v>
      </c>
      <c r="D3374" s="210">
        <v>13.09</v>
      </c>
    </row>
    <row r="3375" spans="1:4" x14ac:dyDescent="0.25">
      <c r="A3375" s="30">
        <v>41040</v>
      </c>
      <c r="B3375" s="30" t="s">
        <v>13523</v>
      </c>
      <c r="C3375" s="30" t="s">
        <v>4120</v>
      </c>
      <c r="D3375" s="211">
        <v>2320.38</v>
      </c>
    </row>
    <row r="3376" spans="1:4" x14ac:dyDescent="0.25">
      <c r="A3376" s="30">
        <v>4238</v>
      </c>
      <c r="B3376" s="30" t="s">
        <v>8324</v>
      </c>
      <c r="C3376" s="30" t="s">
        <v>4115</v>
      </c>
      <c r="D3376" s="210">
        <v>10.4</v>
      </c>
    </row>
    <row r="3377" spans="1:4" x14ac:dyDescent="0.25">
      <c r="A3377" s="30">
        <v>41012</v>
      </c>
      <c r="B3377" s="30" t="s">
        <v>8325</v>
      </c>
      <c r="C3377" s="30" t="s">
        <v>4120</v>
      </c>
      <c r="D3377" s="211">
        <v>1845.41</v>
      </c>
    </row>
    <row r="3378" spans="1:4" x14ac:dyDescent="0.25">
      <c r="A3378" s="30">
        <v>4237</v>
      </c>
      <c r="B3378" s="30" t="s">
        <v>8326</v>
      </c>
      <c r="C3378" s="30" t="s">
        <v>4115</v>
      </c>
      <c r="D3378" s="210">
        <v>10.48</v>
      </c>
    </row>
    <row r="3379" spans="1:4" x14ac:dyDescent="0.25">
      <c r="A3379" s="30">
        <v>41002</v>
      </c>
      <c r="B3379" s="30" t="s">
        <v>8327</v>
      </c>
      <c r="C3379" s="30" t="s">
        <v>4120</v>
      </c>
      <c r="D3379" s="211">
        <v>1859.92</v>
      </c>
    </row>
    <row r="3380" spans="1:4" x14ac:dyDescent="0.25">
      <c r="A3380" s="30">
        <v>4233</v>
      </c>
      <c r="B3380" s="30" t="s">
        <v>8328</v>
      </c>
      <c r="C3380" s="30" t="s">
        <v>4115</v>
      </c>
      <c r="D3380" s="210">
        <v>11.23</v>
      </c>
    </row>
    <row r="3381" spans="1:4" x14ac:dyDescent="0.25">
      <c r="A3381" s="30">
        <v>41001</v>
      </c>
      <c r="B3381" s="30" t="s">
        <v>8329</v>
      </c>
      <c r="C3381" s="30" t="s">
        <v>4120</v>
      </c>
      <c r="D3381" s="211">
        <v>1992.67</v>
      </c>
    </row>
    <row r="3382" spans="1:4" x14ac:dyDescent="0.25">
      <c r="A3382" s="30">
        <v>2</v>
      </c>
      <c r="B3382" s="30" t="s">
        <v>8330</v>
      </c>
      <c r="C3382" s="30" t="s">
        <v>4119</v>
      </c>
      <c r="D3382" s="210">
        <v>14.02</v>
      </c>
    </row>
    <row r="3383" spans="1:4" x14ac:dyDescent="0.25">
      <c r="A3383" s="30">
        <v>36517</v>
      </c>
      <c r="B3383" s="30" t="s">
        <v>13524</v>
      </c>
      <c r="C3383" s="30" t="s">
        <v>4113</v>
      </c>
      <c r="D3383" s="211">
        <v>371184</v>
      </c>
    </row>
    <row r="3384" spans="1:4" x14ac:dyDescent="0.25">
      <c r="A3384" s="30">
        <v>4262</v>
      </c>
      <c r="B3384" s="30" t="s">
        <v>13525</v>
      </c>
      <c r="C3384" s="30" t="s">
        <v>4113</v>
      </c>
      <c r="D3384" s="211">
        <v>418000</v>
      </c>
    </row>
    <row r="3385" spans="1:4" x14ac:dyDescent="0.25">
      <c r="A3385" s="30">
        <v>4263</v>
      </c>
      <c r="B3385" s="30" t="s">
        <v>13526</v>
      </c>
      <c r="C3385" s="30" t="s">
        <v>4113</v>
      </c>
      <c r="D3385" s="211">
        <v>579626.63</v>
      </c>
    </row>
    <row r="3386" spans="1:4" x14ac:dyDescent="0.25">
      <c r="A3386" s="30">
        <v>36518</v>
      </c>
      <c r="B3386" s="30" t="s">
        <v>13527</v>
      </c>
      <c r="C3386" s="30" t="s">
        <v>4113</v>
      </c>
      <c r="D3386" s="211">
        <v>659882.63</v>
      </c>
    </row>
    <row r="3387" spans="1:4" x14ac:dyDescent="0.25">
      <c r="A3387" s="30">
        <v>14221</v>
      </c>
      <c r="B3387" s="30" t="s">
        <v>13528</v>
      </c>
      <c r="C3387" s="30" t="s">
        <v>4113</v>
      </c>
      <c r="D3387" s="211">
        <v>385117.31</v>
      </c>
    </row>
    <row r="3388" spans="1:4" x14ac:dyDescent="0.25">
      <c r="A3388" s="30">
        <v>38402</v>
      </c>
      <c r="B3388" s="30" t="s">
        <v>8331</v>
      </c>
      <c r="C3388" s="30" t="s">
        <v>4113</v>
      </c>
      <c r="D3388" s="210">
        <v>13.06</v>
      </c>
    </row>
    <row r="3389" spans="1:4" x14ac:dyDescent="0.25">
      <c r="A3389" s="30">
        <v>3412</v>
      </c>
      <c r="B3389" s="30" t="s">
        <v>8332</v>
      </c>
      <c r="C3389" s="30" t="s">
        <v>4114</v>
      </c>
      <c r="D3389" s="210">
        <v>19.010000000000002</v>
      </c>
    </row>
    <row r="3390" spans="1:4" x14ac:dyDescent="0.25">
      <c r="A3390" s="30">
        <v>3413</v>
      </c>
      <c r="B3390" s="30" t="s">
        <v>8333</v>
      </c>
      <c r="C3390" s="30" t="s">
        <v>4114</v>
      </c>
      <c r="D3390" s="210">
        <v>42.8</v>
      </c>
    </row>
    <row r="3391" spans="1:4" x14ac:dyDescent="0.25">
      <c r="A3391" s="30">
        <v>39744</v>
      </c>
      <c r="B3391" s="30" t="s">
        <v>8334</v>
      </c>
      <c r="C3391" s="30" t="s">
        <v>4114</v>
      </c>
      <c r="D3391" s="210">
        <v>33.229999999999997</v>
      </c>
    </row>
    <row r="3392" spans="1:4" x14ac:dyDescent="0.25">
      <c r="A3392" s="30">
        <v>39745</v>
      </c>
      <c r="B3392" s="30" t="s">
        <v>8335</v>
      </c>
      <c r="C3392" s="30" t="s">
        <v>4114</v>
      </c>
      <c r="D3392" s="210">
        <v>70.150000000000006</v>
      </c>
    </row>
    <row r="3393" spans="1:4" x14ac:dyDescent="0.25">
      <c r="A3393" s="30">
        <v>39637</v>
      </c>
      <c r="B3393" s="30" t="s">
        <v>8336</v>
      </c>
      <c r="C3393" s="30" t="s">
        <v>4114</v>
      </c>
      <c r="D3393" s="210">
        <v>96.23</v>
      </c>
    </row>
    <row r="3394" spans="1:4" x14ac:dyDescent="0.25">
      <c r="A3394" s="30">
        <v>39638</v>
      </c>
      <c r="B3394" s="30" t="s">
        <v>8337</v>
      </c>
      <c r="C3394" s="30" t="s">
        <v>4114</v>
      </c>
      <c r="D3394" s="210">
        <v>179.19</v>
      </c>
    </row>
    <row r="3395" spans="1:4" x14ac:dyDescent="0.25">
      <c r="A3395" s="30">
        <v>39639</v>
      </c>
      <c r="B3395" s="30" t="s">
        <v>8338</v>
      </c>
      <c r="C3395" s="30" t="s">
        <v>4114</v>
      </c>
      <c r="D3395" s="210">
        <v>236.24</v>
      </c>
    </row>
    <row r="3396" spans="1:4" x14ac:dyDescent="0.25">
      <c r="A3396" s="30">
        <v>39517</v>
      </c>
      <c r="B3396" s="30" t="s">
        <v>13529</v>
      </c>
      <c r="C3396" s="30" t="s">
        <v>4114</v>
      </c>
      <c r="D3396" s="210">
        <v>291.8</v>
      </c>
    </row>
    <row r="3397" spans="1:4" x14ac:dyDescent="0.25">
      <c r="A3397" s="30">
        <v>39518</v>
      </c>
      <c r="B3397" s="30" t="s">
        <v>13530</v>
      </c>
      <c r="C3397" s="30" t="s">
        <v>4114</v>
      </c>
      <c r="D3397" s="210">
        <v>345.94</v>
      </c>
    </row>
    <row r="3398" spans="1:4" x14ac:dyDescent="0.25">
      <c r="A3398" s="30">
        <v>38366</v>
      </c>
      <c r="B3398" s="30" t="s">
        <v>8339</v>
      </c>
      <c r="C3398" s="30" t="s">
        <v>4114</v>
      </c>
      <c r="D3398" s="210">
        <v>5.23</v>
      </c>
    </row>
    <row r="3399" spans="1:4" x14ac:dyDescent="0.25">
      <c r="A3399" s="30">
        <v>11703</v>
      </c>
      <c r="B3399" s="30" t="s">
        <v>8340</v>
      </c>
      <c r="C3399" s="30" t="s">
        <v>4113</v>
      </c>
      <c r="D3399" s="210">
        <v>28.72</v>
      </c>
    </row>
    <row r="3400" spans="1:4" x14ac:dyDescent="0.25">
      <c r="A3400" s="30">
        <v>37400</v>
      </c>
      <c r="B3400" s="30" t="s">
        <v>8341</v>
      </c>
      <c r="C3400" s="30" t="s">
        <v>4113</v>
      </c>
      <c r="D3400" s="210">
        <v>85.84</v>
      </c>
    </row>
    <row r="3401" spans="1:4" x14ac:dyDescent="0.25">
      <c r="A3401" s="30">
        <v>25400</v>
      </c>
      <c r="B3401" s="30" t="s">
        <v>8342</v>
      </c>
      <c r="C3401" s="30" t="s">
        <v>4113</v>
      </c>
      <c r="D3401" s="211">
        <v>1670.83</v>
      </c>
    </row>
    <row r="3402" spans="1:4" x14ac:dyDescent="0.25">
      <c r="A3402" s="30">
        <v>4276</v>
      </c>
      <c r="B3402" s="30" t="s">
        <v>8343</v>
      </c>
      <c r="C3402" s="30" t="s">
        <v>4113</v>
      </c>
      <c r="D3402" s="210">
        <v>311.5</v>
      </c>
    </row>
    <row r="3403" spans="1:4" x14ac:dyDescent="0.25">
      <c r="A3403" s="30">
        <v>4273</v>
      </c>
      <c r="B3403" s="30" t="s">
        <v>8344</v>
      </c>
      <c r="C3403" s="30" t="s">
        <v>4113</v>
      </c>
      <c r="D3403" s="210">
        <v>517.46</v>
      </c>
    </row>
    <row r="3404" spans="1:4" x14ac:dyDescent="0.25">
      <c r="A3404" s="30">
        <v>4274</v>
      </c>
      <c r="B3404" s="30" t="s">
        <v>8345</v>
      </c>
      <c r="C3404" s="30" t="s">
        <v>4113</v>
      </c>
      <c r="D3404" s="210">
        <v>119.99</v>
      </c>
    </row>
    <row r="3405" spans="1:4" x14ac:dyDescent="0.25">
      <c r="A3405" s="30">
        <v>39438</v>
      </c>
      <c r="B3405" s="30" t="s">
        <v>8346</v>
      </c>
      <c r="C3405" s="30" t="s">
        <v>4113</v>
      </c>
      <c r="D3405" s="210">
        <v>0.14000000000000001</v>
      </c>
    </row>
    <row r="3406" spans="1:4" x14ac:dyDescent="0.25">
      <c r="A3406" s="30">
        <v>11963</v>
      </c>
      <c r="B3406" s="30" t="s">
        <v>8347</v>
      </c>
      <c r="C3406" s="30" t="s">
        <v>4113</v>
      </c>
      <c r="D3406" s="210">
        <v>5.24</v>
      </c>
    </row>
    <row r="3407" spans="1:4" x14ac:dyDescent="0.25">
      <c r="A3407" s="30">
        <v>11964</v>
      </c>
      <c r="B3407" s="30" t="s">
        <v>8348</v>
      </c>
      <c r="C3407" s="30" t="s">
        <v>4113</v>
      </c>
      <c r="D3407" s="210">
        <v>1.32</v>
      </c>
    </row>
    <row r="3408" spans="1:4" x14ac:dyDescent="0.25">
      <c r="A3408" s="30">
        <v>4379</v>
      </c>
      <c r="B3408" s="30" t="s">
        <v>8349</v>
      </c>
      <c r="C3408" s="30" t="s">
        <v>4113</v>
      </c>
      <c r="D3408" s="210">
        <v>0.02</v>
      </c>
    </row>
    <row r="3409" spans="1:4" x14ac:dyDescent="0.25">
      <c r="A3409" s="30">
        <v>4377</v>
      </c>
      <c r="B3409" s="30" t="s">
        <v>8350</v>
      </c>
      <c r="C3409" s="30" t="s">
        <v>4113</v>
      </c>
      <c r="D3409" s="210">
        <v>0.1</v>
      </c>
    </row>
    <row r="3410" spans="1:4" x14ac:dyDescent="0.25">
      <c r="A3410" s="30">
        <v>4356</v>
      </c>
      <c r="B3410" s="30" t="s">
        <v>8351</v>
      </c>
      <c r="C3410" s="30" t="s">
        <v>4113</v>
      </c>
      <c r="D3410" s="210">
        <v>0.14000000000000001</v>
      </c>
    </row>
    <row r="3411" spans="1:4" x14ac:dyDescent="0.25">
      <c r="A3411" s="30">
        <v>13246</v>
      </c>
      <c r="B3411" s="30" t="s">
        <v>8352</v>
      </c>
      <c r="C3411" s="30" t="s">
        <v>4113</v>
      </c>
      <c r="D3411" s="210">
        <v>0.25</v>
      </c>
    </row>
    <row r="3412" spans="1:4" x14ac:dyDescent="0.25">
      <c r="A3412" s="30">
        <v>4346</v>
      </c>
      <c r="B3412" s="30" t="s">
        <v>8353</v>
      </c>
      <c r="C3412" s="30" t="s">
        <v>4113</v>
      </c>
      <c r="D3412" s="210">
        <v>5.62</v>
      </c>
    </row>
    <row r="3413" spans="1:4" x14ac:dyDescent="0.25">
      <c r="A3413" s="30">
        <v>11955</v>
      </c>
      <c r="B3413" s="30" t="s">
        <v>8354</v>
      </c>
      <c r="C3413" s="30" t="s">
        <v>4113</v>
      </c>
      <c r="D3413" s="210">
        <v>2.46</v>
      </c>
    </row>
    <row r="3414" spans="1:4" x14ac:dyDescent="0.25">
      <c r="A3414" s="30">
        <v>11960</v>
      </c>
      <c r="B3414" s="30" t="s">
        <v>8355</v>
      </c>
      <c r="C3414" s="30" t="s">
        <v>4113</v>
      </c>
      <c r="D3414" s="210">
        <v>0.08</v>
      </c>
    </row>
    <row r="3415" spans="1:4" x14ac:dyDescent="0.25">
      <c r="A3415" s="30">
        <v>4333</v>
      </c>
      <c r="B3415" s="30" t="s">
        <v>8356</v>
      </c>
      <c r="C3415" s="30" t="s">
        <v>4113</v>
      </c>
      <c r="D3415" s="210">
        <v>0.14000000000000001</v>
      </c>
    </row>
    <row r="3416" spans="1:4" x14ac:dyDescent="0.25">
      <c r="A3416" s="30">
        <v>4358</v>
      </c>
      <c r="B3416" s="30" t="s">
        <v>8357</v>
      </c>
      <c r="C3416" s="30" t="s">
        <v>4113</v>
      </c>
      <c r="D3416" s="210">
        <v>1.1200000000000001</v>
      </c>
    </row>
    <row r="3417" spans="1:4" x14ac:dyDescent="0.25">
      <c r="A3417" s="30">
        <v>39435</v>
      </c>
      <c r="B3417" s="30" t="s">
        <v>8358</v>
      </c>
      <c r="C3417" s="30" t="s">
        <v>4113</v>
      </c>
      <c r="D3417" s="210">
        <v>0.05</v>
      </c>
    </row>
    <row r="3418" spans="1:4" x14ac:dyDescent="0.25">
      <c r="A3418" s="30">
        <v>39436</v>
      </c>
      <c r="B3418" s="30" t="s">
        <v>8359</v>
      </c>
      <c r="C3418" s="30" t="s">
        <v>4113</v>
      </c>
      <c r="D3418" s="210">
        <v>0.09</v>
      </c>
    </row>
    <row r="3419" spans="1:4" x14ac:dyDescent="0.25">
      <c r="A3419" s="30">
        <v>39437</v>
      </c>
      <c r="B3419" s="30" t="s">
        <v>8360</v>
      </c>
      <c r="C3419" s="30" t="s">
        <v>4113</v>
      </c>
      <c r="D3419" s="210">
        <v>0.12</v>
      </c>
    </row>
    <row r="3420" spans="1:4" x14ac:dyDescent="0.25">
      <c r="A3420" s="30">
        <v>39439</v>
      </c>
      <c r="B3420" s="30" t="s">
        <v>8361</v>
      </c>
      <c r="C3420" s="30" t="s">
        <v>4113</v>
      </c>
      <c r="D3420" s="210">
        <v>0.08</v>
      </c>
    </row>
    <row r="3421" spans="1:4" x14ac:dyDescent="0.25">
      <c r="A3421" s="30">
        <v>39440</v>
      </c>
      <c r="B3421" s="30" t="s">
        <v>8362</v>
      </c>
      <c r="C3421" s="30" t="s">
        <v>4113</v>
      </c>
      <c r="D3421" s="210">
        <v>0.11</v>
      </c>
    </row>
    <row r="3422" spans="1:4" x14ac:dyDescent="0.25">
      <c r="A3422" s="30">
        <v>39441</v>
      </c>
      <c r="B3422" s="30" t="s">
        <v>8363</v>
      </c>
      <c r="C3422" s="30" t="s">
        <v>4113</v>
      </c>
      <c r="D3422" s="210">
        <v>0.14000000000000001</v>
      </c>
    </row>
    <row r="3423" spans="1:4" x14ac:dyDescent="0.25">
      <c r="A3423" s="30">
        <v>39442</v>
      </c>
      <c r="B3423" s="30" t="s">
        <v>8364</v>
      </c>
      <c r="C3423" s="30" t="s">
        <v>4113</v>
      </c>
      <c r="D3423" s="210">
        <v>0.1</v>
      </c>
    </row>
    <row r="3424" spans="1:4" x14ac:dyDescent="0.25">
      <c r="A3424" s="30">
        <v>39443</v>
      </c>
      <c r="B3424" s="30" t="s">
        <v>8365</v>
      </c>
      <c r="C3424" s="30" t="s">
        <v>4113</v>
      </c>
      <c r="D3424" s="210">
        <v>0.13</v>
      </c>
    </row>
    <row r="3425" spans="1:4" x14ac:dyDescent="0.25">
      <c r="A3425" s="30">
        <v>4329</v>
      </c>
      <c r="B3425" s="30" t="s">
        <v>8366</v>
      </c>
      <c r="C3425" s="30" t="s">
        <v>4113</v>
      </c>
      <c r="D3425" s="210">
        <v>1.2</v>
      </c>
    </row>
    <row r="3426" spans="1:4" x14ac:dyDescent="0.25">
      <c r="A3426" s="30">
        <v>4383</v>
      </c>
      <c r="B3426" s="30" t="s">
        <v>8367</v>
      </c>
      <c r="C3426" s="30" t="s">
        <v>4113</v>
      </c>
      <c r="D3426" s="210">
        <v>10.85</v>
      </c>
    </row>
    <row r="3427" spans="1:4" x14ac:dyDescent="0.25">
      <c r="A3427" s="30">
        <v>4344</v>
      </c>
      <c r="B3427" s="30" t="s">
        <v>8368</v>
      </c>
      <c r="C3427" s="30" t="s">
        <v>4113</v>
      </c>
      <c r="D3427" s="210">
        <v>11.37</v>
      </c>
    </row>
    <row r="3428" spans="1:4" x14ac:dyDescent="0.25">
      <c r="A3428" s="30">
        <v>436</v>
      </c>
      <c r="B3428" s="30" t="s">
        <v>8369</v>
      </c>
      <c r="C3428" s="30" t="s">
        <v>4113</v>
      </c>
      <c r="D3428" s="210">
        <v>7.65</v>
      </c>
    </row>
    <row r="3429" spans="1:4" x14ac:dyDescent="0.25">
      <c r="A3429" s="30">
        <v>442</v>
      </c>
      <c r="B3429" s="30" t="s">
        <v>8370</v>
      </c>
      <c r="C3429" s="30" t="s">
        <v>4113</v>
      </c>
      <c r="D3429" s="210">
        <v>4.5199999999999996</v>
      </c>
    </row>
    <row r="3430" spans="1:4" x14ac:dyDescent="0.25">
      <c r="A3430" s="30">
        <v>11953</v>
      </c>
      <c r="B3430" s="30" t="s">
        <v>8371</v>
      </c>
      <c r="C3430" s="30" t="s">
        <v>4113</v>
      </c>
      <c r="D3430" s="210">
        <v>1.8</v>
      </c>
    </row>
    <row r="3431" spans="1:4" x14ac:dyDescent="0.25">
      <c r="A3431" s="30">
        <v>4335</v>
      </c>
      <c r="B3431" s="30" t="s">
        <v>8372</v>
      </c>
      <c r="C3431" s="30" t="s">
        <v>4113</v>
      </c>
      <c r="D3431" s="210">
        <v>7.63</v>
      </c>
    </row>
    <row r="3432" spans="1:4" x14ac:dyDescent="0.25">
      <c r="A3432" s="30">
        <v>4334</v>
      </c>
      <c r="B3432" s="30" t="s">
        <v>8373</v>
      </c>
      <c r="C3432" s="30" t="s">
        <v>4113</v>
      </c>
      <c r="D3432" s="210">
        <v>10.47</v>
      </c>
    </row>
    <row r="3433" spans="1:4" x14ac:dyDescent="0.25">
      <c r="A3433" s="30">
        <v>4343</v>
      </c>
      <c r="B3433" s="30" t="s">
        <v>8374</v>
      </c>
      <c r="C3433" s="30" t="s">
        <v>4113</v>
      </c>
      <c r="D3433" s="210">
        <v>2.57</v>
      </c>
    </row>
    <row r="3434" spans="1:4" x14ac:dyDescent="0.25">
      <c r="A3434" s="30">
        <v>430</v>
      </c>
      <c r="B3434" s="30" t="s">
        <v>8375</v>
      </c>
      <c r="C3434" s="30" t="s">
        <v>4113</v>
      </c>
      <c r="D3434" s="210">
        <v>6.85</v>
      </c>
    </row>
    <row r="3435" spans="1:4" x14ac:dyDescent="0.25">
      <c r="A3435" s="30">
        <v>441</v>
      </c>
      <c r="B3435" s="30" t="s">
        <v>8376</v>
      </c>
      <c r="C3435" s="30" t="s">
        <v>4113</v>
      </c>
      <c r="D3435" s="210">
        <v>7.54</v>
      </c>
    </row>
    <row r="3436" spans="1:4" x14ac:dyDescent="0.25">
      <c r="A3436" s="30">
        <v>431</v>
      </c>
      <c r="B3436" s="30" t="s">
        <v>8377</v>
      </c>
      <c r="C3436" s="30" t="s">
        <v>4113</v>
      </c>
      <c r="D3436" s="210">
        <v>9.1</v>
      </c>
    </row>
    <row r="3437" spans="1:4" x14ac:dyDescent="0.25">
      <c r="A3437" s="30">
        <v>432</v>
      </c>
      <c r="B3437" s="30" t="s">
        <v>8378</v>
      </c>
      <c r="C3437" s="30" t="s">
        <v>4113</v>
      </c>
      <c r="D3437" s="210">
        <v>10.039999999999999</v>
      </c>
    </row>
    <row r="3438" spans="1:4" x14ac:dyDescent="0.25">
      <c r="A3438" s="30">
        <v>429</v>
      </c>
      <c r="B3438" s="30" t="s">
        <v>8379</v>
      </c>
      <c r="C3438" s="30" t="s">
        <v>4113</v>
      </c>
      <c r="D3438" s="210">
        <v>13.54</v>
      </c>
    </row>
    <row r="3439" spans="1:4" x14ac:dyDescent="0.25">
      <c r="A3439" s="30">
        <v>439</v>
      </c>
      <c r="B3439" s="30" t="s">
        <v>8380</v>
      </c>
      <c r="C3439" s="30" t="s">
        <v>4113</v>
      </c>
      <c r="D3439" s="210">
        <v>11.54</v>
      </c>
    </row>
    <row r="3440" spans="1:4" x14ac:dyDescent="0.25">
      <c r="A3440" s="30">
        <v>433</v>
      </c>
      <c r="B3440" s="30" t="s">
        <v>8381</v>
      </c>
      <c r="C3440" s="30" t="s">
        <v>4113</v>
      </c>
      <c r="D3440" s="210">
        <v>13.47</v>
      </c>
    </row>
    <row r="3441" spans="1:4" x14ac:dyDescent="0.25">
      <c r="A3441" s="30">
        <v>437</v>
      </c>
      <c r="B3441" s="30" t="s">
        <v>8382</v>
      </c>
      <c r="C3441" s="30" t="s">
        <v>4113</v>
      </c>
      <c r="D3441" s="210">
        <v>17.89</v>
      </c>
    </row>
    <row r="3442" spans="1:4" x14ac:dyDescent="0.25">
      <c r="A3442" s="30">
        <v>11790</v>
      </c>
      <c r="B3442" s="30" t="s">
        <v>8383</v>
      </c>
      <c r="C3442" s="30" t="s">
        <v>4113</v>
      </c>
      <c r="D3442" s="210">
        <v>20.29</v>
      </c>
    </row>
    <row r="3443" spans="1:4" x14ac:dyDescent="0.25">
      <c r="A3443" s="30">
        <v>428</v>
      </c>
      <c r="B3443" s="30" t="s">
        <v>8384</v>
      </c>
      <c r="C3443" s="30" t="s">
        <v>4113</v>
      </c>
      <c r="D3443" s="210">
        <v>22.07</v>
      </c>
    </row>
    <row r="3444" spans="1:4" x14ac:dyDescent="0.25">
      <c r="A3444" s="30">
        <v>4384</v>
      </c>
      <c r="B3444" s="30" t="s">
        <v>8385</v>
      </c>
      <c r="C3444" s="30" t="s">
        <v>4113</v>
      </c>
      <c r="D3444" s="210">
        <v>12.46</v>
      </c>
    </row>
    <row r="3445" spans="1:4" x14ac:dyDescent="0.25">
      <c r="A3445" s="30">
        <v>4351</v>
      </c>
      <c r="B3445" s="30" t="s">
        <v>8386</v>
      </c>
      <c r="C3445" s="30" t="s">
        <v>4113</v>
      </c>
      <c r="D3445" s="210">
        <v>9.24</v>
      </c>
    </row>
    <row r="3446" spans="1:4" x14ac:dyDescent="0.25">
      <c r="A3446" s="30">
        <v>11054</v>
      </c>
      <c r="B3446" s="30" t="s">
        <v>8387</v>
      </c>
      <c r="C3446" s="30" t="s">
        <v>4113</v>
      </c>
      <c r="D3446" s="210">
        <v>0.04</v>
      </c>
    </row>
    <row r="3447" spans="1:4" x14ac:dyDescent="0.25">
      <c r="A3447" s="30">
        <v>11055</v>
      </c>
      <c r="B3447" s="30" t="s">
        <v>8388</v>
      </c>
      <c r="C3447" s="30" t="s">
        <v>4113</v>
      </c>
      <c r="D3447" s="210">
        <v>0.06</v>
      </c>
    </row>
    <row r="3448" spans="1:4" x14ac:dyDescent="0.25">
      <c r="A3448" s="30">
        <v>11056</v>
      </c>
      <c r="B3448" s="30" t="s">
        <v>8389</v>
      </c>
      <c r="C3448" s="30" t="s">
        <v>4113</v>
      </c>
      <c r="D3448" s="210">
        <v>7.0000000000000007E-2</v>
      </c>
    </row>
    <row r="3449" spans="1:4" x14ac:dyDescent="0.25">
      <c r="A3449" s="30">
        <v>11057</v>
      </c>
      <c r="B3449" s="30" t="s">
        <v>8390</v>
      </c>
      <c r="C3449" s="30" t="s">
        <v>4113</v>
      </c>
      <c r="D3449" s="210">
        <v>0.15</v>
      </c>
    </row>
    <row r="3450" spans="1:4" x14ac:dyDescent="0.25">
      <c r="A3450" s="30">
        <v>11059</v>
      </c>
      <c r="B3450" s="30" t="s">
        <v>8391</v>
      </c>
      <c r="C3450" s="30" t="s">
        <v>4113</v>
      </c>
      <c r="D3450" s="210">
        <v>0.28999999999999998</v>
      </c>
    </row>
    <row r="3451" spans="1:4" x14ac:dyDescent="0.25">
      <c r="A3451" s="30">
        <v>11058</v>
      </c>
      <c r="B3451" s="30" t="s">
        <v>8392</v>
      </c>
      <c r="C3451" s="30" t="s">
        <v>4113</v>
      </c>
      <c r="D3451" s="210">
        <v>0.37</v>
      </c>
    </row>
    <row r="3452" spans="1:4" x14ac:dyDescent="0.25">
      <c r="A3452" s="30">
        <v>4380</v>
      </c>
      <c r="B3452" s="30" t="s">
        <v>8393</v>
      </c>
      <c r="C3452" s="30" t="s">
        <v>4113</v>
      </c>
      <c r="D3452" s="210">
        <v>1.26</v>
      </c>
    </row>
    <row r="3453" spans="1:4" x14ac:dyDescent="0.25">
      <c r="A3453" s="30">
        <v>4299</v>
      </c>
      <c r="B3453" s="30" t="s">
        <v>8394</v>
      </c>
      <c r="C3453" s="30" t="s">
        <v>4113</v>
      </c>
      <c r="D3453" s="210">
        <v>1.19</v>
      </c>
    </row>
    <row r="3454" spans="1:4" x14ac:dyDescent="0.25">
      <c r="A3454" s="30">
        <v>4304</v>
      </c>
      <c r="B3454" s="30" t="s">
        <v>8395</v>
      </c>
      <c r="C3454" s="30" t="s">
        <v>4113</v>
      </c>
      <c r="D3454" s="210">
        <v>1.62</v>
      </c>
    </row>
    <row r="3455" spans="1:4" x14ac:dyDescent="0.25">
      <c r="A3455" s="30">
        <v>4305</v>
      </c>
      <c r="B3455" s="30" t="s">
        <v>8396</v>
      </c>
      <c r="C3455" s="30" t="s">
        <v>4113</v>
      </c>
      <c r="D3455" s="210">
        <v>1.88</v>
      </c>
    </row>
    <row r="3456" spans="1:4" x14ac:dyDescent="0.25">
      <c r="A3456" s="30">
        <v>4306</v>
      </c>
      <c r="B3456" s="30" t="s">
        <v>8397</v>
      </c>
      <c r="C3456" s="30" t="s">
        <v>4113</v>
      </c>
      <c r="D3456" s="210">
        <v>2.19</v>
      </c>
    </row>
    <row r="3457" spans="1:4" x14ac:dyDescent="0.25">
      <c r="A3457" s="30">
        <v>4308</v>
      </c>
      <c r="B3457" s="30" t="s">
        <v>8398</v>
      </c>
      <c r="C3457" s="30" t="s">
        <v>4113</v>
      </c>
      <c r="D3457" s="210">
        <v>4.53</v>
      </c>
    </row>
    <row r="3458" spans="1:4" x14ac:dyDescent="0.25">
      <c r="A3458" s="30">
        <v>4302</v>
      </c>
      <c r="B3458" s="30" t="s">
        <v>8399</v>
      </c>
      <c r="C3458" s="30" t="s">
        <v>4113</v>
      </c>
      <c r="D3458" s="210">
        <v>3.4</v>
      </c>
    </row>
    <row r="3459" spans="1:4" x14ac:dyDescent="0.25">
      <c r="A3459" s="30">
        <v>4300</v>
      </c>
      <c r="B3459" s="30" t="s">
        <v>8400</v>
      </c>
      <c r="C3459" s="30" t="s">
        <v>4113</v>
      </c>
      <c r="D3459" s="210">
        <v>0.81</v>
      </c>
    </row>
    <row r="3460" spans="1:4" x14ac:dyDescent="0.25">
      <c r="A3460" s="30">
        <v>4301</v>
      </c>
      <c r="B3460" s="30" t="s">
        <v>8401</v>
      </c>
      <c r="C3460" s="30" t="s">
        <v>4113</v>
      </c>
      <c r="D3460" s="210">
        <v>0.99</v>
      </c>
    </row>
    <row r="3461" spans="1:4" x14ac:dyDescent="0.25">
      <c r="A3461" s="30">
        <v>4320</v>
      </c>
      <c r="B3461" s="30" t="s">
        <v>8402</v>
      </c>
      <c r="C3461" s="30" t="s">
        <v>4113</v>
      </c>
      <c r="D3461" s="210">
        <v>3</v>
      </c>
    </row>
    <row r="3462" spans="1:4" x14ac:dyDescent="0.25">
      <c r="A3462" s="30">
        <v>4318</v>
      </c>
      <c r="B3462" s="30" t="s">
        <v>8403</v>
      </c>
      <c r="C3462" s="30" t="s">
        <v>4113</v>
      </c>
      <c r="D3462" s="210">
        <v>1.46</v>
      </c>
    </row>
    <row r="3463" spans="1:4" x14ac:dyDescent="0.25">
      <c r="A3463" s="30">
        <v>40547</v>
      </c>
      <c r="B3463" s="30" t="s">
        <v>13531</v>
      </c>
      <c r="C3463" s="30" t="s">
        <v>4144</v>
      </c>
      <c r="D3463" s="210">
        <v>15.15</v>
      </c>
    </row>
    <row r="3464" spans="1:4" x14ac:dyDescent="0.25">
      <c r="A3464" s="30">
        <v>11962</v>
      </c>
      <c r="B3464" s="30" t="s">
        <v>8404</v>
      </c>
      <c r="C3464" s="30" t="s">
        <v>4113</v>
      </c>
      <c r="D3464" s="210">
        <v>0.12</v>
      </c>
    </row>
    <row r="3465" spans="1:4" x14ac:dyDescent="0.25">
      <c r="A3465" s="30">
        <v>4332</v>
      </c>
      <c r="B3465" s="30" t="s">
        <v>8405</v>
      </c>
      <c r="C3465" s="30" t="s">
        <v>4113</v>
      </c>
      <c r="D3465" s="210">
        <v>0.6</v>
      </c>
    </row>
    <row r="3466" spans="1:4" x14ac:dyDescent="0.25">
      <c r="A3466" s="30">
        <v>4331</v>
      </c>
      <c r="B3466" s="30" t="s">
        <v>8406</v>
      </c>
      <c r="C3466" s="30" t="s">
        <v>4113</v>
      </c>
      <c r="D3466" s="210">
        <v>2.27</v>
      </c>
    </row>
    <row r="3467" spans="1:4" x14ac:dyDescent="0.25">
      <c r="A3467" s="30">
        <v>4336</v>
      </c>
      <c r="B3467" s="30" t="s">
        <v>8407</v>
      </c>
      <c r="C3467" s="30" t="s">
        <v>4113</v>
      </c>
      <c r="D3467" s="210">
        <v>2.91</v>
      </c>
    </row>
    <row r="3468" spans="1:4" x14ac:dyDescent="0.25">
      <c r="A3468" s="30">
        <v>13294</v>
      </c>
      <c r="B3468" s="30" t="s">
        <v>8408</v>
      </c>
      <c r="C3468" s="30" t="s">
        <v>4113</v>
      </c>
      <c r="D3468" s="210">
        <v>0.83</v>
      </c>
    </row>
    <row r="3469" spans="1:4" x14ac:dyDescent="0.25">
      <c r="A3469" s="30">
        <v>11948</v>
      </c>
      <c r="B3469" s="30" t="s">
        <v>8409</v>
      </c>
      <c r="C3469" s="30" t="s">
        <v>4113</v>
      </c>
      <c r="D3469" s="210">
        <v>0.37</v>
      </c>
    </row>
    <row r="3470" spans="1:4" x14ac:dyDescent="0.25">
      <c r="A3470" s="30">
        <v>4382</v>
      </c>
      <c r="B3470" s="30" t="s">
        <v>8410</v>
      </c>
      <c r="C3470" s="30" t="s">
        <v>4113</v>
      </c>
      <c r="D3470" s="210">
        <v>0.62</v>
      </c>
    </row>
    <row r="3471" spans="1:4" x14ac:dyDescent="0.25">
      <c r="A3471" s="30">
        <v>4354</v>
      </c>
      <c r="B3471" s="30" t="s">
        <v>8411</v>
      </c>
      <c r="C3471" s="30" t="s">
        <v>4113</v>
      </c>
      <c r="D3471" s="210">
        <v>26.08</v>
      </c>
    </row>
    <row r="3472" spans="1:4" x14ac:dyDescent="0.25">
      <c r="A3472" s="30">
        <v>40839</v>
      </c>
      <c r="B3472" s="30" t="s">
        <v>8412</v>
      </c>
      <c r="C3472" s="30" t="s">
        <v>4144</v>
      </c>
      <c r="D3472" s="210">
        <v>62.77</v>
      </c>
    </row>
    <row r="3473" spans="1:4" x14ac:dyDescent="0.25">
      <c r="A3473" s="30">
        <v>40552</v>
      </c>
      <c r="B3473" s="30" t="s">
        <v>8413</v>
      </c>
      <c r="C3473" s="30" t="s">
        <v>4144</v>
      </c>
      <c r="D3473" s="210">
        <v>25.97</v>
      </c>
    </row>
    <row r="3474" spans="1:4" x14ac:dyDescent="0.25">
      <c r="A3474" s="30">
        <v>40549</v>
      </c>
      <c r="B3474" s="30" t="s">
        <v>8414</v>
      </c>
      <c r="C3474" s="30" t="s">
        <v>4144</v>
      </c>
      <c r="D3474" s="210">
        <v>102.81</v>
      </c>
    </row>
    <row r="3475" spans="1:4" x14ac:dyDescent="0.25">
      <c r="A3475" s="30">
        <v>4385</v>
      </c>
      <c r="B3475" s="30" t="s">
        <v>13532</v>
      </c>
      <c r="C3475" s="30" t="s">
        <v>4126</v>
      </c>
      <c r="D3475" s="211">
        <v>3892.68</v>
      </c>
    </row>
    <row r="3476" spans="1:4" x14ac:dyDescent="0.25">
      <c r="A3476" s="30">
        <v>20078</v>
      </c>
      <c r="B3476" s="30" t="s">
        <v>4290</v>
      </c>
      <c r="C3476" s="30" t="s">
        <v>4113</v>
      </c>
      <c r="D3476" s="210">
        <v>29.73</v>
      </c>
    </row>
    <row r="3477" spans="1:4" x14ac:dyDescent="0.25">
      <c r="A3477" s="30">
        <v>39897</v>
      </c>
      <c r="B3477" s="30" t="s">
        <v>8415</v>
      </c>
      <c r="C3477" s="30" t="s">
        <v>4113</v>
      </c>
      <c r="D3477" s="210">
        <v>51.77</v>
      </c>
    </row>
    <row r="3478" spans="1:4" x14ac:dyDescent="0.25">
      <c r="A3478" s="30">
        <v>118</v>
      </c>
      <c r="B3478" s="30" t="s">
        <v>8416</v>
      </c>
      <c r="C3478" s="30" t="s">
        <v>4113</v>
      </c>
      <c r="D3478" s="210">
        <v>112.4</v>
      </c>
    </row>
    <row r="3479" spans="1:4" x14ac:dyDescent="0.25">
      <c r="A3479" s="30">
        <v>4396</v>
      </c>
      <c r="B3479" s="30" t="s">
        <v>8417</v>
      </c>
      <c r="C3479" s="30" t="s">
        <v>4114</v>
      </c>
      <c r="D3479" s="210">
        <v>201.7</v>
      </c>
    </row>
    <row r="3480" spans="1:4" x14ac:dyDescent="0.25">
      <c r="A3480" s="30">
        <v>36881</v>
      </c>
      <c r="B3480" s="30" t="s">
        <v>8418</v>
      </c>
      <c r="C3480" s="30" t="s">
        <v>4114</v>
      </c>
      <c r="D3480" s="210">
        <v>180.24</v>
      </c>
    </row>
    <row r="3481" spans="1:4" x14ac:dyDescent="0.25">
      <c r="A3481" s="30">
        <v>36882</v>
      </c>
      <c r="B3481" s="30" t="s">
        <v>8419</v>
      </c>
      <c r="C3481" s="30" t="s">
        <v>4114</v>
      </c>
      <c r="D3481" s="210">
        <v>210.28</v>
      </c>
    </row>
    <row r="3482" spans="1:4" x14ac:dyDescent="0.25">
      <c r="A3482" s="30">
        <v>4397</v>
      </c>
      <c r="B3482" s="30" t="s">
        <v>8420</v>
      </c>
      <c r="C3482" s="30" t="s">
        <v>4114</v>
      </c>
      <c r="D3482" s="210">
        <v>327.08</v>
      </c>
    </row>
    <row r="3483" spans="1:4" x14ac:dyDescent="0.25">
      <c r="A3483" s="30">
        <v>4751</v>
      </c>
      <c r="B3483" s="30" t="s">
        <v>8421</v>
      </c>
      <c r="C3483" s="30" t="s">
        <v>4115</v>
      </c>
      <c r="D3483" s="210">
        <v>15.92</v>
      </c>
    </row>
    <row r="3484" spans="1:4" x14ac:dyDescent="0.25">
      <c r="A3484" s="30">
        <v>41066</v>
      </c>
      <c r="B3484" s="30" t="s">
        <v>8422</v>
      </c>
      <c r="C3484" s="30" t="s">
        <v>4120</v>
      </c>
      <c r="D3484" s="211">
        <v>2823.39</v>
      </c>
    </row>
    <row r="3485" spans="1:4" x14ac:dyDescent="0.25">
      <c r="A3485" s="30">
        <v>39604</v>
      </c>
      <c r="B3485" s="30" t="s">
        <v>8423</v>
      </c>
      <c r="C3485" s="30" t="s">
        <v>4113</v>
      </c>
      <c r="D3485" s="210">
        <v>10.24</v>
      </c>
    </row>
    <row r="3486" spans="1:4" x14ac:dyDescent="0.25">
      <c r="A3486" s="30">
        <v>39605</v>
      </c>
      <c r="B3486" s="30" t="s">
        <v>8424</v>
      </c>
      <c r="C3486" s="30" t="s">
        <v>4113</v>
      </c>
      <c r="D3486" s="210">
        <v>14.21</v>
      </c>
    </row>
    <row r="3487" spans="1:4" x14ac:dyDescent="0.25">
      <c r="A3487" s="30">
        <v>39606</v>
      </c>
      <c r="B3487" s="30" t="s">
        <v>8425</v>
      </c>
      <c r="C3487" s="30" t="s">
        <v>4113</v>
      </c>
      <c r="D3487" s="210">
        <v>18.04</v>
      </c>
    </row>
    <row r="3488" spans="1:4" x14ac:dyDescent="0.25">
      <c r="A3488" s="30">
        <v>39607</v>
      </c>
      <c r="B3488" s="30" t="s">
        <v>8426</v>
      </c>
      <c r="C3488" s="30" t="s">
        <v>4113</v>
      </c>
      <c r="D3488" s="210">
        <v>20.7</v>
      </c>
    </row>
    <row r="3489" spans="1:4" x14ac:dyDescent="0.25">
      <c r="A3489" s="30">
        <v>39594</v>
      </c>
      <c r="B3489" s="30" t="s">
        <v>8427</v>
      </c>
      <c r="C3489" s="30" t="s">
        <v>4113</v>
      </c>
      <c r="D3489" s="210">
        <v>196.01</v>
      </c>
    </row>
    <row r="3490" spans="1:4" x14ac:dyDescent="0.25">
      <c r="A3490" s="30">
        <v>39596</v>
      </c>
      <c r="B3490" s="30" t="s">
        <v>8428</v>
      </c>
      <c r="C3490" s="30" t="s">
        <v>4113</v>
      </c>
      <c r="D3490" s="210">
        <v>341.64</v>
      </c>
    </row>
    <row r="3491" spans="1:4" x14ac:dyDescent="0.25">
      <c r="A3491" s="30">
        <v>39595</v>
      </c>
      <c r="B3491" s="30" t="s">
        <v>8429</v>
      </c>
      <c r="C3491" s="30" t="s">
        <v>4113</v>
      </c>
      <c r="D3491" s="210">
        <v>286.77</v>
      </c>
    </row>
    <row r="3492" spans="1:4" x14ac:dyDescent="0.25">
      <c r="A3492" s="30">
        <v>39597</v>
      </c>
      <c r="B3492" s="30" t="s">
        <v>8430</v>
      </c>
      <c r="C3492" s="30" t="s">
        <v>4113</v>
      </c>
      <c r="D3492" s="210">
        <v>460.71</v>
      </c>
    </row>
    <row r="3493" spans="1:4" x14ac:dyDescent="0.25">
      <c r="A3493" s="30">
        <v>10731</v>
      </c>
      <c r="B3493" s="30" t="s">
        <v>8431</v>
      </c>
      <c r="C3493" s="30" t="s">
        <v>4114</v>
      </c>
      <c r="D3493" s="210">
        <v>28.71</v>
      </c>
    </row>
    <row r="3494" spans="1:4" x14ac:dyDescent="0.25">
      <c r="A3494" s="30">
        <v>4704</v>
      </c>
      <c r="B3494" s="30" t="s">
        <v>8432</v>
      </c>
      <c r="C3494" s="30" t="s">
        <v>4114</v>
      </c>
      <c r="D3494" s="210">
        <v>25.91</v>
      </c>
    </row>
    <row r="3495" spans="1:4" x14ac:dyDescent="0.25">
      <c r="A3495" s="30">
        <v>10730</v>
      </c>
      <c r="B3495" s="30" t="s">
        <v>8433</v>
      </c>
      <c r="C3495" s="30" t="s">
        <v>4114</v>
      </c>
      <c r="D3495" s="210">
        <v>27.76</v>
      </c>
    </row>
    <row r="3496" spans="1:4" x14ac:dyDescent="0.25">
      <c r="A3496" s="30">
        <v>4729</v>
      </c>
      <c r="B3496" s="30" t="s">
        <v>8434</v>
      </c>
      <c r="C3496" s="30" t="s">
        <v>4119</v>
      </c>
      <c r="D3496" s="210">
        <v>80.03</v>
      </c>
    </row>
    <row r="3497" spans="1:4" x14ac:dyDescent="0.25">
      <c r="A3497" s="30">
        <v>4720</v>
      </c>
      <c r="B3497" s="30" t="s">
        <v>4342</v>
      </c>
      <c r="C3497" s="30" t="s">
        <v>4119</v>
      </c>
      <c r="D3497" s="210">
        <v>91.7</v>
      </c>
    </row>
    <row r="3498" spans="1:4" x14ac:dyDescent="0.25">
      <c r="A3498" s="30">
        <v>4721</v>
      </c>
      <c r="B3498" s="30" t="s">
        <v>8435</v>
      </c>
      <c r="C3498" s="30" t="s">
        <v>4119</v>
      </c>
      <c r="D3498" s="210">
        <v>79.430000000000007</v>
      </c>
    </row>
    <row r="3499" spans="1:4" x14ac:dyDescent="0.25">
      <c r="A3499" s="30">
        <v>4718</v>
      </c>
      <c r="B3499" s="30" t="s">
        <v>8436</v>
      </c>
      <c r="C3499" s="30" t="s">
        <v>4119</v>
      </c>
      <c r="D3499" s="210">
        <v>79.849999999999994</v>
      </c>
    </row>
    <row r="3500" spans="1:4" x14ac:dyDescent="0.25">
      <c r="A3500" s="30">
        <v>4722</v>
      </c>
      <c r="B3500" s="30" t="s">
        <v>8437</v>
      </c>
      <c r="C3500" s="30" t="s">
        <v>4119</v>
      </c>
      <c r="D3500" s="210">
        <v>75.03</v>
      </c>
    </row>
    <row r="3501" spans="1:4" x14ac:dyDescent="0.25">
      <c r="A3501" s="30">
        <v>4723</v>
      </c>
      <c r="B3501" s="30" t="s">
        <v>8438</v>
      </c>
      <c r="C3501" s="30" t="s">
        <v>4119</v>
      </c>
      <c r="D3501" s="210">
        <v>74.38</v>
      </c>
    </row>
    <row r="3502" spans="1:4" x14ac:dyDescent="0.25">
      <c r="A3502" s="30">
        <v>4727</v>
      </c>
      <c r="B3502" s="30" t="s">
        <v>8439</v>
      </c>
      <c r="C3502" s="30" t="s">
        <v>4119</v>
      </c>
      <c r="D3502" s="210">
        <v>68.08</v>
      </c>
    </row>
    <row r="3503" spans="1:4" x14ac:dyDescent="0.25">
      <c r="A3503" s="30">
        <v>4748</v>
      </c>
      <c r="B3503" s="30" t="s">
        <v>8440</v>
      </c>
      <c r="C3503" s="30" t="s">
        <v>4119</v>
      </c>
      <c r="D3503" s="210">
        <v>73.36</v>
      </c>
    </row>
    <row r="3504" spans="1:4" x14ac:dyDescent="0.25">
      <c r="A3504" s="30">
        <v>4730</v>
      </c>
      <c r="B3504" s="30" t="s">
        <v>8441</v>
      </c>
      <c r="C3504" s="30" t="s">
        <v>4119</v>
      </c>
      <c r="D3504" s="210">
        <v>74.66</v>
      </c>
    </row>
    <row r="3505" spans="1:4" x14ac:dyDescent="0.25">
      <c r="A3505" s="30">
        <v>13186</v>
      </c>
      <c r="B3505" s="30" t="s">
        <v>8442</v>
      </c>
      <c r="C3505" s="30" t="s">
        <v>4119</v>
      </c>
      <c r="D3505" s="210">
        <v>58.82</v>
      </c>
    </row>
    <row r="3506" spans="1:4" x14ac:dyDescent="0.25">
      <c r="A3506" s="30">
        <v>10737</v>
      </c>
      <c r="B3506" s="30" t="s">
        <v>8443</v>
      </c>
      <c r="C3506" s="30" t="s">
        <v>4114</v>
      </c>
      <c r="D3506" s="210">
        <v>90.22</v>
      </c>
    </row>
    <row r="3507" spans="1:4" x14ac:dyDescent="0.25">
      <c r="A3507" s="30">
        <v>10734</v>
      </c>
      <c r="B3507" s="30" t="s">
        <v>8444</v>
      </c>
      <c r="C3507" s="30" t="s">
        <v>4114</v>
      </c>
      <c r="D3507" s="210">
        <v>53.67</v>
      </c>
    </row>
    <row r="3508" spans="1:4" x14ac:dyDescent="0.25">
      <c r="A3508" s="30">
        <v>4708</v>
      </c>
      <c r="B3508" s="30" t="s">
        <v>8445</v>
      </c>
      <c r="C3508" s="30" t="s">
        <v>4114</v>
      </c>
      <c r="D3508" s="210">
        <v>104.1</v>
      </c>
    </row>
    <row r="3509" spans="1:4" x14ac:dyDescent="0.25">
      <c r="A3509" s="30">
        <v>4712</v>
      </c>
      <c r="B3509" s="30" t="s">
        <v>8446</v>
      </c>
      <c r="C3509" s="30" t="s">
        <v>4114</v>
      </c>
      <c r="D3509" s="210">
        <v>50.89</v>
      </c>
    </row>
    <row r="3510" spans="1:4" x14ac:dyDescent="0.25">
      <c r="A3510" s="30">
        <v>4710</v>
      </c>
      <c r="B3510" s="30" t="s">
        <v>8447</v>
      </c>
      <c r="C3510" s="30" t="s">
        <v>4114</v>
      </c>
      <c r="D3510" s="210">
        <v>163.21</v>
      </c>
    </row>
    <row r="3511" spans="1:4" x14ac:dyDescent="0.25">
      <c r="A3511" s="30">
        <v>4746</v>
      </c>
      <c r="B3511" s="30" t="s">
        <v>8448</v>
      </c>
      <c r="C3511" s="30" t="s">
        <v>4119</v>
      </c>
      <c r="D3511" s="210">
        <v>55.76</v>
      </c>
    </row>
    <row r="3512" spans="1:4" x14ac:dyDescent="0.25">
      <c r="A3512" s="30">
        <v>4750</v>
      </c>
      <c r="B3512" s="30" t="s">
        <v>8449</v>
      </c>
      <c r="C3512" s="30" t="s">
        <v>4115</v>
      </c>
      <c r="D3512" s="210">
        <v>13.66</v>
      </c>
    </row>
    <row r="3513" spans="1:4" x14ac:dyDescent="0.25">
      <c r="A3513" s="30">
        <v>41065</v>
      </c>
      <c r="B3513" s="30" t="s">
        <v>8450</v>
      </c>
      <c r="C3513" s="30" t="s">
        <v>4120</v>
      </c>
      <c r="D3513" s="211">
        <v>2420.84</v>
      </c>
    </row>
    <row r="3514" spans="1:4" x14ac:dyDescent="0.25">
      <c r="A3514" s="30">
        <v>34747</v>
      </c>
      <c r="B3514" s="30" t="s">
        <v>8451</v>
      </c>
      <c r="C3514" s="30" t="s">
        <v>4116</v>
      </c>
      <c r="D3514" s="210">
        <v>85.01</v>
      </c>
    </row>
    <row r="3515" spans="1:4" x14ac:dyDescent="0.25">
      <c r="A3515" s="30">
        <v>4826</v>
      </c>
      <c r="B3515" s="30" t="s">
        <v>8452</v>
      </c>
      <c r="C3515" s="30" t="s">
        <v>4116</v>
      </c>
      <c r="D3515" s="210">
        <v>91.41</v>
      </c>
    </row>
    <row r="3516" spans="1:4" x14ac:dyDescent="0.25">
      <c r="A3516" s="30">
        <v>41975</v>
      </c>
      <c r="B3516" s="30" t="s">
        <v>8453</v>
      </c>
      <c r="C3516" s="30" t="s">
        <v>4114</v>
      </c>
      <c r="D3516" s="210">
        <v>75.650000000000006</v>
      </c>
    </row>
    <row r="3517" spans="1:4" x14ac:dyDescent="0.25">
      <c r="A3517" s="30">
        <v>4825</v>
      </c>
      <c r="B3517" s="30" t="s">
        <v>8454</v>
      </c>
      <c r="C3517" s="30" t="s">
        <v>4116</v>
      </c>
      <c r="D3517" s="210">
        <v>126.53</v>
      </c>
    </row>
    <row r="3518" spans="1:4" x14ac:dyDescent="0.25">
      <c r="A3518" s="30">
        <v>34744</v>
      </c>
      <c r="B3518" s="30" t="s">
        <v>8455</v>
      </c>
      <c r="C3518" s="30" t="s">
        <v>4114</v>
      </c>
      <c r="D3518" s="210">
        <v>20.92</v>
      </c>
    </row>
    <row r="3519" spans="1:4" x14ac:dyDescent="0.25">
      <c r="A3519" s="30">
        <v>39430</v>
      </c>
      <c r="B3519" s="30" t="s">
        <v>8456</v>
      </c>
      <c r="C3519" s="30" t="s">
        <v>4113</v>
      </c>
      <c r="D3519" s="210">
        <v>2.3199999999999998</v>
      </c>
    </row>
    <row r="3520" spans="1:4" x14ac:dyDescent="0.25">
      <c r="A3520" s="30">
        <v>39573</v>
      </c>
      <c r="B3520" s="30" t="s">
        <v>8457</v>
      </c>
      <c r="C3520" s="30" t="s">
        <v>4113</v>
      </c>
      <c r="D3520" s="210">
        <v>2.29</v>
      </c>
    </row>
    <row r="3521" spans="1:4" x14ac:dyDescent="0.25">
      <c r="A3521" s="30">
        <v>38410</v>
      </c>
      <c r="B3521" s="30" t="s">
        <v>8458</v>
      </c>
      <c r="C3521" s="30" t="s">
        <v>4113</v>
      </c>
      <c r="D3521" s="211">
        <v>12230.81</v>
      </c>
    </row>
    <row r="3522" spans="1:4" x14ac:dyDescent="0.25">
      <c r="A3522" s="30">
        <v>41596</v>
      </c>
      <c r="B3522" s="30" t="s">
        <v>13533</v>
      </c>
      <c r="C3522" s="30" t="s">
        <v>4117</v>
      </c>
      <c r="D3522" s="210">
        <v>13.26</v>
      </c>
    </row>
    <row r="3523" spans="1:4" x14ac:dyDescent="0.25">
      <c r="A3523" s="30">
        <v>41598</v>
      </c>
      <c r="B3523" s="30" t="s">
        <v>13534</v>
      </c>
      <c r="C3523" s="30" t="s">
        <v>4117</v>
      </c>
      <c r="D3523" s="210">
        <v>13.26</v>
      </c>
    </row>
    <row r="3524" spans="1:4" x14ac:dyDescent="0.25">
      <c r="A3524" s="30">
        <v>41594</v>
      </c>
      <c r="B3524" s="30" t="s">
        <v>13535</v>
      </c>
      <c r="C3524" s="30" t="s">
        <v>4117</v>
      </c>
      <c r="D3524" s="210">
        <v>13.47</v>
      </c>
    </row>
    <row r="3525" spans="1:4" x14ac:dyDescent="0.25">
      <c r="A3525" s="30">
        <v>43663</v>
      </c>
      <c r="B3525" s="30" t="s">
        <v>13536</v>
      </c>
      <c r="C3525" s="30" t="s">
        <v>4117</v>
      </c>
      <c r="D3525" s="210">
        <v>11.1</v>
      </c>
    </row>
    <row r="3526" spans="1:4" x14ac:dyDescent="0.25">
      <c r="A3526" s="30">
        <v>4766</v>
      </c>
      <c r="B3526" s="30" t="s">
        <v>13537</v>
      </c>
      <c r="C3526" s="30" t="s">
        <v>4117</v>
      </c>
      <c r="D3526" s="210">
        <v>10.45</v>
      </c>
    </row>
    <row r="3527" spans="1:4" x14ac:dyDescent="0.25">
      <c r="A3527" s="30">
        <v>43664</v>
      </c>
      <c r="B3527" s="30" t="s">
        <v>13538</v>
      </c>
      <c r="C3527" s="30" t="s">
        <v>4117</v>
      </c>
      <c r="D3527" s="210">
        <v>11.16</v>
      </c>
    </row>
    <row r="3528" spans="1:4" s="212" customFormat="1" x14ac:dyDescent="0.25">
      <c r="A3528" s="30">
        <v>43082</v>
      </c>
      <c r="B3528" s="30" t="s">
        <v>13539</v>
      </c>
      <c r="C3528" s="30" t="s">
        <v>4117</v>
      </c>
      <c r="D3528" s="210">
        <v>12.16</v>
      </c>
    </row>
    <row r="3529" spans="1:4" x14ac:dyDescent="0.25">
      <c r="A3529" s="30">
        <v>43665</v>
      </c>
      <c r="B3529" s="30" t="s">
        <v>8459</v>
      </c>
      <c r="C3529" s="30" t="s">
        <v>4117</v>
      </c>
      <c r="D3529" s="210">
        <v>10.45</v>
      </c>
    </row>
    <row r="3530" spans="1:4" x14ac:dyDescent="0.25">
      <c r="A3530" s="30">
        <v>10966</v>
      </c>
      <c r="B3530" s="30" t="s">
        <v>8460</v>
      </c>
      <c r="C3530" s="30" t="s">
        <v>4117</v>
      </c>
      <c r="D3530" s="210">
        <v>11.1</v>
      </c>
    </row>
    <row r="3531" spans="1:4" x14ac:dyDescent="0.25">
      <c r="A3531" s="30">
        <v>43692</v>
      </c>
      <c r="B3531" s="30" t="s">
        <v>13540</v>
      </c>
      <c r="C3531" s="30" t="s">
        <v>4117</v>
      </c>
      <c r="D3531" s="210">
        <v>11.1</v>
      </c>
    </row>
    <row r="3532" spans="1:4" x14ac:dyDescent="0.25">
      <c r="A3532" s="30">
        <v>43083</v>
      </c>
      <c r="B3532" s="30" t="s">
        <v>13541</v>
      </c>
      <c r="C3532" s="30" t="s">
        <v>4117</v>
      </c>
      <c r="D3532" s="210">
        <v>10.53</v>
      </c>
    </row>
    <row r="3533" spans="1:4" x14ac:dyDescent="0.25">
      <c r="A3533" s="30">
        <v>40535</v>
      </c>
      <c r="B3533" s="30" t="s">
        <v>8461</v>
      </c>
      <c r="C3533" s="30" t="s">
        <v>4117</v>
      </c>
      <c r="D3533" s="210">
        <v>10.53</v>
      </c>
    </row>
    <row r="3534" spans="1:4" x14ac:dyDescent="0.25">
      <c r="A3534" s="30">
        <v>39427</v>
      </c>
      <c r="B3534" s="30" t="s">
        <v>8462</v>
      </c>
      <c r="C3534" s="30" t="s">
        <v>4116</v>
      </c>
      <c r="D3534" s="210">
        <v>6.17</v>
      </c>
    </row>
    <row r="3535" spans="1:4" x14ac:dyDescent="0.25">
      <c r="A3535" s="30">
        <v>39424</v>
      </c>
      <c r="B3535" s="30" t="s">
        <v>8463</v>
      </c>
      <c r="C3535" s="30" t="s">
        <v>4116</v>
      </c>
      <c r="D3535" s="210">
        <v>3.67</v>
      </c>
    </row>
    <row r="3536" spans="1:4" x14ac:dyDescent="0.25">
      <c r="A3536" s="30">
        <v>39425</v>
      </c>
      <c r="B3536" s="30" t="s">
        <v>8464</v>
      </c>
      <c r="C3536" s="30" t="s">
        <v>4116</v>
      </c>
      <c r="D3536" s="210">
        <v>3.62</v>
      </c>
    </row>
    <row r="3537" spans="1:4" x14ac:dyDescent="0.25">
      <c r="A3537" s="30">
        <v>40664</v>
      </c>
      <c r="B3537" s="30" t="s">
        <v>8465</v>
      </c>
      <c r="C3537" s="30" t="s">
        <v>4117</v>
      </c>
      <c r="D3537" s="210">
        <v>21.61</v>
      </c>
    </row>
    <row r="3538" spans="1:4" x14ac:dyDescent="0.25">
      <c r="A3538" s="30">
        <v>34360</v>
      </c>
      <c r="B3538" s="30" t="s">
        <v>8466</v>
      </c>
      <c r="C3538" s="30" t="s">
        <v>4117</v>
      </c>
      <c r="D3538" s="210">
        <v>40.36</v>
      </c>
    </row>
    <row r="3539" spans="1:4" x14ac:dyDescent="0.25">
      <c r="A3539" s="30">
        <v>20259</v>
      </c>
      <c r="B3539" s="30" t="s">
        <v>8467</v>
      </c>
      <c r="C3539" s="30" t="s">
        <v>4116</v>
      </c>
      <c r="D3539" s="210">
        <v>7.9</v>
      </c>
    </row>
    <row r="3540" spans="1:4" x14ac:dyDescent="0.25">
      <c r="A3540" s="30">
        <v>14077</v>
      </c>
      <c r="B3540" s="30" t="s">
        <v>8468</v>
      </c>
      <c r="C3540" s="30" t="s">
        <v>4116</v>
      </c>
      <c r="D3540" s="210">
        <v>120.91</v>
      </c>
    </row>
    <row r="3541" spans="1:4" x14ac:dyDescent="0.25">
      <c r="A3541" s="30">
        <v>3678</v>
      </c>
      <c r="B3541" s="30" t="s">
        <v>8469</v>
      </c>
      <c r="C3541" s="30" t="s">
        <v>4116</v>
      </c>
      <c r="D3541" s="210">
        <v>54.65</v>
      </c>
    </row>
    <row r="3542" spans="1:4" x14ac:dyDescent="0.25">
      <c r="A3542" s="30">
        <v>39418</v>
      </c>
      <c r="B3542" s="30" t="s">
        <v>8470</v>
      </c>
      <c r="C3542" s="30" t="s">
        <v>4116</v>
      </c>
      <c r="D3542" s="210">
        <v>6.89</v>
      </c>
    </row>
    <row r="3543" spans="1:4" x14ac:dyDescent="0.25">
      <c r="A3543" s="30">
        <v>39419</v>
      </c>
      <c r="B3543" s="30" t="s">
        <v>8471</v>
      </c>
      <c r="C3543" s="30" t="s">
        <v>4116</v>
      </c>
      <c r="D3543" s="210">
        <v>8.39</v>
      </c>
    </row>
    <row r="3544" spans="1:4" x14ac:dyDescent="0.25">
      <c r="A3544" s="30">
        <v>39420</v>
      </c>
      <c r="B3544" s="30" t="s">
        <v>8472</v>
      </c>
      <c r="C3544" s="30" t="s">
        <v>4116</v>
      </c>
      <c r="D3544" s="210">
        <v>9.26</v>
      </c>
    </row>
    <row r="3545" spans="1:4" x14ac:dyDescent="0.25">
      <c r="A3545" s="30">
        <v>39571</v>
      </c>
      <c r="B3545" s="30" t="s">
        <v>8473</v>
      </c>
      <c r="C3545" s="30" t="s">
        <v>4116</v>
      </c>
      <c r="D3545" s="210">
        <v>5.6</v>
      </c>
    </row>
    <row r="3546" spans="1:4" x14ac:dyDescent="0.25">
      <c r="A3546" s="30">
        <v>39421</v>
      </c>
      <c r="B3546" s="30" t="s">
        <v>8474</v>
      </c>
      <c r="C3546" s="30" t="s">
        <v>4116</v>
      </c>
      <c r="D3546" s="210">
        <v>8.15</v>
      </c>
    </row>
    <row r="3547" spans="1:4" x14ac:dyDescent="0.25">
      <c r="A3547" s="30">
        <v>39422</v>
      </c>
      <c r="B3547" s="30" t="s">
        <v>8475</v>
      </c>
      <c r="C3547" s="30" t="s">
        <v>4116</v>
      </c>
      <c r="D3547" s="210">
        <v>9.52</v>
      </c>
    </row>
    <row r="3548" spans="1:4" x14ac:dyDescent="0.25">
      <c r="A3548" s="30">
        <v>39423</v>
      </c>
      <c r="B3548" s="30" t="s">
        <v>8476</v>
      </c>
      <c r="C3548" s="30" t="s">
        <v>4116</v>
      </c>
      <c r="D3548" s="210">
        <v>11.05</v>
      </c>
    </row>
    <row r="3549" spans="1:4" x14ac:dyDescent="0.25">
      <c r="A3549" s="30">
        <v>39426</v>
      </c>
      <c r="B3549" s="30" t="s">
        <v>8477</v>
      </c>
      <c r="C3549" s="30" t="s">
        <v>4116</v>
      </c>
      <c r="D3549" s="210">
        <v>24.85</v>
      </c>
    </row>
    <row r="3550" spans="1:4" x14ac:dyDescent="0.25">
      <c r="A3550" s="30">
        <v>39429</v>
      </c>
      <c r="B3550" s="30" t="s">
        <v>8478</v>
      </c>
      <c r="C3550" s="30" t="s">
        <v>4116</v>
      </c>
      <c r="D3550" s="210">
        <v>7.84</v>
      </c>
    </row>
    <row r="3551" spans="1:4" x14ac:dyDescent="0.25">
      <c r="A3551" s="30">
        <v>39428</v>
      </c>
      <c r="B3551" s="30" t="s">
        <v>8479</v>
      </c>
      <c r="C3551" s="30" t="s">
        <v>4116</v>
      </c>
      <c r="D3551" s="210">
        <v>5.99</v>
      </c>
    </row>
    <row r="3552" spans="1:4" x14ac:dyDescent="0.25">
      <c r="A3552" s="30">
        <v>39572</v>
      </c>
      <c r="B3552" s="30" t="s">
        <v>8480</v>
      </c>
      <c r="C3552" s="30" t="s">
        <v>4116</v>
      </c>
      <c r="D3552" s="210">
        <v>5.18</v>
      </c>
    </row>
    <row r="3553" spans="1:4" x14ac:dyDescent="0.25">
      <c r="A3553" s="30">
        <v>39570</v>
      </c>
      <c r="B3553" s="30" t="s">
        <v>8481</v>
      </c>
      <c r="C3553" s="30" t="s">
        <v>4116</v>
      </c>
      <c r="D3553" s="210">
        <v>5.5</v>
      </c>
    </row>
    <row r="3554" spans="1:4" x14ac:dyDescent="0.25">
      <c r="A3554" s="30">
        <v>39569</v>
      </c>
      <c r="B3554" s="30" t="s">
        <v>8482</v>
      </c>
      <c r="C3554" s="30" t="s">
        <v>4116</v>
      </c>
      <c r="D3554" s="210">
        <v>5.43</v>
      </c>
    </row>
    <row r="3555" spans="1:4" x14ac:dyDescent="0.25">
      <c r="A3555" s="30">
        <v>11552</v>
      </c>
      <c r="B3555" s="30" t="s">
        <v>13542</v>
      </c>
      <c r="C3555" s="30" t="s">
        <v>4116</v>
      </c>
      <c r="D3555" s="210">
        <v>7.7</v>
      </c>
    </row>
    <row r="3556" spans="1:4" x14ac:dyDescent="0.25">
      <c r="A3556" s="30">
        <v>40598</v>
      </c>
      <c r="B3556" s="30" t="s">
        <v>8483</v>
      </c>
      <c r="C3556" s="30" t="s">
        <v>4117</v>
      </c>
      <c r="D3556" s="210">
        <v>10.27</v>
      </c>
    </row>
    <row r="3557" spans="1:4" x14ac:dyDescent="0.25">
      <c r="A3557" s="30">
        <v>39029</v>
      </c>
      <c r="B3557" s="30" t="s">
        <v>8484</v>
      </c>
      <c r="C3557" s="30" t="s">
        <v>4116</v>
      </c>
      <c r="D3557" s="210">
        <v>17.54</v>
      </c>
    </row>
    <row r="3558" spans="1:4" x14ac:dyDescent="0.25">
      <c r="A3558" s="30">
        <v>39028</v>
      </c>
      <c r="B3558" s="30" t="s">
        <v>8485</v>
      </c>
      <c r="C3558" s="30" t="s">
        <v>4116</v>
      </c>
      <c r="D3558" s="210">
        <v>10.210000000000001</v>
      </c>
    </row>
    <row r="3559" spans="1:4" x14ac:dyDescent="0.25">
      <c r="A3559" s="30">
        <v>39328</v>
      </c>
      <c r="B3559" s="30" t="s">
        <v>8486</v>
      </c>
      <c r="C3559" s="30" t="s">
        <v>4116</v>
      </c>
      <c r="D3559" s="210">
        <v>5.61</v>
      </c>
    </row>
    <row r="3560" spans="1:4" x14ac:dyDescent="0.25">
      <c r="A3560" s="30">
        <v>38541</v>
      </c>
      <c r="B3560" s="30" t="s">
        <v>8487</v>
      </c>
      <c r="C3560" s="30" t="s">
        <v>4113</v>
      </c>
      <c r="D3560" s="211">
        <v>2700776.76</v>
      </c>
    </row>
    <row r="3561" spans="1:4" x14ac:dyDescent="0.25">
      <c r="A3561" s="30">
        <v>38542</v>
      </c>
      <c r="B3561" s="30" t="s">
        <v>8488</v>
      </c>
      <c r="C3561" s="30" t="s">
        <v>4113</v>
      </c>
      <c r="D3561" s="211">
        <v>4199599.25</v>
      </c>
    </row>
    <row r="3562" spans="1:4" x14ac:dyDescent="0.25">
      <c r="A3562" s="30">
        <v>38543</v>
      </c>
      <c r="B3562" s="30" t="s">
        <v>8489</v>
      </c>
      <c r="C3562" s="30" t="s">
        <v>4113</v>
      </c>
      <c r="D3562" s="211">
        <v>1028177.78</v>
      </c>
    </row>
    <row r="3563" spans="1:4" x14ac:dyDescent="0.25">
      <c r="A3563" s="30">
        <v>40406</v>
      </c>
      <c r="B3563" s="30" t="s">
        <v>8490</v>
      </c>
      <c r="C3563" s="30" t="s">
        <v>4113</v>
      </c>
      <c r="D3563" s="211">
        <v>72527.7</v>
      </c>
    </row>
    <row r="3564" spans="1:4" x14ac:dyDescent="0.25">
      <c r="A3564" s="30">
        <v>40789</v>
      </c>
      <c r="B3564" s="30" t="s">
        <v>8491</v>
      </c>
      <c r="C3564" s="30" t="s">
        <v>4113</v>
      </c>
      <c r="D3564" s="211">
        <v>10451.98</v>
      </c>
    </row>
    <row r="3565" spans="1:4" x14ac:dyDescent="0.25">
      <c r="A3565" s="30">
        <v>40791</v>
      </c>
      <c r="B3565" s="30" t="s">
        <v>8492</v>
      </c>
      <c r="C3565" s="30" t="s">
        <v>4113</v>
      </c>
      <c r="D3565" s="211">
        <v>32719.26</v>
      </c>
    </row>
    <row r="3566" spans="1:4" x14ac:dyDescent="0.25">
      <c r="A3566" s="30">
        <v>11651</v>
      </c>
      <c r="B3566" s="30" t="s">
        <v>8493</v>
      </c>
      <c r="C3566" s="30" t="s">
        <v>4113</v>
      </c>
      <c r="D3566" s="211">
        <v>17894.63</v>
      </c>
    </row>
    <row r="3567" spans="1:4" x14ac:dyDescent="0.25">
      <c r="A3567" s="30">
        <v>42002</v>
      </c>
      <c r="B3567" s="30" t="s">
        <v>8494</v>
      </c>
      <c r="C3567" s="30" t="s">
        <v>4113</v>
      </c>
      <c r="D3567" s="211">
        <v>880608.91</v>
      </c>
    </row>
    <row r="3568" spans="1:4" x14ac:dyDescent="0.25">
      <c r="A3568" s="30">
        <v>40435</v>
      </c>
      <c r="B3568" s="30" t="s">
        <v>8495</v>
      </c>
      <c r="C3568" s="30" t="s">
        <v>4113</v>
      </c>
      <c r="D3568" s="211">
        <v>564049.62</v>
      </c>
    </row>
    <row r="3569" spans="1:4" x14ac:dyDescent="0.25">
      <c r="A3569" s="30">
        <v>39012</v>
      </c>
      <c r="B3569" s="30" t="s">
        <v>8496</v>
      </c>
      <c r="C3569" s="30" t="s">
        <v>4113</v>
      </c>
      <c r="D3569" s="211">
        <v>588507.81000000006</v>
      </c>
    </row>
    <row r="3570" spans="1:4" x14ac:dyDescent="0.25">
      <c r="A3570" s="30">
        <v>13617</v>
      </c>
      <c r="B3570" s="30" t="s">
        <v>8497</v>
      </c>
      <c r="C3570" s="30" t="s">
        <v>4113</v>
      </c>
      <c r="D3570" s="211">
        <v>61160.75</v>
      </c>
    </row>
    <row r="3571" spans="1:4" x14ac:dyDescent="0.25">
      <c r="A3571" s="30">
        <v>35274</v>
      </c>
      <c r="B3571" s="30" t="s">
        <v>13543</v>
      </c>
      <c r="C3571" s="30" t="s">
        <v>4116</v>
      </c>
      <c r="D3571" s="210">
        <v>22.83</v>
      </c>
    </row>
    <row r="3572" spans="1:4" x14ac:dyDescent="0.25">
      <c r="A3572" s="30">
        <v>35275</v>
      </c>
      <c r="B3572" s="30" t="s">
        <v>13544</v>
      </c>
      <c r="C3572" s="30" t="s">
        <v>4116</v>
      </c>
      <c r="D3572" s="210">
        <v>48.47</v>
      </c>
    </row>
    <row r="3573" spans="1:4" x14ac:dyDescent="0.25">
      <c r="A3573" s="30">
        <v>35276</v>
      </c>
      <c r="B3573" s="30" t="s">
        <v>13545</v>
      </c>
      <c r="C3573" s="30" t="s">
        <v>4116</v>
      </c>
      <c r="D3573" s="210">
        <v>84.33</v>
      </c>
    </row>
    <row r="3574" spans="1:4" x14ac:dyDescent="0.25">
      <c r="A3574" s="30">
        <v>38386</v>
      </c>
      <c r="B3574" s="30" t="s">
        <v>8498</v>
      </c>
      <c r="C3574" s="30" t="s">
        <v>4113</v>
      </c>
      <c r="D3574" s="210">
        <v>5.16</v>
      </c>
    </row>
    <row r="3575" spans="1:4" x14ac:dyDescent="0.25">
      <c r="A3575" s="30">
        <v>11091</v>
      </c>
      <c r="B3575" s="30" t="s">
        <v>8499</v>
      </c>
      <c r="C3575" s="30" t="s">
        <v>4113</v>
      </c>
      <c r="D3575" s="210">
        <v>1.45</v>
      </c>
    </row>
    <row r="3576" spans="1:4" x14ac:dyDescent="0.25">
      <c r="A3576" s="30">
        <v>37586</v>
      </c>
      <c r="B3576" s="30" t="s">
        <v>8500</v>
      </c>
      <c r="C3576" s="30" t="s">
        <v>4144</v>
      </c>
      <c r="D3576" s="210">
        <v>44.64</v>
      </c>
    </row>
    <row r="3577" spans="1:4" x14ac:dyDescent="0.25">
      <c r="A3577" s="30">
        <v>37395</v>
      </c>
      <c r="B3577" s="30" t="s">
        <v>8501</v>
      </c>
      <c r="C3577" s="30" t="s">
        <v>4144</v>
      </c>
      <c r="D3577" s="210">
        <v>38.39</v>
      </c>
    </row>
    <row r="3578" spans="1:4" x14ac:dyDescent="0.25">
      <c r="A3578" s="30">
        <v>14147</v>
      </c>
      <c r="B3578" s="30" t="s">
        <v>8502</v>
      </c>
      <c r="C3578" s="30" t="s">
        <v>4144</v>
      </c>
      <c r="D3578" s="210">
        <v>50.92</v>
      </c>
    </row>
    <row r="3579" spans="1:4" x14ac:dyDescent="0.25">
      <c r="A3579" s="30">
        <v>37396</v>
      </c>
      <c r="B3579" s="30" t="s">
        <v>8503</v>
      </c>
      <c r="C3579" s="30" t="s">
        <v>4144</v>
      </c>
      <c r="D3579" s="210">
        <v>31.41</v>
      </c>
    </row>
    <row r="3580" spans="1:4" x14ac:dyDescent="0.25">
      <c r="A3580" s="30">
        <v>37397</v>
      </c>
      <c r="B3580" s="30" t="s">
        <v>8504</v>
      </c>
      <c r="C3580" s="30" t="s">
        <v>4144</v>
      </c>
      <c r="D3580" s="210">
        <v>32.9</v>
      </c>
    </row>
    <row r="3581" spans="1:4" x14ac:dyDescent="0.25">
      <c r="A3581" s="30">
        <v>43606</v>
      </c>
      <c r="B3581" s="30" t="s">
        <v>13546</v>
      </c>
      <c r="C3581" s="30" t="s">
        <v>4113</v>
      </c>
      <c r="D3581" s="210">
        <v>9.2200000000000006</v>
      </c>
    </row>
    <row r="3582" spans="1:4" x14ac:dyDescent="0.25">
      <c r="A3582" s="30">
        <v>444</v>
      </c>
      <c r="B3582" s="30" t="s">
        <v>8505</v>
      </c>
      <c r="C3582" s="30" t="s">
        <v>4113</v>
      </c>
      <c r="D3582" s="210">
        <v>24.32</v>
      </c>
    </row>
    <row r="3583" spans="1:4" x14ac:dyDescent="0.25">
      <c r="A3583" s="30">
        <v>445</v>
      </c>
      <c r="B3583" s="30" t="s">
        <v>8506</v>
      </c>
      <c r="C3583" s="30" t="s">
        <v>4113</v>
      </c>
      <c r="D3583" s="210">
        <v>33.29</v>
      </c>
    </row>
    <row r="3584" spans="1:4" x14ac:dyDescent="0.25">
      <c r="A3584" s="30">
        <v>4783</v>
      </c>
      <c r="B3584" s="30" t="s">
        <v>8507</v>
      </c>
      <c r="C3584" s="30" t="s">
        <v>4115</v>
      </c>
      <c r="D3584" s="210">
        <v>13.66</v>
      </c>
    </row>
    <row r="3585" spans="1:4" x14ac:dyDescent="0.25">
      <c r="A3585" s="30">
        <v>41079</v>
      </c>
      <c r="B3585" s="30" t="s">
        <v>8508</v>
      </c>
      <c r="C3585" s="30" t="s">
        <v>4120</v>
      </c>
      <c r="D3585" s="211">
        <v>2420.84</v>
      </c>
    </row>
    <row r="3586" spans="1:4" x14ac:dyDescent="0.25">
      <c r="A3586" s="30">
        <v>12874</v>
      </c>
      <c r="B3586" s="30" t="s">
        <v>8509</v>
      </c>
      <c r="C3586" s="30" t="s">
        <v>4115</v>
      </c>
      <c r="D3586" s="210">
        <v>15.74</v>
      </c>
    </row>
    <row r="3587" spans="1:4" x14ac:dyDescent="0.25">
      <c r="A3587" s="30">
        <v>41082</v>
      </c>
      <c r="B3587" s="30" t="s">
        <v>8510</v>
      </c>
      <c r="C3587" s="30" t="s">
        <v>4120</v>
      </c>
      <c r="D3587" s="211">
        <v>2790.69</v>
      </c>
    </row>
    <row r="3588" spans="1:4" x14ac:dyDescent="0.25">
      <c r="A3588" s="30">
        <v>4785</v>
      </c>
      <c r="B3588" s="30" t="s">
        <v>8511</v>
      </c>
      <c r="C3588" s="30" t="s">
        <v>4115</v>
      </c>
      <c r="D3588" s="210">
        <v>14.69</v>
      </c>
    </row>
    <row r="3589" spans="1:4" x14ac:dyDescent="0.25">
      <c r="A3589" s="30">
        <v>41081</v>
      </c>
      <c r="B3589" s="30" t="s">
        <v>8512</v>
      </c>
      <c r="C3589" s="30" t="s">
        <v>4120</v>
      </c>
      <c r="D3589" s="211">
        <v>2603.86</v>
      </c>
    </row>
    <row r="3590" spans="1:4" x14ac:dyDescent="0.25">
      <c r="A3590" s="30">
        <v>4801</v>
      </c>
      <c r="B3590" s="30" t="s">
        <v>8513</v>
      </c>
      <c r="C3590" s="30" t="s">
        <v>4114</v>
      </c>
      <c r="D3590" s="210">
        <v>63.25</v>
      </c>
    </row>
    <row r="3591" spans="1:4" x14ac:dyDescent="0.25">
      <c r="A3591" s="30">
        <v>4794</v>
      </c>
      <c r="B3591" s="30" t="s">
        <v>8514</v>
      </c>
      <c r="C3591" s="30" t="s">
        <v>4114</v>
      </c>
      <c r="D3591" s="210">
        <v>288.08</v>
      </c>
    </row>
    <row r="3592" spans="1:4" x14ac:dyDescent="0.25">
      <c r="A3592" s="30">
        <v>4796</v>
      </c>
      <c r="B3592" s="30" t="s">
        <v>8515</v>
      </c>
      <c r="C3592" s="30" t="s">
        <v>4114</v>
      </c>
      <c r="D3592" s="210">
        <v>174.98</v>
      </c>
    </row>
    <row r="3593" spans="1:4" x14ac:dyDescent="0.25">
      <c r="A3593" s="30">
        <v>4800</v>
      </c>
      <c r="B3593" s="30" t="s">
        <v>8516</v>
      </c>
      <c r="C3593" s="30" t="s">
        <v>4114</v>
      </c>
      <c r="D3593" s="210">
        <v>48.12</v>
      </c>
    </row>
    <row r="3594" spans="1:4" x14ac:dyDescent="0.25">
      <c r="A3594" s="30">
        <v>4795</v>
      </c>
      <c r="B3594" s="30" t="s">
        <v>8517</v>
      </c>
      <c r="C3594" s="30" t="s">
        <v>4114</v>
      </c>
      <c r="D3594" s="210">
        <v>280.43</v>
      </c>
    </row>
    <row r="3595" spans="1:4" x14ac:dyDescent="0.25">
      <c r="A3595" s="30">
        <v>39694</v>
      </c>
      <c r="B3595" s="30" t="s">
        <v>8518</v>
      </c>
      <c r="C3595" s="30" t="s">
        <v>4114</v>
      </c>
      <c r="D3595" s="210">
        <v>417.17</v>
      </c>
    </row>
    <row r="3596" spans="1:4" x14ac:dyDescent="0.25">
      <c r="A3596" s="30">
        <v>1292</v>
      </c>
      <c r="B3596" s="30" t="s">
        <v>8519</v>
      </c>
      <c r="C3596" s="30" t="s">
        <v>4114</v>
      </c>
      <c r="D3596" s="210">
        <v>45.13</v>
      </c>
    </row>
    <row r="3597" spans="1:4" x14ac:dyDescent="0.25">
      <c r="A3597" s="30">
        <v>1287</v>
      </c>
      <c r="B3597" s="30" t="s">
        <v>8520</v>
      </c>
      <c r="C3597" s="30" t="s">
        <v>4114</v>
      </c>
      <c r="D3597" s="210">
        <v>22.14</v>
      </c>
    </row>
    <row r="3598" spans="1:4" x14ac:dyDescent="0.25">
      <c r="A3598" s="30">
        <v>1297</v>
      </c>
      <c r="B3598" s="30" t="s">
        <v>8521</v>
      </c>
      <c r="C3598" s="30" t="s">
        <v>4114</v>
      </c>
      <c r="D3598" s="210">
        <v>18.36</v>
      </c>
    </row>
    <row r="3599" spans="1:4" x14ac:dyDescent="0.25">
      <c r="A3599" s="30">
        <v>4786</v>
      </c>
      <c r="B3599" s="30" t="s">
        <v>8522</v>
      </c>
      <c r="C3599" s="30" t="s">
        <v>4114</v>
      </c>
      <c r="D3599" s="210">
        <v>87</v>
      </c>
    </row>
    <row r="3600" spans="1:4" x14ac:dyDescent="0.25">
      <c r="A3600" s="30">
        <v>10840</v>
      </c>
      <c r="B3600" s="30" t="s">
        <v>8523</v>
      </c>
      <c r="C3600" s="30" t="s">
        <v>4114</v>
      </c>
      <c r="D3600" s="210">
        <v>280</v>
      </c>
    </row>
    <row r="3601" spans="1:4" x14ac:dyDescent="0.25">
      <c r="A3601" s="30">
        <v>10841</v>
      </c>
      <c r="B3601" s="30" t="s">
        <v>8524</v>
      </c>
      <c r="C3601" s="30" t="s">
        <v>4114</v>
      </c>
      <c r="D3601" s="210">
        <v>211.32</v>
      </c>
    </row>
    <row r="3602" spans="1:4" x14ac:dyDescent="0.25">
      <c r="A3602" s="30">
        <v>25980</v>
      </c>
      <c r="B3602" s="30" t="s">
        <v>8525</v>
      </c>
      <c r="C3602" s="30" t="s">
        <v>4114</v>
      </c>
      <c r="D3602" s="210">
        <v>270.02</v>
      </c>
    </row>
    <row r="3603" spans="1:4" x14ac:dyDescent="0.25">
      <c r="A3603" s="30">
        <v>10842</v>
      </c>
      <c r="B3603" s="30" t="s">
        <v>8526</v>
      </c>
      <c r="C3603" s="30" t="s">
        <v>4114</v>
      </c>
      <c r="D3603" s="210">
        <v>305.24</v>
      </c>
    </row>
    <row r="3604" spans="1:4" x14ac:dyDescent="0.25">
      <c r="A3604" s="30">
        <v>21108</v>
      </c>
      <c r="B3604" s="30" t="s">
        <v>8527</v>
      </c>
      <c r="C3604" s="30" t="s">
        <v>4114</v>
      </c>
      <c r="D3604" s="210">
        <v>60.15</v>
      </c>
    </row>
    <row r="3605" spans="1:4" x14ac:dyDescent="0.25">
      <c r="A3605" s="30">
        <v>38180</v>
      </c>
      <c r="B3605" s="30" t="s">
        <v>8528</v>
      </c>
      <c r="C3605" s="30" t="s">
        <v>4114</v>
      </c>
      <c r="D3605" s="210">
        <v>140.88</v>
      </c>
    </row>
    <row r="3606" spans="1:4" x14ac:dyDescent="0.25">
      <c r="A3606" s="30">
        <v>40648</v>
      </c>
      <c r="B3606" s="30" t="s">
        <v>8529</v>
      </c>
      <c r="C3606" s="30" t="s">
        <v>4114</v>
      </c>
      <c r="D3606" s="210">
        <v>167.04</v>
      </c>
    </row>
    <row r="3607" spans="1:4" x14ac:dyDescent="0.25">
      <c r="A3607" s="30">
        <v>40649</v>
      </c>
      <c r="B3607" s="30" t="s">
        <v>8530</v>
      </c>
      <c r="C3607" s="30" t="s">
        <v>4114</v>
      </c>
      <c r="D3607" s="210">
        <v>97.3</v>
      </c>
    </row>
    <row r="3608" spans="1:4" x14ac:dyDescent="0.25">
      <c r="A3608" s="30">
        <v>40650</v>
      </c>
      <c r="B3608" s="30" t="s">
        <v>8531</v>
      </c>
      <c r="C3608" s="30" t="s">
        <v>4114</v>
      </c>
      <c r="D3608" s="210">
        <v>125.28</v>
      </c>
    </row>
    <row r="3609" spans="1:4" x14ac:dyDescent="0.25">
      <c r="A3609" s="30">
        <v>40651</v>
      </c>
      <c r="B3609" s="30" t="s">
        <v>8532</v>
      </c>
      <c r="C3609" s="30" t="s">
        <v>4114</v>
      </c>
      <c r="D3609" s="210">
        <v>231.07</v>
      </c>
    </row>
    <row r="3610" spans="1:4" x14ac:dyDescent="0.25">
      <c r="A3610" s="30">
        <v>40652</v>
      </c>
      <c r="B3610" s="30" t="s">
        <v>8533</v>
      </c>
      <c r="C3610" s="30" t="s">
        <v>4114</v>
      </c>
      <c r="D3610" s="210">
        <v>123.88</v>
      </c>
    </row>
    <row r="3611" spans="1:4" x14ac:dyDescent="0.25">
      <c r="A3611" s="30">
        <v>40647</v>
      </c>
      <c r="B3611" s="30" t="s">
        <v>8534</v>
      </c>
      <c r="C3611" s="30" t="s">
        <v>4114</v>
      </c>
      <c r="D3611" s="210">
        <v>136.41</v>
      </c>
    </row>
    <row r="3612" spans="1:4" x14ac:dyDescent="0.25">
      <c r="A3612" s="30">
        <v>40653</v>
      </c>
      <c r="B3612" s="30" t="s">
        <v>8535</v>
      </c>
      <c r="C3612" s="30" t="s">
        <v>4114</v>
      </c>
      <c r="D3612" s="210">
        <v>104.4</v>
      </c>
    </row>
    <row r="3613" spans="1:4" x14ac:dyDescent="0.25">
      <c r="A3613" s="30">
        <v>36178</v>
      </c>
      <c r="B3613" s="30" t="s">
        <v>8536</v>
      </c>
      <c r="C3613" s="30" t="s">
        <v>4113</v>
      </c>
      <c r="D3613" s="210">
        <v>11.57</v>
      </c>
    </row>
    <row r="3614" spans="1:4" x14ac:dyDescent="0.25">
      <c r="A3614" s="30">
        <v>38195</v>
      </c>
      <c r="B3614" s="30" t="s">
        <v>8537</v>
      </c>
      <c r="C3614" s="30" t="s">
        <v>4114</v>
      </c>
      <c r="D3614" s="210">
        <v>71.040000000000006</v>
      </c>
    </row>
    <row r="3615" spans="1:4" x14ac:dyDescent="0.25">
      <c r="A3615" s="30">
        <v>38181</v>
      </c>
      <c r="B3615" s="30" t="s">
        <v>8538</v>
      </c>
      <c r="C3615" s="30" t="s">
        <v>4114</v>
      </c>
      <c r="D3615" s="210">
        <v>192.32</v>
      </c>
    </row>
    <row r="3616" spans="1:4" x14ac:dyDescent="0.25">
      <c r="A3616" s="30">
        <v>38182</v>
      </c>
      <c r="B3616" s="30" t="s">
        <v>8539</v>
      </c>
      <c r="C3616" s="30" t="s">
        <v>4114</v>
      </c>
      <c r="D3616" s="210">
        <v>183.19</v>
      </c>
    </row>
    <row r="3617" spans="1:4" x14ac:dyDescent="0.25">
      <c r="A3617" s="30">
        <v>38186</v>
      </c>
      <c r="B3617" s="30" t="s">
        <v>8540</v>
      </c>
      <c r="C3617" s="30" t="s">
        <v>4114</v>
      </c>
      <c r="D3617" s="210">
        <v>476.18</v>
      </c>
    </row>
    <row r="3618" spans="1:4" x14ac:dyDescent="0.25">
      <c r="A3618" s="30">
        <v>38185</v>
      </c>
      <c r="B3618" s="30" t="s">
        <v>8541</v>
      </c>
      <c r="C3618" s="30" t="s">
        <v>4114</v>
      </c>
      <c r="D3618" s="210">
        <v>423.97</v>
      </c>
    </row>
    <row r="3619" spans="1:4" x14ac:dyDescent="0.25">
      <c r="A3619" s="30">
        <v>40654</v>
      </c>
      <c r="B3619" s="30" t="s">
        <v>8542</v>
      </c>
      <c r="C3619" s="30" t="s">
        <v>4114</v>
      </c>
      <c r="D3619" s="210">
        <v>162.16</v>
      </c>
    </row>
    <row r="3620" spans="1:4" x14ac:dyDescent="0.25">
      <c r="A3620" s="30">
        <v>25981</v>
      </c>
      <c r="B3620" s="30" t="s">
        <v>8543</v>
      </c>
      <c r="C3620" s="30" t="s">
        <v>4114</v>
      </c>
      <c r="D3620" s="210">
        <v>223.06</v>
      </c>
    </row>
    <row r="3621" spans="1:4" x14ac:dyDescent="0.25">
      <c r="A3621" s="30">
        <v>4822</v>
      </c>
      <c r="B3621" s="30" t="s">
        <v>8544</v>
      </c>
      <c r="C3621" s="30" t="s">
        <v>4114</v>
      </c>
      <c r="D3621" s="210">
        <v>350.24</v>
      </c>
    </row>
    <row r="3622" spans="1:4" x14ac:dyDescent="0.25">
      <c r="A3622" s="30">
        <v>4818</v>
      </c>
      <c r="B3622" s="30" t="s">
        <v>8545</v>
      </c>
      <c r="C3622" s="30" t="s">
        <v>4114</v>
      </c>
      <c r="D3622" s="210">
        <v>360</v>
      </c>
    </row>
    <row r="3623" spans="1:4" x14ac:dyDescent="0.25">
      <c r="A3623" s="30">
        <v>39567</v>
      </c>
      <c r="B3623" s="30" t="s">
        <v>13547</v>
      </c>
      <c r="C3623" s="30" t="s">
        <v>4114</v>
      </c>
      <c r="D3623" s="210">
        <v>45.02</v>
      </c>
    </row>
    <row r="3624" spans="1:4" x14ac:dyDescent="0.25">
      <c r="A3624" s="30">
        <v>39566</v>
      </c>
      <c r="B3624" s="30" t="s">
        <v>13548</v>
      </c>
      <c r="C3624" s="30" t="s">
        <v>4114</v>
      </c>
      <c r="D3624" s="210">
        <v>52</v>
      </c>
    </row>
    <row r="3625" spans="1:4" x14ac:dyDescent="0.25">
      <c r="A3625" s="30">
        <v>39416</v>
      </c>
      <c r="B3625" s="30" t="s">
        <v>13549</v>
      </c>
      <c r="C3625" s="30" t="s">
        <v>4114</v>
      </c>
      <c r="D3625" s="210">
        <v>27.16</v>
      </c>
    </row>
    <row r="3626" spans="1:4" x14ac:dyDescent="0.25">
      <c r="A3626" s="30">
        <v>39417</v>
      </c>
      <c r="B3626" s="30" t="s">
        <v>13550</v>
      </c>
      <c r="C3626" s="30" t="s">
        <v>4114</v>
      </c>
      <c r="D3626" s="210">
        <v>28.48</v>
      </c>
    </row>
    <row r="3627" spans="1:4" x14ac:dyDescent="0.25">
      <c r="A3627" s="30">
        <v>39414</v>
      </c>
      <c r="B3627" s="30" t="s">
        <v>13551</v>
      </c>
      <c r="C3627" s="30" t="s">
        <v>4114</v>
      </c>
      <c r="D3627" s="210">
        <v>25.51</v>
      </c>
    </row>
    <row r="3628" spans="1:4" x14ac:dyDescent="0.25">
      <c r="A3628" s="30">
        <v>39415</v>
      </c>
      <c r="B3628" s="30" t="s">
        <v>13552</v>
      </c>
      <c r="C3628" s="30" t="s">
        <v>4114</v>
      </c>
      <c r="D3628" s="210">
        <v>27.03</v>
      </c>
    </row>
    <row r="3629" spans="1:4" x14ac:dyDescent="0.25">
      <c r="A3629" s="30">
        <v>39412</v>
      </c>
      <c r="B3629" s="30" t="s">
        <v>13553</v>
      </c>
      <c r="C3629" s="30" t="s">
        <v>4114</v>
      </c>
      <c r="D3629" s="210">
        <v>19.21</v>
      </c>
    </row>
    <row r="3630" spans="1:4" x14ac:dyDescent="0.25">
      <c r="A3630" s="30">
        <v>39413</v>
      </c>
      <c r="B3630" s="30" t="s">
        <v>13554</v>
      </c>
      <c r="C3630" s="30" t="s">
        <v>4114</v>
      </c>
      <c r="D3630" s="210">
        <v>19.02</v>
      </c>
    </row>
    <row r="3631" spans="1:4" x14ac:dyDescent="0.25">
      <c r="A3631" s="30">
        <v>11062</v>
      </c>
      <c r="B3631" s="30" t="s">
        <v>8546</v>
      </c>
      <c r="C3631" s="30" t="s">
        <v>4114</v>
      </c>
      <c r="D3631" s="210">
        <v>68.81</v>
      </c>
    </row>
    <row r="3632" spans="1:4" x14ac:dyDescent="0.25">
      <c r="A3632" s="30">
        <v>11063</v>
      </c>
      <c r="B3632" s="30" t="s">
        <v>8547</v>
      </c>
      <c r="C3632" s="30" t="s">
        <v>4114</v>
      </c>
      <c r="D3632" s="210">
        <v>66.62</v>
      </c>
    </row>
    <row r="3633" spans="1:4" x14ac:dyDescent="0.25">
      <c r="A3633" s="30">
        <v>13521</v>
      </c>
      <c r="B3633" s="30" t="s">
        <v>8548</v>
      </c>
      <c r="C3633" s="30" t="s">
        <v>4113</v>
      </c>
      <c r="D3633" s="210">
        <v>74.25</v>
      </c>
    </row>
    <row r="3634" spans="1:4" x14ac:dyDescent="0.25">
      <c r="A3634" s="30">
        <v>10851</v>
      </c>
      <c r="B3634" s="30" t="s">
        <v>8549</v>
      </c>
      <c r="C3634" s="30" t="s">
        <v>4113</v>
      </c>
      <c r="D3634" s="210">
        <v>54.33</v>
      </c>
    </row>
    <row r="3635" spans="1:4" x14ac:dyDescent="0.25">
      <c r="A3635" s="30">
        <v>39515</v>
      </c>
      <c r="B3635" s="30" t="s">
        <v>8550</v>
      </c>
      <c r="C3635" s="30" t="s">
        <v>4113</v>
      </c>
      <c r="D3635" s="210">
        <v>51.05</v>
      </c>
    </row>
    <row r="3636" spans="1:4" x14ac:dyDescent="0.25">
      <c r="A3636" s="30">
        <v>39516</v>
      </c>
      <c r="B3636" s="30" t="s">
        <v>8551</v>
      </c>
      <c r="C3636" s="30" t="s">
        <v>4113</v>
      </c>
      <c r="D3636" s="210">
        <v>43.04</v>
      </c>
    </row>
    <row r="3637" spans="1:4" x14ac:dyDescent="0.25">
      <c r="A3637" s="30">
        <v>39514</v>
      </c>
      <c r="B3637" s="30" t="s">
        <v>8552</v>
      </c>
      <c r="C3637" s="30" t="s">
        <v>4113</v>
      </c>
      <c r="D3637" s="210">
        <v>26.78</v>
      </c>
    </row>
    <row r="3638" spans="1:4" x14ac:dyDescent="0.25">
      <c r="A3638" s="30">
        <v>4812</v>
      </c>
      <c r="B3638" s="30" t="s">
        <v>13555</v>
      </c>
      <c r="C3638" s="30" t="s">
        <v>4114</v>
      </c>
      <c r="D3638" s="210">
        <v>12.44</v>
      </c>
    </row>
    <row r="3639" spans="1:4" x14ac:dyDescent="0.25">
      <c r="A3639" s="30">
        <v>10849</v>
      </c>
      <c r="B3639" s="30" t="s">
        <v>8553</v>
      </c>
      <c r="C3639" s="30" t="s">
        <v>4113</v>
      </c>
      <c r="D3639" s="211">
        <v>1080.01</v>
      </c>
    </row>
    <row r="3640" spans="1:4" x14ac:dyDescent="0.25">
      <c r="A3640" s="30">
        <v>10848</v>
      </c>
      <c r="B3640" s="30" t="s">
        <v>8554</v>
      </c>
      <c r="C3640" s="30" t="s">
        <v>4113</v>
      </c>
      <c r="D3640" s="210">
        <v>678.38</v>
      </c>
    </row>
    <row r="3641" spans="1:4" x14ac:dyDescent="0.25">
      <c r="A3641" s="30">
        <v>4813</v>
      </c>
      <c r="B3641" s="30" t="s">
        <v>8555</v>
      </c>
      <c r="C3641" s="30" t="s">
        <v>4114</v>
      </c>
      <c r="D3641" s="210">
        <v>225</v>
      </c>
    </row>
    <row r="3642" spans="1:4" x14ac:dyDescent="0.25">
      <c r="A3642" s="30">
        <v>37560</v>
      </c>
      <c r="B3642" s="30" t="s">
        <v>13556</v>
      </c>
      <c r="C3642" s="30" t="s">
        <v>4113</v>
      </c>
      <c r="D3642" s="210">
        <v>44.09</v>
      </c>
    </row>
    <row r="3643" spans="1:4" x14ac:dyDescent="0.25">
      <c r="A3643" s="30">
        <v>37557</v>
      </c>
      <c r="B3643" s="30" t="s">
        <v>13557</v>
      </c>
      <c r="C3643" s="30" t="s">
        <v>4113</v>
      </c>
      <c r="D3643" s="210">
        <v>13.39</v>
      </c>
    </row>
    <row r="3644" spans="1:4" x14ac:dyDescent="0.25">
      <c r="A3644" s="30">
        <v>37556</v>
      </c>
      <c r="B3644" s="30" t="s">
        <v>13558</v>
      </c>
      <c r="C3644" s="30" t="s">
        <v>4113</v>
      </c>
      <c r="D3644" s="210">
        <v>25.91</v>
      </c>
    </row>
    <row r="3645" spans="1:4" x14ac:dyDescent="0.25">
      <c r="A3645" s="30">
        <v>37559</v>
      </c>
      <c r="B3645" s="30" t="s">
        <v>13559</v>
      </c>
      <c r="C3645" s="30" t="s">
        <v>4113</v>
      </c>
      <c r="D3645" s="210">
        <v>31.78</v>
      </c>
    </row>
    <row r="3646" spans="1:4" x14ac:dyDescent="0.25">
      <c r="A3646" s="30">
        <v>37539</v>
      </c>
      <c r="B3646" s="30" t="s">
        <v>13560</v>
      </c>
      <c r="C3646" s="30" t="s">
        <v>4113</v>
      </c>
      <c r="D3646" s="210">
        <v>22.4</v>
      </c>
    </row>
    <row r="3647" spans="1:4" x14ac:dyDescent="0.25">
      <c r="A3647" s="30">
        <v>37558</v>
      </c>
      <c r="B3647" s="30" t="s">
        <v>13561</v>
      </c>
      <c r="C3647" s="30" t="s">
        <v>4113</v>
      </c>
      <c r="D3647" s="210">
        <v>41.76</v>
      </c>
    </row>
    <row r="3648" spans="1:4" x14ac:dyDescent="0.25">
      <c r="A3648" s="30">
        <v>34723</v>
      </c>
      <c r="B3648" s="30" t="s">
        <v>8556</v>
      </c>
      <c r="C3648" s="30" t="s">
        <v>4114</v>
      </c>
      <c r="D3648" s="210">
        <v>519.75</v>
      </c>
    </row>
    <row r="3649" spans="1:4" x14ac:dyDescent="0.25">
      <c r="A3649" s="30">
        <v>34721</v>
      </c>
      <c r="B3649" s="30" t="s">
        <v>8557</v>
      </c>
      <c r="C3649" s="30" t="s">
        <v>4114</v>
      </c>
      <c r="D3649" s="210">
        <v>648</v>
      </c>
    </row>
    <row r="3650" spans="1:4" x14ac:dyDescent="0.25">
      <c r="A3650" s="30">
        <v>4309</v>
      </c>
      <c r="B3650" s="30" t="s">
        <v>8558</v>
      </c>
      <c r="C3650" s="30" t="s">
        <v>4113</v>
      </c>
      <c r="D3650" s="210">
        <v>6.51</v>
      </c>
    </row>
    <row r="3651" spans="1:4" x14ac:dyDescent="0.25">
      <c r="A3651" s="30">
        <v>4307</v>
      </c>
      <c r="B3651" s="30" t="s">
        <v>8559</v>
      </c>
      <c r="C3651" s="30" t="s">
        <v>4113</v>
      </c>
      <c r="D3651" s="210">
        <v>11.14</v>
      </c>
    </row>
    <row r="3652" spans="1:4" x14ac:dyDescent="0.25">
      <c r="A3652" s="30">
        <v>10850</v>
      </c>
      <c r="B3652" s="30" t="s">
        <v>8560</v>
      </c>
      <c r="C3652" s="30" t="s">
        <v>4113</v>
      </c>
      <c r="D3652" s="210">
        <v>33.75</v>
      </c>
    </row>
    <row r="3653" spans="1:4" x14ac:dyDescent="0.25">
      <c r="A3653" s="30">
        <v>42438</v>
      </c>
      <c r="B3653" s="30" t="s">
        <v>8561</v>
      </c>
      <c r="C3653" s="30" t="s">
        <v>4113</v>
      </c>
      <c r="D3653" s="211">
        <v>1789.7</v>
      </c>
    </row>
    <row r="3654" spans="1:4" x14ac:dyDescent="0.25">
      <c r="A3654" s="30">
        <v>4792</v>
      </c>
      <c r="B3654" s="30" t="s">
        <v>8562</v>
      </c>
      <c r="C3654" s="30" t="s">
        <v>4114</v>
      </c>
      <c r="D3654" s="210">
        <v>135.24</v>
      </c>
    </row>
    <row r="3655" spans="1:4" x14ac:dyDescent="0.25">
      <c r="A3655" s="30">
        <v>4790</v>
      </c>
      <c r="B3655" s="30" t="s">
        <v>8563</v>
      </c>
      <c r="C3655" s="30" t="s">
        <v>4114</v>
      </c>
      <c r="D3655" s="210">
        <v>81.31</v>
      </c>
    </row>
    <row r="3656" spans="1:4" x14ac:dyDescent="0.25">
      <c r="A3656" s="30">
        <v>40671</v>
      </c>
      <c r="B3656" s="30" t="s">
        <v>8564</v>
      </c>
      <c r="C3656" s="30" t="s">
        <v>4114</v>
      </c>
      <c r="D3656" s="210">
        <v>75.959999999999994</v>
      </c>
    </row>
    <row r="3657" spans="1:4" x14ac:dyDescent="0.25">
      <c r="A3657" s="30">
        <v>7552</v>
      </c>
      <c r="B3657" s="30" t="s">
        <v>8565</v>
      </c>
      <c r="C3657" s="30" t="s">
        <v>4113</v>
      </c>
      <c r="D3657" s="210">
        <v>24.9</v>
      </c>
    </row>
    <row r="3658" spans="1:4" x14ac:dyDescent="0.25">
      <c r="A3658" s="30">
        <v>4893</v>
      </c>
      <c r="B3658" s="30" t="s">
        <v>8566</v>
      </c>
      <c r="C3658" s="30" t="s">
        <v>4113</v>
      </c>
      <c r="D3658" s="210">
        <v>8.82</v>
      </c>
    </row>
    <row r="3659" spans="1:4" x14ac:dyDescent="0.25">
      <c r="A3659" s="30">
        <v>4894</v>
      </c>
      <c r="B3659" s="30" t="s">
        <v>8567</v>
      </c>
      <c r="C3659" s="30" t="s">
        <v>4113</v>
      </c>
      <c r="D3659" s="210">
        <v>7.56</v>
      </c>
    </row>
    <row r="3660" spans="1:4" x14ac:dyDescent="0.25">
      <c r="A3660" s="30">
        <v>4888</v>
      </c>
      <c r="B3660" s="30" t="s">
        <v>8568</v>
      </c>
      <c r="C3660" s="30" t="s">
        <v>4113</v>
      </c>
      <c r="D3660" s="210">
        <v>2.57</v>
      </c>
    </row>
    <row r="3661" spans="1:4" x14ac:dyDescent="0.25">
      <c r="A3661" s="30">
        <v>4890</v>
      </c>
      <c r="B3661" s="30" t="s">
        <v>8569</v>
      </c>
      <c r="C3661" s="30" t="s">
        <v>4113</v>
      </c>
      <c r="D3661" s="210">
        <v>4.84</v>
      </c>
    </row>
    <row r="3662" spans="1:4" x14ac:dyDescent="0.25">
      <c r="A3662" s="30">
        <v>12411</v>
      </c>
      <c r="B3662" s="30" t="s">
        <v>8570</v>
      </c>
      <c r="C3662" s="30" t="s">
        <v>4113</v>
      </c>
      <c r="D3662" s="210">
        <v>26.08</v>
      </c>
    </row>
    <row r="3663" spans="1:4" x14ac:dyDescent="0.25">
      <c r="A3663" s="30">
        <v>4891</v>
      </c>
      <c r="B3663" s="30" t="s">
        <v>8571</v>
      </c>
      <c r="C3663" s="30" t="s">
        <v>4113</v>
      </c>
      <c r="D3663" s="210">
        <v>13.04</v>
      </c>
    </row>
    <row r="3664" spans="1:4" x14ac:dyDescent="0.25">
      <c r="A3664" s="30">
        <v>4889</v>
      </c>
      <c r="B3664" s="30" t="s">
        <v>8572</v>
      </c>
      <c r="C3664" s="30" t="s">
        <v>4113</v>
      </c>
      <c r="D3664" s="210">
        <v>3.48</v>
      </c>
    </row>
    <row r="3665" spans="1:4" x14ac:dyDescent="0.25">
      <c r="A3665" s="30">
        <v>4892</v>
      </c>
      <c r="B3665" s="30" t="s">
        <v>8573</v>
      </c>
      <c r="C3665" s="30" t="s">
        <v>4113</v>
      </c>
      <c r="D3665" s="210">
        <v>36.520000000000003</v>
      </c>
    </row>
    <row r="3666" spans="1:4" x14ac:dyDescent="0.25">
      <c r="A3666" s="30">
        <v>12412</v>
      </c>
      <c r="B3666" s="30" t="s">
        <v>8574</v>
      </c>
      <c r="C3666" s="30" t="s">
        <v>4113</v>
      </c>
      <c r="D3666" s="210">
        <v>67.87</v>
      </c>
    </row>
    <row r="3667" spans="1:4" x14ac:dyDescent="0.25">
      <c r="A3667" s="30">
        <v>11073</v>
      </c>
      <c r="B3667" s="30" t="s">
        <v>8575</v>
      </c>
      <c r="C3667" s="30" t="s">
        <v>4113</v>
      </c>
      <c r="D3667" s="210">
        <v>4.97</v>
      </c>
    </row>
    <row r="3668" spans="1:4" x14ac:dyDescent="0.25">
      <c r="A3668" s="30">
        <v>11071</v>
      </c>
      <c r="B3668" s="30" t="s">
        <v>8576</v>
      </c>
      <c r="C3668" s="30" t="s">
        <v>4113</v>
      </c>
      <c r="D3668" s="210">
        <v>8.0500000000000007</v>
      </c>
    </row>
    <row r="3669" spans="1:4" x14ac:dyDescent="0.25">
      <c r="A3669" s="30">
        <v>11072</v>
      </c>
      <c r="B3669" s="30" t="s">
        <v>8577</v>
      </c>
      <c r="C3669" s="30" t="s">
        <v>4113</v>
      </c>
      <c r="D3669" s="210">
        <v>2.81</v>
      </c>
    </row>
    <row r="3670" spans="1:4" x14ac:dyDescent="0.25">
      <c r="A3670" s="30">
        <v>4895</v>
      </c>
      <c r="B3670" s="30" t="s">
        <v>8578</v>
      </c>
      <c r="C3670" s="30" t="s">
        <v>4113</v>
      </c>
      <c r="D3670" s="210">
        <v>0.54</v>
      </c>
    </row>
    <row r="3671" spans="1:4" x14ac:dyDescent="0.25">
      <c r="A3671" s="30">
        <v>4907</v>
      </c>
      <c r="B3671" s="30" t="s">
        <v>8579</v>
      </c>
      <c r="C3671" s="30" t="s">
        <v>4113</v>
      </c>
      <c r="D3671" s="210">
        <v>38.979999999999997</v>
      </c>
    </row>
    <row r="3672" spans="1:4" x14ac:dyDescent="0.25">
      <c r="A3672" s="30">
        <v>4902</v>
      </c>
      <c r="B3672" s="30" t="s">
        <v>8580</v>
      </c>
      <c r="C3672" s="30" t="s">
        <v>4113</v>
      </c>
      <c r="D3672" s="210">
        <v>88.23</v>
      </c>
    </row>
    <row r="3673" spans="1:4" x14ac:dyDescent="0.25">
      <c r="A3673" s="30">
        <v>4908</v>
      </c>
      <c r="B3673" s="30" t="s">
        <v>8581</v>
      </c>
      <c r="C3673" s="30" t="s">
        <v>4113</v>
      </c>
      <c r="D3673" s="210">
        <v>179.16</v>
      </c>
    </row>
    <row r="3674" spans="1:4" x14ac:dyDescent="0.25">
      <c r="A3674" s="30">
        <v>4909</v>
      </c>
      <c r="B3674" s="30" t="s">
        <v>8582</v>
      </c>
      <c r="C3674" s="30" t="s">
        <v>4113</v>
      </c>
      <c r="D3674" s="210">
        <v>346.01</v>
      </c>
    </row>
    <row r="3675" spans="1:4" x14ac:dyDescent="0.25">
      <c r="A3675" s="30">
        <v>4903</v>
      </c>
      <c r="B3675" s="30" t="s">
        <v>8583</v>
      </c>
      <c r="C3675" s="30" t="s">
        <v>4113</v>
      </c>
      <c r="D3675" s="211">
        <v>1017.4</v>
      </c>
    </row>
    <row r="3676" spans="1:4" x14ac:dyDescent="0.25">
      <c r="A3676" s="30">
        <v>4897</v>
      </c>
      <c r="B3676" s="30" t="s">
        <v>8584</v>
      </c>
      <c r="C3676" s="30" t="s">
        <v>4113</v>
      </c>
      <c r="D3676" s="210">
        <v>2.2799999999999998</v>
      </c>
    </row>
    <row r="3677" spans="1:4" x14ac:dyDescent="0.25">
      <c r="A3677" s="30">
        <v>4896</v>
      </c>
      <c r="B3677" s="30" t="s">
        <v>8585</v>
      </c>
      <c r="C3677" s="30" t="s">
        <v>4113</v>
      </c>
      <c r="D3677" s="210">
        <v>0.81</v>
      </c>
    </row>
    <row r="3678" spans="1:4" x14ac:dyDescent="0.25">
      <c r="A3678" s="30">
        <v>4900</v>
      </c>
      <c r="B3678" s="30" t="s">
        <v>8586</v>
      </c>
      <c r="C3678" s="30" t="s">
        <v>4113</v>
      </c>
      <c r="D3678" s="210">
        <v>6.8</v>
      </c>
    </row>
    <row r="3679" spans="1:4" x14ac:dyDescent="0.25">
      <c r="A3679" s="30">
        <v>4898</v>
      </c>
      <c r="B3679" s="30" t="s">
        <v>8587</v>
      </c>
      <c r="C3679" s="30" t="s">
        <v>4113</v>
      </c>
      <c r="D3679" s="210">
        <v>2.54</v>
      </c>
    </row>
    <row r="3680" spans="1:4" x14ac:dyDescent="0.25">
      <c r="A3680" s="30">
        <v>4899</v>
      </c>
      <c r="B3680" s="30" t="s">
        <v>8588</v>
      </c>
      <c r="C3680" s="30" t="s">
        <v>4113</v>
      </c>
      <c r="D3680" s="210">
        <v>9.34</v>
      </c>
    </row>
    <row r="3681" spans="1:4" x14ac:dyDescent="0.25">
      <c r="A3681" s="30">
        <v>11096</v>
      </c>
      <c r="B3681" s="30" t="s">
        <v>8589</v>
      </c>
      <c r="C3681" s="30" t="s">
        <v>4117</v>
      </c>
      <c r="D3681" s="210">
        <v>0.41</v>
      </c>
    </row>
    <row r="3682" spans="1:4" x14ac:dyDescent="0.25">
      <c r="A3682" s="30">
        <v>4741</v>
      </c>
      <c r="B3682" s="30" t="s">
        <v>8590</v>
      </c>
      <c r="C3682" s="30" t="s">
        <v>4119</v>
      </c>
      <c r="D3682" s="210">
        <v>75.03</v>
      </c>
    </row>
    <row r="3683" spans="1:4" x14ac:dyDescent="0.25">
      <c r="A3683" s="30">
        <v>4752</v>
      </c>
      <c r="B3683" s="30" t="s">
        <v>8591</v>
      </c>
      <c r="C3683" s="30" t="s">
        <v>4115</v>
      </c>
      <c r="D3683" s="210">
        <v>9.82</v>
      </c>
    </row>
    <row r="3684" spans="1:4" x14ac:dyDescent="0.25">
      <c r="A3684" s="30">
        <v>41091</v>
      </c>
      <c r="B3684" s="30" t="s">
        <v>8592</v>
      </c>
      <c r="C3684" s="30" t="s">
        <v>4120</v>
      </c>
      <c r="D3684" s="211">
        <v>1741.33</v>
      </c>
    </row>
    <row r="3685" spans="1:4" x14ac:dyDescent="0.25">
      <c r="A3685" s="30">
        <v>13954</v>
      </c>
      <c r="B3685" s="30" t="s">
        <v>8593</v>
      </c>
      <c r="C3685" s="30" t="s">
        <v>4113</v>
      </c>
      <c r="D3685" s="211">
        <v>6438.55</v>
      </c>
    </row>
    <row r="3686" spans="1:4" x14ac:dyDescent="0.25">
      <c r="A3686" s="30">
        <v>3411</v>
      </c>
      <c r="B3686" s="30" t="s">
        <v>8594</v>
      </c>
      <c r="C3686" s="30" t="s">
        <v>4117</v>
      </c>
      <c r="D3686" s="210">
        <v>53.37</v>
      </c>
    </row>
    <row r="3687" spans="1:4" x14ac:dyDescent="0.25">
      <c r="A3687" s="30">
        <v>39995</v>
      </c>
      <c r="B3687" s="30" t="s">
        <v>8595</v>
      </c>
      <c r="C3687" s="30" t="s">
        <v>4119</v>
      </c>
      <c r="D3687" s="210">
        <v>410.62</v>
      </c>
    </row>
    <row r="3688" spans="1:4" x14ac:dyDescent="0.25">
      <c r="A3688" s="30">
        <v>11615</v>
      </c>
      <c r="B3688" s="30" t="s">
        <v>8596</v>
      </c>
      <c r="C3688" s="30" t="s">
        <v>4114</v>
      </c>
      <c r="D3688" s="210">
        <v>3.48</v>
      </c>
    </row>
    <row r="3689" spans="1:4" x14ac:dyDescent="0.25">
      <c r="A3689" s="30">
        <v>3408</v>
      </c>
      <c r="B3689" s="30" t="s">
        <v>8597</v>
      </c>
      <c r="C3689" s="30" t="s">
        <v>4114</v>
      </c>
      <c r="D3689" s="210">
        <v>9.25</v>
      </c>
    </row>
    <row r="3690" spans="1:4" x14ac:dyDescent="0.25">
      <c r="A3690" s="30">
        <v>3409</v>
      </c>
      <c r="B3690" s="30" t="s">
        <v>8598</v>
      </c>
      <c r="C3690" s="30" t="s">
        <v>4114</v>
      </c>
      <c r="D3690" s="210">
        <v>23.12</v>
      </c>
    </row>
    <row r="3691" spans="1:4" x14ac:dyDescent="0.25">
      <c r="A3691" s="30">
        <v>11427</v>
      </c>
      <c r="B3691" s="30" t="s">
        <v>8599</v>
      </c>
      <c r="C3691" s="30" t="s">
        <v>4117</v>
      </c>
      <c r="D3691" s="210">
        <v>101.73</v>
      </c>
    </row>
    <row r="3692" spans="1:4" x14ac:dyDescent="0.25">
      <c r="A3692" s="30">
        <v>4491</v>
      </c>
      <c r="B3692" s="30" t="s">
        <v>13562</v>
      </c>
      <c r="C3692" s="30" t="s">
        <v>4116</v>
      </c>
      <c r="D3692" s="210">
        <v>7.99</v>
      </c>
    </row>
    <row r="3693" spans="1:4" x14ac:dyDescent="0.25">
      <c r="A3693" s="30">
        <v>2745</v>
      </c>
      <c r="B3693" s="30" t="s">
        <v>13563</v>
      </c>
      <c r="C3693" s="30" t="s">
        <v>4116</v>
      </c>
      <c r="D3693" s="210">
        <v>2.42</v>
      </c>
    </row>
    <row r="3694" spans="1:4" x14ac:dyDescent="0.25">
      <c r="A3694" s="30">
        <v>14439</v>
      </c>
      <c r="B3694" s="30" t="s">
        <v>13564</v>
      </c>
      <c r="C3694" s="30" t="s">
        <v>4116</v>
      </c>
      <c r="D3694" s="210">
        <v>3</v>
      </c>
    </row>
    <row r="3695" spans="1:4" x14ac:dyDescent="0.25">
      <c r="A3695" s="30">
        <v>26022</v>
      </c>
      <c r="B3695" s="30" t="s">
        <v>8600</v>
      </c>
      <c r="C3695" s="30" t="s">
        <v>4113</v>
      </c>
      <c r="D3695" s="210">
        <v>186.63</v>
      </c>
    </row>
    <row r="3696" spans="1:4" x14ac:dyDescent="0.25">
      <c r="A3696" s="30">
        <v>12362</v>
      </c>
      <c r="B3696" s="30" t="s">
        <v>8601</v>
      </c>
      <c r="C3696" s="30" t="s">
        <v>4113</v>
      </c>
      <c r="D3696" s="210">
        <v>13.21</v>
      </c>
    </row>
    <row r="3697" spans="1:4" x14ac:dyDescent="0.25">
      <c r="A3697" s="30">
        <v>421</v>
      </c>
      <c r="B3697" s="30" t="s">
        <v>13565</v>
      </c>
      <c r="C3697" s="30" t="s">
        <v>4113</v>
      </c>
      <c r="D3697" s="210">
        <v>13.33</v>
      </c>
    </row>
    <row r="3698" spans="1:4" x14ac:dyDescent="0.25">
      <c r="A3698" s="30">
        <v>14148</v>
      </c>
      <c r="B3698" s="30" t="s">
        <v>8602</v>
      </c>
      <c r="C3698" s="30" t="s">
        <v>4113</v>
      </c>
      <c r="D3698" s="210">
        <v>0.86</v>
      </c>
    </row>
    <row r="3699" spans="1:4" x14ac:dyDescent="0.25">
      <c r="A3699" s="30">
        <v>4341</v>
      </c>
      <c r="B3699" s="30" t="s">
        <v>8603</v>
      </c>
      <c r="C3699" s="30" t="s">
        <v>4113</v>
      </c>
      <c r="D3699" s="210">
        <v>0.56000000000000005</v>
      </c>
    </row>
    <row r="3700" spans="1:4" x14ac:dyDescent="0.25">
      <c r="A3700" s="30">
        <v>4337</v>
      </c>
      <c r="B3700" s="30" t="s">
        <v>8604</v>
      </c>
      <c r="C3700" s="30" t="s">
        <v>4113</v>
      </c>
      <c r="D3700" s="210">
        <v>1.41</v>
      </c>
    </row>
    <row r="3701" spans="1:4" x14ac:dyDescent="0.25">
      <c r="A3701" s="30">
        <v>4339</v>
      </c>
      <c r="B3701" s="30" t="s">
        <v>8605</v>
      </c>
      <c r="C3701" s="30" t="s">
        <v>4113</v>
      </c>
      <c r="D3701" s="210">
        <v>0.3</v>
      </c>
    </row>
    <row r="3702" spans="1:4" x14ac:dyDescent="0.25">
      <c r="A3702" s="30">
        <v>39997</v>
      </c>
      <c r="B3702" s="30" t="s">
        <v>8606</v>
      </c>
      <c r="C3702" s="30" t="s">
        <v>4113</v>
      </c>
      <c r="D3702" s="210">
        <v>0.16</v>
      </c>
    </row>
    <row r="3703" spans="1:4" x14ac:dyDescent="0.25">
      <c r="A3703" s="30">
        <v>11971</v>
      </c>
      <c r="B3703" s="30" t="s">
        <v>8607</v>
      </c>
      <c r="C3703" s="30" t="s">
        <v>4113</v>
      </c>
      <c r="D3703" s="210">
        <v>2.34</v>
      </c>
    </row>
    <row r="3704" spans="1:4" x14ac:dyDescent="0.25">
      <c r="A3704" s="30">
        <v>4342</v>
      </c>
      <c r="B3704" s="30" t="s">
        <v>8608</v>
      </c>
      <c r="C3704" s="30" t="s">
        <v>4113</v>
      </c>
      <c r="D3704" s="210">
        <v>0.12</v>
      </c>
    </row>
    <row r="3705" spans="1:4" x14ac:dyDescent="0.25">
      <c r="A3705" s="30">
        <v>4330</v>
      </c>
      <c r="B3705" s="30" t="s">
        <v>8609</v>
      </c>
      <c r="C3705" s="30" t="s">
        <v>4113</v>
      </c>
      <c r="D3705" s="210">
        <v>0.08</v>
      </c>
    </row>
    <row r="3706" spans="1:4" x14ac:dyDescent="0.25">
      <c r="A3706" s="30">
        <v>4340</v>
      </c>
      <c r="B3706" s="30" t="s">
        <v>8610</v>
      </c>
      <c r="C3706" s="30" t="s">
        <v>4113</v>
      </c>
      <c r="D3706" s="210">
        <v>0.65</v>
      </c>
    </row>
    <row r="3707" spans="1:4" x14ac:dyDescent="0.25">
      <c r="A3707" s="30">
        <v>5088</v>
      </c>
      <c r="B3707" s="30" t="s">
        <v>13566</v>
      </c>
      <c r="C3707" s="30" t="s">
        <v>4113</v>
      </c>
      <c r="D3707" s="210">
        <v>7.2</v>
      </c>
    </row>
    <row r="3708" spans="1:4" x14ac:dyDescent="0.25">
      <c r="A3708" s="30">
        <v>11154</v>
      </c>
      <c r="B3708" s="30" t="s">
        <v>8611</v>
      </c>
      <c r="C3708" s="30" t="s">
        <v>4113</v>
      </c>
      <c r="D3708" s="211">
        <v>1087.52</v>
      </c>
    </row>
    <row r="3709" spans="1:4" x14ac:dyDescent="0.25">
      <c r="A3709" s="30">
        <v>4989</v>
      </c>
      <c r="B3709" s="30" t="s">
        <v>13567</v>
      </c>
      <c r="C3709" s="30" t="s">
        <v>4113</v>
      </c>
      <c r="D3709" s="210">
        <v>288.51</v>
      </c>
    </row>
    <row r="3710" spans="1:4" x14ac:dyDescent="0.25">
      <c r="A3710" s="30">
        <v>4982</v>
      </c>
      <c r="B3710" s="30" t="s">
        <v>13568</v>
      </c>
      <c r="C3710" s="30" t="s">
        <v>4113</v>
      </c>
      <c r="D3710" s="210">
        <v>270.61</v>
      </c>
    </row>
    <row r="3711" spans="1:4" x14ac:dyDescent="0.25">
      <c r="A3711" s="30">
        <v>4962</v>
      </c>
      <c r="B3711" s="30" t="s">
        <v>13569</v>
      </c>
      <c r="C3711" s="30" t="s">
        <v>4113</v>
      </c>
      <c r="D3711" s="210">
        <v>213.41</v>
      </c>
    </row>
    <row r="3712" spans="1:4" x14ac:dyDescent="0.25">
      <c r="A3712" s="30">
        <v>4981</v>
      </c>
      <c r="B3712" s="30" t="s">
        <v>13570</v>
      </c>
      <c r="C3712" s="30" t="s">
        <v>4113</v>
      </c>
      <c r="D3712" s="210">
        <v>189.99</v>
      </c>
    </row>
    <row r="3713" spans="1:4" x14ac:dyDescent="0.25">
      <c r="A3713" s="30">
        <v>4964</v>
      </c>
      <c r="B3713" s="30" t="s">
        <v>13571</v>
      </c>
      <c r="C3713" s="30" t="s">
        <v>4113</v>
      </c>
      <c r="D3713" s="210">
        <v>241.02</v>
      </c>
    </row>
    <row r="3714" spans="1:4" x14ac:dyDescent="0.25">
      <c r="A3714" s="30">
        <v>4992</v>
      </c>
      <c r="B3714" s="30" t="s">
        <v>13572</v>
      </c>
      <c r="C3714" s="30" t="s">
        <v>4113</v>
      </c>
      <c r="D3714" s="210">
        <v>235.44</v>
      </c>
    </row>
    <row r="3715" spans="1:4" x14ac:dyDescent="0.25">
      <c r="A3715" s="30">
        <v>4987</v>
      </c>
      <c r="B3715" s="30" t="s">
        <v>13573</v>
      </c>
      <c r="C3715" s="30" t="s">
        <v>4113</v>
      </c>
      <c r="D3715" s="210">
        <v>269.36</v>
      </c>
    </row>
    <row r="3716" spans="1:4" x14ac:dyDescent="0.25">
      <c r="A3716" s="30">
        <v>39021</v>
      </c>
      <c r="B3716" s="30" t="s">
        <v>8612</v>
      </c>
      <c r="C3716" s="30" t="s">
        <v>4113</v>
      </c>
      <c r="D3716" s="210">
        <v>489.16</v>
      </c>
    </row>
    <row r="3717" spans="1:4" x14ac:dyDescent="0.25">
      <c r="A3717" s="30">
        <v>39022</v>
      </c>
      <c r="B3717" s="30" t="s">
        <v>8613</v>
      </c>
      <c r="C3717" s="30" t="s">
        <v>4113</v>
      </c>
      <c r="D3717" s="210">
        <v>604.95000000000005</v>
      </c>
    </row>
    <row r="3718" spans="1:4" x14ac:dyDescent="0.25">
      <c r="A3718" s="30">
        <v>39024</v>
      </c>
      <c r="B3718" s="30" t="s">
        <v>8614</v>
      </c>
      <c r="C3718" s="30" t="s">
        <v>4113</v>
      </c>
      <c r="D3718" s="210">
        <v>653.24</v>
      </c>
    </row>
    <row r="3719" spans="1:4" x14ac:dyDescent="0.25">
      <c r="A3719" s="30">
        <v>4914</v>
      </c>
      <c r="B3719" s="30" t="s">
        <v>8615</v>
      </c>
      <c r="C3719" s="30" t="s">
        <v>4114</v>
      </c>
      <c r="D3719" s="210">
        <v>529.66</v>
      </c>
    </row>
    <row r="3720" spans="1:4" x14ac:dyDescent="0.25">
      <c r="A3720" s="30">
        <v>4917</v>
      </c>
      <c r="B3720" s="30" t="s">
        <v>8616</v>
      </c>
      <c r="C3720" s="30" t="s">
        <v>4114</v>
      </c>
      <c r="D3720" s="210">
        <v>365.79</v>
      </c>
    </row>
    <row r="3721" spans="1:4" x14ac:dyDescent="0.25">
      <c r="A3721" s="30">
        <v>39025</v>
      </c>
      <c r="B3721" s="30" t="s">
        <v>8617</v>
      </c>
      <c r="C3721" s="30" t="s">
        <v>4113</v>
      </c>
      <c r="D3721" s="210">
        <v>669.83</v>
      </c>
    </row>
    <row r="3722" spans="1:4" x14ac:dyDescent="0.25">
      <c r="A3722" s="30">
        <v>4930</v>
      </c>
      <c r="B3722" s="30" t="s">
        <v>8618</v>
      </c>
      <c r="C3722" s="30" t="s">
        <v>4114</v>
      </c>
      <c r="D3722" s="210">
        <v>525.71</v>
      </c>
    </row>
    <row r="3723" spans="1:4" x14ac:dyDescent="0.25">
      <c r="A3723" s="30">
        <v>4922</v>
      </c>
      <c r="B3723" s="30" t="s">
        <v>8619</v>
      </c>
      <c r="C3723" s="30" t="s">
        <v>4114</v>
      </c>
      <c r="D3723" s="210">
        <v>339.3</v>
      </c>
    </row>
    <row r="3724" spans="1:4" x14ac:dyDescent="0.25">
      <c r="A3724" s="30">
        <v>4911</v>
      </c>
      <c r="B3724" s="30" t="s">
        <v>8620</v>
      </c>
      <c r="C3724" s="30" t="s">
        <v>4114</v>
      </c>
      <c r="D3724" s="210">
        <v>344.4</v>
      </c>
    </row>
    <row r="3725" spans="1:4" x14ac:dyDescent="0.25">
      <c r="A3725" s="30">
        <v>37518</v>
      </c>
      <c r="B3725" s="30" t="s">
        <v>8621</v>
      </c>
      <c r="C3725" s="30" t="s">
        <v>4114</v>
      </c>
      <c r="D3725" s="210">
        <v>559.65</v>
      </c>
    </row>
    <row r="3726" spans="1:4" x14ac:dyDescent="0.25">
      <c r="A3726" s="30">
        <v>4910</v>
      </c>
      <c r="B3726" s="30" t="s">
        <v>8622</v>
      </c>
      <c r="C3726" s="30" t="s">
        <v>4114</v>
      </c>
      <c r="D3726" s="210">
        <v>471.79</v>
      </c>
    </row>
    <row r="3727" spans="1:4" x14ac:dyDescent="0.25">
      <c r="A3727" s="30">
        <v>4943</v>
      </c>
      <c r="B3727" s="30" t="s">
        <v>8623</v>
      </c>
      <c r="C3727" s="30" t="s">
        <v>4114</v>
      </c>
      <c r="D3727" s="210">
        <v>702.85</v>
      </c>
    </row>
    <row r="3728" spans="1:4" x14ac:dyDescent="0.25">
      <c r="A3728" s="30">
        <v>5002</v>
      </c>
      <c r="B3728" s="30" t="s">
        <v>8624</v>
      </c>
      <c r="C3728" s="30" t="s">
        <v>4114</v>
      </c>
      <c r="D3728" s="210">
        <v>324.22000000000003</v>
      </c>
    </row>
    <row r="3729" spans="1:4" x14ac:dyDescent="0.25">
      <c r="A3729" s="30">
        <v>4977</v>
      </c>
      <c r="B3729" s="30" t="s">
        <v>8625</v>
      </c>
      <c r="C3729" s="30" t="s">
        <v>4114</v>
      </c>
      <c r="D3729" s="210">
        <v>218.86</v>
      </c>
    </row>
    <row r="3730" spans="1:4" x14ac:dyDescent="0.25">
      <c r="A3730" s="30">
        <v>5028</v>
      </c>
      <c r="B3730" s="30" t="s">
        <v>8626</v>
      </c>
      <c r="C3730" s="30" t="s">
        <v>4114</v>
      </c>
      <c r="D3730" s="210">
        <v>535.52</v>
      </c>
    </row>
    <row r="3731" spans="1:4" x14ac:dyDescent="0.25">
      <c r="A3731" s="30">
        <v>4998</v>
      </c>
      <c r="B3731" s="30" t="s">
        <v>8627</v>
      </c>
      <c r="C3731" s="30" t="s">
        <v>4114</v>
      </c>
      <c r="D3731" s="210">
        <v>444.76</v>
      </c>
    </row>
    <row r="3732" spans="1:4" x14ac:dyDescent="0.25">
      <c r="A3732" s="30">
        <v>4969</v>
      </c>
      <c r="B3732" s="30" t="s">
        <v>8628</v>
      </c>
      <c r="C3732" s="30" t="s">
        <v>4114</v>
      </c>
      <c r="D3732" s="210">
        <v>309.54000000000002</v>
      </c>
    </row>
    <row r="3733" spans="1:4" x14ac:dyDescent="0.25">
      <c r="A3733" s="30">
        <v>11364</v>
      </c>
      <c r="B3733" s="30" t="s">
        <v>13574</v>
      </c>
      <c r="C3733" s="30" t="s">
        <v>4113</v>
      </c>
      <c r="D3733" s="210">
        <v>163.22</v>
      </c>
    </row>
    <row r="3734" spans="1:4" x14ac:dyDescent="0.25">
      <c r="A3734" s="30">
        <v>11365</v>
      </c>
      <c r="B3734" s="30" t="s">
        <v>13575</v>
      </c>
      <c r="C3734" s="30" t="s">
        <v>4113</v>
      </c>
      <c r="D3734" s="210">
        <v>169.38</v>
      </c>
    </row>
    <row r="3735" spans="1:4" x14ac:dyDescent="0.25">
      <c r="A3735" s="30">
        <v>11366</v>
      </c>
      <c r="B3735" s="30" t="s">
        <v>13576</v>
      </c>
      <c r="C3735" s="30" t="s">
        <v>4113</v>
      </c>
      <c r="D3735" s="210">
        <v>180.05</v>
      </c>
    </row>
    <row r="3736" spans="1:4" x14ac:dyDescent="0.25">
      <c r="A3736" s="30">
        <v>43777</v>
      </c>
      <c r="B3736" s="30" t="s">
        <v>13577</v>
      </c>
      <c r="C3736" s="30" t="s">
        <v>4113</v>
      </c>
      <c r="D3736" s="210">
        <v>211.49</v>
      </c>
    </row>
    <row r="3737" spans="1:4" x14ac:dyDescent="0.25">
      <c r="A3737" s="30">
        <v>20322</v>
      </c>
      <c r="B3737" s="30" t="s">
        <v>13578</v>
      </c>
      <c r="C3737" s="30" t="s">
        <v>4113</v>
      </c>
      <c r="D3737" s="210">
        <v>196.33</v>
      </c>
    </row>
    <row r="3738" spans="1:4" x14ac:dyDescent="0.25">
      <c r="A3738" s="30">
        <v>10553</v>
      </c>
      <c r="B3738" s="30" t="s">
        <v>13579</v>
      </c>
      <c r="C3738" s="30" t="s">
        <v>4113</v>
      </c>
      <c r="D3738" s="210">
        <v>178.27</v>
      </c>
    </row>
    <row r="3739" spans="1:4" x14ac:dyDescent="0.25">
      <c r="A3739" s="30">
        <v>5020</v>
      </c>
      <c r="B3739" s="30" t="s">
        <v>13580</v>
      </c>
      <c r="C3739" s="30" t="s">
        <v>4113</v>
      </c>
      <c r="D3739" s="210">
        <v>187.95</v>
      </c>
    </row>
    <row r="3740" spans="1:4" x14ac:dyDescent="0.25">
      <c r="A3740" s="30">
        <v>10554</v>
      </c>
      <c r="B3740" s="30" t="s">
        <v>13581</v>
      </c>
      <c r="C3740" s="30" t="s">
        <v>4113</v>
      </c>
      <c r="D3740" s="210">
        <v>179.85</v>
      </c>
    </row>
    <row r="3741" spans="1:4" x14ac:dyDescent="0.25">
      <c r="A3741" s="30">
        <v>10555</v>
      </c>
      <c r="B3741" s="30" t="s">
        <v>13582</v>
      </c>
      <c r="C3741" s="30" t="s">
        <v>4113</v>
      </c>
      <c r="D3741" s="210">
        <v>196.13</v>
      </c>
    </row>
    <row r="3742" spans="1:4" x14ac:dyDescent="0.25">
      <c r="A3742" s="30">
        <v>10556</v>
      </c>
      <c r="B3742" s="30" t="s">
        <v>13583</v>
      </c>
      <c r="C3742" s="30" t="s">
        <v>4113</v>
      </c>
      <c r="D3742" s="210">
        <v>260.77999999999997</v>
      </c>
    </row>
    <row r="3743" spans="1:4" x14ac:dyDescent="0.25">
      <c r="A3743" s="30">
        <v>39502</v>
      </c>
      <c r="B3743" s="30" t="s">
        <v>13584</v>
      </c>
      <c r="C3743" s="30" t="s">
        <v>4113</v>
      </c>
      <c r="D3743" s="210">
        <v>366.19</v>
      </c>
    </row>
    <row r="3744" spans="1:4" x14ac:dyDescent="0.25">
      <c r="A3744" s="30">
        <v>39504</v>
      </c>
      <c r="B3744" s="30" t="s">
        <v>13585</v>
      </c>
      <c r="C3744" s="30" t="s">
        <v>4113</v>
      </c>
      <c r="D3744" s="210">
        <v>404.94</v>
      </c>
    </row>
    <row r="3745" spans="1:4" x14ac:dyDescent="0.25">
      <c r="A3745" s="30">
        <v>39503</v>
      </c>
      <c r="B3745" s="30" t="s">
        <v>13586</v>
      </c>
      <c r="C3745" s="30" t="s">
        <v>4113</v>
      </c>
      <c r="D3745" s="210">
        <v>426.19</v>
      </c>
    </row>
    <row r="3746" spans="1:4" x14ac:dyDescent="0.25">
      <c r="A3746" s="30">
        <v>39505</v>
      </c>
      <c r="B3746" s="30" t="s">
        <v>13587</v>
      </c>
      <c r="C3746" s="30" t="s">
        <v>4113</v>
      </c>
      <c r="D3746" s="210">
        <v>459.28</v>
      </c>
    </row>
    <row r="3747" spans="1:4" x14ac:dyDescent="0.25">
      <c r="A3747" s="30">
        <v>25969</v>
      </c>
      <c r="B3747" s="30" t="s">
        <v>8629</v>
      </c>
      <c r="C3747" s="30" t="s">
        <v>4113</v>
      </c>
      <c r="D3747" s="210">
        <v>534.97</v>
      </c>
    </row>
    <row r="3748" spans="1:4" x14ac:dyDescent="0.25">
      <c r="A3748" s="30">
        <v>4944</v>
      </c>
      <c r="B3748" s="30" t="s">
        <v>8630</v>
      </c>
      <c r="C3748" s="30" t="s">
        <v>4114</v>
      </c>
      <c r="D3748" s="211">
        <v>1050.77</v>
      </c>
    </row>
    <row r="3749" spans="1:4" x14ac:dyDescent="0.25">
      <c r="A3749" s="30">
        <v>21102</v>
      </c>
      <c r="B3749" s="30" t="s">
        <v>8631</v>
      </c>
      <c r="C3749" s="30" t="s">
        <v>4113</v>
      </c>
      <c r="D3749" s="210">
        <v>34.17</v>
      </c>
    </row>
    <row r="3750" spans="1:4" x14ac:dyDescent="0.25">
      <c r="A3750" s="30">
        <v>21101</v>
      </c>
      <c r="B3750" s="30" t="s">
        <v>8632</v>
      </c>
      <c r="C3750" s="30" t="s">
        <v>4113</v>
      </c>
      <c r="D3750" s="210">
        <v>21.94</v>
      </c>
    </row>
    <row r="3751" spans="1:4" x14ac:dyDescent="0.25">
      <c r="A3751" s="30">
        <v>34713</v>
      </c>
      <c r="B3751" s="30" t="s">
        <v>8633</v>
      </c>
      <c r="C3751" s="30" t="s">
        <v>4114</v>
      </c>
      <c r="D3751" s="210">
        <v>332.63</v>
      </c>
    </row>
    <row r="3752" spans="1:4" x14ac:dyDescent="0.25">
      <c r="A3752" s="30">
        <v>4947</v>
      </c>
      <c r="B3752" s="30" t="s">
        <v>8634</v>
      </c>
      <c r="C3752" s="30" t="s">
        <v>4114</v>
      </c>
      <c r="D3752" s="210">
        <v>675.58</v>
      </c>
    </row>
    <row r="3753" spans="1:4" x14ac:dyDescent="0.25">
      <c r="A3753" s="30">
        <v>37563</v>
      </c>
      <c r="B3753" s="30" t="s">
        <v>8635</v>
      </c>
      <c r="C3753" s="30" t="s">
        <v>4114</v>
      </c>
      <c r="D3753" s="210">
        <v>518.73</v>
      </c>
    </row>
    <row r="3754" spans="1:4" x14ac:dyDescent="0.25">
      <c r="A3754" s="30">
        <v>4948</v>
      </c>
      <c r="B3754" s="30" t="s">
        <v>8636</v>
      </c>
      <c r="C3754" s="30" t="s">
        <v>4114</v>
      </c>
      <c r="D3754" s="210">
        <v>470.77</v>
      </c>
    </row>
    <row r="3755" spans="1:4" x14ac:dyDescent="0.25">
      <c r="A3755" s="30">
        <v>37561</v>
      </c>
      <c r="B3755" s="30" t="s">
        <v>8637</v>
      </c>
      <c r="C3755" s="30" t="s">
        <v>4114</v>
      </c>
      <c r="D3755" s="210">
        <v>968.34</v>
      </c>
    </row>
    <row r="3756" spans="1:4" x14ac:dyDescent="0.25">
      <c r="A3756" s="30">
        <v>37562</v>
      </c>
      <c r="B3756" s="30" t="s">
        <v>8638</v>
      </c>
      <c r="C3756" s="30" t="s">
        <v>4114</v>
      </c>
      <c r="D3756" s="210">
        <v>621.09</v>
      </c>
    </row>
    <row r="3757" spans="1:4" x14ac:dyDescent="0.25">
      <c r="A3757" s="30">
        <v>14164</v>
      </c>
      <c r="B3757" s="30" t="s">
        <v>8639</v>
      </c>
      <c r="C3757" s="30" t="s">
        <v>4113</v>
      </c>
      <c r="D3757" s="211">
        <v>2034.16</v>
      </c>
    </row>
    <row r="3758" spans="1:4" x14ac:dyDescent="0.25">
      <c r="A3758" s="30">
        <v>14163</v>
      </c>
      <c r="B3758" s="30" t="s">
        <v>8640</v>
      </c>
      <c r="C3758" s="30" t="s">
        <v>4113</v>
      </c>
      <c r="D3758" s="211">
        <v>2311.96</v>
      </c>
    </row>
    <row r="3759" spans="1:4" x14ac:dyDescent="0.25">
      <c r="A3759" s="30">
        <v>5051</v>
      </c>
      <c r="B3759" s="30" t="s">
        <v>8641</v>
      </c>
      <c r="C3759" s="30" t="s">
        <v>4113</v>
      </c>
      <c r="D3759" s="211">
        <v>1966.29</v>
      </c>
    </row>
    <row r="3760" spans="1:4" x14ac:dyDescent="0.25">
      <c r="A3760" s="30">
        <v>14162</v>
      </c>
      <c r="B3760" s="30" t="s">
        <v>8642</v>
      </c>
      <c r="C3760" s="30" t="s">
        <v>4113</v>
      </c>
      <c r="D3760" s="211">
        <v>1963.44</v>
      </c>
    </row>
    <row r="3761" spans="1:4" x14ac:dyDescent="0.25">
      <c r="A3761" s="30">
        <v>5052</v>
      </c>
      <c r="B3761" s="30" t="s">
        <v>8643</v>
      </c>
      <c r="C3761" s="30" t="s">
        <v>4113</v>
      </c>
      <c r="D3761" s="211">
        <v>1465</v>
      </c>
    </row>
    <row r="3762" spans="1:4" x14ac:dyDescent="0.25">
      <c r="A3762" s="30">
        <v>14166</v>
      </c>
      <c r="B3762" s="30" t="s">
        <v>8644</v>
      </c>
      <c r="C3762" s="30" t="s">
        <v>4113</v>
      </c>
      <c r="D3762" s="211">
        <v>1483.6</v>
      </c>
    </row>
    <row r="3763" spans="1:4" x14ac:dyDescent="0.25">
      <c r="A3763" s="30">
        <v>14165</v>
      </c>
      <c r="B3763" s="30" t="s">
        <v>8645</v>
      </c>
      <c r="C3763" s="30" t="s">
        <v>4113</v>
      </c>
      <c r="D3763" s="211">
        <v>2055.3200000000002</v>
      </c>
    </row>
    <row r="3764" spans="1:4" x14ac:dyDescent="0.25">
      <c r="A3764" s="30">
        <v>5050</v>
      </c>
      <c r="B3764" s="30" t="s">
        <v>8646</v>
      </c>
      <c r="C3764" s="30" t="s">
        <v>4113</v>
      </c>
      <c r="D3764" s="210">
        <v>505.86</v>
      </c>
    </row>
    <row r="3765" spans="1:4" x14ac:dyDescent="0.25">
      <c r="A3765" s="30">
        <v>12366</v>
      </c>
      <c r="B3765" s="30" t="s">
        <v>8647</v>
      </c>
      <c r="C3765" s="30" t="s">
        <v>4113</v>
      </c>
      <c r="D3765" s="210">
        <v>789.01</v>
      </c>
    </row>
    <row r="3766" spans="1:4" x14ac:dyDescent="0.25">
      <c r="A3766" s="30">
        <v>5045</v>
      </c>
      <c r="B3766" s="30" t="s">
        <v>8648</v>
      </c>
      <c r="C3766" s="30" t="s">
        <v>4113</v>
      </c>
      <c r="D3766" s="211">
        <v>1098.73</v>
      </c>
    </row>
    <row r="3767" spans="1:4" x14ac:dyDescent="0.25">
      <c r="A3767" s="30">
        <v>5044</v>
      </c>
      <c r="B3767" s="30" t="s">
        <v>8649</v>
      </c>
      <c r="C3767" s="30" t="s">
        <v>4113</v>
      </c>
      <c r="D3767" s="210">
        <v>775.17</v>
      </c>
    </row>
    <row r="3768" spans="1:4" x14ac:dyDescent="0.25">
      <c r="A3768" s="30">
        <v>5055</v>
      </c>
      <c r="B3768" s="30" t="s">
        <v>8650</v>
      </c>
      <c r="C3768" s="30" t="s">
        <v>4113</v>
      </c>
      <c r="D3768" s="211">
        <v>1102.08</v>
      </c>
    </row>
    <row r="3769" spans="1:4" x14ac:dyDescent="0.25">
      <c r="A3769" s="30">
        <v>5053</v>
      </c>
      <c r="B3769" s="30" t="s">
        <v>8651</v>
      </c>
      <c r="C3769" s="30" t="s">
        <v>4113</v>
      </c>
      <c r="D3769" s="210">
        <v>857.79</v>
      </c>
    </row>
    <row r="3770" spans="1:4" x14ac:dyDescent="0.25">
      <c r="A3770" s="30">
        <v>5035</v>
      </c>
      <c r="B3770" s="30" t="s">
        <v>8652</v>
      </c>
      <c r="C3770" s="30" t="s">
        <v>4113</v>
      </c>
      <c r="D3770" s="211">
        <v>1402.46</v>
      </c>
    </row>
    <row r="3771" spans="1:4" x14ac:dyDescent="0.25">
      <c r="A3771" s="30">
        <v>5036</v>
      </c>
      <c r="B3771" s="30" t="s">
        <v>8653</v>
      </c>
      <c r="C3771" s="30" t="s">
        <v>4113</v>
      </c>
      <c r="D3771" s="211">
        <v>2341.17</v>
      </c>
    </row>
    <row r="3772" spans="1:4" x14ac:dyDescent="0.25">
      <c r="A3772" s="30">
        <v>5059</v>
      </c>
      <c r="B3772" s="30" t="s">
        <v>8654</v>
      </c>
      <c r="C3772" s="30" t="s">
        <v>4113</v>
      </c>
      <c r="D3772" s="211">
        <v>1096.8499999999999</v>
      </c>
    </row>
    <row r="3773" spans="1:4" x14ac:dyDescent="0.25">
      <c r="A3773" s="30">
        <v>5057</v>
      </c>
      <c r="B3773" s="30" t="s">
        <v>8655</v>
      </c>
      <c r="C3773" s="30" t="s">
        <v>4113</v>
      </c>
      <c r="D3773" s="210">
        <v>943.2</v>
      </c>
    </row>
    <row r="3774" spans="1:4" x14ac:dyDescent="0.25">
      <c r="A3774" s="30">
        <v>5033</v>
      </c>
      <c r="B3774" s="30" t="s">
        <v>8656</v>
      </c>
      <c r="C3774" s="30" t="s">
        <v>4113</v>
      </c>
      <c r="D3774" s="210">
        <v>783</v>
      </c>
    </row>
    <row r="3775" spans="1:4" x14ac:dyDescent="0.25">
      <c r="A3775" s="30">
        <v>5038</v>
      </c>
      <c r="B3775" s="30" t="s">
        <v>8657</v>
      </c>
      <c r="C3775" s="30" t="s">
        <v>4113</v>
      </c>
      <c r="D3775" s="210">
        <v>638.14</v>
      </c>
    </row>
    <row r="3776" spans="1:4" x14ac:dyDescent="0.25">
      <c r="A3776" s="30">
        <v>12372</v>
      </c>
      <c r="B3776" s="30" t="s">
        <v>8658</v>
      </c>
      <c r="C3776" s="30" t="s">
        <v>4113</v>
      </c>
      <c r="D3776" s="210">
        <v>840.94</v>
      </c>
    </row>
    <row r="3777" spans="1:4" x14ac:dyDescent="0.25">
      <c r="A3777" s="30">
        <v>13339</v>
      </c>
      <c r="B3777" s="30" t="s">
        <v>8659</v>
      </c>
      <c r="C3777" s="30" t="s">
        <v>4113</v>
      </c>
      <c r="D3777" s="211">
        <v>1250.1500000000001</v>
      </c>
    </row>
    <row r="3778" spans="1:4" x14ac:dyDescent="0.25">
      <c r="A3778" s="30">
        <v>12373</v>
      </c>
      <c r="B3778" s="30" t="s">
        <v>8660</v>
      </c>
      <c r="C3778" s="30" t="s">
        <v>4113</v>
      </c>
      <c r="D3778" s="211">
        <v>1309.17</v>
      </c>
    </row>
    <row r="3779" spans="1:4" x14ac:dyDescent="0.25">
      <c r="A3779" s="30">
        <v>12388</v>
      </c>
      <c r="B3779" s="30" t="s">
        <v>8661</v>
      </c>
      <c r="C3779" s="30" t="s">
        <v>4113</v>
      </c>
      <c r="D3779" s="210">
        <v>299.43</v>
      </c>
    </row>
    <row r="3780" spans="1:4" x14ac:dyDescent="0.25">
      <c r="A3780" s="30">
        <v>34695</v>
      </c>
      <c r="B3780" s="30" t="s">
        <v>8662</v>
      </c>
      <c r="C3780" s="30" t="s">
        <v>4113</v>
      </c>
      <c r="D3780" s="210">
        <v>900.45</v>
      </c>
    </row>
    <row r="3781" spans="1:4" x14ac:dyDescent="0.25">
      <c r="A3781" s="30">
        <v>34692</v>
      </c>
      <c r="B3781" s="30" t="s">
        <v>8663</v>
      </c>
      <c r="C3781" s="30" t="s">
        <v>4113</v>
      </c>
      <c r="D3781" s="211">
        <v>2161.08</v>
      </c>
    </row>
    <row r="3782" spans="1:4" x14ac:dyDescent="0.25">
      <c r="A3782" s="30">
        <v>2731</v>
      </c>
      <c r="B3782" s="30" t="s">
        <v>13588</v>
      </c>
      <c r="C3782" s="30" t="s">
        <v>4116</v>
      </c>
      <c r="D3782" s="210">
        <v>69.25</v>
      </c>
    </row>
    <row r="3783" spans="1:4" x14ac:dyDescent="0.25">
      <c r="A3783" s="30">
        <v>26028</v>
      </c>
      <c r="B3783" s="30" t="s">
        <v>8664</v>
      </c>
      <c r="C3783" s="30" t="s">
        <v>4139</v>
      </c>
      <c r="D3783" s="210">
        <v>264.45</v>
      </c>
    </row>
    <row r="3784" spans="1:4" x14ac:dyDescent="0.25">
      <c r="A3784" s="30">
        <v>11844</v>
      </c>
      <c r="B3784" s="30" t="s">
        <v>13589</v>
      </c>
      <c r="C3784" s="30" t="s">
        <v>4116</v>
      </c>
      <c r="D3784" s="210">
        <v>23.91</v>
      </c>
    </row>
    <row r="3785" spans="1:4" x14ac:dyDescent="0.25">
      <c r="A3785" s="30">
        <v>4465</v>
      </c>
      <c r="B3785" s="30" t="s">
        <v>13590</v>
      </c>
      <c r="C3785" s="30" t="s">
        <v>4116</v>
      </c>
      <c r="D3785" s="210">
        <v>19.87</v>
      </c>
    </row>
    <row r="3786" spans="1:4" x14ac:dyDescent="0.25">
      <c r="A3786" s="30">
        <v>35273</v>
      </c>
      <c r="B3786" s="30" t="s">
        <v>13591</v>
      </c>
      <c r="C3786" s="30" t="s">
        <v>4116</v>
      </c>
      <c r="D3786" s="210">
        <v>23.83</v>
      </c>
    </row>
    <row r="3787" spans="1:4" x14ac:dyDescent="0.25">
      <c r="A3787" s="30">
        <v>4470</v>
      </c>
      <c r="B3787" s="30" t="s">
        <v>13592</v>
      </c>
      <c r="C3787" s="30" t="s">
        <v>4116</v>
      </c>
      <c r="D3787" s="210">
        <v>55</v>
      </c>
    </row>
    <row r="3788" spans="1:4" x14ac:dyDescent="0.25">
      <c r="A3788" s="30">
        <v>20208</v>
      </c>
      <c r="B3788" s="30" t="s">
        <v>13593</v>
      </c>
      <c r="C3788" s="30" t="s">
        <v>4116</v>
      </c>
      <c r="D3788" s="210">
        <v>49.5</v>
      </c>
    </row>
    <row r="3789" spans="1:4" x14ac:dyDescent="0.25">
      <c r="A3789" s="30">
        <v>20204</v>
      </c>
      <c r="B3789" s="30" t="s">
        <v>13594</v>
      </c>
      <c r="C3789" s="30" t="s">
        <v>4116</v>
      </c>
      <c r="D3789" s="210">
        <v>36.659999999999997</v>
      </c>
    </row>
    <row r="3790" spans="1:4" x14ac:dyDescent="0.25">
      <c r="A3790" s="30">
        <v>4437</v>
      </c>
      <c r="B3790" s="30" t="s">
        <v>13595</v>
      </c>
      <c r="C3790" s="30" t="s">
        <v>4116</v>
      </c>
      <c r="D3790" s="210">
        <v>41.25</v>
      </c>
    </row>
    <row r="3791" spans="1:4" x14ac:dyDescent="0.25">
      <c r="A3791" s="30">
        <v>14580</v>
      </c>
      <c r="B3791" s="30" t="s">
        <v>13596</v>
      </c>
      <c r="C3791" s="30" t="s">
        <v>4116</v>
      </c>
      <c r="D3791" s="210">
        <v>41.25</v>
      </c>
    </row>
    <row r="3792" spans="1:4" x14ac:dyDescent="0.25">
      <c r="A3792" s="30">
        <v>40304</v>
      </c>
      <c r="B3792" s="30" t="s">
        <v>8665</v>
      </c>
      <c r="C3792" s="30" t="s">
        <v>4117</v>
      </c>
      <c r="D3792" s="210">
        <v>19.77</v>
      </c>
    </row>
    <row r="3793" spans="1:4" x14ac:dyDescent="0.25">
      <c r="A3793" s="30">
        <v>5065</v>
      </c>
      <c r="B3793" s="30" t="s">
        <v>8666</v>
      </c>
      <c r="C3793" s="30" t="s">
        <v>4117</v>
      </c>
      <c r="D3793" s="210">
        <v>30.47</v>
      </c>
    </row>
    <row r="3794" spans="1:4" x14ac:dyDescent="0.25">
      <c r="A3794" s="30">
        <v>5072</v>
      </c>
      <c r="B3794" s="30" t="s">
        <v>8667</v>
      </c>
      <c r="C3794" s="30" t="s">
        <v>4117</v>
      </c>
      <c r="D3794" s="210">
        <v>28.19</v>
      </c>
    </row>
    <row r="3795" spans="1:4" x14ac:dyDescent="0.25">
      <c r="A3795" s="30">
        <v>5066</v>
      </c>
      <c r="B3795" s="30" t="s">
        <v>8668</v>
      </c>
      <c r="C3795" s="30" t="s">
        <v>4117</v>
      </c>
      <c r="D3795" s="210">
        <v>21.11</v>
      </c>
    </row>
    <row r="3796" spans="1:4" x14ac:dyDescent="0.25">
      <c r="A3796" s="30">
        <v>5063</v>
      </c>
      <c r="B3796" s="30" t="s">
        <v>8669</v>
      </c>
      <c r="C3796" s="30" t="s">
        <v>4117</v>
      </c>
      <c r="D3796" s="210">
        <v>19.12</v>
      </c>
    </row>
    <row r="3797" spans="1:4" x14ac:dyDescent="0.25">
      <c r="A3797" s="30">
        <v>20247</v>
      </c>
      <c r="B3797" s="30" t="s">
        <v>8670</v>
      </c>
      <c r="C3797" s="30" t="s">
        <v>4117</v>
      </c>
      <c r="D3797" s="210">
        <v>17.739999999999998</v>
      </c>
    </row>
    <row r="3798" spans="1:4" x14ac:dyDescent="0.25">
      <c r="A3798" s="30">
        <v>5074</v>
      </c>
      <c r="B3798" s="30" t="s">
        <v>8671</v>
      </c>
      <c r="C3798" s="30" t="s">
        <v>4117</v>
      </c>
      <c r="D3798" s="210">
        <v>17.95</v>
      </c>
    </row>
    <row r="3799" spans="1:4" x14ac:dyDescent="0.25">
      <c r="A3799" s="30">
        <v>5067</v>
      </c>
      <c r="B3799" s="30" t="s">
        <v>8672</v>
      </c>
      <c r="C3799" s="30" t="s">
        <v>4117</v>
      </c>
      <c r="D3799" s="210">
        <v>17.07</v>
      </c>
    </row>
    <row r="3800" spans="1:4" x14ac:dyDescent="0.25">
      <c r="A3800" s="30">
        <v>5078</v>
      </c>
      <c r="B3800" s="30" t="s">
        <v>8673</v>
      </c>
      <c r="C3800" s="30" t="s">
        <v>4117</v>
      </c>
      <c r="D3800" s="210">
        <v>16.88</v>
      </c>
    </row>
    <row r="3801" spans="1:4" x14ac:dyDescent="0.25">
      <c r="A3801" s="30">
        <v>5068</v>
      </c>
      <c r="B3801" s="30" t="s">
        <v>8674</v>
      </c>
      <c r="C3801" s="30" t="s">
        <v>4117</v>
      </c>
      <c r="D3801" s="210">
        <v>16.02</v>
      </c>
    </row>
    <row r="3802" spans="1:4" x14ac:dyDescent="0.25">
      <c r="A3802" s="30">
        <v>5073</v>
      </c>
      <c r="B3802" s="30" t="s">
        <v>8675</v>
      </c>
      <c r="C3802" s="30" t="s">
        <v>4117</v>
      </c>
      <c r="D3802" s="210">
        <v>16.329999999999998</v>
      </c>
    </row>
    <row r="3803" spans="1:4" x14ac:dyDescent="0.25">
      <c r="A3803" s="30">
        <v>5069</v>
      </c>
      <c r="B3803" s="30" t="s">
        <v>8676</v>
      </c>
      <c r="C3803" s="30" t="s">
        <v>4117</v>
      </c>
      <c r="D3803" s="210">
        <v>16.329999999999998</v>
      </c>
    </row>
    <row r="3804" spans="1:4" x14ac:dyDescent="0.25">
      <c r="A3804" s="30">
        <v>5070</v>
      </c>
      <c r="B3804" s="30" t="s">
        <v>8677</v>
      </c>
      <c r="C3804" s="30" t="s">
        <v>4117</v>
      </c>
      <c r="D3804" s="210">
        <v>16.510000000000002</v>
      </c>
    </row>
    <row r="3805" spans="1:4" x14ac:dyDescent="0.25">
      <c r="A3805" s="30">
        <v>5071</v>
      </c>
      <c r="B3805" s="30" t="s">
        <v>8678</v>
      </c>
      <c r="C3805" s="30" t="s">
        <v>4117</v>
      </c>
      <c r="D3805" s="210">
        <v>16.02</v>
      </c>
    </row>
    <row r="3806" spans="1:4" x14ac:dyDescent="0.25">
      <c r="A3806" s="30">
        <v>5061</v>
      </c>
      <c r="B3806" s="30" t="s">
        <v>4518</v>
      </c>
      <c r="C3806" s="30" t="s">
        <v>4117</v>
      </c>
      <c r="D3806" s="210">
        <v>15.75</v>
      </c>
    </row>
    <row r="3807" spans="1:4" x14ac:dyDescent="0.25">
      <c r="A3807" s="30">
        <v>5075</v>
      </c>
      <c r="B3807" s="30" t="s">
        <v>8679</v>
      </c>
      <c r="C3807" s="30" t="s">
        <v>4117</v>
      </c>
      <c r="D3807" s="210">
        <v>16.02</v>
      </c>
    </row>
    <row r="3808" spans="1:4" x14ac:dyDescent="0.25">
      <c r="A3808" s="30">
        <v>39027</v>
      </c>
      <c r="B3808" s="30" t="s">
        <v>8680</v>
      </c>
      <c r="C3808" s="30" t="s">
        <v>4117</v>
      </c>
      <c r="D3808" s="210">
        <v>16</v>
      </c>
    </row>
    <row r="3809" spans="1:4" x14ac:dyDescent="0.25">
      <c r="A3809" s="30">
        <v>5062</v>
      </c>
      <c r="B3809" s="30" t="s">
        <v>8681</v>
      </c>
      <c r="C3809" s="30" t="s">
        <v>4117</v>
      </c>
      <c r="D3809" s="210">
        <v>16.23</v>
      </c>
    </row>
    <row r="3810" spans="1:4" x14ac:dyDescent="0.25">
      <c r="A3810" s="30">
        <v>40568</v>
      </c>
      <c r="B3810" s="30" t="s">
        <v>8682</v>
      </c>
      <c r="C3810" s="30" t="s">
        <v>4117</v>
      </c>
      <c r="D3810" s="210">
        <v>16.14</v>
      </c>
    </row>
    <row r="3811" spans="1:4" x14ac:dyDescent="0.25">
      <c r="A3811" s="30">
        <v>39026</v>
      </c>
      <c r="B3811" s="30" t="s">
        <v>8683</v>
      </c>
      <c r="C3811" s="30" t="s">
        <v>4117</v>
      </c>
      <c r="D3811" s="210">
        <v>18.010000000000002</v>
      </c>
    </row>
    <row r="3812" spans="1:4" x14ac:dyDescent="0.25">
      <c r="A3812" s="30">
        <v>42431</v>
      </c>
      <c r="B3812" s="30" t="s">
        <v>8684</v>
      </c>
      <c r="C3812" s="30" t="s">
        <v>4113</v>
      </c>
      <c r="D3812" s="211">
        <v>3387.96</v>
      </c>
    </row>
    <row r="3813" spans="1:4" x14ac:dyDescent="0.25">
      <c r="A3813" s="30">
        <v>11149</v>
      </c>
      <c r="B3813" s="30" t="s">
        <v>8685</v>
      </c>
      <c r="C3813" s="30" t="s">
        <v>4145</v>
      </c>
      <c r="D3813" s="210">
        <v>179.66</v>
      </c>
    </row>
    <row r="3814" spans="1:4" x14ac:dyDescent="0.25">
      <c r="A3814" s="30">
        <v>511</v>
      </c>
      <c r="B3814" s="30" t="s">
        <v>8686</v>
      </c>
      <c r="C3814" s="30" t="s">
        <v>4118</v>
      </c>
      <c r="D3814" s="210">
        <v>17.73</v>
      </c>
    </row>
    <row r="3815" spans="1:4" x14ac:dyDescent="0.25">
      <c r="A3815" s="30">
        <v>37540</v>
      </c>
      <c r="B3815" s="30" t="s">
        <v>8687</v>
      </c>
      <c r="C3815" s="30" t="s">
        <v>4113</v>
      </c>
      <c r="D3815" s="211">
        <v>67960.649999999994</v>
      </c>
    </row>
    <row r="3816" spans="1:4" x14ac:dyDescent="0.25">
      <c r="A3816" s="30">
        <v>37548</v>
      </c>
      <c r="B3816" s="30" t="s">
        <v>8688</v>
      </c>
      <c r="C3816" s="30" t="s">
        <v>4113</v>
      </c>
      <c r="D3816" s="211">
        <v>90081.5</v>
      </c>
    </row>
    <row r="3817" spans="1:4" x14ac:dyDescent="0.25">
      <c r="A3817" s="30">
        <v>39828</v>
      </c>
      <c r="B3817" s="30" t="s">
        <v>8689</v>
      </c>
      <c r="C3817" s="30" t="s">
        <v>4113</v>
      </c>
      <c r="D3817" s="210">
        <v>540.4</v>
      </c>
    </row>
    <row r="3818" spans="1:4" x14ac:dyDescent="0.25">
      <c r="A3818" s="30">
        <v>12273</v>
      </c>
      <c r="B3818" s="30" t="s">
        <v>8690</v>
      </c>
      <c r="C3818" s="30" t="s">
        <v>4113</v>
      </c>
      <c r="D3818" s="210">
        <v>88.38</v>
      </c>
    </row>
    <row r="3819" spans="1:4" x14ac:dyDescent="0.25">
      <c r="A3819" s="30">
        <v>38392</v>
      </c>
      <c r="B3819" s="30" t="s">
        <v>8691</v>
      </c>
      <c r="C3819" s="30" t="s">
        <v>4113</v>
      </c>
      <c r="D3819" s="210">
        <v>56.94</v>
      </c>
    </row>
    <row r="3820" spans="1:4" x14ac:dyDescent="0.25">
      <c r="A3820" s="30">
        <v>11735</v>
      </c>
      <c r="B3820" s="30" t="s">
        <v>8692</v>
      </c>
      <c r="C3820" s="30" t="s">
        <v>4113</v>
      </c>
      <c r="D3820" s="210">
        <v>5.15</v>
      </c>
    </row>
    <row r="3821" spans="1:4" x14ac:dyDescent="0.25">
      <c r="A3821" s="30">
        <v>11737</v>
      </c>
      <c r="B3821" s="30" t="s">
        <v>8693</v>
      </c>
      <c r="C3821" s="30" t="s">
        <v>4113</v>
      </c>
      <c r="D3821" s="210">
        <v>6.87</v>
      </c>
    </row>
    <row r="3822" spans="1:4" x14ac:dyDescent="0.25">
      <c r="A3822" s="30">
        <v>11738</v>
      </c>
      <c r="B3822" s="30" t="s">
        <v>8694</v>
      </c>
      <c r="C3822" s="30" t="s">
        <v>4113</v>
      </c>
      <c r="D3822" s="210">
        <v>11.17</v>
      </c>
    </row>
    <row r="3823" spans="1:4" x14ac:dyDescent="0.25">
      <c r="A3823" s="30">
        <v>36143</v>
      </c>
      <c r="B3823" s="30" t="s">
        <v>8695</v>
      </c>
      <c r="C3823" s="30" t="s">
        <v>4113</v>
      </c>
      <c r="D3823" s="210">
        <v>28.67</v>
      </c>
    </row>
    <row r="3824" spans="1:4" x14ac:dyDescent="0.25">
      <c r="A3824" s="30">
        <v>36142</v>
      </c>
      <c r="B3824" s="30" t="s">
        <v>8696</v>
      </c>
      <c r="C3824" s="30" t="s">
        <v>4113</v>
      </c>
      <c r="D3824" s="210">
        <v>2.09</v>
      </c>
    </row>
    <row r="3825" spans="1:4" x14ac:dyDescent="0.25">
      <c r="A3825" s="30">
        <v>36146</v>
      </c>
      <c r="B3825" s="30" t="s">
        <v>8697</v>
      </c>
      <c r="C3825" s="30" t="s">
        <v>4113</v>
      </c>
      <c r="D3825" s="210">
        <v>237.83</v>
      </c>
    </row>
    <row r="3826" spans="1:4" x14ac:dyDescent="0.25">
      <c r="A3826" s="30">
        <v>39015</v>
      </c>
      <c r="B3826" s="30" t="s">
        <v>8698</v>
      </c>
      <c r="C3826" s="30" t="s">
        <v>4113</v>
      </c>
      <c r="D3826" s="210">
        <v>0.95</v>
      </c>
    </row>
    <row r="3827" spans="1:4" x14ac:dyDescent="0.25">
      <c r="A3827" s="30">
        <v>38377</v>
      </c>
      <c r="B3827" s="30" t="s">
        <v>8699</v>
      </c>
      <c r="C3827" s="30" t="s">
        <v>4113</v>
      </c>
      <c r="D3827" s="210">
        <v>31.14</v>
      </c>
    </row>
    <row r="3828" spans="1:4" x14ac:dyDescent="0.25">
      <c r="A3828" s="30">
        <v>38376</v>
      </c>
      <c r="B3828" s="30" t="s">
        <v>8700</v>
      </c>
      <c r="C3828" s="30" t="s">
        <v>4113</v>
      </c>
      <c r="D3828" s="210">
        <v>35.5</v>
      </c>
    </row>
    <row r="3829" spans="1:4" x14ac:dyDescent="0.25">
      <c r="A3829" s="30">
        <v>38116</v>
      </c>
      <c r="B3829" s="30" t="s">
        <v>8701</v>
      </c>
      <c r="C3829" s="30" t="s">
        <v>4113</v>
      </c>
      <c r="D3829" s="210">
        <v>4.45</v>
      </c>
    </row>
    <row r="3830" spans="1:4" x14ac:dyDescent="0.25">
      <c r="A3830" s="30">
        <v>38066</v>
      </c>
      <c r="B3830" s="30" t="s">
        <v>8702</v>
      </c>
      <c r="C3830" s="30" t="s">
        <v>4113</v>
      </c>
      <c r="D3830" s="210">
        <v>7.35</v>
      </c>
    </row>
    <row r="3831" spans="1:4" x14ac:dyDescent="0.25">
      <c r="A3831" s="30">
        <v>38117</v>
      </c>
      <c r="B3831" s="30" t="s">
        <v>8703</v>
      </c>
      <c r="C3831" s="30" t="s">
        <v>4113</v>
      </c>
      <c r="D3831" s="210">
        <v>7.58</v>
      </c>
    </row>
    <row r="3832" spans="1:4" x14ac:dyDescent="0.25">
      <c r="A3832" s="30">
        <v>38067</v>
      </c>
      <c r="B3832" s="30" t="s">
        <v>8704</v>
      </c>
      <c r="C3832" s="30" t="s">
        <v>4113</v>
      </c>
      <c r="D3832" s="210">
        <v>10.35</v>
      </c>
    </row>
    <row r="3833" spans="1:4" x14ac:dyDescent="0.25">
      <c r="A3833" s="30">
        <v>41757</v>
      </c>
      <c r="B3833" s="30" t="s">
        <v>8705</v>
      </c>
      <c r="C3833" s="30" t="s">
        <v>4113</v>
      </c>
      <c r="D3833" s="211">
        <v>4570.25</v>
      </c>
    </row>
    <row r="3834" spans="1:4" x14ac:dyDescent="0.25">
      <c r="A3834" s="30">
        <v>11522</v>
      </c>
      <c r="B3834" s="30" t="s">
        <v>13597</v>
      </c>
      <c r="C3834" s="30" t="s">
        <v>4113</v>
      </c>
      <c r="D3834" s="210">
        <v>13.95</v>
      </c>
    </row>
    <row r="3835" spans="1:4" x14ac:dyDescent="0.25">
      <c r="A3835" s="30">
        <v>43600</v>
      </c>
      <c r="B3835" s="30" t="s">
        <v>13598</v>
      </c>
      <c r="C3835" s="30" t="s">
        <v>4113</v>
      </c>
      <c r="D3835" s="210">
        <v>55.89</v>
      </c>
    </row>
    <row r="3836" spans="1:4" x14ac:dyDescent="0.25">
      <c r="A3836" s="30">
        <v>5080</v>
      </c>
      <c r="B3836" s="30" t="s">
        <v>13599</v>
      </c>
      <c r="C3836" s="30" t="s">
        <v>4113</v>
      </c>
      <c r="D3836" s="210">
        <v>21.79</v>
      </c>
    </row>
    <row r="3837" spans="1:4" x14ac:dyDescent="0.25">
      <c r="A3837" s="30">
        <v>38168</v>
      </c>
      <c r="B3837" s="30" t="s">
        <v>13600</v>
      </c>
      <c r="C3837" s="30" t="s">
        <v>4113</v>
      </c>
      <c r="D3837" s="210">
        <v>152.16999999999999</v>
      </c>
    </row>
    <row r="3838" spans="1:4" x14ac:dyDescent="0.25">
      <c r="A3838" s="30">
        <v>43601</v>
      </c>
      <c r="B3838" s="30" t="s">
        <v>13601</v>
      </c>
      <c r="C3838" s="30" t="s">
        <v>4113</v>
      </c>
      <c r="D3838" s="210">
        <v>76.08</v>
      </c>
    </row>
    <row r="3839" spans="1:4" x14ac:dyDescent="0.25">
      <c r="A3839" s="30">
        <v>13393</v>
      </c>
      <c r="B3839" s="30" t="s">
        <v>8706</v>
      </c>
      <c r="C3839" s="30" t="s">
        <v>4113</v>
      </c>
      <c r="D3839" s="210">
        <v>357.35</v>
      </c>
    </row>
    <row r="3840" spans="1:4" x14ac:dyDescent="0.25">
      <c r="A3840" s="30">
        <v>13395</v>
      </c>
      <c r="B3840" s="30" t="s">
        <v>13602</v>
      </c>
      <c r="C3840" s="30" t="s">
        <v>4113</v>
      </c>
      <c r="D3840" s="210">
        <v>500.78</v>
      </c>
    </row>
    <row r="3841" spans="1:4" x14ac:dyDescent="0.25">
      <c r="A3841" s="30">
        <v>12039</v>
      </c>
      <c r="B3841" s="30" t="s">
        <v>8707</v>
      </c>
      <c r="C3841" s="30" t="s">
        <v>4113</v>
      </c>
      <c r="D3841" s="210">
        <v>526.27</v>
      </c>
    </row>
    <row r="3842" spans="1:4" x14ac:dyDescent="0.25">
      <c r="A3842" s="30">
        <v>13396</v>
      </c>
      <c r="B3842" s="30" t="s">
        <v>8708</v>
      </c>
      <c r="C3842" s="30" t="s">
        <v>4113</v>
      </c>
      <c r="D3842" s="210">
        <v>739.11</v>
      </c>
    </row>
    <row r="3843" spans="1:4" x14ac:dyDescent="0.25">
      <c r="A3843" s="30">
        <v>12041</v>
      </c>
      <c r="B3843" s="30" t="s">
        <v>8709</v>
      </c>
      <c r="C3843" s="30" t="s">
        <v>4113</v>
      </c>
      <c r="D3843" s="210">
        <v>603.53</v>
      </c>
    </row>
    <row r="3844" spans="1:4" x14ac:dyDescent="0.25">
      <c r="A3844" s="30">
        <v>12043</v>
      </c>
      <c r="B3844" s="30" t="s">
        <v>8710</v>
      </c>
      <c r="C3844" s="30" t="s">
        <v>4113</v>
      </c>
      <c r="D3844" s="211">
        <v>1274.26</v>
      </c>
    </row>
    <row r="3845" spans="1:4" x14ac:dyDescent="0.25">
      <c r="A3845" s="30">
        <v>39762</v>
      </c>
      <c r="B3845" s="30" t="s">
        <v>8711</v>
      </c>
      <c r="C3845" s="30" t="s">
        <v>4113</v>
      </c>
      <c r="D3845" s="210">
        <v>606.58000000000004</v>
      </c>
    </row>
    <row r="3846" spans="1:4" x14ac:dyDescent="0.25">
      <c r="A3846" s="30">
        <v>12042</v>
      </c>
      <c r="B3846" s="30" t="s">
        <v>8712</v>
      </c>
      <c r="C3846" s="30" t="s">
        <v>4113</v>
      </c>
      <c r="D3846" s="210">
        <v>885.59</v>
      </c>
    </row>
    <row r="3847" spans="1:4" x14ac:dyDescent="0.25">
      <c r="A3847" s="30">
        <v>39763</v>
      </c>
      <c r="B3847" s="30" t="s">
        <v>8713</v>
      </c>
      <c r="C3847" s="30" t="s">
        <v>4113</v>
      </c>
      <c r="D3847" s="211">
        <v>1036.46</v>
      </c>
    </row>
    <row r="3848" spans="1:4" x14ac:dyDescent="0.25">
      <c r="A3848" s="30">
        <v>39760</v>
      </c>
      <c r="B3848" s="30" t="s">
        <v>13603</v>
      </c>
      <c r="C3848" s="30" t="s">
        <v>4113</v>
      </c>
      <c r="D3848" s="211">
        <v>1033.05</v>
      </c>
    </row>
    <row r="3849" spans="1:4" x14ac:dyDescent="0.25">
      <c r="A3849" s="30">
        <v>39756</v>
      </c>
      <c r="B3849" s="30" t="s">
        <v>8714</v>
      </c>
      <c r="C3849" s="30" t="s">
        <v>4113</v>
      </c>
      <c r="D3849" s="210">
        <v>370.93</v>
      </c>
    </row>
    <row r="3850" spans="1:4" x14ac:dyDescent="0.25">
      <c r="A3850" s="30">
        <v>12038</v>
      </c>
      <c r="B3850" s="30" t="s">
        <v>8715</v>
      </c>
      <c r="C3850" s="30" t="s">
        <v>4113</v>
      </c>
      <c r="D3850" s="210">
        <v>463.49</v>
      </c>
    </row>
    <row r="3851" spans="1:4" x14ac:dyDescent="0.25">
      <c r="A3851" s="30">
        <v>39757</v>
      </c>
      <c r="B3851" s="30" t="s">
        <v>8716</v>
      </c>
      <c r="C3851" s="30" t="s">
        <v>4113</v>
      </c>
      <c r="D3851" s="210">
        <v>428.58</v>
      </c>
    </row>
    <row r="3852" spans="1:4" x14ac:dyDescent="0.25">
      <c r="A3852" s="30">
        <v>39758</v>
      </c>
      <c r="B3852" s="30" t="s">
        <v>8717</v>
      </c>
      <c r="C3852" s="30" t="s">
        <v>4113</v>
      </c>
      <c r="D3852" s="210">
        <v>624.6</v>
      </c>
    </row>
    <row r="3853" spans="1:4" x14ac:dyDescent="0.25">
      <c r="A3853" s="30">
        <v>39759</v>
      </c>
      <c r="B3853" s="30" t="s">
        <v>8718</v>
      </c>
      <c r="C3853" s="30" t="s">
        <v>4113</v>
      </c>
      <c r="D3853" s="210">
        <v>771.38</v>
      </c>
    </row>
    <row r="3854" spans="1:4" x14ac:dyDescent="0.25">
      <c r="A3854" s="30">
        <v>39761</v>
      </c>
      <c r="B3854" s="30" t="s">
        <v>8719</v>
      </c>
      <c r="C3854" s="30" t="s">
        <v>4113</v>
      </c>
      <c r="D3854" s="210">
        <v>927.22</v>
      </c>
    </row>
    <row r="3855" spans="1:4" x14ac:dyDescent="0.25">
      <c r="A3855" s="30">
        <v>39805</v>
      </c>
      <c r="B3855" s="30" t="s">
        <v>13604</v>
      </c>
      <c r="C3855" s="30" t="s">
        <v>4113</v>
      </c>
      <c r="D3855" s="210">
        <v>118.78</v>
      </c>
    </row>
    <row r="3856" spans="1:4" x14ac:dyDescent="0.25">
      <c r="A3856" s="30">
        <v>39806</v>
      </c>
      <c r="B3856" s="30" t="s">
        <v>13605</v>
      </c>
      <c r="C3856" s="30" t="s">
        <v>4113</v>
      </c>
      <c r="D3856" s="210">
        <v>220.06</v>
      </c>
    </row>
    <row r="3857" spans="1:4" x14ac:dyDescent="0.25">
      <c r="A3857" s="30">
        <v>39807</v>
      </c>
      <c r="B3857" s="30" t="s">
        <v>13606</v>
      </c>
      <c r="C3857" s="30" t="s">
        <v>4113</v>
      </c>
      <c r="D3857" s="210">
        <v>476.92</v>
      </c>
    </row>
    <row r="3858" spans="1:4" x14ac:dyDescent="0.25">
      <c r="A3858" s="30">
        <v>43100</v>
      </c>
      <c r="B3858" s="30" t="s">
        <v>13607</v>
      </c>
      <c r="C3858" s="30" t="s">
        <v>4113</v>
      </c>
      <c r="D3858" s="210">
        <v>372.85</v>
      </c>
    </row>
    <row r="3859" spans="1:4" x14ac:dyDescent="0.25">
      <c r="A3859" s="30">
        <v>39804</v>
      </c>
      <c r="B3859" s="30" t="s">
        <v>13608</v>
      </c>
      <c r="C3859" s="30" t="s">
        <v>4113</v>
      </c>
      <c r="D3859" s="210">
        <v>69.739999999999995</v>
      </c>
    </row>
    <row r="3860" spans="1:4" x14ac:dyDescent="0.25">
      <c r="A3860" s="30">
        <v>39796</v>
      </c>
      <c r="B3860" s="30" t="s">
        <v>13609</v>
      </c>
      <c r="C3860" s="30" t="s">
        <v>4113</v>
      </c>
      <c r="D3860" s="210">
        <v>72.239999999999995</v>
      </c>
    </row>
    <row r="3861" spans="1:4" x14ac:dyDescent="0.25">
      <c r="A3861" s="30">
        <v>39797</v>
      </c>
      <c r="B3861" s="30" t="s">
        <v>13610</v>
      </c>
      <c r="C3861" s="30" t="s">
        <v>4113</v>
      </c>
      <c r="D3861" s="210">
        <v>113.4</v>
      </c>
    </row>
    <row r="3862" spans="1:4" x14ac:dyDescent="0.25">
      <c r="A3862" s="30">
        <v>39798</v>
      </c>
      <c r="B3862" s="30" t="s">
        <v>13611</v>
      </c>
      <c r="C3862" s="30" t="s">
        <v>4113</v>
      </c>
      <c r="D3862" s="210">
        <v>194.51</v>
      </c>
    </row>
    <row r="3863" spans="1:4" x14ac:dyDescent="0.25">
      <c r="A3863" s="30">
        <v>39794</v>
      </c>
      <c r="B3863" s="30" t="s">
        <v>13612</v>
      </c>
      <c r="C3863" s="30" t="s">
        <v>4113</v>
      </c>
      <c r="D3863" s="210">
        <v>30.66</v>
      </c>
    </row>
    <row r="3864" spans="1:4" x14ac:dyDescent="0.25">
      <c r="A3864" s="30">
        <v>39795</v>
      </c>
      <c r="B3864" s="30" t="s">
        <v>13613</v>
      </c>
      <c r="C3864" s="30" t="s">
        <v>4113</v>
      </c>
      <c r="D3864" s="210">
        <v>48.44</v>
      </c>
    </row>
    <row r="3865" spans="1:4" x14ac:dyDescent="0.25">
      <c r="A3865" s="30">
        <v>39799</v>
      </c>
      <c r="B3865" s="30" t="s">
        <v>13614</v>
      </c>
      <c r="C3865" s="30" t="s">
        <v>4113</v>
      </c>
      <c r="D3865" s="210">
        <v>35.74</v>
      </c>
    </row>
    <row r="3866" spans="1:4" x14ac:dyDescent="0.25">
      <c r="A3866" s="30">
        <v>39801</v>
      </c>
      <c r="B3866" s="30" t="s">
        <v>13615</v>
      </c>
      <c r="C3866" s="30" t="s">
        <v>4113</v>
      </c>
      <c r="D3866" s="210">
        <v>102.29</v>
      </c>
    </row>
    <row r="3867" spans="1:4" x14ac:dyDescent="0.25">
      <c r="A3867" s="30">
        <v>39802</v>
      </c>
      <c r="B3867" s="30" t="s">
        <v>13616</v>
      </c>
      <c r="C3867" s="30" t="s">
        <v>4113</v>
      </c>
      <c r="D3867" s="210">
        <v>149.94</v>
      </c>
    </row>
    <row r="3868" spans="1:4" x14ac:dyDescent="0.25">
      <c r="A3868" s="30">
        <v>39803</v>
      </c>
      <c r="B3868" s="30" t="s">
        <v>13617</v>
      </c>
      <c r="C3868" s="30" t="s">
        <v>4113</v>
      </c>
      <c r="D3868" s="210">
        <v>209.17</v>
      </c>
    </row>
    <row r="3869" spans="1:4" x14ac:dyDescent="0.25">
      <c r="A3869" s="30">
        <v>39800</v>
      </c>
      <c r="B3869" s="30" t="s">
        <v>13618</v>
      </c>
      <c r="C3869" s="30" t="s">
        <v>4113</v>
      </c>
      <c r="D3869" s="210">
        <v>60.88</v>
      </c>
    </row>
    <row r="3870" spans="1:4" x14ac:dyDescent="0.25">
      <c r="A3870" s="30">
        <v>21059</v>
      </c>
      <c r="B3870" s="30" t="s">
        <v>8720</v>
      </c>
      <c r="C3870" s="30" t="s">
        <v>4113</v>
      </c>
      <c r="D3870" s="210">
        <v>64.180000000000007</v>
      </c>
    </row>
    <row r="3871" spans="1:4" x14ac:dyDescent="0.25">
      <c r="A3871" s="30">
        <v>11234</v>
      </c>
      <c r="B3871" s="30" t="s">
        <v>8721</v>
      </c>
      <c r="C3871" s="30" t="s">
        <v>4113</v>
      </c>
      <c r="D3871" s="210">
        <v>96.74</v>
      </c>
    </row>
    <row r="3872" spans="1:4" x14ac:dyDescent="0.25">
      <c r="A3872" s="30">
        <v>21060</v>
      </c>
      <c r="B3872" s="30" t="s">
        <v>8722</v>
      </c>
      <c r="C3872" s="30" t="s">
        <v>4113</v>
      </c>
      <c r="D3872" s="210">
        <v>119.06</v>
      </c>
    </row>
    <row r="3873" spans="1:4" x14ac:dyDescent="0.25">
      <c r="A3873" s="30">
        <v>21061</v>
      </c>
      <c r="B3873" s="30" t="s">
        <v>8723</v>
      </c>
      <c r="C3873" s="30" t="s">
        <v>4113</v>
      </c>
      <c r="D3873" s="210">
        <v>148.83000000000001</v>
      </c>
    </row>
    <row r="3874" spans="1:4" x14ac:dyDescent="0.25">
      <c r="A3874" s="30">
        <v>21062</v>
      </c>
      <c r="B3874" s="30" t="s">
        <v>8724</v>
      </c>
      <c r="C3874" s="30" t="s">
        <v>4113</v>
      </c>
      <c r="D3874" s="210">
        <v>234.41</v>
      </c>
    </row>
    <row r="3875" spans="1:4" x14ac:dyDescent="0.25">
      <c r="A3875" s="30">
        <v>11708</v>
      </c>
      <c r="B3875" s="30" t="s">
        <v>8725</v>
      </c>
      <c r="C3875" s="30" t="s">
        <v>4113</v>
      </c>
      <c r="D3875" s="210">
        <v>25.58</v>
      </c>
    </row>
    <row r="3876" spans="1:4" x14ac:dyDescent="0.25">
      <c r="A3876" s="30">
        <v>11709</v>
      </c>
      <c r="B3876" s="30" t="s">
        <v>8726</v>
      </c>
      <c r="C3876" s="30" t="s">
        <v>4113</v>
      </c>
      <c r="D3876" s="210">
        <v>60.09</v>
      </c>
    </row>
    <row r="3877" spans="1:4" x14ac:dyDescent="0.25">
      <c r="A3877" s="30">
        <v>11710</v>
      </c>
      <c r="B3877" s="30" t="s">
        <v>8727</v>
      </c>
      <c r="C3877" s="30" t="s">
        <v>4113</v>
      </c>
      <c r="D3877" s="210">
        <v>138.13</v>
      </c>
    </row>
    <row r="3878" spans="1:4" x14ac:dyDescent="0.25">
      <c r="A3878" s="30">
        <v>11707</v>
      </c>
      <c r="B3878" s="30" t="s">
        <v>8728</v>
      </c>
      <c r="C3878" s="30" t="s">
        <v>4113</v>
      </c>
      <c r="D3878" s="210">
        <v>19.16</v>
      </c>
    </row>
    <row r="3879" spans="1:4" x14ac:dyDescent="0.25">
      <c r="A3879" s="30">
        <v>11739</v>
      </c>
      <c r="B3879" s="30" t="s">
        <v>8729</v>
      </c>
      <c r="C3879" s="30" t="s">
        <v>4113</v>
      </c>
      <c r="D3879" s="210">
        <v>7.49</v>
      </c>
    </row>
    <row r="3880" spans="1:4" x14ac:dyDescent="0.25">
      <c r="A3880" s="30">
        <v>11711</v>
      </c>
      <c r="B3880" s="30" t="s">
        <v>8730</v>
      </c>
      <c r="C3880" s="30" t="s">
        <v>4113</v>
      </c>
      <c r="D3880" s="210">
        <v>10.97</v>
      </c>
    </row>
    <row r="3881" spans="1:4" x14ac:dyDescent="0.25">
      <c r="A3881" s="30">
        <v>5102</v>
      </c>
      <c r="B3881" s="30" t="s">
        <v>8731</v>
      </c>
      <c r="C3881" s="30" t="s">
        <v>4113</v>
      </c>
      <c r="D3881" s="210">
        <v>10.61</v>
      </c>
    </row>
    <row r="3882" spans="1:4" x14ac:dyDescent="0.25">
      <c r="A3882" s="30">
        <v>11741</v>
      </c>
      <c r="B3882" s="30" t="s">
        <v>8732</v>
      </c>
      <c r="C3882" s="30" t="s">
        <v>4113</v>
      </c>
      <c r="D3882" s="210">
        <v>7.72</v>
      </c>
    </row>
    <row r="3883" spans="1:4" x14ac:dyDescent="0.25">
      <c r="A3883" s="30">
        <v>11743</v>
      </c>
      <c r="B3883" s="30" t="s">
        <v>8733</v>
      </c>
      <c r="C3883" s="30" t="s">
        <v>4113</v>
      </c>
      <c r="D3883" s="210">
        <v>7.01</v>
      </c>
    </row>
    <row r="3884" spans="1:4" x14ac:dyDescent="0.25">
      <c r="A3884" s="30">
        <v>11745</v>
      </c>
      <c r="B3884" s="30" t="s">
        <v>8734</v>
      </c>
      <c r="C3884" s="30" t="s">
        <v>4113</v>
      </c>
      <c r="D3884" s="210">
        <v>9.9600000000000009</v>
      </c>
    </row>
    <row r="3885" spans="1:4" x14ac:dyDescent="0.25">
      <c r="A3885" s="30">
        <v>25961</v>
      </c>
      <c r="B3885" s="30" t="s">
        <v>8735</v>
      </c>
      <c r="C3885" s="30" t="s">
        <v>4115</v>
      </c>
      <c r="D3885" s="210">
        <v>8.84</v>
      </c>
    </row>
    <row r="3886" spans="1:4" x14ac:dyDescent="0.25">
      <c r="A3886" s="30">
        <v>40985</v>
      </c>
      <c r="B3886" s="30" t="s">
        <v>8736</v>
      </c>
      <c r="C3886" s="30" t="s">
        <v>4120</v>
      </c>
      <c r="D3886" s="211">
        <v>1569.51</v>
      </c>
    </row>
    <row r="3887" spans="1:4" x14ac:dyDescent="0.25">
      <c r="A3887" s="30">
        <v>1088</v>
      </c>
      <c r="B3887" s="30" t="s">
        <v>8737</v>
      </c>
      <c r="C3887" s="30" t="s">
        <v>4113</v>
      </c>
      <c r="D3887" s="210">
        <v>23.48</v>
      </c>
    </row>
    <row r="3888" spans="1:4" x14ac:dyDescent="0.25">
      <c r="A3888" s="30">
        <v>1087</v>
      </c>
      <c r="B3888" s="30" t="s">
        <v>8738</v>
      </c>
      <c r="C3888" s="30" t="s">
        <v>4113</v>
      </c>
      <c r="D3888" s="210">
        <v>29.33</v>
      </c>
    </row>
    <row r="3889" spans="1:4" x14ac:dyDescent="0.25">
      <c r="A3889" s="30">
        <v>38777</v>
      </c>
      <c r="B3889" s="30" t="s">
        <v>8739</v>
      </c>
      <c r="C3889" s="30" t="s">
        <v>4113</v>
      </c>
      <c r="D3889" s="210">
        <v>58.41</v>
      </c>
    </row>
    <row r="3890" spans="1:4" x14ac:dyDescent="0.25">
      <c r="A3890" s="30">
        <v>1086</v>
      </c>
      <c r="B3890" s="30" t="s">
        <v>8740</v>
      </c>
      <c r="C3890" s="30" t="s">
        <v>4113</v>
      </c>
      <c r="D3890" s="210">
        <v>30.83</v>
      </c>
    </row>
    <row r="3891" spans="1:4" x14ac:dyDescent="0.25">
      <c r="A3891" s="30">
        <v>1079</v>
      </c>
      <c r="B3891" s="30" t="s">
        <v>8741</v>
      </c>
      <c r="C3891" s="30" t="s">
        <v>4113</v>
      </c>
      <c r="D3891" s="210">
        <v>31.86</v>
      </c>
    </row>
    <row r="3892" spans="1:4" x14ac:dyDescent="0.25">
      <c r="A3892" s="30">
        <v>39374</v>
      </c>
      <c r="B3892" s="30" t="s">
        <v>8742</v>
      </c>
      <c r="C3892" s="30" t="s">
        <v>4113</v>
      </c>
      <c r="D3892" s="210">
        <v>133.6</v>
      </c>
    </row>
    <row r="3893" spans="1:4" x14ac:dyDescent="0.25">
      <c r="A3893" s="30">
        <v>1082</v>
      </c>
      <c r="B3893" s="30" t="s">
        <v>8743</v>
      </c>
      <c r="C3893" s="30" t="s">
        <v>4113</v>
      </c>
      <c r="D3893" s="210">
        <v>200.33</v>
      </c>
    </row>
    <row r="3894" spans="1:4" x14ac:dyDescent="0.25">
      <c r="A3894" s="30">
        <v>12316</v>
      </c>
      <c r="B3894" s="30" t="s">
        <v>8744</v>
      </c>
      <c r="C3894" s="30" t="s">
        <v>4113</v>
      </c>
      <c r="D3894" s="210">
        <v>91.82</v>
      </c>
    </row>
    <row r="3895" spans="1:4" x14ac:dyDescent="0.25">
      <c r="A3895" s="30">
        <v>12317</v>
      </c>
      <c r="B3895" s="30" t="s">
        <v>8745</v>
      </c>
      <c r="C3895" s="30" t="s">
        <v>4113</v>
      </c>
      <c r="D3895" s="210">
        <v>109.49</v>
      </c>
    </row>
    <row r="3896" spans="1:4" x14ac:dyDescent="0.25">
      <c r="A3896" s="30">
        <v>12318</v>
      </c>
      <c r="B3896" s="30" t="s">
        <v>8746</v>
      </c>
      <c r="C3896" s="30" t="s">
        <v>4113</v>
      </c>
      <c r="D3896" s="210">
        <v>126.14</v>
      </c>
    </row>
    <row r="3897" spans="1:4" x14ac:dyDescent="0.25">
      <c r="A3897" s="30">
        <v>5104</v>
      </c>
      <c r="B3897" s="30" t="s">
        <v>4519</v>
      </c>
      <c r="C3897" s="30" t="s">
        <v>4117</v>
      </c>
      <c r="D3897" s="210">
        <v>65.8</v>
      </c>
    </row>
    <row r="3898" spans="1:4" x14ac:dyDescent="0.25">
      <c r="A3898" s="30">
        <v>26023</v>
      </c>
      <c r="B3898" s="30" t="s">
        <v>8747</v>
      </c>
      <c r="C3898" s="30" t="s">
        <v>4113</v>
      </c>
      <c r="D3898" s="210">
        <v>66.3</v>
      </c>
    </row>
    <row r="3899" spans="1:4" x14ac:dyDescent="0.25">
      <c r="A3899" s="30">
        <v>2710</v>
      </c>
      <c r="B3899" s="30" t="s">
        <v>8748</v>
      </c>
      <c r="C3899" s="30" t="s">
        <v>4113</v>
      </c>
      <c r="D3899" s="210">
        <v>52.95</v>
      </c>
    </row>
    <row r="3900" spans="1:4" x14ac:dyDescent="0.25">
      <c r="A3900" s="30">
        <v>14575</v>
      </c>
      <c r="B3900" s="30" t="s">
        <v>8749</v>
      </c>
      <c r="C3900" s="30" t="s">
        <v>4113</v>
      </c>
      <c r="D3900" s="211">
        <v>5403660.5800000001</v>
      </c>
    </row>
    <row r="3901" spans="1:4" x14ac:dyDescent="0.25">
      <c r="A3901" s="30">
        <v>20034</v>
      </c>
      <c r="B3901" s="30" t="s">
        <v>8750</v>
      </c>
      <c r="C3901" s="30" t="s">
        <v>4113</v>
      </c>
      <c r="D3901" s="210">
        <v>127.47</v>
      </c>
    </row>
    <row r="3902" spans="1:4" x14ac:dyDescent="0.25">
      <c r="A3902" s="30">
        <v>20036</v>
      </c>
      <c r="B3902" s="30" t="s">
        <v>8751</v>
      </c>
      <c r="C3902" s="30" t="s">
        <v>4113</v>
      </c>
      <c r="D3902" s="210">
        <v>245.19</v>
      </c>
    </row>
    <row r="3903" spans="1:4" x14ac:dyDescent="0.25">
      <c r="A3903" s="30">
        <v>20037</v>
      </c>
      <c r="B3903" s="30" t="s">
        <v>8752</v>
      </c>
      <c r="C3903" s="30" t="s">
        <v>4113</v>
      </c>
      <c r="D3903" s="210">
        <v>462.48</v>
      </c>
    </row>
    <row r="3904" spans="1:4" x14ac:dyDescent="0.25">
      <c r="A3904" s="30">
        <v>20043</v>
      </c>
      <c r="B3904" s="30" t="s">
        <v>8753</v>
      </c>
      <c r="C3904" s="30" t="s">
        <v>4113</v>
      </c>
      <c r="D3904" s="210">
        <v>6.75</v>
      </c>
    </row>
    <row r="3905" spans="1:4" x14ac:dyDescent="0.25">
      <c r="A3905" s="30">
        <v>20044</v>
      </c>
      <c r="B3905" s="30" t="s">
        <v>8754</v>
      </c>
      <c r="C3905" s="30" t="s">
        <v>4113</v>
      </c>
      <c r="D3905" s="210">
        <v>7.89</v>
      </c>
    </row>
    <row r="3906" spans="1:4" x14ac:dyDescent="0.25">
      <c r="A3906" s="30">
        <v>20042</v>
      </c>
      <c r="B3906" s="30" t="s">
        <v>8755</v>
      </c>
      <c r="C3906" s="30" t="s">
        <v>4113</v>
      </c>
      <c r="D3906" s="210">
        <v>5.72</v>
      </c>
    </row>
    <row r="3907" spans="1:4" x14ac:dyDescent="0.25">
      <c r="A3907" s="30">
        <v>20046</v>
      </c>
      <c r="B3907" s="30" t="s">
        <v>13619</v>
      </c>
      <c r="C3907" s="30" t="s">
        <v>4113</v>
      </c>
      <c r="D3907" s="210">
        <v>16.739999999999998</v>
      </c>
    </row>
    <row r="3908" spans="1:4" x14ac:dyDescent="0.25">
      <c r="A3908" s="30">
        <v>20047</v>
      </c>
      <c r="B3908" s="30" t="s">
        <v>13620</v>
      </c>
      <c r="C3908" s="30" t="s">
        <v>4113</v>
      </c>
      <c r="D3908" s="210">
        <v>45.76</v>
      </c>
    </row>
    <row r="3909" spans="1:4" x14ac:dyDescent="0.25">
      <c r="A3909" s="30">
        <v>20045</v>
      </c>
      <c r="B3909" s="30" t="s">
        <v>13621</v>
      </c>
      <c r="C3909" s="30" t="s">
        <v>4113</v>
      </c>
      <c r="D3909" s="210">
        <v>6.88</v>
      </c>
    </row>
    <row r="3910" spans="1:4" x14ac:dyDescent="0.25">
      <c r="A3910" s="30">
        <v>20972</v>
      </c>
      <c r="B3910" s="30" t="s">
        <v>4484</v>
      </c>
      <c r="C3910" s="30" t="s">
        <v>4113</v>
      </c>
      <c r="D3910" s="210">
        <v>109.11</v>
      </c>
    </row>
    <row r="3911" spans="1:4" x14ac:dyDescent="0.25">
      <c r="A3911" s="30">
        <v>20032</v>
      </c>
      <c r="B3911" s="30" t="s">
        <v>8756</v>
      </c>
      <c r="C3911" s="30" t="s">
        <v>4113</v>
      </c>
      <c r="D3911" s="210">
        <v>74.510000000000005</v>
      </c>
    </row>
    <row r="3912" spans="1:4" x14ac:dyDescent="0.25">
      <c r="A3912" s="30">
        <v>11321</v>
      </c>
      <c r="B3912" s="30" t="s">
        <v>8757</v>
      </c>
      <c r="C3912" s="30" t="s">
        <v>4113</v>
      </c>
      <c r="D3912" s="210">
        <v>33.97</v>
      </c>
    </row>
    <row r="3913" spans="1:4" x14ac:dyDescent="0.25">
      <c r="A3913" s="30">
        <v>11323</v>
      </c>
      <c r="B3913" s="30" t="s">
        <v>8758</v>
      </c>
      <c r="C3913" s="30" t="s">
        <v>4113</v>
      </c>
      <c r="D3913" s="210">
        <v>39.07</v>
      </c>
    </row>
    <row r="3914" spans="1:4" x14ac:dyDescent="0.25">
      <c r="A3914" s="30">
        <v>20327</v>
      </c>
      <c r="B3914" s="30" t="s">
        <v>8759</v>
      </c>
      <c r="C3914" s="30" t="s">
        <v>4113</v>
      </c>
      <c r="D3914" s="210">
        <v>22.17</v>
      </c>
    </row>
    <row r="3915" spans="1:4" x14ac:dyDescent="0.25">
      <c r="A3915" s="30">
        <v>13390</v>
      </c>
      <c r="B3915" s="30" t="s">
        <v>8760</v>
      </c>
      <c r="C3915" s="30" t="s">
        <v>4113</v>
      </c>
      <c r="D3915" s="210">
        <v>115.88</v>
      </c>
    </row>
    <row r="3916" spans="1:4" x14ac:dyDescent="0.25">
      <c r="A3916" s="30">
        <v>6034</v>
      </c>
      <c r="B3916" s="30" t="s">
        <v>8761</v>
      </c>
      <c r="C3916" s="30" t="s">
        <v>4113</v>
      </c>
      <c r="D3916" s="210">
        <v>6.84</v>
      </c>
    </row>
    <row r="3917" spans="1:4" x14ac:dyDescent="0.25">
      <c r="A3917" s="30">
        <v>6036</v>
      </c>
      <c r="B3917" s="30" t="s">
        <v>8762</v>
      </c>
      <c r="C3917" s="30" t="s">
        <v>4113</v>
      </c>
      <c r="D3917" s="210">
        <v>9.32</v>
      </c>
    </row>
    <row r="3918" spans="1:4" x14ac:dyDescent="0.25">
      <c r="A3918" s="30">
        <v>6031</v>
      </c>
      <c r="B3918" s="30" t="s">
        <v>8763</v>
      </c>
      <c r="C3918" s="30" t="s">
        <v>4113</v>
      </c>
      <c r="D3918" s="210">
        <v>10.95</v>
      </c>
    </row>
    <row r="3919" spans="1:4" x14ac:dyDescent="0.25">
      <c r="A3919" s="30">
        <v>6029</v>
      </c>
      <c r="B3919" s="30" t="s">
        <v>8764</v>
      </c>
      <c r="C3919" s="30" t="s">
        <v>4113</v>
      </c>
      <c r="D3919" s="210">
        <v>11.06</v>
      </c>
    </row>
    <row r="3920" spans="1:4" x14ac:dyDescent="0.25">
      <c r="A3920" s="30">
        <v>6033</v>
      </c>
      <c r="B3920" s="30" t="s">
        <v>8765</v>
      </c>
      <c r="C3920" s="30" t="s">
        <v>4113</v>
      </c>
      <c r="D3920" s="210">
        <v>14.58</v>
      </c>
    </row>
    <row r="3921" spans="1:4" x14ac:dyDescent="0.25">
      <c r="A3921" s="30">
        <v>11672</v>
      </c>
      <c r="B3921" s="30" t="s">
        <v>8766</v>
      </c>
      <c r="C3921" s="30" t="s">
        <v>4113</v>
      </c>
      <c r="D3921" s="210">
        <v>31.72</v>
      </c>
    </row>
    <row r="3922" spans="1:4" x14ac:dyDescent="0.25">
      <c r="A3922" s="30">
        <v>11669</v>
      </c>
      <c r="B3922" s="30" t="s">
        <v>8767</v>
      </c>
      <c r="C3922" s="30" t="s">
        <v>4113</v>
      </c>
      <c r="D3922" s="210">
        <v>30.21</v>
      </c>
    </row>
    <row r="3923" spans="1:4" x14ac:dyDescent="0.25">
      <c r="A3923" s="30">
        <v>11670</v>
      </c>
      <c r="B3923" s="30" t="s">
        <v>8768</v>
      </c>
      <c r="C3923" s="30" t="s">
        <v>4113</v>
      </c>
      <c r="D3923" s="210">
        <v>11.57</v>
      </c>
    </row>
    <row r="3924" spans="1:4" x14ac:dyDescent="0.25">
      <c r="A3924" s="30">
        <v>20055</v>
      </c>
      <c r="B3924" s="30" t="s">
        <v>8769</v>
      </c>
      <c r="C3924" s="30" t="s">
        <v>4113</v>
      </c>
      <c r="D3924" s="210">
        <v>22.63</v>
      </c>
    </row>
    <row r="3925" spans="1:4" x14ac:dyDescent="0.25">
      <c r="A3925" s="30">
        <v>11671</v>
      </c>
      <c r="B3925" s="30" t="s">
        <v>8770</v>
      </c>
      <c r="C3925" s="30" t="s">
        <v>4113</v>
      </c>
      <c r="D3925" s="210">
        <v>48.55</v>
      </c>
    </row>
    <row r="3926" spans="1:4" x14ac:dyDescent="0.25">
      <c r="A3926" s="30">
        <v>6032</v>
      </c>
      <c r="B3926" s="30" t="s">
        <v>8771</v>
      </c>
      <c r="C3926" s="30" t="s">
        <v>4113</v>
      </c>
      <c r="D3926" s="210">
        <v>13.87</v>
      </c>
    </row>
    <row r="3927" spans="1:4" x14ac:dyDescent="0.25">
      <c r="A3927" s="30">
        <v>11673</v>
      </c>
      <c r="B3927" s="30" t="s">
        <v>8772</v>
      </c>
      <c r="C3927" s="30" t="s">
        <v>4113</v>
      </c>
      <c r="D3927" s="210">
        <v>10.92</v>
      </c>
    </row>
    <row r="3928" spans="1:4" x14ac:dyDescent="0.25">
      <c r="A3928" s="30">
        <v>11674</v>
      </c>
      <c r="B3928" s="30" t="s">
        <v>8773</v>
      </c>
      <c r="C3928" s="30" t="s">
        <v>4113</v>
      </c>
      <c r="D3928" s="210">
        <v>14.06</v>
      </c>
    </row>
    <row r="3929" spans="1:4" x14ac:dyDescent="0.25">
      <c r="A3929" s="30">
        <v>11675</v>
      </c>
      <c r="B3929" s="30" t="s">
        <v>8774</v>
      </c>
      <c r="C3929" s="30" t="s">
        <v>4113</v>
      </c>
      <c r="D3929" s="210">
        <v>22.33</v>
      </c>
    </row>
    <row r="3930" spans="1:4" x14ac:dyDescent="0.25">
      <c r="A3930" s="30">
        <v>11676</v>
      </c>
      <c r="B3930" s="30" t="s">
        <v>8775</v>
      </c>
      <c r="C3930" s="30" t="s">
        <v>4113</v>
      </c>
      <c r="D3930" s="210">
        <v>29.86</v>
      </c>
    </row>
    <row r="3931" spans="1:4" x14ac:dyDescent="0.25">
      <c r="A3931" s="30">
        <v>11677</v>
      </c>
      <c r="B3931" s="30" t="s">
        <v>8776</v>
      </c>
      <c r="C3931" s="30" t="s">
        <v>4113</v>
      </c>
      <c r="D3931" s="210">
        <v>30.84</v>
      </c>
    </row>
    <row r="3932" spans="1:4" x14ac:dyDescent="0.25">
      <c r="A3932" s="30">
        <v>11678</v>
      </c>
      <c r="B3932" s="30" t="s">
        <v>8777</v>
      </c>
      <c r="C3932" s="30" t="s">
        <v>4113</v>
      </c>
      <c r="D3932" s="210">
        <v>56.48</v>
      </c>
    </row>
    <row r="3933" spans="1:4" x14ac:dyDescent="0.25">
      <c r="A3933" s="30">
        <v>6038</v>
      </c>
      <c r="B3933" s="30" t="s">
        <v>8778</v>
      </c>
      <c r="C3933" s="30" t="s">
        <v>4113</v>
      </c>
      <c r="D3933" s="210">
        <v>3.58</v>
      </c>
    </row>
    <row r="3934" spans="1:4" x14ac:dyDescent="0.25">
      <c r="A3934" s="30">
        <v>11718</v>
      </c>
      <c r="B3934" s="30" t="s">
        <v>8779</v>
      </c>
      <c r="C3934" s="30" t="s">
        <v>4113</v>
      </c>
      <c r="D3934" s="210">
        <v>10.210000000000001</v>
      </c>
    </row>
    <row r="3935" spans="1:4" x14ac:dyDescent="0.25">
      <c r="A3935" s="30">
        <v>6037</v>
      </c>
      <c r="B3935" s="30" t="s">
        <v>8780</v>
      </c>
      <c r="C3935" s="30" t="s">
        <v>4113</v>
      </c>
      <c r="D3935" s="210">
        <v>7.45</v>
      </c>
    </row>
    <row r="3936" spans="1:4" x14ac:dyDescent="0.25">
      <c r="A3936" s="30">
        <v>11719</v>
      </c>
      <c r="B3936" s="30" t="s">
        <v>8781</v>
      </c>
      <c r="C3936" s="30" t="s">
        <v>4113</v>
      </c>
      <c r="D3936" s="210">
        <v>8.2899999999999991</v>
      </c>
    </row>
    <row r="3937" spans="1:4" x14ac:dyDescent="0.25">
      <c r="A3937" s="30">
        <v>6019</v>
      </c>
      <c r="B3937" s="30" t="s">
        <v>8782</v>
      </c>
      <c r="C3937" s="30" t="s">
        <v>4113</v>
      </c>
      <c r="D3937" s="210">
        <v>27.15</v>
      </c>
    </row>
    <row r="3938" spans="1:4" x14ac:dyDescent="0.25">
      <c r="A3938" s="30">
        <v>6010</v>
      </c>
      <c r="B3938" s="30" t="s">
        <v>8783</v>
      </c>
      <c r="C3938" s="30" t="s">
        <v>4113</v>
      </c>
      <c r="D3938" s="210">
        <v>46.72</v>
      </c>
    </row>
    <row r="3939" spans="1:4" x14ac:dyDescent="0.25">
      <c r="A3939" s="30">
        <v>6017</v>
      </c>
      <c r="B3939" s="30" t="s">
        <v>8784</v>
      </c>
      <c r="C3939" s="30" t="s">
        <v>4113</v>
      </c>
      <c r="D3939" s="210">
        <v>37.01</v>
      </c>
    </row>
    <row r="3940" spans="1:4" x14ac:dyDescent="0.25">
      <c r="A3940" s="30">
        <v>6020</v>
      </c>
      <c r="B3940" s="30" t="s">
        <v>8785</v>
      </c>
      <c r="C3940" s="30" t="s">
        <v>4113</v>
      </c>
      <c r="D3940" s="210">
        <v>16.309999999999999</v>
      </c>
    </row>
    <row r="3941" spans="1:4" x14ac:dyDescent="0.25">
      <c r="A3941" s="30">
        <v>6028</v>
      </c>
      <c r="B3941" s="30" t="s">
        <v>8786</v>
      </c>
      <c r="C3941" s="30" t="s">
        <v>4113</v>
      </c>
      <c r="D3941" s="210">
        <v>65.08</v>
      </c>
    </row>
    <row r="3942" spans="1:4" x14ac:dyDescent="0.25">
      <c r="A3942" s="30">
        <v>6011</v>
      </c>
      <c r="B3942" s="30" t="s">
        <v>8787</v>
      </c>
      <c r="C3942" s="30" t="s">
        <v>4113</v>
      </c>
      <c r="D3942" s="210">
        <v>134.97</v>
      </c>
    </row>
    <row r="3943" spans="1:4" x14ac:dyDescent="0.25">
      <c r="A3943" s="30">
        <v>6012</v>
      </c>
      <c r="B3943" s="30" t="s">
        <v>8788</v>
      </c>
      <c r="C3943" s="30" t="s">
        <v>4113</v>
      </c>
      <c r="D3943" s="210">
        <v>163.4</v>
      </c>
    </row>
    <row r="3944" spans="1:4" x14ac:dyDescent="0.25">
      <c r="A3944" s="30">
        <v>6016</v>
      </c>
      <c r="B3944" s="30" t="s">
        <v>8789</v>
      </c>
      <c r="C3944" s="30" t="s">
        <v>4113</v>
      </c>
      <c r="D3944" s="210">
        <v>17.2</v>
      </c>
    </row>
    <row r="3945" spans="1:4" x14ac:dyDescent="0.25">
      <c r="A3945" s="30">
        <v>6027</v>
      </c>
      <c r="B3945" s="30" t="s">
        <v>8790</v>
      </c>
      <c r="C3945" s="30" t="s">
        <v>4113</v>
      </c>
      <c r="D3945" s="210">
        <v>340.47</v>
      </c>
    </row>
    <row r="3946" spans="1:4" x14ac:dyDescent="0.25">
      <c r="A3946" s="30">
        <v>6013</v>
      </c>
      <c r="B3946" s="30" t="s">
        <v>8791</v>
      </c>
      <c r="C3946" s="30" t="s">
        <v>4113</v>
      </c>
      <c r="D3946" s="210">
        <v>51.37</v>
      </c>
    </row>
    <row r="3947" spans="1:4" x14ac:dyDescent="0.25">
      <c r="A3947" s="30">
        <v>6015</v>
      </c>
      <c r="B3947" s="30" t="s">
        <v>8792</v>
      </c>
      <c r="C3947" s="30" t="s">
        <v>4113</v>
      </c>
      <c r="D3947" s="210">
        <v>74.709999999999994</v>
      </c>
    </row>
    <row r="3948" spans="1:4" x14ac:dyDescent="0.25">
      <c r="A3948" s="30">
        <v>6014</v>
      </c>
      <c r="B3948" s="30" t="s">
        <v>8793</v>
      </c>
      <c r="C3948" s="30" t="s">
        <v>4113</v>
      </c>
      <c r="D3948" s="210">
        <v>71.430000000000007</v>
      </c>
    </row>
    <row r="3949" spans="1:4" x14ac:dyDescent="0.25">
      <c r="A3949" s="30">
        <v>6006</v>
      </c>
      <c r="B3949" s="30" t="s">
        <v>8794</v>
      </c>
      <c r="C3949" s="30" t="s">
        <v>4113</v>
      </c>
      <c r="D3949" s="210">
        <v>37.200000000000003</v>
      </c>
    </row>
    <row r="3950" spans="1:4" x14ac:dyDescent="0.25">
      <c r="A3950" s="30">
        <v>6005</v>
      </c>
      <c r="B3950" s="30" t="s">
        <v>8795</v>
      </c>
      <c r="C3950" s="30" t="s">
        <v>4113</v>
      </c>
      <c r="D3950" s="210">
        <v>41.97</v>
      </c>
    </row>
    <row r="3951" spans="1:4" x14ac:dyDescent="0.25">
      <c r="A3951" s="30">
        <v>11756</v>
      </c>
      <c r="B3951" s="30" t="s">
        <v>8796</v>
      </c>
      <c r="C3951" s="30" t="s">
        <v>4113</v>
      </c>
      <c r="D3951" s="210">
        <v>20.04</v>
      </c>
    </row>
    <row r="3952" spans="1:4" x14ac:dyDescent="0.25">
      <c r="A3952" s="30">
        <v>10904</v>
      </c>
      <c r="B3952" s="30" t="s">
        <v>4483</v>
      </c>
      <c r="C3952" s="30" t="s">
        <v>4113</v>
      </c>
      <c r="D3952" s="210">
        <v>152.76</v>
      </c>
    </row>
    <row r="3953" spans="1:4" x14ac:dyDescent="0.25">
      <c r="A3953" s="30">
        <v>11752</v>
      </c>
      <c r="B3953" s="30" t="s">
        <v>8797</v>
      </c>
      <c r="C3953" s="30" t="s">
        <v>4113</v>
      </c>
      <c r="D3953" s="210">
        <v>11.55</v>
      </c>
    </row>
    <row r="3954" spans="1:4" x14ac:dyDescent="0.25">
      <c r="A3954" s="30">
        <v>11753</v>
      </c>
      <c r="B3954" s="30" t="s">
        <v>8798</v>
      </c>
      <c r="C3954" s="30" t="s">
        <v>4113</v>
      </c>
      <c r="D3954" s="210">
        <v>13.8</v>
      </c>
    </row>
    <row r="3955" spans="1:4" x14ac:dyDescent="0.25">
      <c r="A3955" s="30">
        <v>6021</v>
      </c>
      <c r="B3955" s="30" t="s">
        <v>8799</v>
      </c>
      <c r="C3955" s="30" t="s">
        <v>4113</v>
      </c>
      <c r="D3955" s="210">
        <v>38.29</v>
      </c>
    </row>
    <row r="3956" spans="1:4" x14ac:dyDescent="0.25">
      <c r="A3956" s="30">
        <v>6024</v>
      </c>
      <c r="B3956" s="30" t="s">
        <v>8800</v>
      </c>
      <c r="C3956" s="30" t="s">
        <v>4113</v>
      </c>
      <c r="D3956" s="210">
        <v>39.58</v>
      </c>
    </row>
    <row r="3957" spans="1:4" x14ac:dyDescent="0.25">
      <c r="A3957" s="30">
        <v>38379</v>
      </c>
      <c r="B3957" s="30" t="s">
        <v>8801</v>
      </c>
      <c r="C3957" s="30" t="s">
        <v>4116</v>
      </c>
      <c r="D3957" s="210">
        <v>41.66</v>
      </c>
    </row>
    <row r="3958" spans="1:4" x14ac:dyDescent="0.25">
      <c r="A3958" s="30">
        <v>13897</v>
      </c>
      <c r="B3958" s="30" t="s">
        <v>8802</v>
      </c>
      <c r="C3958" s="30" t="s">
        <v>4113</v>
      </c>
      <c r="D3958" s="211">
        <v>5871.96</v>
      </c>
    </row>
    <row r="3959" spans="1:4" x14ac:dyDescent="0.25">
      <c r="A3959" s="30">
        <v>10640</v>
      </c>
      <c r="B3959" s="30" t="s">
        <v>8803</v>
      </c>
      <c r="C3959" s="30" t="s">
        <v>4113</v>
      </c>
      <c r="D3959" s="211">
        <v>12717.43</v>
      </c>
    </row>
    <row r="3960" spans="1:4" x14ac:dyDescent="0.25">
      <c r="A3960" s="30">
        <v>11086</v>
      </c>
      <c r="B3960" s="30" t="s">
        <v>8804</v>
      </c>
      <c r="C3960" s="30" t="s">
        <v>4119</v>
      </c>
      <c r="D3960" s="210">
        <v>71.790000000000006</v>
      </c>
    </row>
    <row r="3961" spans="1:4" x14ac:dyDescent="0.25">
      <c r="A3961" s="30">
        <v>34357</v>
      </c>
      <c r="B3961" s="30" t="s">
        <v>13622</v>
      </c>
      <c r="C3961" s="30" t="s">
        <v>4117</v>
      </c>
      <c r="D3961" s="210">
        <v>4.58</v>
      </c>
    </row>
    <row r="3962" spans="1:4" x14ac:dyDescent="0.25">
      <c r="A3962" s="30">
        <v>37329</v>
      </c>
      <c r="B3962" s="30" t="s">
        <v>13623</v>
      </c>
      <c r="C3962" s="30" t="s">
        <v>4117</v>
      </c>
      <c r="D3962" s="210">
        <v>96.46</v>
      </c>
    </row>
    <row r="3963" spans="1:4" x14ac:dyDescent="0.25">
      <c r="A3963" s="30">
        <v>2510</v>
      </c>
      <c r="B3963" s="30" t="s">
        <v>8805</v>
      </c>
      <c r="C3963" s="30" t="s">
        <v>4113</v>
      </c>
      <c r="D3963" s="210">
        <v>29.02</v>
      </c>
    </row>
    <row r="3964" spans="1:4" x14ac:dyDescent="0.25">
      <c r="A3964" s="30">
        <v>12359</v>
      </c>
      <c r="B3964" s="30" t="s">
        <v>8806</v>
      </c>
      <c r="C3964" s="30" t="s">
        <v>4113</v>
      </c>
      <c r="D3964" s="210">
        <v>112.41</v>
      </c>
    </row>
    <row r="3965" spans="1:4" x14ac:dyDescent="0.25">
      <c r="A3965" s="30">
        <v>7353</v>
      </c>
      <c r="B3965" s="30" t="s">
        <v>8807</v>
      </c>
      <c r="C3965" s="30" t="s">
        <v>4118</v>
      </c>
      <c r="D3965" s="210">
        <v>24.56</v>
      </c>
    </row>
    <row r="3966" spans="1:4" x14ac:dyDescent="0.25">
      <c r="A3966" s="30">
        <v>36144</v>
      </c>
      <c r="B3966" s="30" t="s">
        <v>8808</v>
      </c>
      <c r="C3966" s="30" t="s">
        <v>4113</v>
      </c>
      <c r="D3966" s="210">
        <v>1.56</v>
      </c>
    </row>
    <row r="3967" spans="1:4" x14ac:dyDescent="0.25">
      <c r="A3967" s="30">
        <v>10518</v>
      </c>
      <c r="B3967" s="30" t="s">
        <v>8809</v>
      </c>
      <c r="C3967" s="30" t="s">
        <v>4113</v>
      </c>
      <c r="D3967" s="210">
        <v>73.58</v>
      </c>
    </row>
    <row r="3968" spans="1:4" x14ac:dyDescent="0.25">
      <c r="A3968" s="30">
        <v>36530</v>
      </c>
      <c r="B3968" s="30" t="s">
        <v>8810</v>
      </c>
      <c r="C3968" s="30" t="s">
        <v>4113</v>
      </c>
      <c r="D3968" s="211">
        <v>268108.01</v>
      </c>
    </row>
    <row r="3969" spans="1:4" x14ac:dyDescent="0.25">
      <c r="A3969" s="30">
        <v>6046</v>
      </c>
      <c r="B3969" s="30" t="s">
        <v>8811</v>
      </c>
      <c r="C3969" s="30" t="s">
        <v>4113</v>
      </c>
      <c r="D3969" s="211">
        <v>290805</v>
      </c>
    </row>
    <row r="3970" spans="1:4" x14ac:dyDescent="0.25">
      <c r="A3970" s="30">
        <v>36531</v>
      </c>
      <c r="B3970" s="30" t="s">
        <v>8812</v>
      </c>
      <c r="C3970" s="30" t="s">
        <v>4113</v>
      </c>
      <c r="D3970" s="211">
        <v>301444.18</v>
      </c>
    </row>
    <row r="3971" spans="1:4" x14ac:dyDescent="0.25">
      <c r="A3971" s="30">
        <v>34684</v>
      </c>
      <c r="B3971" s="30" t="s">
        <v>8813</v>
      </c>
      <c r="C3971" s="30" t="s">
        <v>4114</v>
      </c>
      <c r="D3971" s="210">
        <v>205.77</v>
      </c>
    </row>
    <row r="3972" spans="1:4" x14ac:dyDescent="0.25">
      <c r="A3972" s="30">
        <v>34683</v>
      </c>
      <c r="B3972" s="30" t="s">
        <v>8814</v>
      </c>
      <c r="C3972" s="30" t="s">
        <v>4114</v>
      </c>
      <c r="D3972" s="210">
        <v>128.6</v>
      </c>
    </row>
    <row r="3973" spans="1:4" x14ac:dyDescent="0.25">
      <c r="A3973" s="30">
        <v>533</v>
      </c>
      <c r="B3973" s="30" t="s">
        <v>8815</v>
      </c>
      <c r="C3973" s="30" t="s">
        <v>4114</v>
      </c>
      <c r="D3973" s="210">
        <v>14.75</v>
      </c>
    </row>
    <row r="3974" spans="1:4" x14ac:dyDescent="0.25">
      <c r="A3974" s="30">
        <v>10515</v>
      </c>
      <c r="B3974" s="30" t="s">
        <v>8816</v>
      </c>
      <c r="C3974" s="30" t="s">
        <v>4114</v>
      </c>
      <c r="D3974" s="210">
        <v>38.04</v>
      </c>
    </row>
    <row r="3975" spans="1:4" x14ac:dyDescent="0.25">
      <c r="A3975" s="30">
        <v>536</v>
      </c>
      <c r="B3975" s="30" t="s">
        <v>8817</v>
      </c>
      <c r="C3975" s="30" t="s">
        <v>4114</v>
      </c>
      <c r="D3975" s="210">
        <v>25</v>
      </c>
    </row>
    <row r="3976" spans="1:4" x14ac:dyDescent="0.25">
      <c r="A3976" s="30">
        <v>153</v>
      </c>
      <c r="B3976" s="30" t="s">
        <v>8818</v>
      </c>
      <c r="C3976" s="30" t="s">
        <v>4118</v>
      </c>
      <c r="D3976" s="210">
        <v>73.239999999999995</v>
      </c>
    </row>
    <row r="3977" spans="1:4" x14ac:dyDescent="0.25">
      <c r="A3977" s="30">
        <v>34682</v>
      </c>
      <c r="B3977" s="30" t="s">
        <v>8819</v>
      </c>
      <c r="C3977" s="30" t="s">
        <v>4114</v>
      </c>
      <c r="D3977" s="210">
        <v>98.34</v>
      </c>
    </row>
    <row r="3978" spans="1:4" x14ac:dyDescent="0.25">
      <c r="A3978" s="30">
        <v>20205</v>
      </c>
      <c r="B3978" s="30" t="s">
        <v>13624</v>
      </c>
      <c r="C3978" s="30" t="s">
        <v>4116</v>
      </c>
      <c r="D3978" s="210">
        <v>1.52</v>
      </c>
    </row>
    <row r="3979" spans="1:4" x14ac:dyDescent="0.25">
      <c r="A3979" s="30">
        <v>4412</v>
      </c>
      <c r="B3979" s="30" t="s">
        <v>13625</v>
      </c>
      <c r="C3979" s="30" t="s">
        <v>4116</v>
      </c>
      <c r="D3979" s="210">
        <v>0.91</v>
      </c>
    </row>
    <row r="3980" spans="1:4" x14ac:dyDescent="0.25">
      <c r="A3980" s="30">
        <v>4408</v>
      </c>
      <c r="B3980" s="30" t="s">
        <v>13626</v>
      </c>
      <c r="C3980" s="30" t="s">
        <v>4116</v>
      </c>
      <c r="D3980" s="210">
        <v>1.1399999999999999</v>
      </c>
    </row>
    <row r="3981" spans="1:4" x14ac:dyDescent="0.25">
      <c r="A3981" s="30">
        <v>10559</v>
      </c>
      <c r="B3981" s="30" t="s">
        <v>8820</v>
      </c>
      <c r="C3981" s="30" t="s">
        <v>4113</v>
      </c>
      <c r="D3981" s="211">
        <v>2735</v>
      </c>
    </row>
    <row r="3982" spans="1:4" x14ac:dyDescent="0.25">
      <c r="A3982" s="30">
        <v>10664</v>
      </c>
      <c r="B3982" s="30" t="s">
        <v>8821</v>
      </c>
      <c r="C3982" s="30" t="s">
        <v>4113</v>
      </c>
      <c r="D3982" s="211">
        <v>7433.14</v>
      </c>
    </row>
    <row r="3983" spans="1:4" x14ac:dyDescent="0.25">
      <c r="A3983" s="30">
        <v>36250</v>
      </c>
      <c r="B3983" s="30" t="s">
        <v>8822</v>
      </c>
      <c r="C3983" s="30" t="s">
        <v>4116</v>
      </c>
      <c r="D3983" s="210">
        <v>4.9400000000000004</v>
      </c>
    </row>
    <row r="3984" spans="1:4" x14ac:dyDescent="0.25">
      <c r="A3984" s="30">
        <v>10857</v>
      </c>
      <c r="B3984" s="30" t="s">
        <v>8823</v>
      </c>
      <c r="C3984" s="30" t="s">
        <v>4116</v>
      </c>
      <c r="D3984" s="210">
        <v>11.18</v>
      </c>
    </row>
    <row r="3985" spans="1:4" x14ac:dyDescent="0.25">
      <c r="A3985" s="30">
        <v>4803</v>
      </c>
      <c r="B3985" s="30" t="s">
        <v>8824</v>
      </c>
      <c r="C3985" s="30" t="s">
        <v>4116</v>
      </c>
      <c r="D3985" s="210">
        <v>25.72</v>
      </c>
    </row>
    <row r="3986" spans="1:4" x14ac:dyDescent="0.25">
      <c r="A3986" s="30">
        <v>6186</v>
      </c>
      <c r="B3986" s="30" t="s">
        <v>8825</v>
      </c>
      <c r="C3986" s="30" t="s">
        <v>4116</v>
      </c>
      <c r="D3986" s="210">
        <v>11.85</v>
      </c>
    </row>
    <row r="3987" spans="1:4" x14ac:dyDescent="0.25">
      <c r="A3987" s="30">
        <v>4829</v>
      </c>
      <c r="B3987" s="30" t="s">
        <v>8826</v>
      </c>
      <c r="C3987" s="30" t="s">
        <v>4116</v>
      </c>
      <c r="D3987" s="210">
        <v>42.86</v>
      </c>
    </row>
    <row r="3988" spans="1:4" x14ac:dyDescent="0.25">
      <c r="A3988" s="30">
        <v>39829</v>
      </c>
      <c r="B3988" s="30" t="s">
        <v>8827</v>
      </c>
      <c r="C3988" s="30" t="s">
        <v>4116</v>
      </c>
      <c r="D3988" s="210">
        <v>24.96</v>
      </c>
    </row>
    <row r="3989" spans="1:4" x14ac:dyDescent="0.25">
      <c r="A3989" s="30">
        <v>20231</v>
      </c>
      <c r="B3989" s="30" t="s">
        <v>8828</v>
      </c>
      <c r="C3989" s="30" t="s">
        <v>4116</v>
      </c>
      <c r="D3989" s="210">
        <v>41.67</v>
      </c>
    </row>
    <row r="3990" spans="1:4" x14ac:dyDescent="0.25">
      <c r="A3990" s="30">
        <v>4804</v>
      </c>
      <c r="B3990" s="30" t="s">
        <v>8829</v>
      </c>
      <c r="C3990" s="30" t="s">
        <v>4116</v>
      </c>
      <c r="D3990" s="210">
        <v>19.739999999999998</v>
      </c>
    </row>
    <row r="3991" spans="1:4" x14ac:dyDescent="0.25">
      <c r="A3991" s="30">
        <v>34680</v>
      </c>
      <c r="B3991" s="30" t="s">
        <v>8830</v>
      </c>
      <c r="C3991" s="30" t="s">
        <v>4116</v>
      </c>
      <c r="D3991" s="210">
        <v>30.26</v>
      </c>
    </row>
    <row r="3992" spans="1:4" x14ac:dyDescent="0.25">
      <c r="A3992" s="30">
        <v>11573</v>
      </c>
      <c r="B3992" s="30" t="s">
        <v>13627</v>
      </c>
      <c r="C3992" s="30" t="s">
        <v>4113</v>
      </c>
      <c r="D3992" s="210">
        <v>6.24</v>
      </c>
    </row>
    <row r="3993" spans="1:4" x14ac:dyDescent="0.25">
      <c r="A3993" s="30">
        <v>38401</v>
      </c>
      <c r="B3993" s="30" t="s">
        <v>8831</v>
      </c>
      <c r="C3993" s="30" t="s">
        <v>4113</v>
      </c>
      <c r="D3993" s="210">
        <v>15.54</v>
      </c>
    </row>
    <row r="3994" spans="1:4" x14ac:dyDescent="0.25">
      <c r="A3994" s="30">
        <v>11575</v>
      </c>
      <c r="B3994" s="30" t="s">
        <v>13628</v>
      </c>
      <c r="C3994" s="30" t="s">
        <v>4113</v>
      </c>
      <c r="D3994" s="210">
        <v>60.19</v>
      </c>
    </row>
    <row r="3995" spans="1:4" x14ac:dyDescent="0.25">
      <c r="A3995" s="30">
        <v>38179</v>
      </c>
      <c r="B3995" s="30" t="s">
        <v>13629</v>
      </c>
      <c r="C3995" s="30" t="s">
        <v>4113</v>
      </c>
      <c r="D3995" s="210">
        <v>49.77</v>
      </c>
    </row>
    <row r="3996" spans="1:4" x14ac:dyDescent="0.25">
      <c r="A3996" s="30">
        <v>20256</v>
      </c>
      <c r="B3996" s="30" t="s">
        <v>8832</v>
      </c>
      <c r="C3996" s="30" t="s">
        <v>4113</v>
      </c>
      <c r="D3996" s="210">
        <v>0.33</v>
      </c>
    </row>
    <row r="3997" spans="1:4" x14ac:dyDescent="0.25">
      <c r="A3997" s="30">
        <v>14511</v>
      </c>
      <c r="B3997" s="30" t="s">
        <v>8833</v>
      </c>
      <c r="C3997" s="30" t="s">
        <v>4113</v>
      </c>
      <c r="D3997" s="211">
        <v>599332.15</v>
      </c>
    </row>
    <row r="3998" spans="1:4" x14ac:dyDescent="0.25">
      <c r="A3998" s="30">
        <v>10642</v>
      </c>
      <c r="B3998" s="30" t="s">
        <v>8834</v>
      </c>
      <c r="C3998" s="30" t="s">
        <v>4113</v>
      </c>
      <c r="D3998" s="211">
        <v>564600</v>
      </c>
    </row>
    <row r="3999" spans="1:4" x14ac:dyDescent="0.25">
      <c r="A3999" s="30">
        <v>14489</v>
      </c>
      <c r="B3999" s="30" t="s">
        <v>8835</v>
      </c>
      <c r="C3999" s="30" t="s">
        <v>4113</v>
      </c>
      <c r="D3999" s="211">
        <v>500789.69</v>
      </c>
    </row>
    <row r="4000" spans="1:4" x14ac:dyDescent="0.25">
      <c r="A4000" s="30">
        <v>14513</v>
      </c>
      <c r="B4000" s="30" t="s">
        <v>8836</v>
      </c>
      <c r="C4000" s="30" t="s">
        <v>4113</v>
      </c>
      <c r="D4000" s="211">
        <v>375604.15</v>
      </c>
    </row>
    <row r="4001" spans="1:4" x14ac:dyDescent="0.25">
      <c r="A4001" s="30">
        <v>13600</v>
      </c>
      <c r="B4001" s="30" t="s">
        <v>8837</v>
      </c>
      <c r="C4001" s="30" t="s">
        <v>4113</v>
      </c>
      <c r="D4001" s="211">
        <v>484635.13</v>
      </c>
    </row>
    <row r="4002" spans="1:4" x14ac:dyDescent="0.25">
      <c r="A4002" s="30">
        <v>10646</v>
      </c>
      <c r="B4002" s="30" t="s">
        <v>8838</v>
      </c>
      <c r="C4002" s="30" t="s">
        <v>4113</v>
      </c>
      <c r="D4002" s="211">
        <v>361263.2</v>
      </c>
    </row>
    <row r="4003" spans="1:4" x14ac:dyDescent="0.25">
      <c r="A4003" s="30">
        <v>6070</v>
      </c>
      <c r="B4003" s="30" t="s">
        <v>8839</v>
      </c>
      <c r="C4003" s="30" t="s">
        <v>4113</v>
      </c>
      <c r="D4003" s="211">
        <v>493621.7</v>
      </c>
    </row>
    <row r="4004" spans="1:4" x14ac:dyDescent="0.25">
      <c r="A4004" s="30">
        <v>6069</v>
      </c>
      <c r="B4004" s="30" t="s">
        <v>8840</v>
      </c>
      <c r="C4004" s="30" t="s">
        <v>4113</v>
      </c>
      <c r="D4004" s="211">
        <v>109048.48</v>
      </c>
    </row>
    <row r="4005" spans="1:4" x14ac:dyDescent="0.25">
      <c r="A4005" s="30">
        <v>14626</v>
      </c>
      <c r="B4005" s="30" t="s">
        <v>8841</v>
      </c>
      <c r="C4005" s="30" t="s">
        <v>4113</v>
      </c>
      <c r="D4005" s="211">
        <v>540402.88</v>
      </c>
    </row>
    <row r="4006" spans="1:4" x14ac:dyDescent="0.25">
      <c r="A4006" s="30">
        <v>6067</v>
      </c>
      <c r="B4006" s="30" t="s">
        <v>8842</v>
      </c>
      <c r="C4006" s="30" t="s">
        <v>4113</v>
      </c>
      <c r="D4006" s="211">
        <v>443614.29</v>
      </c>
    </row>
    <row r="4007" spans="1:4" x14ac:dyDescent="0.25">
      <c r="A4007" s="30">
        <v>38393</v>
      </c>
      <c r="B4007" s="30" t="s">
        <v>8843</v>
      </c>
      <c r="C4007" s="30" t="s">
        <v>4113</v>
      </c>
      <c r="D4007" s="210">
        <v>15.95</v>
      </c>
    </row>
    <row r="4008" spans="1:4" x14ac:dyDescent="0.25">
      <c r="A4008" s="30">
        <v>38390</v>
      </c>
      <c r="B4008" s="30" t="s">
        <v>8844</v>
      </c>
      <c r="C4008" s="30" t="s">
        <v>4113</v>
      </c>
      <c r="D4008" s="210">
        <v>35.369999999999997</v>
      </c>
    </row>
    <row r="4009" spans="1:4" x14ac:dyDescent="0.25">
      <c r="A4009" s="30">
        <v>36532</v>
      </c>
      <c r="B4009" s="30" t="s">
        <v>8845</v>
      </c>
      <c r="C4009" s="30" t="s">
        <v>4113</v>
      </c>
      <c r="D4009" s="211">
        <v>27984.39</v>
      </c>
    </row>
    <row r="4010" spans="1:4" x14ac:dyDescent="0.25">
      <c r="A4010" s="30">
        <v>11578</v>
      </c>
      <c r="B4010" s="30" t="s">
        <v>8846</v>
      </c>
      <c r="C4010" s="30" t="s">
        <v>4113</v>
      </c>
      <c r="D4010" s="210">
        <v>12.99</v>
      </c>
    </row>
    <row r="4011" spans="1:4" x14ac:dyDescent="0.25">
      <c r="A4011" s="30">
        <v>11577</v>
      </c>
      <c r="B4011" s="30" t="s">
        <v>8847</v>
      </c>
      <c r="C4011" s="30" t="s">
        <v>4113</v>
      </c>
      <c r="D4011" s="210">
        <v>12.4</v>
      </c>
    </row>
    <row r="4012" spans="1:4" x14ac:dyDescent="0.25">
      <c r="A4012" s="30">
        <v>42432</v>
      </c>
      <c r="B4012" s="30" t="s">
        <v>8848</v>
      </c>
      <c r="C4012" s="30" t="s">
        <v>4113</v>
      </c>
      <c r="D4012" s="211">
        <v>2075.5100000000002</v>
      </c>
    </row>
    <row r="4013" spans="1:4" x14ac:dyDescent="0.25">
      <c r="A4013" s="30">
        <v>42437</v>
      </c>
      <c r="B4013" s="30" t="s">
        <v>8849</v>
      </c>
      <c r="C4013" s="30" t="s">
        <v>4113</v>
      </c>
      <c r="D4013" s="211">
        <v>1577.94</v>
      </c>
    </row>
    <row r="4014" spans="1:4" x14ac:dyDescent="0.25">
      <c r="A4014" s="30">
        <v>1116</v>
      </c>
      <c r="B4014" s="30" t="s">
        <v>8850</v>
      </c>
      <c r="C4014" s="30" t="s">
        <v>4116</v>
      </c>
      <c r="D4014" s="210">
        <v>20.53</v>
      </c>
    </row>
    <row r="4015" spans="1:4" x14ac:dyDescent="0.25">
      <c r="A4015" s="30">
        <v>1115</v>
      </c>
      <c r="B4015" s="30" t="s">
        <v>8851</v>
      </c>
      <c r="C4015" s="30" t="s">
        <v>4116</v>
      </c>
      <c r="D4015" s="210">
        <v>24.6</v>
      </c>
    </row>
    <row r="4016" spans="1:4" x14ac:dyDescent="0.25">
      <c r="A4016" s="30">
        <v>1113</v>
      </c>
      <c r="B4016" s="30" t="s">
        <v>8852</v>
      </c>
      <c r="C4016" s="30" t="s">
        <v>4116</v>
      </c>
      <c r="D4016" s="210">
        <v>28.76</v>
      </c>
    </row>
    <row r="4017" spans="1:4" x14ac:dyDescent="0.25">
      <c r="A4017" s="30">
        <v>1114</v>
      </c>
      <c r="B4017" s="30" t="s">
        <v>8853</v>
      </c>
      <c r="C4017" s="30" t="s">
        <v>4116</v>
      </c>
      <c r="D4017" s="210">
        <v>34.26</v>
      </c>
    </row>
    <row r="4018" spans="1:4" x14ac:dyDescent="0.25">
      <c r="A4018" s="30">
        <v>40873</v>
      </c>
      <c r="B4018" s="30" t="s">
        <v>13630</v>
      </c>
      <c r="C4018" s="30" t="s">
        <v>4116</v>
      </c>
      <c r="D4018" s="210">
        <v>26.81</v>
      </c>
    </row>
    <row r="4019" spans="1:4" x14ac:dyDescent="0.25">
      <c r="A4019" s="30">
        <v>20214</v>
      </c>
      <c r="B4019" s="30" t="s">
        <v>8854</v>
      </c>
      <c r="C4019" s="30" t="s">
        <v>4113</v>
      </c>
      <c r="D4019" s="210">
        <v>45.23</v>
      </c>
    </row>
    <row r="4020" spans="1:4" x14ac:dyDescent="0.25">
      <c r="A4020" s="30">
        <v>11064</v>
      </c>
      <c r="B4020" s="30" t="s">
        <v>8855</v>
      </c>
      <c r="C4020" s="30" t="s">
        <v>4113</v>
      </c>
      <c r="D4020" s="210">
        <v>19.18</v>
      </c>
    </row>
    <row r="4021" spans="1:4" x14ac:dyDescent="0.25">
      <c r="A4021" s="30">
        <v>7237</v>
      </c>
      <c r="B4021" s="30" t="s">
        <v>8856</v>
      </c>
      <c r="C4021" s="30" t="s">
        <v>4113</v>
      </c>
      <c r="D4021" s="210">
        <v>26.16</v>
      </c>
    </row>
    <row r="4022" spans="1:4" x14ac:dyDescent="0.25">
      <c r="A4022" s="30">
        <v>11757</v>
      </c>
      <c r="B4022" s="30" t="s">
        <v>8857</v>
      </c>
      <c r="C4022" s="30" t="s">
        <v>4113</v>
      </c>
      <c r="D4022" s="210">
        <v>28</v>
      </c>
    </row>
    <row r="4023" spans="1:4" x14ac:dyDescent="0.25">
      <c r="A4023" s="30">
        <v>11758</v>
      </c>
      <c r="B4023" s="30" t="s">
        <v>8858</v>
      </c>
      <c r="C4023" s="30" t="s">
        <v>4113</v>
      </c>
      <c r="D4023" s="210">
        <v>82.45</v>
      </c>
    </row>
    <row r="4024" spans="1:4" x14ac:dyDescent="0.25">
      <c r="A4024" s="30">
        <v>37526</v>
      </c>
      <c r="B4024" s="30" t="s">
        <v>8859</v>
      </c>
      <c r="C4024" s="30" t="s">
        <v>4113</v>
      </c>
      <c r="D4024" s="210">
        <v>2.66</v>
      </c>
    </row>
    <row r="4025" spans="1:4" x14ac:dyDescent="0.25">
      <c r="A4025" s="30">
        <v>6076</v>
      </c>
      <c r="B4025" s="30" t="s">
        <v>8860</v>
      </c>
      <c r="C4025" s="30" t="s">
        <v>4119</v>
      </c>
      <c r="D4025" s="210">
        <v>55</v>
      </c>
    </row>
    <row r="4026" spans="1:4" x14ac:dyDescent="0.25">
      <c r="A4026" s="30">
        <v>13109</v>
      </c>
      <c r="B4026" s="30" t="s">
        <v>8861</v>
      </c>
      <c r="C4026" s="30" t="s">
        <v>4113</v>
      </c>
      <c r="D4026" s="210">
        <v>261.3</v>
      </c>
    </row>
    <row r="4027" spans="1:4" x14ac:dyDescent="0.25">
      <c r="A4027" s="30">
        <v>13110</v>
      </c>
      <c r="B4027" s="30" t="s">
        <v>8862</v>
      </c>
      <c r="C4027" s="30" t="s">
        <v>4113</v>
      </c>
      <c r="D4027" s="210">
        <v>343.89</v>
      </c>
    </row>
    <row r="4028" spans="1:4" x14ac:dyDescent="0.25">
      <c r="A4028" s="30">
        <v>7581</v>
      </c>
      <c r="B4028" s="30" t="s">
        <v>8863</v>
      </c>
      <c r="C4028" s="30" t="s">
        <v>4113</v>
      </c>
      <c r="D4028" s="210">
        <v>3.48</v>
      </c>
    </row>
    <row r="4029" spans="1:4" x14ac:dyDescent="0.25">
      <c r="A4029" s="30">
        <v>4509</v>
      </c>
      <c r="B4029" s="30" t="s">
        <v>13631</v>
      </c>
      <c r="C4029" s="30" t="s">
        <v>4116</v>
      </c>
      <c r="D4029" s="210">
        <v>4.05</v>
      </c>
    </row>
    <row r="4030" spans="1:4" x14ac:dyDescent="0.25">
      <c r="A4030" s="30">
        <v>4512</v>
      </c>
      <c r="B4030" s="30" t="s">
        <v>13632</v>
      </c>
      <c r="C4030" s="30" t="s">
        <v>4116</v>
      </c>
      <c r="D4030" s="210">
        <v>1.93</v>
      </c>
    </row>
    <row r="4031" spans="1:4" x14ac:dyDescent="0.25">
      <c r="A4031" s="30">
        <v>4517</v>
      </c>
      <c r="B4031" s="30" t="s">
        <v>13633</v>
      </c>
      <c r="C4031" s="30" t="s">
        <v>4116</v>
      </c>
      <c r="D4031" s="210">
        <v>2.79</v>
      </c>
    </row>
    <row r="4032" spans="1:4" x14ac:dyDescent="0.25">
      <c r="A4032" s="30">
        <v>20206</v>
      </c>
      <c r="B4032" s="30" t="s">
        <v>13634</v>
      </c>
      <c r="C4032" s="30" t="s">
        <v>4116</v>
      </c>
      <c r="D4032" s="210">
        <v>4.12</v>
      </c>
    </row>
    <row r="4033" spans="1:4" x14ac:dyDescent="0.25">
      <c r="A4033" s="30">
        <v>4460</v>
      </c>
      <c r="B4033" s="30" t="s">
        <v>13635</v>
      </c>
      <c r="C4033" s="30" t="s">
        <v>4116</v>
      </c>
      <c r="D4033" s="210">
        <v>4.2300000000000004</v>
      </c>
    </row>
    <row r="4034" spans="1:4" x14ac:dyDescent="0.25">
      <c r="A4034" s="30">
        <v>4417</v>
      </c>
      <c r="B4034" s="30" t="s">
        <v>13636</v>
      </c>
      <c r="C4034" s="30" t="s">
        <v>4116</v>
      </c>
      <c r="D4034" s="210">
        <v>3.26</v>
      </c>
    </row>
    <row r="4035" spans="1:4" x14ac:dyDescent="0.25">
      <c r="A4035" s="30">
        <v>4415</v>
      </c>
      <c r="B4035" s="30" t="s">
        <v>13637</v>
      </c>
      <c r="C4035" s="30" t="s">
        <v>4116</v>
      </c>
      <c r="D4035" s="210">
        <v>2.2599999999999998</v>
      </c>
    </row>
    <row r="4036" spans="1:4" x14ac:dyDescent="0.25">
      <c r="A4036" s="30">
        <v>37373</v>
      </c>
      <c r="B4036" s="30" t="s">
        <v>8864</v>
      </c>
      <c r="C4036" s="30" t="s">
        <v>4115</v>
      </c>
      <c r="D4036" s="210">
        <v>0.06</v>
      </c>
    </row>
    <row r="4037" spans="1:4" x14ac:dyDescent="0.25">
      <c r="A4037" s="30">
        <v>40864</v>
      </c>
      <c r="B4037" s="30" t="s">
        <v>8865</v>
      </c>
      <c r="C4037" s="30" t="s">
        <v>4120</v>
      </c>
      <c r="D4037" s="210">
        <v>11.13</v>
      </c>
    </row>
    <row r="4038" spans="1:4" x14ac:dyDescent="0.25">
      <c r="A4038" s="30">
        <v>4734</v>
      </c>
      <c r="B4038" s="30" t="s">
        <v>8866</v>
      </c>
      <c r="C4038" s="30" t="s">
        <v>4119</v>
      </c>
      <c r="D4038" s="210">
        <v>102.16</v>
      </c>
    </row>
    <row r="4039" spans="1:4" x14ac:dyDescent="0.25">
      <c r="A4039" s="30">
        <v>6085</v>
      </c>
      <c r="B4039" s="30" t="s">
        <v>8867</v>
      </c>
      <c r="C4039" s="30" t="s">
        <v>4118</v>
      </c>
      <c r="D4039" s="210">
        <v>4.17</v>
      </c>
    </row>
    <row r="4040" spans="1:4" x14ac:dyDescent="0.25">
      <c r="A4040" s="30">
        <v>38396</v>
      </c>
      <c r="B4040" s="30" t="s">
        <v>8868</v>
      </c>
      <c r="C4040" s="30" t="s">
        <v>4113</v>
      </c>
      <c r="D4040" s="210">
        <v>483.16</v>
      </c>
    </row>
    <row r="4041" spans="1:4" x14ac:dyDescent="0.25">
      <c r="A4041" s="30">
        <v>11622</v>
      </c>
      <c r="B4041" s="30" t="s">
        <v>8869</v>
      </c>
      <c r="C4041" s="30" t="s">
        <v>4117</v>
      </c>
      <c r="D4041" s="210">
        <v>55.19</v>
      </c>
    </row>
    <row r="4042" spans="1:4" x14ac:dyDescent="0.25">
      <c r="A4042" s="30">
        <v>43143</v>
      </c>
      <c r="B4042" s="30" t="s">
        <v>13638</v>
      </c>
      <c r="C4042" s="30" t="s">
        <v>4118</v>
      </c>
      <c r="D4042" s="210">
        <v>20.84</v>
      </c>
    </row>
    <row r="4043" spans="1:4" x14ac:dyDescent="0.25">
      <c r="A4043" s="30">
        <v>7317</v>
      </c>
      <c r="B4043" s="30" t="s">
        <v>8870</v>
      </c>
      <c r="C4043" s="30" t="s">
        <v>4117</v>
      </c>
      <c r="D4043" s="210">
        <v>35.6</v>
      </c>
    </row>
    <row r="4044" spans="1:4" x14ac:dyDescent="0.25">
      <c r="A4044" s="30">
        <v>142</v>
      </c>
      <c r="B4044" s="30" t="s">
        <v>13639</v>
      </c>
      <c r="C4044" s="30" t="s">
        <v>4153</v>
      </c>
      <c r="D4044" s="210">
        <v>26.04</v>
      </c>
    </row>
    <row r="4045" spans="1:4" x14ac:dyDescent="0.25">
      <c r="A4045" s="30">
        <v>43142</v>
      </c>
      <c r="B4045" s="30" t="s">
        <v>13640</v>
      </c>
      <c r="C4045" s="30" t="s">
        <v>4118</v>
      </c>
      <c r="D4045" s="210">
        <v>118.29</v>
      </c>
    </row>
    <row r="4046" spans="1:4" x14ac:dyDescent="0.25">
      <c r="A4046" s="30">
        <v>38123</v>
      </c>
      <c r="B4046" s="30" t="s">
        <v>8871</v>
      </c>
      <c r="C4046" s="30" t="s">
        <v>4117</v>
      </c>
      <c r="D4046" s="210">
        <v>71.989999999999995</v>
      </c>
    </row>
    <row r="4047" spans="1:4" x14ac:dyDescent="0.25">
      <c r="A4047" s="30">
        <v>42701</v>
      </c>
      <c r="B4047" s="30" t="s">
        <v>8872</v>
      </c>
      <c r="C4047" s="30" t="s">
        <v>4113</v>
      </c>
      <c r="D4047" s="210">
        <v>59.28</v>
      </c>
    </row>
    <row r="4048" spans="1:4" x14ac:dyDescent="0.25">
      <c r="A4048" s="30">
        <v>42702</v>
      </c>
      <c r="B4048" s="30" t="s">
        <v>8873</v>
      </c>
      <c r="C4048" s="30" t="s">
        <v>4113</v>
      </c>
      <c r="D4048" s="210">
        <v>105.33</v>
      </c>
    </row>
    <row r="4049" spans="1:4" x14ac:dyDescent="0.25">
      <c r="A4049" s="30">
        <v>37955</v>
      </c>
      <c r="B4049" s="30" t="s">
        <v>8874</v>
      </c>
      <c r="C4049" s="30" t="s">
        <v>4113</v>
      </c>
      <c r="D4049" s="210">
        <v>136.51</v>
      </c>
    </row>
    <row r="4050" spans="1:4" x14ac:dyDescent="0.25">
      <c r="A4050" s="30">
        <v>42699</v>
      </c>
      <c r="B4050" s="30" t="s">
        <v>8875</v>
      </c>
      <c r="C4050" s="30" t="s">
        <v>4113</v>
      </c>
      <c r="D4050" s="210">
        <v>36.21</v>
      </c>
    </row>
    <row r="4051" spans="1:4" x14ac:dyDescent="0.25">
      <c r="A4051" s="30">
        <v>42700</v>
      </c>
      <c r="B4051" s="30" t="s">
        <v>8876</v>
      </c>
      <c r="C4051" s="30" t="s">
        <v>4113</v>
      </c>
      <c r="D4051" s="210">
        <v>103.23</v>
      </c>
    </row>
    <row r="4052" spans="1:4" x14ac:dyDescent="0.25">
      <c r="A4052" s="30">
        <v>37743</v>
      </c>
      <c r="B4052" s="30" t="s">
        <v>8877</v>
      </c>
      <c r="C4052" s="30" t="s">
        <v>4113</v>
      </c>
      <c r="D4052" s="211">
        <v>195616.95</v>
      </c>
    </row>
    <row r="4053" spans="1:4" x14ac:dyDescent="0.25">
      <c r="A4053" s="30">
        <v>37744</v>
      </c>
      <c r="B4053" s="30" t="s">
        <v>8878</v>
      </c>
      <c r="C4053" s="30" t="s">
        <v>4113</v>
      </c>
      <c r="D4053" s="211">
        <v>230008.74</v>
      </c>
    </row>
    <row r="4054" spans="1:4" x14ac:dyDescent="0.25">
      <c r="A4054" s="30">
        <v>37741</v>
      </c>
      <c r="B4054" s="30" t="s">
        <v>8879</v>
      </c>
      <c r="C4054" s="30" t="s">
        <v>4113</v>
      </c>
      <c r="D4054" s="211">
        <v>177873.42</v>
      </c>
    </row>
    <row r="4055" spans="1:4" x14ac:dyDescent="0.25">
      <c r="A4055" s="30">
        <v>39396</v>
      </c>
      <c r="B4055" s="30" t="s">
        <v>8880</v>
      </c>
      <c r="C4055" s="30" t="s">
        <v>4113</v>
      </c>
      <c r="D4055" s="210">
        <v>56.83</v>
      </c>
    </row>
    <row r="4056" spans="1:4" x14ac:dyDescent="0.25">
      <c r="A4056" s="30">
        <v>39392</v>
      </c>
      <c r="B4056" s="30" t="s">
        <v>8881</v>
      </c>
      <c r="C4056" s="30" t="s">
        <v>4113</v>
      </c>
      <c r="D4056" s="210">
        <v>64.099999999999994</v>
      </c>
    </row>
    <row r="4057" spans="1:4" x14ac:dyDescent="0.25">
      <c r="A4057" s="30">
        <v>39393</v>
      </c>
      <c r="B4057" s="30" t="s">
        <v>8882</v>
      </c>
      <c r="C4057" s="30" t="s">
        <v>4113</v>
      </c>
      <c r="D4057" s="210">
        <v>39.64</v>
      </c>
    </row>
    <row r="4058" spans="1:4" x14ac:dyDescent="0.25">
      <c r="A4058" s="30">
        <v>39394</v>
      </c>
      <c r="B4058" s="30" t="s">
        <v>8883</v>
      </c>
      <c r="C4058" s="30" t="s">
        <v>4113</v>
      </c>
      <c r="D4058" s="210">
        <v>44.62</v>
      </c>
    </row>
    <row r="4059" spans="1:4" x14ac:dyDescent="0.25">
      <c r="A4059" s="30">
        <v>39395</v>
      </c>
      <c r="B4059" s="30" t="s">
        <v>8884</v>
      </c>
      <c r="C4059" s="30" t="s">
        <v>4113</v>
      </c>
      <c r="D4059" s="210">
        <v>41.49</v>
      </c>
    </row>
    <row r="4060" spans="1:4" x14ac:dyDescent="0.25">
      <c r="A4060" s="30">
        <v>14618</v>
      </c>
      <c r="B4060" s="30" t="s">
        <v>8885</v>
      </c>
      <c r="C4060" s="30" t="s">
        <v>4113</v>
      </c>
      <c r="D4060" s="211">
        <v>1368.47</v>
      </c>
    </row>
    <row r="4061" spans="1:4" x14ac:dyDescent="0.25">
      <c r="A4061" s="30">
        <v>40269</v>
      </c>
      <c r="B4061" s="30" t="s">
        <v>8886</v>
      </c>
      <c r="C4061" s="30" t="s">
        <v>4113</v>
      </c>
      <c r="D4061" s="211">
        <v>5513.48</v>
      </c>
    </row>
    <row r="4062" spans="1:4" x14ac:dyDescent="0.25">
      <c r="A4062" s="30">
        <v>6110</v>
      </c>
      <c r="B4062" s="30" t="s">
        <v>8887</v>
      </c>
      <c r="C4062" s="30" t="s">
        <v>4115</v>
      </c>
      <c r="D4062" s="210">
        <v>13.66</v>
      </c>
    </row>
    <row r="4063" spans="1:4" x14ac:dyDescent="0.25">
      <c r="A4063" s="30">
        <v>40910</v>
      </c>
      <c r="B4063" s="30" t="s">
        <v>8888</v>
      </c>
      <c r="C4063" s="30" t="s">
        <v>4120</v>
      </c>
      <c r="D4063" s="211">
        <v>2420.84</v>
      </c>
    </row>
    <row r="4064" spans="1:4" x14ac:dyDescent="0.25">
      <c r="A4064" s="30">
        <v>6111</v>
      </c>
      <c r="B4064" s="30" t="s">
        <v>8889</v>
      </c>
      <c r="C4064" s="30" t="s">
        <v>4115</v>
      </c>
      <c r="D4064" s="210">
        <v>10.17</v>
      </c>
    </row>
    <row r="4065" spans="1:4" x14ac:dyDescent="0.25">
      <c r="A4065" s="30">
        <v>41084</v>
      </c>
      <c r="B4065" s="30" t="s">
        <v>8890</v>
      </c>
      <c r="C4065" s="30" t="s">
        <v>4120</v>
      </c>
      <c r="D4065" s="211">
        <v>1801.78</v>
      </c>
    </row>
    <row r="4066" spans="1:4" x14ac:dyDescent="0.25">
      <c r="A4066" s="286">
        <v>25950</v>
      </c>
      <c r="B4066" s="286" t="s">
        <v>8891</v>
      </c>
      <c r="C4066" s="286" t="s">
        <v>4119</v>
      </c>
      <c r="D4066" s="287">
        <v>42.92</v>
      </c>
    </row>
    <row r="4067" spans="1:4" x14ac:dyDescent="0.25">
      <c r="A4067" s="30">
        <v>38637</v>
      </c>
      <c r="B4067" s="30" t="s">
        <v>8892</v>
      </c>
      <c r="C4067" s="30" t="s">
        <v>4113</v>
      </c>
      <c r="D4067" s="210">
        <v>188.51</v>
      </c>
    </row>
    <row r="4068" spans="1:4" x14ac:dyDescent="0.25">
      <c r="A4068" s="30">
        <v>6150</v>
      </c>
      <c r="B4068" s="30" t="s">
        <v>8893</v>
      </c>
      <c r="C4068" s="30" t="s">
        <v>4113</v>
      </c>
      <c r="D4068" s="210">
        <v>190.81</v>
      </c>
    </row>
    <row r="4069" spans="1:4" x14ac:dyDescent="0.25">
      <c r="A4069" s="30">
        <v>6136</v>
      </c>
      <c r="B4069" s="30" t="s">
        <v>8894</v>
      </c>
      <c r="C4069" s="30" t="s">
        <v>4113</v>
      </c>
      <c r="D4069" s="210">
        <v>149.99</v>
      </c>
    </row>
    <row r="4070" spans="1:4" x14ac:dyDescent="0.25">
      <c r="A4070" s="30">
        <v>38638</v>
      </c>
      <c r="B4070" s="30" t="s">
        <v>8895</v>
      </c>
      <c r="C4070" s="30" t="s">
        <v>4113</v>
      </c>
      <c r="D4070" s="210">
        <v>158.85</v>
      </c>
    </row>
    <row r="4071" spans="1:4" x14ac:dyDescent="0.25">
      <c r="A4071" s="30">
        <v>20262</v>
      </c>
      <c r="B4071" s="30" t="s">
        <v>8896</v>
      </c>
      <c r="C4071" s="30" t="s">
        <v>4113</v>
      </c>
      <c r="D4071" s="210">
        <v>14.38</v>
      </c>
    </row>
    <row r="4072" spans="1:4" x14ac:dyDescent="0.25">
      <c r="A4072" s="30">
        <v>6148</v>
      </c>
      <c r="B4072" s="30" t="s">
        <v>8897</v>
      </c>
      <c r="C4072" s="30" t="s">
        <v>4113</v>
      </c>
      <c r="D4072" s="210">
        <v>8.9</v>
      </c>
    </row>
    <row r="4073" spans="1:4" x14ac:dyDescent="0.25">
      <c r="A4073" s="30">
        <v>6145</v>
      </c>
      <c r="B4073" s="30" t="s">
        <v>8898</v>
      </c>
      <c r="C4073" s="30" t="s">
        <v>4113</v>
      </c>
      <c r="D4073" s="210">
        <v>15.96</v>
      </c>
    </row>
    <row r="4074" spans="1:4" x14ac:dyDescent="0.25">
      <c r="A4074" s="30">
        <v>6149</v>
      </c>
      <c r="B4074" s="30" t="s">
        <v>8899</v>
      </c>
      <c r="C4074" s="30" t="s">
        <v>4113</v>
      </c>
      <c r="D4074" s="210">
        <v>15.05</v>
      </c>
    </row>
    <row r="4075" spans="1:4" x14ac:dyDescent="0.25">
      <c r="A4075" s="30">
        <v>6146</v>
      </c>
      <c r="B4075" s="30" t="s">
        <v>8900</v>
      </c>
      <c r="C4075" s="30" t="s">
        <v>4113</v>
      </c>
      <c r="D4075" s="210">
        <v>15.97</v>
      </c>
    </row>
    <row r="4076" spans="1:4" x14ac:dyDescent="0.25">
      <c r="A4076" s="30">
        <v>26026</v>
      </c>
      <c r="B4076" s="30" t="s">
        <v>8901</v>
      </c>
      <c r="C4076" s="30" t="s">
        <v>4117</v>
      </c>
      <c r="D4076" s="210">
        <v>2.19</v>
      </c>
    </row>
    <row r="4077" spans="1:4" x14ac:dyDescent="0.25">
      <c r="A4077" s="30">
        <v>39961</v>
      </c>
      <c r="B4077" s="30" t="s">
        <v>8902</v>
      </c>
      <c r="C4077" s="30" t="s">
        <v>4113</v>
      </c>
      <c r="D4077" s="210">
        <v>17.2</v>
      </c>
    </row>
    <row r="4078" spans="1:4" x14ac:dyDescent="0.25">
      <c r="A4078" s="30">
        <v>42433</v>
      </c>
      <c r="B4078" s="30" t="s">
        <v>8903</v>
      </c>
      <c r="C4078" s="30" t="s">
        <v>4113</v>
      </c>
      <c r="D4078" s="211">
        <v>4099.59</v>
      </c>
    </row>
    <row r="4079" spans="1:4" x14ac:dyDescent="0.25">
      <c r="A4079" s="30">
        <v>42434</v>
      </c>
      <c r="B4079" s="30" t="s">
        <v>8904</v>
      </c>
      <c r="C4079" s="30" t="s">
        <v>4113</v>
      </c>
      <c r="D4079" s="211">
        <v>4430.2</v>
      </c>
    </row>
    <row r="4080" spans="1:4" x14ac:dyDescent="0.25">
      <c r="A4080" s="30">
        <v>42435</v>
      </c>
      <c r="B4080" s="30" t="s">
        <v>8905</v>
      </c>
      <c r="C4080" s="30" t="s">
        <v>4113</v>
      </c>
      <c r="D4080" s="211">
        <v>2209.17</v>
      </c>
    </row>
    <row r="4081" spans="1:4" x14ac:dyDescent="0.25">
      <c r="A4081" s="30">
        <v>38061</v>
      </c>
      <c r="B4081" s="30" t="s">
        <v>8906</v>
      </c>
      <c r="C4081" s="30" t="s">
        <v>4113</v>
      </c>
      <c r="D4081" s="210">
        <v>64.83</v>
      </c>
    </row>
    <row r="4082" spans="1:4" x14ac:dyDescent="0.25">
      <c r="A4082" s="30">
        <v>20250</v>
      </c>
      <c r="B4082" s="30" t="s">
        <v>8907</v>
      </c>
      <c r="C4082" s="30" t="s">
        <v>4117</v>
      </c>
      <c r="D4082" s="210">
        <v>12</v>
      </c>
    </row>
    <row r="4083" spans="1:4" x14ac:dyDescent="0.25">
      <c r="A4083" s="30">
        <v>39965</v>
      </c>
      <c r="B4083" s="30" t="s">
        <v>8908</v>
      </c>
      <c r="C4083" s="30" t="s">
        <v>4114</v>
      </c>
      <c r="D4083" s="211">
        <v>1771.67</v>
      </c>
    </row>
    <row r="4084" spans="1:4" x14ac:dyDescent="0.25">
      <c r="A4084" s="30">
        <v>39964</v>
      </c>
      <c r="B4084" s="30" t="s">
        <v>8909</v>
      </c>
      <c r="C4084" s="30" t="s">
        <v>4114</v>
      </c>
      <c r="D4084" s="211">
        <v>1427.31</v>
      </c>
    </row>
    <row r="4085" spans="1:4" x14ac:dyDescent="0.25">
      <c r="A4085" s="30">
        <v>13388</v>
      </c>
      <c r="B4085" s="30" t="s">
        <v>4520</v>
      </c>
      <c r="C4085" s="30" t="s">
        <v>4117</v>
      </c>
      <c r="D4085" s="210">
        <v>90.03</v>
      </c>
    </row>
    <row r="4086" spans="1:4" x14ac:dyDescent="0.25">
      <c r="A4086" s="30">
        <v>39914</v>
      </c>
      <c r="B4086" s="30" t="s">
        <v>8910</v>
      </c>
      <c r="C4086" s="30" t="s">
        <v>4117</v>
      </c>
      <c r="D4086" s="210">
        <v>244.75</v>
      </c>
    </row>
    <row r="4087" spans="1:4" x14ac:dyDescent="0.25">
      <c r="A4087" s="30">
        <v>12732</v>
      </c>
      <c r="B4087" s="30" t="s">
        <v>8911</v>
      </c>
      <c r="C4087" s="30" t="s">
        <v>4113</v>
      </c>
      <c r="D4087" s="210">
        <v>282.41000000000003</v>
      </c>
    </row>
    <row r="4088" spans="1:4" x14ac:dyDescent="0.25">
      <c r="A4088" s="30">
        <v>6160</v>
      </c>
      <c r="B4088" s="30" t="s">
        <v>8912</v>
      </c>
      <c r="C4088" s="30" t="s">
        <v>4115</v>
      </c>
      <c r="D4088" s="210">
        <v>13.66</v>
      </c>
    </row>
    <row r="4089" spans="1:4" x14ac:dyDescent="0.25">
      <c r="A4089" s="30">
        <v>41087</v>
      </c>
      <c r="B4089" s="30" t="s">
        <v>8913</v>
      </c>
      <c r="C4089" s="30" t="s">
        <v>4120</v>
      </c>
      <c r="D4089" s="211">
        <v>2420.84</v>
      </c>
    </row>
    <row r="4090" spans="1:4" x14ac:dyDescent="0.25">
      <c r="A4090" s="30">
        <v>6166</v>
      </c>
      <c r="B4090" s="30" t="s">
        <v>8914</v>
      </c>
      <c r="C4090" s="30" t="s">
        <v>4115</v>
      </c>
      <c r="D4090" s="210">
        <v>18.309999999999999</v>
      </c>
    </row>
    <row r="4091" spans="1:4" x14ac:dyDescent="0.25">
      <c r="A4091" s="30">
        <v>41088</v>
      </c>
      <c r="B4091" s="30" t="s">
        <v>8915</v>
      </c>
      <c r="C4091" s="30" t="s">
        <v>4120</v>
      </c>
      <c r="D4091" s="211">
        <v>3245.37</v>
      </c>
    </row>
    <row r="4092" spans="1:4" x14ac:dyDescent="0.25">
      <c r="A4092" s="30">
        <v>20232</v>
      </c>
      <c r="B4092" s="30" t="s">
        <v>8916</v>
      </c>
      <c r="C4092" s="30" t="s">
        <v>4116</v>
      </c>
      <c r="D4092" s="210">
        <v>58.99</v>
      </c>
    </row>
    <row r="4093" spans="1:4" x14ac:dyDescent="0.25">
      <c r="A4093" s="30">
        <v>10856</v>
      </c>
      <c r="B4093" s="30" t="s">
        <v>8917</v>
      </c>
      <c r="C4093" s="30" t="s">
        <v>4116</v>
      </c>
      <c r="D4093" s="210">
        <v>83.21</v>
      </c>
    </row>
    <row r="4094" spans="1:4" x14ac:dyDescent="0.25">
      <c r="A4094" s="30">
        <v>4828</v>
      </c>
      <c r="B4094" s="30" t="s">
        <v>8918</v>
      </c>
      <c r="C4094" s="30" t="s">
        <v>4116</v>
      </c>
      <c r="D4094" s="210">
        <v>63.97</v>
      </c>
    </row>
    <row r="4095" spans="1:4" x14ac:dyDescent="0.25">
      <c r="A4095" s="30">
        <v>20249</v>
      </c>
      <c r="B4095" s="30" t="s">
        <v>8919</v>
      </c>
      <c r="C4095" s="30" t="s">
        <v>4116</v>
      </c>
      <c r="D4095" s="210">
        <v>35.03</v>
      </c>
    </row>
    <row r="4096" spans="1:4" x14ac:dyDescent="0.25">
      <c r="A4096" s="30">
        <v>11609</v>
      </c>
      <c r="B4096" s="30" t="s">
        <v>8920</v>
      </c>
      <c r="C4096" s="30" t="s">
        <v>4118</v>
      </c>
      <c r="D4096" s="210">
        <v>9.17</v>
      </c>
    </row>
    <row r="4097" spans="1:4" x14ac:dyDescent="0.25">
      <c r="A4097" s="30">
        <v>20083</v>
      </c>
      <c r="B4097" s="30" t="s">
        <v>4292</v>
      </c>
      <c r="C4097" s="30" t="s">
        <v>4113</v>
      </c>
      <c r="D4097" s="210">
        <v>70.52</v>
      </c>
    </row>
    <row r="4098" spans="1:4" x14ac:dyDescent="0.25">
      <c r="A4098" s="30">
        <v>5318</v>
      </c>
      <c r="B4098" s="30" t="s">
        <v>8921</v>
      </c>
      <c r="C4098" s="30" t="s">
        <v>4118</v>
      </c>
      <c r="D4098" s="210">
        <v>12.7</v>
      </c>
    </row>
    <row r="4099" spans="1:4" x14ac:dyDescent="0.25">
      <c r="A4099" s="30">
        <v>10691</v>
      </c>
      <c r="B4099" s="30" t="s">
        <v>8922</v>
      </c>
      <c r="C4099" s="30" t="s">
        <v>4118</v>
      </c>
      <c r="D4099" s="210">
        <v>48.2</v>
      </c>
    </row>
    <row r="4100" spans="1:4" x14ac:dyDescent="0.25">
      <c r="A4100" s="30">
        <v>12295</v>
      </c>
      <c r="B4100" s="30" t="s">
        <v>8923</v>
      </c>
      <c r="C4100" s="30" t="s">
        <v>4113</v>
      </c>
      <c r="D4100" s="210">
        <v>2.8</v>
      </c>
    </row>
    <row r="4101" spans="1:4" x14ac:dyDescent="0.25">
      <c r="A4101" s="30">
        <v>12296</v>
      </c>
      <c r="B4101" s="30" t="s">
        <v>8924</v>
      </c>
      <c r="C4101" s="30" t="s">
        <v>4113</v>
      </c>
      <c r="D4101" s="210">
        <v>3.63</v>
      </c>
    </row>
    <row r="4102" spans="1:4" x14ac:dyDescent="0.25">
      <c r="A4102" s="30">
        <v>12294</v>
      </c>
      <c r="B4102" s="30" t="s">
        <v>8925</v>
      </c>
      <c r="C4102" s="30" t="s">
        <v>4113</v>
      </c>
      <c r="D4102" s="210">
        <v>8.7100000000000009</v>
      </c>
    </row>
    <row r="4103" spans="1:4" x14ac:dyDescent="0.25">
      <c r="A4103" s="30">
        <v>14543</v>
      </c>
      <c r="B4103" s="30" t="s">
        <v>8926</v>
      </c>
      <c r="C4103" s="30" t="s">
        <v>4113</v>
      </c>
      <c r="D4103" s="210">
        <v>6.22</v>
      </c>
    </row>
    <row r="4104" spans="1:4" x14ac:dyDescent="0.25">
      <c r="A4104" s="30">
        <v>13329</v>
      </c>
      <c r="B4104" s="30" t="s">
        <v>8927</v>
      </c>
      <c r="C4104" s="30" t="s">
        <v>4113</v>
      </c>
      <c r="D4104" s="210">
        <v>3.65</v>
      </c>
    </row>
    <row r="4105" spans="1:4" x14ac:dyDescent="0.25">
      <c r="A4105" s="30">
        <v>21044</v>
      </c>
      <c r="B4105" s="30" t="s">
        <v>8928</v>
      </c>
      <c r="C4105" s="30" t="s">
        <v>4113</v>
      </c>
      <c r="D4105" s="210">
        <v>34.74</v>
      </c>
    </row>
    <row r="4106" spans="1:4" x14ac:dyDescent="0.25">
      <c r="A4106" s="30">
        <v>21045</v>
      </c>
      <c r="B4106" s="30" t="s">
        <v>8929</v>
      </c>
      <c r="C4106" s="30" t="s">
        <v>4113</v>
      </c>
      <c r="D4106" s="210">
        <v>47.59</v>
      </c>
    </row>
    <row r="4107" spans="1:4" x14ac:dyDescent="0.25">
      <c r="A4107" s="30">
        <v>21040</v>
      </c>
      <c r="B4107" s="30" t="s">
        <v>8930</v>
      </c>
      <c r="C4107" s="30" t="s">
        <v>4113</v>
      </c>
      <c r="D4107" s="210">
        <v>34</v>
      </c>
    </row>
    <row r="4108" spans="1:4" x14ac:dyDescent="0.25">
      <c r="A4108" s="30">
        <v>21041</v>
      </c>
      <c r="B4108" s="30" t="s">
        <v>8931</v>
      </c>
      <c r="C4108" s="30" t="s">
        <v>4113</v>
      </c>
      <c r="D4108" s="210">
        <v>41.04</v>
      </c>
    </row>
    <row r="4109" spans="1:4" x14ac:dyDescent="0.25">
      <c r="A4109" s="30">
        <v>21047</v>
      </c>
      <c r="B4109" s="30" t="s">
        <v>8932</v>
      </c>
      <c r="C4109" s="30" t="s">
        <v>4113</v>
      </c>
      <c r="D4109" s="210">
        <v>51.22</v>
      </c>
    </row>
    <row r="4110" spans="1:4" x14ac:dyDescent="0.25">
      <c r="A4110" s="30">
        <v>21043</v>
      </c>
      <c r="B4110" s="30" t="s">
        <v>8933</v>
      </c>
      <c r="C4110" s="30" t="s">
        <v>4113</v>
      </c>
      <c r="D4110" s="210">
        <v>49.87</v>
      </c>
    </row>
    <row r="4111" spans="1:4" x14ac:dyDescent="0.25">
      <c r="A4111" s="30">
        <v>21042</v>
      </c>
      <c r="B4111" s="30" t="s">
        <v>8934</v>
      </c>
      <c r="C4111" s="30" t="s">
        <v>4113</v>
      </c>
      <c r="D4111" s="210">
        <v>39.479999999999997</v>
      </c>
    </row>
    <row r="4112" spans="1:4" x14ac:dyDescent="0.25">
      <c r="A4112" s="30">
        <v>14149</v>
      </c>
      <c r="B4112" s="30" t="s">
        <v>8935</v>
      </c>
      <c r="C4112" s="30" t="s">
        <v>4144</v>
      </c>
      <c r="D4112" s="210">
        <v>181.2</v>
      </c>
    </row>
    <row r="4113" spans="1:4" x14ac:dyDescent="0.25">
      <c r="A4113" s="30">
        <v>38099</v>
      </c>
      <c r="B4113" s="30" t="s">
        <v>8936</v>
      </c>
      <c r="C4113" s="30" t="s">
        <v>4113</v>
      </c>
      <c r="D4113" s="210">
        <v>1.17</v>
      </c>
    </row>
    <row r="4114" spans="1:4" x14ac:dyDescent="0.25">
      <c r="A4114" s="30">
        <v>38100</v>
      </c>
      <c r="B4114" s="30" t="s">
        <v>8937</v>
      </c>
      <c r="C4114" s="30" t="s">
        <v>4113</v>
      </c>
      <c r="D4114" s="210">
        <v>1.91</v>
      </c>
    </row>
    <row r="4115" spans="1:4" x14ac:dyDescent="0.25">
      <c r="A4115" s="30">
        <v>20061</v>
      </c>
      <c r="B4115" s="30" t="s">
        <v>8938</v>
      </c>
      <c r="C4115" s="30" t="s">
        <v>4113</v>
      </c>
      <c r="D4115" s="210">
        <v>3.1</v>
      </c>
    </row>
    <row r="4116" spans="1:4" x14ac:dyDescent="0.25">
      <c r="A4116" s="30">
        <v>7576</v>
      </c>
      <c r="B4116" s="30" t="s">
        <v>8939</v>
      </c>
      <c r="C4116" s="30" t="s">
        <v>4113</v>
      </c>
      <c r="D4116" s="210">
        <v>143.18</v>
      </c>
    </row>
    <row r="4117" spans="1:4" x14ac:dyDescent="0.25">
      <c r="A4117" s="30">
        <v>3384</v>
      </c>
      <c r="B4117" s="30" t="s">
        <v>8940</v>
      </c>
      <c r="C4117" s="30" t="s">
        <v>4113</v>
      </c>
      <c r="D4117" s="210">
        <v>4.95</v>
      </c>
    </row>
    <row r="4118" spans="1:4" x14ac:dyDescent="0.25">
      <c r="A4118" s="30">
        <v>7572</v>
      </c>
      <c r="B4118" s="30" t="s">
        <v>8941</v>
      </c>
      <c r="C4118" s="30" t="s">
        <v>4113</v>
      </c>
      <c r="D4118" s="210">
        <v>10.36</v>
      </c>
    </row>
    <row r="4119" spans="1:4" x14ac:dyDescent="0.25">
      <c r="A4119" s="30">
        <v>3396</v>
      </c>
      <c r="B4119" s="30" t="s">
        <v>8942</v>
      </c>
      <c r="C4119" s="30" t="s">
        <v>4113</v>
      </c>
      <c r="D4119" s="210">
        <v>7.34</v>
      </c>
    </row>
    <row r="4120" spans="1:4" x14ac:dyDescent="0.25">
      <c r="A4120" s="30">
        <v>37590</v>
      </c>
      <c r="B4120" s="30" t="s">
        <v>8943</v>
      </c>
      <c r="C4120" s="30" t="s">
        <v>4113</v>
      </c>
      <c r="D4120" s="210">
        <v>20.5</v>
      </c>
    </row>
    <row r="4121" spans="1:4" x14ac:dyDescent="0.25">
      <c r="A4121" s="30">
        <v>37591</v>
      </c>
      <c r="B4121" s="30" t="s">
        <v>8944</v>
      </c>
      <c r="C4121" s="30" t="s">
        <v>4113</v>
      </c>
      <c r="D4121" s="210">
        <v>24.64</v>
      </c>
    </row>
    <row r="4122" spans="1:4" x14ac:dyDescent="0.25">
      <c r="A4122" s="30">
        <v>12626</v>
      </c>
      <c r="B4122" s="30" t="s">
        <v>8945</v>
      </c>
      <c r="C4122" s="30" t="s">
        <v>4113</v>
      </c>
      <c r="D4122" s="210">
        <v>14.89</v>
      </c>
    </row>
    <row r="4123" spans="1:4" x14ac:dyDescent="0.25">
      <c r="A4123" s="30">
        <v>11033</v>
      </c>
      <c r="B4123" s="30" t="s">
        <v>8946</v>
      </c>
      <c r="C4123" s="30" t="s">
        <v>4113</v>
      </c>
      <c r="D4123" s="210">
        <v>6.23</v>
      </c>
    </row>
    <row r="4124" spans="1:4" x14ac:dyDescent="0.25">
      <c r="A4124" s="30">
        <v>390</v>
      </c>
      <c r="B4124" s="30" t="s">
        <v>8947</v>
      </c>
      <c r="C4124" s="30" t="s">
        <v>4113</v>
      </c>
      <c r="D4124" s="210">
        <v>14.75</v>
      </c>
    </row>
    <row r="4125" spans="1:4" x14ac:dyDescent="0.25">
      <c r="A4125" s="30">
        <v>42436</v>
      </c>
      <c r="B4125" s="30" t="s">
        <v>8948</v>
      </c>
      <c r="C4125" s="30" t="s">
        <v>4113</v>
      </c>
      <c r="D4125" s="211">
        <v>2312.38</v>
      </c>
    </row>
    <row r="4126" spans="1:4" x14ac:dyDescent="0.25">
      <c r="A4126" s="30">
        <v>6193</v>
      </c>
      <c r="B4126" s="30" t="s">
        <v>13641</v>
      </c>
      <c r="C4126" s="30" t="s">
        <v>4116</v>
      </c>
      <c r="D4126" s="210">
        <v>8.4700000000000006</v>
      </c>
    </row>
    <row r="4127" spans="1:4" x14ac:dyDescent="0.25">
      <c r="A4127" s="30">
        <v>6194</v>
      </c>
      <c r="B4127" s="30" t="s">
        <v>13642</v>
      </c>
      <c r="C4127" s="30" t="s">
        <v>4116</v>
      </c>
      <c r="D4127" s="210">
        <v>5.7</v>
      </c>
    </row>
    <row r="4128" spans="1:4" x14ac:dyDescent="0.25">
      <c r="A4128" s="30">
        <v>10567</v>
      </c>
      <c r="B4128" s="30" t="s">
        <v>13643</v>
      </c>
      <c r="C4128" s="30" t="s">
        <v>4116</v>
      </c>
      <c r="D4128" s="210">
        <v>9.0299999999999994</v>
      </c>
    </row>
    <row r="4129" spans="1:4" x14ac:dyDescent="0.25">
      <c r="A4129" s="30">
        <v>6212</v>
      </c>
      <c r="B4129" s="30" t="s">
        <v>13644</v>
      </c>
      <c r="C4129" s="30" t="s">
        <v>4116</v>
      </c>
      <c r="D4129" s="210">
        <v>13.25</v>
      </c>
    </row>
    <row r="4130" spans="1:4" x14ac:dyDescent="0.25">
      <c r="A4130" s="30">
        <v>3993</v>
      </c>
      <c r="B4130" s="30" t="s">
        <v>13645</v>
      </c>
      <c r="C4130" s="30" t="s">
        <v>4114</v>
      </c>
      <c r="D4130" s="210">
        <v>8.2200000000000006</v>
      </c>
    </row>
    <row r="4131" spans="1:4" x14ac:dyDescent="0.25">
      <c r="A4131" s="30">
        <v>3990</v>
      </c>
      <c r="B4131" s="30" t="s">
        <v>13646</v>
      </c>
      <c r="C4131" s="30" t="s">
        <v>4116</v>
      </c>
      <c r="D4131" s="210">
        <v>10.31</v>
      </c>
    </row>
    <row r="4132" spans="1:4" x14ac:dyDescent="0.25">
      <c r="A4132" s="30">
        <v>3992</v>
      </c>
      <c r="B4132" s="30" t="s">
        <v>13647</v>
      </c>
      <c r="C4132" s="30" t="s">
        <v>4116</v>
      </c>
      <c r="D4132" s="210">
        <v>13.92</v>
      </c>
    </row>
    <row r="4133" spans="1:4" x14ac:dyDescent="0.25">
      <c r="A4133" s="30">
        <v>6178</v>
      </c>
      <c r="B4133" s="30" t="s">
        <v>8949</v>
      </c>
      <c r="C4133" s="30" t="s">
        <v>4114</v>
      </c>
      <c r="D4133" s="210">
        <v>197.64</v>
      </c>
    </row>
    <row r="4134" spans="1:4" x14ac:dyDescent="0.25">
      <c r="A4134" s="30">
        <v>6180</v>
      </c>
      <c r="B4134" s="30" t="s">
        <v>8950</v>
      </c>
      <c r="C4134" s="30" t="s">
        <v>4114</v>
      </c>
      <c r="D4134" s="210">
        <v>213.31</v>
      </c>
    </row>
    <row r="4135" spans="1:4" x14ac:dyDescent="0.25">
      <c r="A4135" s="30">
        <v>6182</v>
      </c>
      <c r="B4135" s="30" t="s">
        <v>8951</v>
      </c>
      <c r="C4135" s="30" t="s">
        <v>4114</v>
      </c>
      <c r="D4135" s="210">
        <v>264.77</v>
      </c>
    </row>
    <row r="4136" spans="1:4" x14ac:dyDescent="0.25">
      <c r="A4136" s="30">
        <v>43614</v>
      </c>
      <c r="B4136" s="30" t="s">
        <v>13648</v>
      </c>
      <c r="C4136" s="30" t="s">
        <v>4116</v>
      </c>
      <c r="D4136" s="210">
        <v>6.96</v>
      </c>
    </row>
    <row r="4137" spans="1:4" x14ac:dyDescent="0.25">
      <c r="A4137" s="30">
        <v>6189</v>
      </c>
      <c r="B4137" s="30" t="s">
        <v>13649</v>
      </c>
      <c r="C4137" s="30" t="s">
        <v>4116</v>
      </c>
      <c r="D4137" s="210">
        <v>12.37</v>
      </c>
    </row>
    <row r="4138" spans="1:4" x14ac:dyDescent="0.25">
      <c r="A4138" s="30">
        <v>6214</v>
      </c>
      <c r="B4138" s="30" t="s">
        <v>8952</v>
      </c>
      <c r="C4138" s="30" t="s">
        <v>4114</v>
      </c>
      <c r="D4138" s="210">
        <v>123.8</v>
      </c>
    </row>
    <row r="4139" spans="1:4" x14ac:dyDescent="0.25">
      <c r="A4139" s="30">
        <v>36153</v>
      </c>
      <c r="B4139" s="30" t="s">
        <v>8953</v>
      </c>
      <c r="C4139" s="30" t="s">
        <v>4113</v>
      </c>
      <c r="D4139" s="210">
        <v>187.11</v>
      </c>
    </row>
    <row r="4140" spans="1:4" x14ac:dyDescent="0.25">
      <c r="A4140" s="30">
        <v>10740</v>
      </c>
      <c r="B4140" s="30" t="s">
        <v>8954</v>
      </c>
      <c r="C4140" s="30" t="s">
        <v>4113</v>
      </c>
      <c r="D4140" s="211">
        <v>11702.85</v>
      </c>
    </row>
    <row r="4141" spans="1:4" x14ac:dyDescent="0.25">
      <c r="A4141" s="30">
        <v>13914</v>
      </c>
      <c r="B4141" s="30" t="s">
        <v>8955</v>
      </c>
      <c r="C4141" s="30" t="s">
        <v>4113</v>
      </c>
      <c r="D4141" s="210">
        <v>846.75</v>
      </c>
    </row>
    <row r="4142" spans="1:4" x14ac:dyDescent="0.25">
      <c r="A4142" s="30">
        <v>10742</v>
      </c>
      <c r="B4142" s="30" t="s">
        <v>8956</v>
      </c>
      <c r="C4142" s="30" t="s">
        <v>4113</v>
      </c>
      <c r="D4142" s="211">
        <v>1234.99</v>
      </c>
    </row>
    <row r="4143" spans="1:4" x14ac:dyDescent="0.25">
      <c r="A4143" s="30">
        <v>38465</v>
      </c>
      <c r="B4143" s="30" t="s">
        <v>8957</v>
      </c>
      <c r="C4143" s="30" t="s">
        <v>4113</v>
      </c>
      <c r="D4143" s="210">
        <v>29.18</v>
      </c>
    </row>
    <row r="4144" spans="1:4" x14ac:dyDescent="0.25">
      <c r="A4144" s="30">
        <v>7543</v>
      </c>
      <c r="B4144" s="30" t="s">
        <v>8958</v>
      </c>
      <c r="C4144" s="30" t="s">
        <v>4113</v>
      </c>
      <c r="D4144" s="210">
        <v>3.94</v>
      </c>
    </row>
    <row r="4145" spans="1:4" x14ac:dyDescent="0.25">
      <c r="A4145" s="30">
        <v>43427</v>
      </c>
      <c r="B4145" s="30" t="s">
        <v>13650</v>
      </c>
      <c r="C4145" s="30" t="s">
        <v>4113</v>
      </c>
      <c r="D4145" s="211">
        <v>1612.09</v>
      </c>
    </row>
    <row r="4146" spans="1:4" x14ac:dyDescent="0.25">
      <c r="A4146" s="30">
        <v>41613</v>
      </c>
      <c r="B4146" s="30" t="s">
        <v>13651</v>
      </c>
      <c r="C4146" s="30" t="s">
        <v>4113</v>
      </c>
      <c r="D4146" s="210">
        <v>103.62</v>
      </c>
    </row>
    <row r="4147" spans="1:4" x14ac:dyDescent="0.25">
      <c r="A4147" s="30">
        <v>41614</v>
      </c>
      <c r="B4147" s="30" t="s">
        <v>13652</v>
      </c>
      <c r="C4147" s="30" t="s">
        <v>4113</v>
      </c>
      <c r="D4147" s="210">
        <v>132.04</v>
      </c>
    </row>
    <row r="4148" spans="1:4" x14ac:dyDescent="0.25">
      <c r="A4148" s="30">
        <v>41615</v>
      </c>
      <c r="B4148" s="30" t="s">
        <v>13653</v>
      </c>
      <c r="C4148" s="30" t="s">
        <v>4113</v>
      </c>
      <c r="D4148" s="210">
        <v>204.08</v>
      </c>
    </row>
    <row r="4149" spans="1:4" x14ac:dyDescent="0.25">
      <c r="A4149" s="30">
        <v>41616</v>
      </c>
      <c r="B4149" s="30" t="s">
        <v>13654</v>
      </c>
      <c r="C4149" s="30" t="s">
        <v>4113</v>
      </c>
      <c r="D4149" s="210">
        <v>304.92</v>
      </c>
    </row>
    <row r="4150" spans="1:4" x14ac:dyDescent="0.25">
      <c r="A4150" s="30">
        <v>41617</v>
      </c>
      <c r="B4150" s="30" t="s">
        <v>13655</v>
      </c>
      <c r="C4150" s="30" t="s">
        <v>4113</v>
      </c>
      <c r="D4150" s="210">
        <v>606.30999999999995</v>
      </c>
    </row>
    <row r="4151" spans="1:4" x14ac:dyDescent="0.25">
      <c r="A4151" s="30">
        <v>41618</v>
      </c>
      <c r="B4151" s="30" t="s">
        <v>13656</v>
      </c>
      <c r="C4151" s="30" t="s">
        <v>4113</v>
      </c>
      <c r="D4151" s="211">
        <v>1116.17</v>
      </c>
    </row>
    <row r="4152" spans="1:4" x14ac:dyDescent="0.25">
      <c r="A4152" s="30">
        <v>43428</v>
      </c>
      <c r="B4152" s="30" t="s">
        <v>13657</v>
      </c>
      <c r="C4152" s="30" t="s">
        <v>4113</v>
      </c>
      <c r="D4152" s="211">
        <v>1960.58</v>
      </c>
    </row>
    <row r="4153" spans="1:4" x14ac:dyDescent="0.25">
      <c r="A4153" s="30">
        <v>41619</v>
      </c>
      <c r="B4153" s="30" t="s">
        <v>13658</v>
      </c>
      <c r="C4153" s="30" t="s">
        <v>4113</v>
      </c>
      <c r="D4153" s="210">
        <v>127.02</v>
      </c>
    </row>
    <row r="4154" spans="1:4" x14ac:dyDescent="0.25">
      <c r="A4154" s="30">
        <v>41620</v>
      </c>
      <c r="B4154" s="30" t="s">
        <v>13659</v>
      </c>
      <c r="C4154" s="30" t="s">
        <v>4113</v>
      </c>
      <c r="D4154" s="210">
        <v>160.44999999999999</v>
      </c>
    </row>
    <row r="4155" spans="1:4" x14ac:dyDescent="0.25">
      <c r="A4155" s="30">
        <v>41622</v>
      </c>
      <c r="B4155" s="30" t="s">
        <v>13660</v>
      </c>
      <c r="C4155" s="30" t="s">
        <v>4113</v>
      </c>
      <c r="D4155" s="210">
        <v>278.29000000000002</v>
      </c>
    </row>
    <row r="4156" spans="1:4" x14ac:dyDescent="0.25">
      <c r="A4156" s="30">
        <v>41623</v>
      </c>
      <c r="B4156" s="30" t="s">
        <v>13661</v>
      </c>
      <c r="C4156" s="30" t="s">
        <v>4113</v>
      </c>
      <c r="D4156" s="210">
        <v>427.88</v>
      </c>
    </row>
    <row r="4157" spans="1:4" x14ac:dyDescent="0.25">
      <c r="A4157" s="30">
        <v>41624</v>
      </c>
      <c r="B4157" s="30" t="s">
        <v>13662</v>
      </c>
      <c r="C4157" s="30" t="s">
        <v>4113</v>
      </c>
      <c r="D4157" s="210">
        <v>802.28</v>
      </c>
    </row>
    <row r="4158" spans="1:4" x14ac:dyDescent="0.25">
      <c r="A4158" s="30">
        <v>41625</v>
      </c>
      <c r="B4158" s="30" t="s">
        <v>13663</v>
      </c>
      <c r="C4158" s="30" t="s">
        <v>4113</v>
      </c>
      <c r="D4158" s="211">
        <v>1234.3499999999999</v>
      </c>
    </row>
    <row r="4159" spans="1:4" x14ac:dyDescent="0.25">
      <c r="A4159" s="30">
        <v>39352</v>
      </c>
      <c r="B4159" s="30" t="s">
        <v>8959</v>
      </c>
      <c r="C4159" s="30" t="s">
        <v>4113</v>
      </c>
      <c r="D4159" s="210">
        <v>2.4300000000000002</v>
      </c>
    </row>
    <row r="4160" spans="1:4" x14ac:dyDescent="0.25">
      <c r="A4160" s="30">
        <v>39346</v>
      </c>
      <c r="B4160" s="30" t="s">
        <v>8960</v>
      </c>
      <c r="C4160" s="30" t="s">
        <v>4113</v>
      </c>
      <c r="D4160" s="210">
        <v>2.4300000000000002</v>
      </c>
    </row>
    <row r="4161" spans="1:4" x14ac:dyDescent="0.25">
      <c r="A4161" s="30">
        <v>39350</v>
      </c>
      <c r="B4161" s="30" t="s">
        <v>8961</v>
      </c>
      <c r="C4161" s="30" t="s">
        <v>4113</v>
      </c>
      <c r="D4161" s="210">
        <v>2.62</v>
      </c>
    </row>
    <row r="4162" spans="1:4" x14ac:dyDescent="0.25">
      <c r="A4162" s="30">
        <v>39351</v>
      </c>
      <c r="B4162" s="30" t="s">
        <v>8962</v>
      </c>
      <c r="C4162" s="30" t="s">
        <v>4113</v>
      </c>
      <c r="D4162" s="210">
        <v>3.03</v>
      </c>
    </row>
    <row r="4163" spans="1:4" x14ac:dyDescent="0.25">
      <c r="A4163" s="30">
        <v>38952</v>
      </c>
      <c r="B4163" s="30" t="s">
        <v>8963</v>
      </c>
      <c r="C4163" s="30" t="s">
        <v>4113</v>
      </c>
      <c r="D4163" s="210">
        <v>4.03</v>
      </c>
    </row>
    <row r="4164" spans="1:4" x14ac:dyDescent="0.25">
      <c r="A4164" s="30">
        <v>38953</v>
      </c>
      <c r="B4164" s="30" t="s">
        <v>8964</v>
      </c>
      <c r="C4164" s="30" t="s">
        <v>4113</v>
      </c>
      <c r="D4164" s="210">
        <v>6.35</v>
      </c>
    </row>
    <row r="4165" spans="1:4" x14ac:dyDescent="0.25">
      <c r="A4165" s="30">
        <v>38835</v>
      </c>
      <c r="B4165" s="30" t="s">
        <v>8965</v>
      </c>
      <c r="C4165" s="30" t="s">
        <v>4113</v>
      </c>
      <c r="D4165" s="210">
        <v>5.7</v>
      </c>
    </row>
    <row r="4166" spans="1:4" x14ac:dyDescent="0.25">
      <c r="A4166" s="30">
        <v>38837</v>
      </c>
      <c r="B4166" s="30" t="s">
        <v>8966</v>
      </c>
      <c r="C4166" s="30" t="s">
        <v>4113</v>
      </c>
      <c r="D4166" s="210">
        <v>14.83</v>
      </c>
    </row>
    <row r="4167" spans="1:4" x14ac:dyDescent="0.25">
      <c r="A4167" s="30">
        <v>38836</v>
      </c>
      <c r="B4167" s="30" t="s">
        <v>8967</v>
      </c>
      <c r="C4167" s="30" t="s">
        <v>4113</v>
      </c>
      <c r="D4167" s="210">
        <v>8.2100000000000009</v>
      </c>
    </row>
    <row r="4168" spans="1:4" x14ac:dyDescent="0.25">
      <c r="A4168" s="30">
        <v>2666</v>
      </c>
      <c r="B4168" s="30" t="s">
        <v>8968</v>
      </c>
      <c r="C4168" s="30" t="s">
        <v>4113</v>
      </c>
      <c r="D4168" s="210">
        <v>5.55</v>
      </c>
    </row>
    <row r="4169" spans="1:4" x14ac:dyDescent="0.25">
      <c r="A4169" s="30">
        <v>2668</v>
      </c>
      <c r="B4169" s="30" t="s">
        <v>8969</v>
      </c>
      <c r="C4169" s="30" t="s">
        <v>4113</v>
      </c>
      <c r="D4169" s="210">
        <v>6.34</v>
      </c>
    </row>
    <row r="4170" spans="1:4" x14ac:dyDescent="0.25">
      <c r="A4170" s="30">
        <v>2664</v>
      </c>
      <c r="B4170" s="30" t="s">
        <v>8970</v>
      </c>
      <c r="C4170" s="30" t="s">
        <v>4113</v>
      </c>
      <c r="D4170" s="210">
        <v>9.35</v>
      </c>
    </row>
    <row r="4171" spans="1:4" x14ac:dyDescent="0.25">
      <c r="A4171" s="30">
        <v>2662</v>
      </c>
      <c r="B4171" s="30" t="s">
        <v>8971</v>
      </c>
      <c r="C4171" s="30" t="s">
        <v>4113</v>
      </c>
      <c r="D4171" s="210">
        <v>11.47</v>
      </c>
    </row>
    <row r="4172" spans="1:4" x14ac:dyDescent="0.25">
      <c r="A4172" s="30">
        <v>20964</v>
      </c>
      <c r="B4172" s="30" t="s">
        <v>8972</v>
      </c>
      <c r="C4172" s="30" t="s">
        <v>4113</v>
      </c>
      <c r="D4172" s="210">
        <v>59.64</v>
      </c>
    </row>
    <row r="4173" spans="1:4" x14ac:dyDescent="0.25">
      <c r="A4173" s="30">
        <v>10905</v>
      </c>
      <c r="B4173" s="30" t="s">
        <v>8973</v>
      </c>
      <c r="C4173" s="30" t="s">
        <v>4113</v>
      </c>
      <c r="D4173" s="210">
        <v>80.010000000000005</v>
      </c>
    </row>
    <row r="4174" spans="1:4" x14ac:dyDescent="0.25">
      <c r="A4174" s="30">
        <v>42703</v>
      </c>
      <c r="B4174" s="30" t="s">
        <v>8974</v>
      </c>
      <c r="C4174" s="30" t="s">
        <v>4113</v>
      </c>
      <c r="D4174" s="210">
        <v>116</v>
      </c>
    </row>
    <row r="4175" spans="1:4" x14ac:dyDescent="0.25">
      <c r="A4175" s="30">
        <v>42704</v>
      </c>
      <c r="B4175" s="30" t="s">
        <v>8975</v>
      </c>
      <c r="C4175" s="30" t="s">
        <v>4113</v>
      </c>
      <c r="D4175" s="210">
        <v>178.08</v>
      </c>
    </row>
    <row r="4176" spans="1:4" x14ac:dyDescent="0.25">
      <c r="A4176" s="30">
        <v>42705</v>
      </c>
      <c r="B4176" s="30" t="s">
        <v>8976</v>
      </c>
      <c r="C4176" s="30" t="s">
        <v>4113</v>
      </c>
      <c r="D4176" s="210">
        <v>227.2</v>
      </c>
    </row>
    <row r="4177" spans="1:4" x14ac:dyDescent="0.25">
      <c r="A4177" s="30">
        <v>42706</v>
      </c>
      <c r="B4177" s="30" t="s">
        <v>8977</v>
      </c>
      <c r="C4177" s="30" t="s">
        <v>4113</v>
      </c>
      <c r="D4177" s="210">
        <v>281.38</v>
      </c>
    </row>
    <row r="4178" spans="1:4" x14ac:dyDescent="0.25">
      <c r="A4178" s="30">
        <v>11289</v>
      </c>
      <c r="B4178" s="30" t="s">
        <v>8978</v>
      </c>
      <c r="C4178" s="30" t="s">
        <v>4113</v>
      </c>
      <c r="D4178" s="210">
        <v>104.18</v>
      </c>
    </row>
    <row r="4179" spans="1:4" x14ac:dyDescent="0.25">
      <c r="A4179" s="30">
        <v>11241</v>
      </c>
      <c r="B4179" s="30" t="s">
        <v>8979</v>
      </c>
      <c r="C4179" s="30" t="s">
        <v>4113</v>
      </c>
      <c r="D4179" s="210">
        <v>260.45999999999998</v>
      </c>
    </row>
    <row r="4180" spans="1:4" x14ac:dyDescent="0.25">
      <c r="A4180" s="30">
        <v>11301</v>
      </c>
      <c r="B4180" s="30" t="s">
        <v>8980</v>
      </c>
      <c r="C4180" s="30" t="s">
        <v>4113</v>
      </c>
      <c r="D4180" s="210">
        <v>660.46</v>
      </c>
    </row>
    <row r="4181" spans="1:4" x14ac:dyDescent="0.25">
      <c r="A4181" s="30">
        <v>21090</v>
      </c>
      <c r="B4181" s="30" t="s">
        <v>8981</v>
      </c>
      <c r="C4181" s="30" t="s">
        <v>4113</v>
      </c>
      <c r="D4181" s="210">
        <v>809.3</v>
      </c>
    </row>
    <row r="4182" spans="1:4" x14ac:dyDescent="0.25">
      <c r="A4182" s="30">
        <v>14112</v>
      </c>
      <c r="B4182" s="30" t="s">
        <v>8982</v>
      </c>
      <c r="C4182" s="30" t="s">
        <v>4113</v>
      </c>
      <c r="D4182" s="210">
        <v>337.67</v>
      </c>
    </row>
    <row r="4183" spans="1:4" x14ac:dyDescent="0.25">
      <c r="A4183" s="30">
        <v>11315</v>
      </c>
      <c r="B4183" s="30" t="s">
        <v>8983</v>
      </c>
      <c r="C4183" s="30" t="s">
        <v>4113</v>
      </c>
      <c r="D4183" s="210">
        <v>158.13</v>
      </c>
    </row>
    <row r="4184" spans="1:4" x14ac:dyDescent="0.25">
      <c r="A4184" s="30">
        <v>21071</v>
      </c>
      <c r="B4184" s="30" t="s">
        <v>8984</v>
      </c>
      <c r="C4184" s="30" t="s">
        <v>4113</v>
      </c>
      <c r="D4184" s="210">
        <v>241.86</v>
      </c>
    </row>
    <row r="4185" spans="1:4" x14ac:dyDescent="0.25">
      <c r="A4185" s="30">
        <v>11316</v>
      </c>
      <c r="B4185" s="30" t="s">
        <v>8985</v>
      </c>
      <c r="C4185" s="30" t="s">
        <v>4113</v>
      </c>
      <c r="D4185" s="210">
        <v>520.92999999999995</v>
      </c>
    </row>
    <row r="4186" spans="1:4" x14ac:dyDescent="0.25">
      <c r="A4186" s="30">
        <v>6243</v>
      </c>
      <c r="B4186" s="30" t="s">
        <v>8986</v>
      </c>
      <c r="C4186" s="30" t="s">
        <v>4113</v>
      </c>
      <c r="D4186" s="210">
        <v>600</v>
      </c>
    </row>
    <row r="4187" spans="1:4" x14ac:dyDescent="0.25">
      <c r="A4187" s="30">
        <v>6240</v>
      </c>
      <c r="B4187" s="30" t="s">
        <v>8987</v>
      </c>
      <c r="C4187" s="30" t="s">
        <v>4113</v>
      </c>
      <c r="D4187" s="210">
        <v>794.41</v>
      </c>
    </row>
    <row r="4188" spans="1:4" x14ac:dyDescent="0.25">
      <c r="A4188" s="30">
        <v>11296</v>
      </c>
      <c r="B4188" s="30" t="s">
        <v>8988</v>
      </c>
      <c r="C4188" s="30" t="s">
        <v>4113</v>
      </c>
      <c r="D4188" s="211">
        <v>2531.16</v>
      </c>
    </row>
    <row r="4189" spans="1:4" x14ac:dyDescent="0.25">
      <c r="A4189" s="30">
        <v>11299</v>
      </c>
      <c r="B4189" s="30" t="s">
        <v>8989</v>
      </c>
      <c r="C4189" s="30" t="s">
        <v>4113</v>
      </c>
      <c r="D4189" s="210">
        <v>856.74</v>
      </c>
    </row>
    <row r="4190" spans="1:4" x14ac:dyDescent="0.25">
      <c r="A4190" s="30">
        <v>11066</v>
      </c>
      <c r="B4190" s="30" t="s">
        <v>8990</v>
      </c>
      <c r="C4190" s="30" t="s">
        <v>4113</v>
      </c>
      <c r="D4190" s="210">
        <v>15.91</v>
      </c>
    </row>
    <row r="4191" spans="1:4" x14ac:dyDescent="0.25">
      <c r="A4191" s="30">
        <v>11065</v>
      </c>
      <c r="B4191" s="30" t="s">
        <v>8991</v>
      </c>
      <c r="C4191" s="30" t="s">
        <v>4113</v>
      </c>
      <c r="D4191" s="210">
        <v>18.239999999999998</v>
      </c>
    </row>
    <row r="4192" spans="1:4" x14ac:dyDescent="0.25">
      <c r="A4192" s="30">
        <v>11688</v>
      </c>
      <c r="B4192" s="30" t="s">
        <v>8992</v>
      </c>
      <c r="C4192" s="30" t="s">
        <v>4113</v>
      </c>
      <c r="D4192" s="210">
        <v>495.86</v>
      </c>
    </row>
    <row r="4193" spans="1:4" x14ac:dyDescent="0.25">
      <c r="A4193" s="30">
        <v>37736</v>
      </c>
      <c r="B4193" s="30" t="s">
        <v>8993</v>
      </c>
      <c r="C4193" s="30" t="s">
        <v>4113</v>
      </c>
      <c r="D4193" s="211">
        <v>72850</v>
      </c>
    </row>
    <row r="4194" spans="1:4" x14ac:dyDescent="0.25">
      <c r="A4194" s="30">
        <v>37739</v>
      </c>
      <c r="B4194" s="30" t="s">
        <v>8994</v>
      </c>
      <c r="C4194" s="30" t="s">
        <v>4113</v>
      </c>
      <c r="D4194" s="211">
        <v>89661.53</v>
      </c>
    </row>
    <row r="4195" spans="1:4" x14ac:dyDescent="0.25">
      <c r="A4195" s="30">
        <v>37740</v>
      </c>
      <c r="B4195" s="30" t="s">
        <v>8995</v>
      </c>
      <c r="C4195" s="30" t="s">
        <v>4113</v>
      </c>
      <c r="D4195" s="211">
        <v>51165.54</v>
      </c>
    </row>
    <row r="4196" spans="1:4" x14ac:dyDescent="0.25">
      <c r="A4196" s="30">
        <v>37738</v>
      </c>
      <c r="B4196" s="30" t="s">
        <v>8996</v>
      </c>
      <c r="C4196" s="30" t="s">
        <v>4113</v>
      </c>
      <c r="D4196" s="211">
        <v>60789.55</v>
      </c>
    </row>
    <row r="4197" spans="1:4" x14ac:dyDescent="0.25">
      <c r="A4197" s="30">
        <v>37737</v>
      </c>
      <c r="B4197" s="30" t="s">
        <v>8997</v>
      </c>
      <c r="C4197" s="30" t="s">
        <v>4113</v>
      </c>
      <c r="D4197" s="211">
        <v>48363.62</v>
      </c>
    </row>
    <row r="4198" spans="1:4" x14ac:dyDescent="0.25">
      <c r="A4198" s="30">
        <v>25014</v>
      </c>
      <c r="B4198" s="30" t="s">
        <v>8998</v>
      </c>
      <c r="C4198" s="30" t="s">
        <v>4113</v>
      </c>
      <c r="D4198" s="211">
        <v>101295.6</v>
      </c>
    </row>
    <row r="4199" spans="1:4" x14ac:dyDescent="0.25">
      <c r="A4199" s="30">
        <v>25013</v>
      </c>
      <c r="B4199" s="30" t="s">
        <v>8999</v>
      </c>
      <c r="C4199" s="30" t="s">
        <v>4113</v>
      </c>
      <c r="D4199" s="211">
        <v>106168.52</v>
      </c>
    </row>
    <row r="4200" spans="1:4" x14ac:dyDescent="0.25">
      <c r="A4200" s="30">
        <v>14405</v>
      </c>
      <c r="B4200" s="30" t="s">
        <v>9000</v>
      </c>
      <c r="C4200" s="30" t="s">
        <v>4113</v>
      </c>
      <c r="D4200" s="211">
        <v>124624.66</v>
      </c>
    </row>
    <row r="4201" spans="1:4" x14ac:dyDescent="0.25">
      <c r="A4201" s="30">
        <v>36790</v>
      </c>
      <c r="B4201" s="30" t="s">
        <v>9001</v>
      </c>
      <c r="C4201" s="30" t="s">
        <v>4113</v>
      </c>
      <c r="D4201" s="210">
        <v>248.27</v>
      </c>
    </row>
    <row r="4202" spans="1:4" x14ac:dyDescent="0.25">
      <c r="A4202" s="30">
        <v>20271</v>
      </c>
      <c r="B4202" s="30" t="s">
        <v>9002</v>
      </c>
      <c r="C4202" s="30" t="s">
        <v>4113</v>
      </c>
      <c r="D4202" s="210">
        <v>696.41</v>
      </c>
    </row>
    <row r="4203" spans="1:4" x14ac:dyDescent="0.25">
      <c r="A4203" s="30">
        <v>10423</v>
      </c>
      <c r="B4203" s="30" t="s">
        <v>9003</v>
      </c>
      <c r="C4203" s="30" t="s">
        <v>4113</v>
      </c>
      <c r="D4203" s="210">
        <v>431.93</v>
      </c>
    </row>
    <row r="4204" spans="1:4" x14ac:dyDescent="0.25">
      <c r="A4204" s="30">
        <v>37589</v>
      </c>
      <c r="B4204" s="30" t="s">
        <v>9004</v>
      </c>
      <c r="C4204" s="30" t="s">
        <v>4113</v>
      </c>
      <c r="D4204" s="210">
        <v>304.2</v>
      </c>
    </row>
    <row r="4205" spans="1:4" x14ac:dyDescent="0.25">
      <c r="A4205" s="30">
        <v>11690</v>
      </c>
      <c r="B4205" s="30" t="s">
        <v>9005</v>
      </c>
      <c r="C4205" s="30" t="s">
        <v>4113</v>
      </c>
      <c r="D4205" s="210">
        <v>161.6</v>
      </c>
    </row>
    <row r="4206" spans="1:4" x14ac:dyDescent="0.25">
      <c r="A4206" s="30">
        <v>20234</v>
      </c>
      <c r="B4206" s="30" t="s">
        <v>9006</v>
      </c>
      <c r="C4206" s="30" t="s">
        <v>4113</v>
      </c>
      <c r="D4206" s="210">
        <v>204.51</v>
      </c>
    </row>
    <row r="4207" spans="1:4" x14ac:dyDescent="0.25">
      <c r="A4207" s="30">
        <v>4763</v>
      </c>
      <c r="B4207" s="30" t="s">
        <v>9007</v>
      </c>
      <c r="C4207" s="30" t="s">
        <v>4115</v>
      </c>
      <c r="D4207" s="210">
        <v>16.75</v>
      </c>
    </row>
    <row r="4208" spans="1:4" x14ac:dyDescent="0.25">
      <c r="A4208" s="30">
        <v>41070</v>
      </c>
      <c r="B4208" s="30" t="s">
        <v>9008</v>
      </c>
      <c r="C4208" s="30" t="s">
        <v>4120</v>
      </c>
      <c r="D4208" s="211">
        <v>2970.7</v>
      </c>
    </row>
    <row r="4209" spans="1:4" x14ac:dyDescent="0.25">
      <c r="A4209" s="30">
        <v>14583</v>
      </c>
      <c r="B4209" s="30" t="s">
        <v>9009</v>
      </c>
      <c r="C4209" s="30" t="s">
        <v>4119</v>
      </c>
      <c r="D4209" s="210">
        <v>15.89</v>
      </c>
    </row>
    <row r="4210" spans="1:4" x14ac:dyDescent="0.25">
      <c r="A4210" s="30">
        <v>11457</v>
      </c>
      <c r="B4210" s="30" t="s">
        <v>13664</v>
      </c>
      <c r="C4210" s="30" t="s">
        <v>4113</v>
      </c>
      <c r="D4210" s="210">
        <v>49.21</v>
      </c>
    </row>
    <row r="4211" spans="1:4" x14ac:dyDescent="0.25">
      <c r="A4211" s="30">
        <v>21121</v>
      </c>
      <c r="B4211" s="30" t="s">
        <v>9010</v>
      </c>
      <c r="C4211" s="30" t="s">
        <v>4113</v>
      </c>
      <c r="D4211" s="210">
        <v>4.5199999999999996</v>
      </c>
    </row>
    <row r="4212" spans="1:4" x14ac:dyDescent="0.25">
      <c r="A4212" s="30">
        <v>38010</v>
      </c>
      <c r="B4212" s="30" t="s">
        <v>9011</v>
      </c>
      <c r="C4212" s="30" t="s">
        <v>4113</v>
      </c>
      <c r="D4212" s="210">
        <v>7.4</v>
      </c>
    </row>
    <row r="4213" spans="1:4" x14ac:dyDescent="0.25">
      <c r="A4213" s="30">
        <v>38011</v>
      </c>
      <c r="B4213" s="30" t="s">
        <v>9012</v>
      </c>
      <c r="C4213" s="30" t="s">
        <v>4113</v>
      </c>
      <c r="D4213" s="210">
        <v>13.65</v>
      </c>
    </row>
    <row r="4214" spans="1:4" x14ac:dyDescent="0.25">
      <c r="A4214" s="30">
        <v>38012</v>
      </c>
      <c r="B4214" s="30" t="s">
        <v>9013</v>
      </c>
      <c r="C4214" s="30" t="s">
        <v>4113</v>
      </c>
      <c r="D4214" s="210">
        <v>46.65</v>
      </c>
    </row>
    <row r="4215" spans="1:4" x14ac:dyDescent="0.25">
      <c r="A4215" s="30">
        <v>38013</v>
      </c>
      <c r="B4215" s="30" t="s">
        <v>9014</v>
      </c>
      <c r="C4215" s="30" t="s">
        <v>4113</v>
      </c>
      <c r="D4215" s="210">
        <v>60.56</v>
      </c>
    </row>
    <row r="4216" spans="1:4" x14ac:dyDescent="0.25">
      <c r="A4216" s="30">
        <v>38014</v>
      </c>
      <c r="B4216" s="30" t="s">
        <v>9015</v>
      </c>
      <c r="C4216" s="30" t="s">
        <v>4113</v>
      </c>
      <c r="D4216" s="210">
        <v>98.56</v>
      </c>
    </row>
    <row r="4217" spans="1:4" x14ac:dyDescent="0.25">
      <c r="A4217" s="30">
        <v>38015</v>
      </c>
      <c r="B4217" s="30" t="s">
        <v>9016</v>
      </c>
      <c r="C4217" s="30" t="s">
        <v>4113</v>
      </c>
      <c r="D4217" s="210">
        <v>237.99</v>
      </c>
    </row>
    <row r="4218" spans="1:4" x14ac:dyDescent="0.25">
      <c r="A4218" s="30">
        <v>38016</v>
      </c>
      <c r="B4218" s="30" t="s">
        <v>9017</v>
      </c>
      <c r="C4218" s="30" t="s">
        <v>4113</v>
      </c>
      <c r="D4218" s="210">
        <v>289.58</v>
      </c>
    </row>
    <row r="4219" spans="1:4" x14ac:dyDescent="0.25">
      <c r="A4219" s="30">
        <v>12741</v>
      </c>
      <c r="B4219" s="30" t="s">
        <v>9018</v>
      </c>
      <c r="C4219" s="30" t="s">
        <v>4113</v>
      </c>
      <c r="D4219" s="211">
        <v>1356.05</v>
      </c>
    </row>
    <row r="4220" spans="1:4" x14ac:dyDescent="0.25">
      <c r="A4220" s="30">
        <v>12733</v>
      </c>
      <c r="B4220" s="30" t="s">
        <v>9019</v>
      </c>
      <c r="C4220" s="30" t="s">
        <v>4113</v>
      </c>
      <c r="D4220" s="210">
        <v>6.82</v>
      </c>
    </row>
    <row r="4221" spans="1:4" x14ac:dyDescent="0.25">
      <c r="A4221" s="30">
        <v>12734</v>
      </c>
      <c r="B4221" s="30" t="s">
        <v>9020</v>
      </c>
      <c r="C4221" s="30" t="s">
        <v>4113</v>
      </c>
      <c r="D4221" s="210">
        <v>14.54</v>
      </c>
    </row>
    <row r="4222" spans="1:4" x14ac:dyDescent="0.25">
      <c r="A4222" s="30">
        <v>12735</v>
      </c>
      <c r="B4222" s="30" t="s">
        <v>9021</v>
      </c>
      <c r="C4222" s="30" t="s">
        <v>4113</v>
      </c>
      <c r="D4222" s="210">
        <v>23.92</v>
      </c>
    </row>
    <row r="4223" spans="1:4" x14ac:dyDescent="0.25">
      <c r="A4223" s="30">
        <v>12736</v>
      </c>
      <c r="B4223" s="30" t="s">
        <v>9022</v>
      </c>
      <c r="C4223" s="30" t="s">
        <v>4113</v>
      </c>
      <c r="D4223" s="210">
        <v>54.69</v>
      </c>
    </row>
    <row r="4224" spans="1:4" x14ac:dyDescent="0.25">
      <c r="A4224" s="30">
        <v>12737</v>
      </c>
      <c r="B4224" s="30" t="s">
        <v>9023</v>
      </c>
      <c r="C4224" s="30" t="s">
        <v>4113</v>
      </c>
      <c r="D4224" s="210">
        <v>70.459999999999994</v>
      </c>
    </row>
    <row r="4225" spans="1:4" x14ac:dyDescent="0.25">
      <c r="A4225" s="30">
        <v>12738</v>
      </c>
      <c r="B4225" s="30" t="s">
        <v>9024</v>
      </c>
      <c r="C4225" s="30" t="s">
        <v>4113</v>
      </c>
      <c r="D4225" s="210">
        <v>139.26</v>
      </c>
    </row>
    <row r="4226" spans="1:4" x14ac:dyDescent="0.25">
      <c r="A4226" s="30">
        <v>12739</v>
      </c>
      <c r="B4226" s="30" t="s">
        <v>9025</v>
      </c>
      <c r="C4226" s="30" t="s">
        <v>4113</v>
      </c>
      <c r="D4226" s="210">
        <v>396.41</v>
      </c>
    </row>
    <row r="4227" spans="1:4" x14ac:dyDescent="0.25">
      <c r="A4227" s="30">
        <v>12740</v>
      </c>
      <c r="B4227" s="30" t="s">
        <v>9026</v>
      </c>
      <c r="C4227" s="30" t="s">
        <v>4113</v>
      </c>
      <c r="D4227" s="210">
        <v>620.21</v>
      </c>
    </row>
    <row r="4228" spans="1:4" x14ac:dyDescent="0.25">
      <c r="A4228" s="30">
        <v>6297</v>
      </c>
      <c r="B4228" s="30" t="s">
        <v>9027</v>
      </c>
      <c r="C4228" s="30" t="s">
        <v>4113</v>
      </c>
      <c r="D4228" s="210">
        <v>26.2</v>
      </c>
    </row>
    <row r="4229" spans="1:4" x14ac:dyDescent="0.25">
      <c r="A4229" s="30">
        <v>6296</v>
      </c>
      <c r="B4229" s="30" t="s">
        <v>9028</v>
      </c>
      <c r="C4229" s="30" t="s">
        <v>4113</v>
      </c>
      <c r="D4229" s="210">
        <v>20.68</v>
      </c>
    </row>
    <row r="4230" spans="1:4" x14ac:dyDescent="0.25">
      <c r="A4230" s="30">
        <v>6294</v>
      </c>
      <c r="B4230" s="30" t="s">
        <v>9029</v>
      </c>
      <c r="C4230" s="30" t="s">
        <v>4113</v>
      </c>
      <c r="D4230" s="210">
        <v>5.89</v>
      </c>
    </row>
    <row r="4231" spans="1:4" x14ac:dyDescent="0.25">
      <c r="A4231" s="30">
        <v>6323</v>
      </c>
      <c r="B4231" s="30" t="s">
        <v>9030</v>
      </c>
      <c r="C4231" s="30" t="s">
        <v>4113</v>
      </c>
      <c r="D4231" s="210">
        <v>13.51</v>
      </c>
    </row>
    <row r="4232" spans="1:4" x14ac:dyDescent="0.25">
      <c r="A4232" s="30">
        <v>6299</v>
      </c>
      <c r="B4232" s="30" t="s">
        <v>9031</v>
      </c>
      <c r="C4232" s="30" t="s">
        <v>4113</v>
      </c>
      <c r="D4232" s="210">
        <v>78.8</v>
      </c>
    </row>
    <row r="4233" spans="1:4" x14ac:dyDescent="0.25">
      <c r="A4233" s="30">
        <v>6298</v>
      </c>
      <c r="B4233" s="30" t="s">
        <v>9032</v>
      </c>
      <c r="C4233" s="30" t="s">
        <v>4113</v>
      </c>
      <c r="D4233" s="210">
        <v>41.5</v>
      </c>
    </row>
    <row r="4234" spans="1:4" x14ac:dyDescent="0.25">
      <c r="A4234" s="30">
        <v>6295</v>
      </c>
      <c r="B4234" s="30" t="s">
        <v>9033</v>
      </c>
      <c r="C4234" s="30" t="s">
        <v>4113</v>
      </c>
      <c r="D4234" s="210">
        <v>8.39</v>
      </c>
    </row>
    <row r="4235" spans="1:4" x14ac:dyDescent="0.25">
      <c r="A4235" s="30">
        <v>6322</v>
      </c>
      <c r="B4235" s="30" t="s">
        <v>9034</v>
      </c>
      <c r="C4235" s="30" t="s">
        <v>4113</v>
      </c>
      <c r="D4235" s="210">
        <v>105.55</v>
      </c>
    </row>
    <row r="4236" spans="1:4" x14ac:dyDescent="0.25">
      <c r="A4236" s="30">
        <v>6300</v>
      </c>
      <c r="B4236" s="30" t="s">
        <v>9035</v>
      </c>
      <c r="C4236" s="30" t="s">
        <v>4113</v>
      </c>
      <c r="D4236" s="210">
        <v>194.59</v>
      </c>
    </row>
    <row r="4237" spans="1:4" x14ac:dyDescent="0.25">
      <c r="A4237" s="30">
        <v>6321</v>
      </c>
      <c r="B4237" s="30" t="s">
        <v>9036</v>
      </c>
      <c r="C4237" s="30" t="s">
        <v>4113</v>
      </c>
      <c r="D4237" s="210">
        <v>277.97000000000003</v>
      </c>
    </row>
    <row r="4238" spans="1:4" x14ac:dyDescent="0.25">
      <c r="A4238" s="30">
        <v>6301</v>
      </c>
      <c r="B4238" s="30" t="s">
        <v>9037</v>
      </c>
      <c r="C4238" s="30" t="s">
        <v>4113</v>
      </c>
      <c r="D4238" s="210">
        <v>651.53</v>
      </c>
    </row>
    <row r="4239" spans="1:4" x14ac:dyDescent="0.25">
      <c r="A4239" s="30">
        <v>7105</v>
      </c>
      <c r="B4239" s="30" t="s">
        <v>9038</v>
      </c>
      <c r="C4239" s="30" t="s">
        <v>4113</v>
      </c>
      <c r="D4239" s="210">
        <v>36.42</v>
      </c>
    </row>
    <row r="4240" spans="1:4" x14ac:dyDescent="0.25">
      <c r="A4240" s="30">
        <v>20183</v>
      </c>
      <c r="B4240" s="30" t="s">
        <v>13665</v>
      </c>
      <c r="C4240" s="30" t="s">
        <v>4113</v>
      </c>
      <c r="D4240" s="210">
        <v>47.95</v>
      </c>
    </row>
    <row r="4241" spans="1:4" x14ac:dyDescent="0.25">
      <c r="A4241" s="30">
        <v>38448</v>
      </c>
      <c r="B4241" s="30" t="s">
        <v>13666</v>
      </c>
      <c r="C4241" s="30" t="s">
        <v>4113</v>
      </c>
      <c r="D4241" s="210">
        <v>225.3</v>
      </c>
    </row>
    <row r="4242" spans="1:4" x14ac:dyDescent="0.25">
      <c r="A4242" s="30">
        <v>20182</v>
      </c>
      <c r="B4242" s="30" t="s">
        <v>13667</v>
      </c>
      <c r="C4242" s="30" t="s">
        <v>4113</v>
      </c>
      <c r="D4242" s="210">
        <v>27.37</v>
      </c>
    </row>
    <row r="4243" spans="1:4" x14ac:dyDescent="0.25">
      <c r="A4243" s="30">
        <v>7119</v>
      </c>
      <c r="B4243" s="30" t="s">
        <v>9039</v>
      </c>
      <c r="C4243" s="30" t="s">
        <v>4113</v>
      </c>
      <c r="D4243" s="210">
        <v>9.5</v>
      </c>
    </row>
    <row r="4244" spans="1:4" x14ac:dyDescent="0.25">
      <c r="A4244" s="30">
        <v>7120</v>
      </c>
      <c r="B4244" s="30" t="s">
        <v>9040</v>
      </c>
      <c r="C4244" s="30" t="s">
        <v>4113</v>
      </c>
      <c r="D4244" s="210">
        <v>6.52</v>
      </c>
    </row>
    <row r="4245" spans="1:4" x14ac:dyDescent="0.25">
      <c r="A4245" s="30">
        <v>6319</v>
      </c>
      <c r="B4245" s="30" t="s">
        <v>9041</v>
      </c>
      <c r="C4245" s="30" t="s">
        <v>4113</v>
      </c>
      <c r="D4245" s="210">
        <v>30.78</v>
      </c>
    </row>
    <row r="4246" spans="1:4" x14ac:dyDescent="0.25">
      <c r="A4246" s="30">
        <v>6304</v>
      </c>
      <c r="B4246" s="30" t="s">
        <v>9042</v>
      </c>
      <c r="C4246" s="30" t="s">
        <v>4113</v>
      </c>
      <c r="D4246" s="210">
        <v>30.78</v>
      </c>
    </row>
    <row r="4247" spans="1:4" x14ac:dyDescent="0.25">
      <c r="A4247" s="30">
        <v>21116</v>
      </c>
      <c r="B4247" s="30" t="s">
        <v>9043</v>
      </c>
      <c r="C4247" s="30" t="s">
        <v>4113</v>
      </c>
      <c r="D4247" s="210">
        <v>23.31</v>
      </c>
    </row>
    <row r="4248" spans="1:4" x14ac:dyDescent="0.25">
      <c r="A4248" s="30">
        <v>6320</v>
      </c>
      <c r="B4248" s="30" t="s">
        <v>9044</v>
      </c>
      <c r="C4248" s="30" t="s">
        <v>4113</v>
      </c>
      <c r="D4248" s="210">
        <v>15.85</v>
      </c>
    </row>
    <row r="4249" spans="1:4" x14ac:dyDescent="0.25">
      <c r="A4249" s="30">
        <v>6303</v>
      </c>
      <c r="B4249" s="30" t="s">
        <v>9045</v>
      </c>
      <c r="C4249" s="30" t="s">
        <v>4113</v>
      </c>
      <c r="D4249" s="210">
        <v>15.85</v>
      </c>
    </row>
    <row r="4250" spans="1:4" x14ac:dyDescent="0.25">
      <c r="A4250" s="30">
        <v>6308</v>
      </c>
      <c r="B4250" s="30" t="s">
        <v>9046</v>
      </c>
      <c r="C4250" s="30" t="s">
        <v>4113</v>
      </c>
      <c r="D4250" s="210">
        <v>85.18</v>
      </c>
    </row>
    <row r="4251" spans="1:4" x14ac:dyDescent="0.25">
      <c r="A4251" s="30">
        <v>6317</v>
      </c>
      <c r="B4251" s="30" t="s">
        <v>9047</v>
      </c>
      <c r="C4251" s="30" t="s">
        <v>4113</v>
      </c>
      <c r="D4251" s="210">
        <v>85.18</v>
      </c>
    </row>
    <row r="4252" spans="1:4" x14ac:dyDescent="0.25">
      <c r="A4252" s="30">
        <v>6307</v>
      </c>
      <c r="B4252" s="30" t="s">
        <v>9048</v>
      </c>
      <c r="C4252" s="30" t="s">
        <v>4113</v>
      </c>
      <c r="D4252" s="210">
        <v>85.18</v>
      </c>
    </row>
    <row r="4253" spans="1:4" x14ac:dyDescent="0.25">
      <c r="A4253" s="30">
        <v>6309</v>
      </c>
      <c r="B4253" s="30" t="s">
        <v>9049</v>
      </c>
      <c r="C4253" s="30" t="s">
        <v>4113</v>
      </c>
      <c r="D4253" s="210">
        <v>87.65</v>
      </c>
    </row>
    <row r="4254" spans="1:4" x14ac:dyDescent="0.25">
      <c r="A4254" s="30">
        <v>6318</v>
      </c>
      <c r="B4254" s="30" t="s">
        <v>9050</v>
      </c>
      <c r="C4254" s="30" t="s">
        <v>4113</v>
      </c>
      <c r="D4254" s="210">
        <v>45.94</v>
      </c>
    </row>
    <row r="4255" spans="1:4" x14ac:dyDescent="0.25">
      <c r="A4255" s="30">
        <v>6306</v>
      </c>
      <c r="B4255" s="30" t="s">
        <v>9051</v>
      </c>
      <c r="C4255" s="30" t="s">
        <v>4113</v>
      </c>
      <c r="D4255" s="210">
        <v>45.94</v>
      </c>
    </row>
    <row r="4256" spans="1:4" x14ac:dyDescent="0.25">
      <c r="A4256" s="30">
        <v>6305</v>
      </c>
      <c r="B4256" s="30" t="s">
        <v>9052</v>
      </c>
      <c r="C4256" s="30" t="s">
        <v>4113</v>
      </c>
      <c r="D4256" s="210">
        <v>45.94</v>
      </c>
    </row>
    <row r="4257" spans="1:4" x14ac:dyDescent="0.25">
      <c r="A4257" s="30">
        <v>6302</v>
      </c>
      <c r="B4257" s="30" t="s">
        <v>9053</v>
      </c>
      <c r="C4257" s="30" t="s">
        <v>4113</v>
      </c>
      <c r="D4257" s="210">
        <v>9.74</v>
      </c>
    </row>
    <row r="4258" spans="1:4" x14ac:dyDescent="0.25">
      <c r="A4258" s="30">
        <v>6312</v>
      </c>
      <c r="B4258" s="30" t="s">
        <v>9054</v>
      </c>
      <c r="C4258" s="30" t="s">
        <v>4113</v>
      </c>
      <c r="D4258" s="210">
        <v>122.52</v>
      </c>
    </row>
    <row r="4259" spans="1:4" x14ac:dyDescent="0.25">
      <c r="A4259" s="30">
        <v>6311</v>
      </c>
      <c r="B4259" s="30" t="s">
        <v>9055</v>
      </c>
      <c r="C4259" s="30" t="s">
        <v>4113</v>
      </c>
      <c r="D4259" s="210">
        <v>122.52</v>
      </c>
    </row>
    <row r="4260" spans="1:4" x14ac:dyDescent="0.25">
      <c r="A4260" s="30">
        <v>6310</v>
      </c>
      <c r="B4260" s="30" t="s">
        <v>9056</v>
      </c>
      <c r="C4260" s="30" t="s">
        <v>4113</v>
      </c>
      <c r="D4260" s="210">
        <v>122.52</v>
      </c>
    </row>
    <row r="4261" spans="1:4" x14ac:dyDescent="0.25">
      <c r="A4261" s="30">
        <v>6314</v>
      </c>
      <c r="B4261" s="30" t="s">
        <v>9057</v>
      </c>
      <c r="C4261" s="30" t="s">
        <v>4113</v>
      </c>
      <c r="D4261" s="210">
        <v>122.52</v>
      </c>
    </row>
    <row r="4262" spans="1:4" x14ac:dyDescent="0.25">
      <c r="A4262" s="30">
        <v>6313</v>
      </c>
      <c r="B4262" s="30" t="s">
        <v>9058</v>
      </c>
      <c r="C4262" s="30" t="s">
        <v>4113</v>
      </c>
      <c r="D4262" s="210">
        <v>122.52</v>
      </c>
    </row>
    <row r="4263" spans="1:4" x14ac:dyDescent="0.25">
      <c r="A4263" s="30">
        <v>6315</v>
      </c>
      <c r="B4263" s="30" t="s">
        <v>9059</v>
      </c>
      <c r="C4263" s="30" t="s">
        <v>4113</v>
      </c>
      <c r="D4263" s="210">
        <v>231.98</v>
      </c>
    </row>
    <row r="4264" spans="1:4" x14ac:dyDescent="0.25">
      <c r="A4264" s="30">
        <v>6316</v>
      </c>
      <c r="B4264" s="30" t="s">
        <v>9060</v>
      </c>
      <c r="C4264" s="30" t="s">
        <v>4113</v>
      </c>
      <c r="D4264" s="210">
        <v>231.98</v>
      </c>
    </row>
    <row r="4265" spans="1:4" x14ac:dyDescent="0.25">
      <c r="A4265" s="30">
        <v>38878</v>
      </c>
      <c r="B4265" s="30" t="s">
        <v>9061</v>
      </c>
      <c r="C4265" s="30" t="s">
        <v>4113</v>
      </c>
      <c r="D4265" s="210">
        <v>20.86</v>
      </c>
    </row>
    <row r="4266" spans="1:4" x14ac:dyDescent="0.25">
      <c r="A4266" s="30">
        <v>38879</v>
      </c>
      <c r="B4266" s="30" t="s">
        <v>9062</v>
      </c>
      <c r="C4266" s="30" t="s">
        <v>4113</v>
      </c>
      <c r="D4266" s="210">
        <v>39.1</v>
      </c>
    </row>
    <row r="4267" spans="1:4" x14ac:dyDescent="0.25">
      <c r="A4267" s="30">
        <v>38881</v>
      </c>
      <c r="B4267" s="30" t="s">
        <v>9063</v>
      </c>
      <c r="C4267" s="30" t="s">
        <v>4113</v>
      </c>
      <c r="D4267" s="210">
        <v>20.46</v>
      </c>
    </row>
    <row r="4268" spans="1:4" x14ac:dyDescent="0.25">
      <c r="A4268" s="30">
        <v>38880</v>
      </c>
      <c r="B4268" s="30" t="s">
        <v>9064</v>
      </c>
      <c r="C4268" s="30" t="s">
        <v>4113</v>
      </c>
      <c r="D4268" s="210">
        <v>21.44</v>
      </c>
    </row>
    <row r="4269" spans="1:4" x14ac:dyDescent="0.25">
      <c r="A4269" s="30">
        <v>38882</v>
      </c>
      <c r="B4269" s="30" t="s">
        <v>9065</v>
      </c>
      <c r="C4269" s="30" t="s">
        <v>4113</v>
      </c>
      <c r="D4269" s="210">
        <v>22.21</v>
      </c>
    </row>
    <row r="4270" spans="1:4" x14ac:dyDescent="0.25">
      <c r="A4270" s="30">
        <v>38883</v>
      </c>
      <c r="B4270" s="30" t="s">
        <v>9066</v>
      </c>
      <c r="C4270" s="30" t="s">
        <v>4113</v>
      </c>
      <c r="D4270" s="210">
        <v>32.840000000000003</v>
      </c>
    </row>
    <row r="4271" spans="1:4" x14ac:dyDescent="0.25">
      <c r="A4271" s="30">
        <v>38884</v>
      </c>
      <c r="B4271" s="30" t="s">
        <v>9067</v>
      </c>
      <c r="C4271" s="30" t="s">
        <v>4113</v>
      </c>
      <c r="D4271" s="210">
        <v>35.65</v>
      </c>
    </row>
    <row r="4272" spans="1:4" x14ac:dyDescent="0.25">
      <c r="A4272" s="30">
        <v>38885</v>
      </c>
      <c r="B4272" s="30" t="s">
        <v>9068</v>
      </c>
      <c r="C4272" s="30" t="s">
        <v>4113</v>
      </c>
      <c r="D4272" s="210">
        <v>34.49</v>
      </c>
    </row>
    <row r="4273" spans="1:4" x14ac:dyDescent="0.25">
      <c r="A4273" s="30">
        <v>38886</v>
      </c>
      <c r="B4273" s="30" t="s">
        <v>9069</v>
      </c>
      <c r="C4273" s="30" t="s">
        <v>4113</v>
      </c>
      <c r="D4273" s="210">
        <v>37.22</v>
      </c>
    </row>
    <row r="4274" spans="1:4" x14ac:dyDescent="0.25">
      <c r="A4274" s="30">
        <v>38887</v>
      </c>
      <c r="B4274" s="30" t="s">
        <v>9070</v>
      </c>
      <c r="C4274" s="30" t="s">
        <v>4113</v>
      </c>
      <c r="D4274" s="210">
        <v>33.43</v>
      </c>
    </row>
    <row r="4275" spans="1:4" x14ac:dyDescent="0.25">
      <c r="A4275" s="30">
        <v>38888</v>
      </c>
      <c r="B4275" s="30" t="s">
        <v>9071</v>
      </c>
      <c r="C4275" s="30" t="s">
        <v>4113</v>
      </c>
      <c r="D4275" s="210">
        <v>39.74</v>
      </c>
    </row>
    <row r="4276" spans="1:4" x14ac:dyDescent="0.25">
      <c r="A4276" s="30">
        <v>38890</v>
      </c>
      <c r="B4276" s="30" t="s">
        <v>9072</v>
      </c>
      <c r="C4276" s="30" t="s">
        <v>4113</v>
      </c>
      <c r="D4276" s="210">
        <v>59.08</v>
      </c>
    </row>
    <row r="4277" spans="1:4" x14ac:dyDescent="0.25">
      <c r="A4277" s="30">
        <v>38893</v>
      </c>
      <c r="B4277" s="30" t="s">
        <v>9073</v>
      </c>
      <c r="C4277" s="30" t="s">
        <v>4113</v>
      </c>
      <c r="D4277" s="210">
        <v>47.51</v>
      </c>
    </row>
    <row r="4278" spans="1:4" x14ac:dyDescent="0.25">
      <c r="A4278" s="30">
        <v>38894</v>
      </c>
      <c r="B4278" s="30" t="s">
        <v>9074</v>
      </c>
      <c r="C4278" s="30" t="s">
        <v>4113</v>
      </c>
      <c r="D4278" s="210">
        <v>60.34</v>
      </c>
    </row>
    <row r="4279" spans="1:4" x14ac:dyDescent="0.25">
      <c r="A4279" s="30">
        <v>38896</v>
      </c>
      <c r="B4279" s="30" t="s">
        <v>9075</v>
      </c>
      <c r="C4279" s="30" t="s">
        <v>4113</v>
      </c>
      <c r="D4279" s="210">
        <v>61.53</v>
      </c>
    </row>
    <row r="4280" spans="1:4" x14ac:dyDescent="0.25">
      <c r="A4280" s="30">
        <v>39324</v>
      </c>
      <c r="B4280" s="30" t="s">
        <v>9076</v>
      </c>
      <c r="C4280" s="30" t="s">
        <v>4113</v>
      </c>
      <c r="D4280" s="210">
        <v>10.029999999999999</v>
      </c>
    </row>
    <row r="4281" spans="1:4" x14ac:dyDescent="0.25">
      <c r="A4281" s="30">
        <v>39325</v>
      </c>
      <c r="B4281" s="30" t="s">
        <v>9077</v>
      </c>
      <c r="C4281" s="30" t="s">
        <v>4113</v>
      </c>
      <c r="D4281" s="210">
        <v>15.18</v>
      </c>
    </row>
    <row r="4282" spans="1:4" x14ac:dyDescent="0.25">
      <c r="A4282" s="30">
        <v>39326</v>
      </c>
      <c r="B4282" s="30" t="s">
        <v>9078</v>
      </c>
      <c r="C4282" s="30" t="s">
        <v>4113</v>
      </c>
      <c r="D4282" s="210">
        <v>39.090000000000003</v>
      </c>
    </row>
    <row r="4283" spans="1:4" x14ac:dyDescent="0.25">
      <c r="A4283" s="30">
        <v>39327</v>
      </c>
      <c r="B4283" s="30" t="s">
        <v>9079</v>
      </c>
      <c r="C4283" s="30" t="s">
        <v>4113</v>
      </c>
      <c r="D4283" s="210">
        <v>59.22</v>
      </c>
    </row>
    <row r="4284" spans="1:4" x14ac:dyDescent="0.25">
      <c r="A4284" s="30">
        <v>20176</v>
      </c>
      <c r="B4284" s="30" t="s">
        <v>9080</v>
      </c>
      <c r="C4284" s="30" t="s">
        <v>4113</v>
      </c>
      <c r="D4284" s="210">
        <v>41.32</v>
      </c>
    </row>
    <row r="4285" spans="1:4" x14ac:dyDescent="0.25">
      <c r="A4285" s="30">
        <v>11378</v>
      </c>
      <c r="B4285" s="30" t="s">
        <v>9081</v>
      </c>
      <c r="C4285" s="30" t="s">
        <v>4113</v>
      </c>
      <c r="D4285" s="210">
        <v>106.25</v>
      </c>
    </row>
    <row r="4286" spans="1:4" x14ac:dyDescent="0.25">
      <c r="A4286" s="30">
        <v>11379</v>
      </c>
      <c r="B4286" s="30" t="s">
        <v>9082</v>
      </c>
      <c r="C4286" s="30" t="s">
        <v>4113</v>
      </c>
      <c r="D4286" s="210">
        <v>89.79</v>
      </c>
    </row>
    <row r="4287" spans="1:4" x14ac:dyDescent="0.25">
      <c r="A4287" s="30">
        <v>11493</v>
      </c>
      <c r="B4287" s="30" t="s">
        <v>9083</v>
      </c>
      <c r="C4287" s="30" t="s">
        <v>4113</v>
      </c>
      <c r="D4287" s="210">
        <v>51.79</v>
      </c>
    </row>
    <row r="4288" spans="1:4" x14ac:dyDescent="0.25">
      <c r="A4288" s="30">
        <v>42717</v>
      </c>
      <c r="B4288" s="30" t="s">
        <v>9084</v>
      </c>
      <c r="C4288" s="30" t="s">
        <v>4113</v>
      </c>
      <c r="D4288" s="210">
        <v>690.33</v>
      </c>
    </row>
    <row r="4289" spans="1:4" x14ac:dyDescent="0.25">
      <c r="A4289" s="30">
        <v>42718</v>
      </c>
      <c r="B4289" s="30" t="s">
        <v>9085</v>
      </c>
      <c r="C4289" s="30" t="s">
        <v>4113</v>
      </c>
      <c r="D4289" s="210">
        <v>766.4</v>
      </c>
    </row>
    <row r="4290" spans="1:4" x14ac:dyDescent="0.25">
      <c r="A4290" s="30">
        <v>7106</v>
      </c>
      <c r="B4290" s="30" t="s">
        <v>9086</v>
      </c>
      <c r="C4290" s="30" t="s">
        <v>4113</v>
      </c>
      <c r="D4290" s="210">
        <v>154.6</v>
      </c>
    </row>
    <row r="4291" spans="1:4" x14ac:dyDescent="0.25">
      <c r="A4291" s="30">
        <v>7104</v>
      </c>
      <c r="B4291" s="30" t="s">
        <v>9087</v>
      </c>
      <c r="C4291" s="30" t="s">
        <v>4113</v>
      </c>
      <c r="D4291" s="210">
        <v>3.22</v>
      </c>
    </row>
    <row r="4292" spans="1:4" x14ac:dyDescent="0.25">
      <c r="A4292" s="30">
        <v>7136</v>
      </c>
      <c r="B4292" s="30" t="s">
        <v>9088</v>
      </c>
      <c r="C4292" s="30" t="s">
        <v>4113</v>
      </c>
      <c r="D4292" s="210">
        <v>6.06</v>
      </c>
    </row>
    <row r="4293" spans="1:4" x14ac:dyDescent="0.25">
      <c r="A4293" s="30">
        <v>7128</v>
      </c>
      <c r="B4293" s="30" t="s">
        <v>9089</v>
      </c>
      <c r="C4293" s="30" t="s">
        <v>4113</v>
      </c>
      <c r="D4293" s="210">
        <v>9.93</v>
      </c>
    </row>
    <row r="4294" spans="1:4" x14ac:dyDescent="0.25">
      <c r="A4294" s="30">
        <v>7108</v>
      </c>
      <c r="B4294" s="30" t="s">
        <v>9090</v>
      </c>
      <c r="C4294" s="30" t="s">
        <v>4113</v>
      </c>
      <c r="D4294" s="210">
        <v>10.62</v>
      </c>
    </row>
    <row r="4295" spans="1:4" x14ac:dyDescent="0.25">
      <c r="A4295" s="30">
        <v>7129</v>
      </c>
      <c r="B4295" s="30" t="s">
        <v>9091</v>
      </c>
      <c r="C4295" s="30" t="s">
        <v>4113</v>
      </c>
      <c r="D4295" s="210">
        <v>8.83</v>
      </c>
    </row>
    <row r="4296" spans="1:4" x14ac:dyDescent="0.25">
      <c r="A4296" s="30">
        <v>7130</v>
      </c>
      <c r="B4296" s="30" t="s">
        <v>9092</v>
      </c>
      <c r="C4296" s="30" t="s">
        <v>4113</v>
      </c>
      <c r="D4296" s="210">
        <v>14.41</v>
      </c>
    </row>
    <row r="4297" spans="1:4" x14ac:dyDescent="0.25">
      <c r="A4297" s="30">
        <v>7131</v>
      </c>
      <c r="B4297" s="30" t="s">
        <v>9093</v>
      </c>
      <c r="C4297" s="30" t="s">
        <v>4113</v>
      </c>
      <c r="D4297" s="210">
        <v>17.670000000000002</v>
      </c>
    </row>
    <row r="4298" spans="1:4" x14ac:dyDescent="0.25">
      <c r="A4298" s="30">
        <v>7132</v>
      </c>
      <c r="B4298" s="30" t="s">
        <v>9094</v>
      </c>
      <c r="C4298" s="30" t="s">
        <v>4113</v>
      </c>
      <c r="D4298" s="210">
        <v>49.06</v>
      </c>
    </row>
    <row r="4299" spans="1:4" x14ac:dyDescent="0.25">
      <c r="A4299" s="30">
        <v>7133</v>
      </c>
      <c r="B4299" s="30" t="s">
        <v>9095</v>
      </c>
      <c r="C4299" s="30" t="s">
        <v>4113</v>
      </c>
      <c r="D4299" s="210">
        <v>76.2</v>
      </c>
    </row>
    <row r="4300" spans="1:4" x14ac:dyDescent="0.25">
      <c r="A4300" s="30">
        <v>37420</v>
      </c>
      <c r="B4300" s="30" t="s">
        <v>9096</v>
      </c>
      <c r="C4300" s="30" t="s">
        <v>4113</v>
      </c>
      <c r="D4300" s="210">
        <v>43.4</v>
      </c>
    </row>
    <row r="4301" spans="1:4" x14ac:dyDescent="0.25">
      <c r="A4301" s="30">
        <v>37421</v>
      </c>
      <c r="B4301" s="30" t="s">
        <v>9097</v>
      </c>
      <c r="C4301" s="30" t="s">
        <v>4113</v>
      </c>
      <c r="D4301" s="210">
        <v>59.32</v>
      </c>
    </row>
    <row r="4302" spans="1:4" x14ac:dyDescent="0.25">
      <c r="A4302" s="30">
        <v>37422</v>
      </c>
      <c r="B4302" s="30" t="s">
        <v>9098</v>
      </c>
      <c r="C4302" s="30" t="s">
        <v>4113</v>
      </c>
      <c r="D4302" s="210">
        <v>55.53</v>
      </c>
    </row>
    <row r="4303" spans="1:4" x14ac:dyDescent="0.25">
      <c r="A4303" s="30">
        <v>37443</v>
      </c>
      <c r="B4303" s="30" t="s">
        <v>9099</v>
      </c>
      <c r="C4303" s="30" t="s">
        <v>4113</v>
      </c>
      <c r="D4303" s="210">
        <v>149.44</v>
      </c>
    </row>
    <row r="4304" spans="1:4" x14ac:dyDescent="0.25">
      <c r="A4304" s="30">
        <v>37444</v>
      </c>
      <c r="B4304" s="30" t="s">
        <v>9100</v>
      </c>
      <c r="C4304" s="30" t="s">
        <v>4113</v>
      </c>
      <c r="D4304" s="210">
        <v>151.97999999999999</v>
      </c>
    </row>
    <row r="4305" spans="1:4" x14ac:dyDescent="0.25">
      <c r="A4305" s="30">
        <v>37445</v>
      </c>
      <c r="B4305" s="30" t="s">
        <v>9101</v>
      </c>
      <c r="C4305" s="30" t="s">
        <v>4113</v>
      </c>
      <c r="D4305" s="210">
        <v>230.36</v>
      </c>
    </row>
    <row r="4306" spans="1:4" x14ac:dyDescent="0.25">
      <c r="A4306" s="30">
        <v>37446</v>
      </c>
      <c r="B4306" s="30" t="s">
        <v>9102</v>
      </c>
      <c r="C4306" s="30" t="s">
        <v>4113</v>
      </c>
      <c r="D4306" s="210">
        <v>251.13</v>
      </c>
    </row>
    <row r="4307" spans="1:4" x14ac:dyDescent="0.25">
      <c r="A4307" s="30">
        <v>37447</v>
      </c>
      <c r="B4307" s="30" t="s">
        <v>9103</v>
      </c>
      <c r="C4307" s="30" t="s">
        <v>4113</v>
      </c>
      <c r="D4307" s="210">
        <v>255.06</v>
      </c>
    </row>
    <row r="4308" spans="1:4" x14ac:dyDescent="0.25">
      <c r="A4308" s="30">
        <v>37448</v>
      </c>
      <c r="B4308" s="30" t="s">
        <v>9104</v>
      </c>
      <c r="C4308" s="30" t="s">
        <v>4113</v>
      </c>
      <c r="D4308" s="210">
        <v>349.85</v>
      </c>
    </row>
    <row r="4309" spans="1:4" x14ac:dyDescent="0.25">
      <c r="A4309" s="30">
        <v>37440</v>
      </c>
      <c r="B4309" s="30" t="s">
        <v>9105</v>
      </c>
      <c r="C4309" s="30" t="s">
        <v>4113</v>
      </c>
      <c r="D4309" s="210">
        <v>118.62</v>
      </c>
    </row>
    <row r="4310" spans="1:4" x14ac:dyDescent="0.25">
      <c r="A4310" s="30">
        <v>37441</v>
      </c>
      <c r="B4310" s="30" t="s">
        <v>9106</v>
      </c>
      <c r="C4310" s="30" t="s">
        <v>4113</v>
      </c>
      <c r="D4310" s="210">
        <v>118.62</v>
      </c>
    </row>
    <row r="4311" spans="1:4" x14ac:dyDescent="0.25">
      <c r="A4311" s="30">
        <v>37442</v>
      </c>
      <c r="B4311" s="30" t="s">
        <v>9107</v>
      </c>
      <c r="C4311" s="30" t="s">
        <v>4113</v>
      </c>
      <c r="D4311" s="210">
        <v>142.87</v>
      </c>
    </row>
    <row r="4312" spans="1:4" x14ac:dyDescent="0.25">
      <c r="A4312" s="30">
        <v>38017</v>
      </c>
      <c r="B4312" s="30" t="s">
        <v>9108</v>
      </c>
      <c r="C4312" s="30" t="s">
        <v>4113</v>
      </c>
      <c r="D4312" s="210">
        <v>14.27</v>
      </c>
    </row>
    <row r="4313" spans="1:4" x14ac:dyDescent="0.25">
      <c r="A4313" s="30">
        <v>38018</v>
      </c>
      <c r="B4313" s="30" t="s">
        <v>9109</v>
      </c>
      <c r="C4313" s="30" t="s">
        <v>4113</v>
      </c>
      <c r="D4313" s="210">
        <v>15.74</v>
      </c>
    </row>
    <row r="4314" spans="1:4" x14ac:dyDescent="0.25">
      <c r="A4314" s="30">
        <v>39895</v>
      </c>
      <c r="B4314" s="30" t="s">
        <v>9110</v>
      </c>
      <c r="C4314" s="30" t="s">
        <v>4113</v>
      </c>
      <c r="D4314" s="210">
        <v>49.26</v>
      </c>
    </row>
    <row r="4315" spans="1:4" x14ac:dyDescent="0.25">
      <c r="A4315" s="30">
        <v>39896</v>
      </c>
      <c r="B4315" s="30" t="s">
        <v>9111</v>
      </c>
      <c r="C4315" s="30" t="s">
        <v>4113</v>
      </c>
      <c r="D4315" s="210">
        <v>72.2</v>
      </c>
    </row>
    <row r="4316" spans="1:4" x14ac:dyDescent="0.25">
      <c r="A4316" s="30">
        <v>38873</v>
      </c>
      <c r="B4316" s="30" t="s">
        <v>9112</v>
      </c>
      <c r="C4316" s="30" t="s">
        <v>4113</v>
      </c>
      <c r="D4316" s="210">
        <v>18.5</v>
      </c>
    </row>
    <row r="4317" spans="1:4" x14ac:dyDescent="0.25">
      <c r="A4317" s="30">
        <v>38874</v>
      </c>
      <c r="B4317" s="30" t="s">
        <v>9113</v>
      </c>
      <c r="C4317" s="30" t="s">
        <v>4113</v>
      </c>
      <c r="D4317" s="210">
        <v>22.5</v>
      </c>
    </row>
    <row r="4318" spans="1:4" x14ac:dyDescent="0.25">
      <c r="A4318" s="30">
        <v>38875</v>
      </c>
      <c r="B4318" s="30" t="s">
        <v>9114</v>
      </c>
      <c r="C4318" s="30" t="s">
        <v>4113</v>
      </c>
      <c r="D4318" s="210">
        <v>39.76</v>
      </c>
    </row>
    <row r="4319" spans="1:4" x14ac:dyDescent="0.25">
      <c r="A4319" s="30">
        <v>38876</v>
      </c>
      <c r="B4319" s="30" t="s">
        <v>9115</v>
      </c>
      <c r="C4319" s="30" t="s">
        <v>4113</v>
      </c>
      <c r="D4319" s="210">
        <v>53.5</v>
      </c>
    </row>
    <row r="4320" spans="1:4" x14ac:dyDescent="0.25">
      <c r="A4320" s="30">
        <v>39000</v>
      </c>
      <c r="B4320" s="30" t="s">
        <v>9116</v>
      </c>
      <c r="C4320" s="30" t="s">
        <v>4113</v>
      </c>
      <c r="D4320" s="210">
        <v>38.840000000000003</v>
      </c>
    </row>
    <row r="4321" spans="1:4" x14ac:dyDescent="0.25">
      <c r="A4321" s="30">
        <v>38674</v>
      </c>
      <c r="B4321" s="30" t="s">
        <v>9117</v>
      </c>
      <c r="C4321" s="30" t="s">
        <v>4113</v>
      </c>
      <c r="D4321" s="210">
        <v>49.6</v>
      </c>
    </row>
    <row r="4322" spans="1:4" x14ac:dyDescent="0.25">
      <c r="A4322" s="30">
        <v>38911</v>
      </c>
      <c r="B4322" s="30" t="s">
        <v>9118</v>
      </c>
      <c r="C4322" s="30" t="s">
        <v>4113</v>
      </c>
      <c r="D4322" s="210">
        <v>66.349999999999994</v>
      </c>
    </row>
    <row r="4323" spans="1:4" x14ac:dyDescent="0.25">
      <c r="A4323" s="30">
        <v>38912</v>
      </c>
      <c r="B4323" s="30" t="s">
        <v>9119</v>
      </c>
      <c r="C4323" s="30" t="s">
        <v>4113</v>
      </c>
      <c r="D4323" s="210">
        <v>84.32</v>
      </c>
    </row>
    <row r="4324" spans="1:4" x14ac:dyDescent="0.25">
      <c r="A4324" s="30">
        <v>38019</v>
      </c>
      <c r="B4324" s="30" t="s">
        <v>9120</v>
      </c>
      <c r="C4324" s="30" t="s">
        <v>4113</v>
      </c>
      <c r="D4324" s="210">
        <v>12.43</v>
      </c>
    </row>
    <row r="4325" spans="1:4" x14ac:dyDescent="0.25">
      <c r="A4325" s="30">
        <v>38020</v>
      </c>
      <c r="B4325" s="30" t="s">
        <v>9121</v>
      </c>
      <c r="C4325" s="30" t="s">
        <v>4113</v>
      </c>
      <c r="D4325" s="210">
        <v>15.74</v>
      </c>
    </row>
    <row r="4326" spans="1:4" x14ac:dyDescent="0.25">
      <c r="A4326" s="30">
        <v>38454</v>
      </c>
      <c r="B4326" s="30" t="s">
        <v>9122</v>
      </c>
      <c r="C4326" s="30" t="s">
        <v>4113</v>
      </c>
      <c r="D4326" s="210">
        <v>7.09</v>
      </c>
    </row>
    <row r="4327" spans="1:4" x14ac:dyDescent="0.25">
      <c r="A4327" s="30">
        <v>38455</v>
      </c>
      <c r="B4327" s="30" t="s">
        <v>9123</v>
      </c>
      <c r="C4327" s="30" t="s">
        <v>4113</v>
      </c>
      <c r="D4327" s="210">
        <v>6.49</v>
      </c>
    </row>
    <row r="4328" spans="1:4" x14ac:dyDescent="0.25">
      <c r="A4328" s="30">
        <v>38462</v>
      </c>
      <c r="B4328" s="30" t="s">
        <v>9124</v>
      </c>
      <c r="C4328" s="30" t="s">
        <v>4113</v>
      </c>
      <c r="D4328" s="210">
        <v>183.14</v>
      </c>
    </row>
    <row r="4329" spans="1:4" x14ac:dyDescent="0.25">
      <c r="A4329" s="30">
        <v>36362</v>
      </c>
      <c r="B4329" s="30" t="s">
        <v>9125</v>
      </c>
      <c r="C4329" s="30" t="s">
        <v>4113</v>
      </c>
      <c r="D4329" s="210">
        <v>2.79</v>
      </c>
    </row>
    <row r="4330" spans="1:4" x14ac:dyDescent="0.25">
      <c r="A4330" s="30">
        <v>36298</v>
      </c>
      <c r="B4330" s="30" t="s">
        <v>9126</v>
      </c>
      <c r="C4330" s="30" t="s">
        <v>4113</v>
      </c>
      <c r="D4330" s="210">
        <v>4.13</v>
      </c>
    </row>
    <row r="4331" spans="1:4" x14ac:dyDescent="0.25">
      <c r="A4331" s="30">
        <v>38456</v>
      </c>
      <c r="B4331" s="30" t="s">
        <v>9127</v>
      </c>
      <c r="C4331" s="30" t="s">
        <v>4113</v>
      </c>
      <c r="D4331" s="210">
        <v>6.74</v>
      </c>
    </row>
    <row r="4332" spans="1:4" x14ac:dyDescent="0.25">
      <c r="A4332" s="30">
        <v>38457</v>
      </c>
      <c r="B4332" s="30" t="s">
        <v>9128</v>
      </c>
      <c r="C4332" s="30" t="s">
        <v>4113</v>
      </c>
      <c r="D4332" s="210">
        <v>15.18</v>
      </c>
    </row>
    <row r="4333" spans="1:4" x14ac:dyDescent="0.25">
      <c r="A4333" s="30">
        <v>38458</v>
      </c>
      <c r="B4333" s="30" t="s">
        <v>9129</v>
      </c>
      <c r="C4333" s="30" t="s">
        <v>4113</v>
      </c>
      <c r="D4333" s="210">
        <v>20.350000000000001</v>
      </c>
    </row>
    <row r="4334" spans="1:4" x14ac:dyDescent="0.25">
      <c r="A4334" s="30">
        <v>38459</v>
      </c>
      <c r="B4334" s="30" t="s">
        <v>9130</v>
      </c>
      <c r="C4334" s="30" t="s">
        <v>4113</v>
      </c>
      <c r="D4334" s="210">
        <v>35.92</v>
      </c>
    </row>
    <row r="4335" spans="1:4" x14ac:dyDescent="0.25">
      <c r="A4335" s="30">
        <v>38460</v>
      </c>
      <c r="B4335" s="30" t="s">
        <v>9131</v>
      </c>
      <c r="C4335" s="30" t="s">
        <v>4113</v>
      </c>
      <c r="D4335" s="210">
        <v>75.02</v>
      </c>
    </row>
    <row r="4336" spans="1:4" x14ac:dyDescent="0.25">
      <c r="A4336" s="30">
        <v>38461</v>
      </c>
      <c r="B4336" s="30" t="s">
        <v>9132</v>
      </c>
      <c r="C4336" s="30" t="s">
        <v>4113</v>
      </c>
      <c r="D4336" s="210">
        <v>114.45</v>
      </c>
    </row>
    <row r="4337" spans="1:4" x14ac:dyDescent="0.25">
      <c r="A4337" s="30">
        <v>7094</v>
      </c>
      <c r="B4337" s="30" t="s">
        <v>9133</v>
      </c>
      <c r="C4337" s="30" t="s">
        <v>4113</v>
      </c>
      <c r="D4337" s="210">
        <v>11.14</v>
      </c>
    </row>
    <row r="4338" spans="1:4" x14ac:dyDescent="0.25">
      <c r="A4338" s="30">
        <v>7116</v>
      </c>
      <c r="B4338" s="30" t="s">
        <v>9134</v>
      </c>
      <c r="C4338" s="30" t="s">
        <v>4113</v>
      </c>
      <c r="D4338" s="210">
        <v>3.09</v>
      </c>
    </row>
    <row r="4339" spans="1:4" x14ac:dyDescent="0.25">
      <c r="A4339" s="30">
        <v>7118</v>
      </c>
      <c r="B4339" s="30" t="s">
        <v>9135</v>
      </c>
      <c r="C4339" s="30" t="s">
        <v>4113</v>
      </c>
      <c r="D4339" s="210">
        <v>24.58</v>
      </c>
    </row>
    <row r="4340" spans="1:4" x14ac:dyDescent="0.25">
      <c r="A4340" s="30">
        <v>7117</v>
      </c>
      <c r="B4340" s="30" t="s">
        <v>9136</v>
      </c>
      <c r="C4340" s="30" t="s">
        <v>4113</v>
      </c>
      <c r="D4340" s="210">
        <v>21.86</v>
      </c>
    </row>
    <row r="4341" spans="1:4" x14ac:dyDescent="0.25">
      <c r="A4341" s="30">
        <v>7098</v>
      </c>
      <c r="B4341" s="30" t="s">
        <v>9137</v>
      </c>
      <c r="C4341" s="30" t="s">
        <v>4113</v>
      </c>
      <c r="D4341" s="210">
        <v>3.04</v>
      </c>
    </row>
    <row r="4342" spans="1:4" x14ac:dyDescent="0.25">
      <c r="A4342" s="30">
        <v>7110</v>
      </c>
      <c r="B4342" s="30" t="s">
        <v>9138</v>
      </c>
      <c r="C4342" s="30" t="s">
        <v>4113</v>
      </c>
      <c r="D4342" s="210">
        <v>53.46</v>
      </c>
    </row>
    <row r="4343" spans="1:4" x14ac:dyDescent="0.25">
      <c r="A4343" s="30">
        <v>7123</v>
      </c>
      <c r="B4343" s="30" t="s">
        <v>9139</v>
      </c>
      <c r="C4343" s="30" t="s">
        <v>4113</v>
      </c>
      <c r="D4343" s="210">
        <v>3.92</v>
      </c>
    </row>
    <row r="4344" spans="1:4" x14ac:dyDescent="0.25">
      <c r="A4344" s="30">
        <v>7121</v>
      </c>
      <c r="B4344" s="30" t="s">
        <v>9140</v>
      </c>
      <c r="C4344" s="30" t="s">
        <v>4113</v>
      </c>
      <c r="D4344" s="210">
        <v>9.66</v>
      </c>
    </row>
    <row r="4345" spans="1:4" x14ac:dyDescent="0.25">
      <c r="A4345" s="30">
        <v>7137</v>
      </c>
      <c r="B4345" s="30" t="s">
        <v>9141</v>
      </c>
      <c r="C4345" s="30" t="s">
        <v>4113</v>
      </c>
      <c r="D4345" s="210">
        <v>8.69</v>
      </c>
    </row>
    <row r="4346" spans="1:4" x14ac:dyDescent="0.25">
      <c r="A4346" s="30">
        <v>7122</v>
      </c>
      <c r="B4346" s="30" t="s">
        <v>9142</v>
      </c>
      <c r="C4346" s="30" t="s">
        <v>4113</v>
      </c>
      <c r="D4346" s="210">
        <v>10.87</v>
      </c>
    </row>
    <row r="4347" spans="1:4" x14ac:dyDescent="0.25">
      <c r="A4347" s="30">
        <v>7114</v>
      </c>
      <c r="B4347" s="30" t="s">
        <v>9143</v>
      </c>
      <c r="C4347" s="30" t="s">
        <v>4113</v>
      </c>
      <c r="D4347" s="210">
        <v>16.75</v>
      </c>
    </row>
    <row r="4348" spans="1:4" x14ac:dyDescent="0.25">
      <c r="A4348" s="30">
        <v>7109</v>
      </c>
      <c r="B4348" s="30" t="s">
        <v>9144</v>
      </c>
      <c r="C4348" s="30" t="s">
        <v>4113</v>
      </c>
      <c r="D4348" s="210">
        <v>2.93</v>
      </c>
    </row>
    <row r="4349" spans="1:4" x14ac:dyDescent="0.25">
      <c r="A4349" s="30">
        <v>7135</v>
      </c>
      <c r="B4349" s="30" t="s">
        <v>9145</v>
      </c>
      <c r="C4349" s="30" t="s">
        <v>4113</v>
      </c>
      <c r="D4349" s="210">
        <v>4.58</v>
      </c>
    </row>
    <row r="4350" spans="1:4" x14ac:dyDescent="0.25">
      <c r="A4350" s="30">
        <v>37947</v>
      </c>
      <c r="B4350" s="30" t="s">
        <v>9146</v>
      </c>
      <c r="C4350" s="30" t="s">
        <v>4113</v>
      </c>
      <c r="D4350" s="210">
        <v>4.6399999999999997</v>
      </c>
    </row>
    <row r="4351" spans="1:4" x14ac:dyDescent="0.25">
      <c r="A4351" s="30">
        <v>7103</v>
      </c>
      <c r="B4351" s="30" t="s">
        <v>9147</v>
      </c>
      <c r="C4351" s="30" t="s">
        <v>4113</v>
      </c>
      <c r="D4351" s="210">
        <v>10.63</v>
      </c>
    </row>
    <row r="4352" spans="1:4" x14ac:dyDescent="0.25">
      <c r="A4352" s="30">
        <v>40419</v>
      </c>
      <c r="B4352" s="30" t="s">
        <v>9148</v>
      </c>
      <c r="C4352" s="30" t="s">
        <v>4113</v>
      </c>
      <c r="D4352" s="210">
        <v>36.89</v>
      </c>
    </row>
    <row r="4353" spans="1:4" x14ac:dyDescent="0.25">
      <c r="A4353" s="30">
        <v>40420</v>
      </c>
      <c r="B4353" s="30" t="s">
        <v>9149</v>
      </c>
      <c r="C4353" s="30" t="s">
        <v>4113</v>
      </c>
      <c r="D4353" s="210">
        <v>53.81</v>
      </c>
    </row>
    <row r="4354" spans="1:4" x14ac:dyDescent="0.25">
      <c r="A4354" s="30">
        <v>40421</v>
      </c>
      <c r="B4354" s="30" t="s">
        <v>9150</v>
      </c>
      <c r="C4354" s="30" t="s">
        <v>4113</v>
      </c>
      <c r="D4354" s="210">
        <v>57.29</v>
      </c>
    </row>
    <row r="4355" spans="1:4" x14ac:dyDescent="0.25">
      <c r="A4355" s="30">
        <v>7126</v>
      </c>
      <c r="B4355" s="30" t="s">
        <v>9151</v>
      </c>
      <c r="C4355" s="30" t="s">
        <v>4113</v>
      </c>
      <c r="D4355" s="210">
        <v>22.3</v>
      </c>
    </row>
    <row r="4356" spans="1:4" x14ac:dyDescent="0.25">
      <c r="A4356" s="30">
        <v>38905</v>
      </c>
      <c r="B4356" s="30" t="s">
        <v>9152</v>
      </c>
      <c r="C4356" s="30" t="s">
        <v>4113</v>
      </c>
      <c r="D4356" s="210">
        <v>20.79</v>
      </c>
    </row>
    <row r="4357" spans="1:4" x14ac:dyDescent="0.25">
      <c r="A4357" s="30">
        <v>38907</v>
      </c>
      <c r="B4357" s="30" t="s">
        <v>9153</v>
      </c>
      <c r="C4357" s="30" t="s">
        <v>4113</v>
      </c>
      <c r="D4357" s="210">
        <v>22.12</v>
      </c>
    </row>
    <row r="4358" spans="1:4" x14ac:dyDescent="0.25">
      <c r="A4358" s="30">
        <v>38908</v>
      </c>
      <c r="B4358" s="30" t="s">
        <v>9154</v>
      </c>
      <c r="C4358" s="30" t="s">
        <v>4113</v>
      </c>
      <c r="D4358" s="210">
        <v>24.89</v>
      </c>
    </row>
    <row r="4359" spans="1:4" x14ac:dyDescent="0.25">
      <c r="A4359" s="30">
        <v>38909</v>
      </c>
      <c r="B4359" s="30" t="s">
        <v>9155</v>
      </c>
      <c r="C4359" s="30" t="s">
        <v>4113</v>
      </c>
      <c r="D4359" s="210">
        <v>35.79</v>
      </c>
    </row>
    <row r="4360" spans="1:4" x14ac:dyDescent="0.25">
      <c r="A4360" s="30">
        <v>38910</v>
      </c>
      <c r="B4360" s="30" t="s">
        <v>9156</v>
      </c>
      <c r="C4360" s="30" t="s">
        <v>4113</v>
      </c>
      <c r="D4360" s="210">
        <v>38.65</v>
      </c>
    </row>
    <row r="4361" spans="1:4" x14ac:dyDescent="0.25">
      <c r="A4361" s="30">
        <v>38897</v>
      </c>
      <c r="B4361" s="30" t="s">
        <v>9157</v>
      </c>
      <c r="C4361" s="30" t="s">
        <v>4113</v>
      </c>
      <c r="D4361" s="210">
        <v>20.88</v>
      </c>
    </row>
    <row r="4362" spans="1:4" x14ac:dyDescent="0.25">
      <c r="A4362" s="30">
        <v>38899</v>
      </c>
      <c r="B4362" s="30" t="s">
        <v>9158</v>
      </c>
      <c r="C4362" s="30" t="s">
        <v>4113</v>
      </c>
      <c r="D4362" s="210">
        <v>23.49</v>
      </c>
    </row>
    <row r="4363" spans="1:4" x14ac:dyDescent="0.25">
      <c r="A4363" s="30">
        <v>38900</v>
      </c>
      <c r="B4363" s="30" t="s">
        <v>9159</v>
      </c>
      <c r="C4363" s="30" t="s">
        <v>4113</v>
      </c>
      <c r="D4363" s="210">
        <v>24.48</v>
      </c>
    </row>
    <row r="4364" spans="1:4" x14ac:dyDescent="0.25">
      <c r="A4364" s="30">
        <v>38901</v>
      </c>
      <c r="B4364" s="30" t="s">
        <v>9160</v>
      </c>
      <c r="C4364" s="30" t="s">
        <v>4113</v>
      </c>
      <c r="D4364" s="210">
        <v>40.049999999999997</v>
      </c>
    </row>
    <row r="4365" spans="1:4" x14ac:dyDescent="0.25">
      <c r="A4365" s="30">
        <v>38904</v>
      </c>
      <c r="B4365" s="30" t="s">
        <v>9161</v>
      </c>
      <c r="C4365" s="30" t="s">
        <v>4113</v>
      </c>
      <c r="D4365" s="210">
        <v>65.069999999999993</v>
      </c>
    </row>
    <row r="4366" spans="1:4" x14ac:dyDescent="0.25">
      <c r="A4366" s="30">
        <v>38903</v>
      </c>
      <c r="B4366" s="30" t="s">
        <v>9162</v>
      </c>
      <c r="C4366" s="30" t="s">
        <v>4113</v>
      </c>
      <c r="D4366" s="210">
        <v>64.66</v>
      </c>
    </row>
    <row r="4367" spans="1:4" x14ac:dyDescent="0.25">
      <c r="A4367" s="30">
        <v>7091</v>
      </c>
      <c r="B4367" s="30" t="s">
        <v>9163</v>
      </c>
      <c r="C4367" s="30" t="s">
        <v>4113</v>
      </c>
      <c r="D4367" s="210">
        <v>14.54</v>
      </c>
    </row>
    <row r="4368" spans="1:4" x14ac:dyDescent="0.25">
      <c r="A4368" s="30">
        <v>11655</v>
      </c>
      <c r="B4368" s="30" t="s">
        <v>9164</v>
      </c>
      <c r="C4368" s="30" t="s">
        <v>4113</v>
      </c>
      <c r="D4368" s="210">
        <v>13.89</v>
      </c>
    </row>
    <row r="4369" spans="1:4" x14ac:dyDescent="0.25">
      <c r="A4369" s="30">
        <v>11656</v>
      </c>
      <c r="B4369" s="30" t="s">
        <v>9165</v>
      </c>
      <c r="C4369" s="30" t="s">
        <v>4113</v>
      </c>
      <c r="D4369" s="210">
        <v>14.53</v>
      </c>
    </row>
    <row r="4370" spans="1:4" x14ac:dyDescent="0.25">
      <c r="A4370" s="30">
        <v>37948</v>
      </c>
      <c r="B4370" s="30" t="s">
        <v>9166</v>
      </c>
      <c r="C4370" s="30" t="s">
        <v>4113</v>
      </c>
      <c r="D4370" s="210">
        <v>2.94</v>
      </c>
    </row>
    <row r="4371" spans="1:4" x14ac:dyDescent="0.25">
      <c r="A4371" s="30">
        <v>7097</v>
      </c>
      <c r="B4371" s="30" t="s">
        <v>9167</v>
      </c>
      <c r="C4371" s="30" t="s">
        <v>4113</v>
      </c>
      <c r="D4371" s="210">
        <v>6.46</v>
      </c>
    </row>
    <row r="4372" spans="1:4" x14ac:dyDescent="0.25">
      <c r="A4372" s="30">
        <v>11657</v>
      </c>
      <c r="B4372" s="30" t="s">
        <v>9168</v>
      </c>
      <c r="C4372" s="30" t="s">
        <v>4113</v>
      </c>
      <c r="D4372" s="210">
        <v>12.66</v>
      </c>
    </row>
    <row r="4373" spans="1:4" x14ac:dyDescent="0.25">
      <c r="A4373" s="30">
        <v>11658</v>
      </c>
      <c r="B4373" s="30" t="s">
        <v>9169</v>
      </c>
      <c r="C4373" s="30" t="s">
        <v>4113</v>
      </c>
      <c r="D4373" s="210">
        <v>12.9</v>
      </c>
    </row>
    <row r="4374" spans="1:4" x14ac:dyDescent="0.25">
      <c r="A4374" s="30">
        <v>7146</v>
      </c>
      <c r="B4374" s="30" t="s">
        <v>9170</v>
      </c>
      <c r="C4374" s="30" t="s">
        <v>4113</v>
      </c>
      <c r="D4374" s="210">
        <v>165.56</v>
      </c>
    </row>
    <row r="4375" spans="1:4" x14ac:dyDescent="0.25">
      <c r="A4375" s="30">
        <v>7138</v>
      </c>
      <c r="B4375" s="30" t="s">
        <v>9171</v>
      </c>
      <c r="C4375" s="30" t="s">
        <v>4113</v>
      </c>
      <c r="D4375" s="210">
        <v>0.93</v>
      </c>
    </row>
    <row r="4376" spans="1:4" x14ac:dyDescent="0.25">
      <c r="A4376" s="30">
        <v>7139</v>
      </c>
      <c r="B4376" s="30" t="s">
        <v>9172</v>
      </c>
      <c r="C4376" s="30" t="s">
        <v>4113</v>
      </c>
      <c r="D4376" s="210">
        <v>1.23</v>
      </c>
    </row>
    <row r="4377" spans="1:4" x14ac:dyDescent="0.25">
      <c r="A4377" s="30">
        <v>7140</v>
      </c>
      <c r="B4377" s="30" t="s">
        <v>9173</v>
      </c>
      <c r="C4377" s="30" t="s">
        <v>4113</v>
      </c>
      <c r="D4377" s="210">
        <v>4.08</v>
      </c>
    </row>
    <row r="4378" spans="1:4" x14ac:dyDescent="0.25">
      <c r="A4378" s="30">
        <v>7141</v>
      </c>
      <c r="B4378" s="30" t="s">
        <v>9174</v>
      </c>
      <c r="C4378" s="30" t="s">
        <v>4113</v>
      </c>
      <c r="D4378" s="210">
        <v>8.93</v>
      </c>
    </row>
    <row r="4379" spans="1:4" x14ac:dyDescent="0.25">
      <c r="A4379" s="30">
        <v>7143</v>
      </c>
      <c r="B4379" s="30" t="s">
        <v>9175</v>
      </c>
      <c r="C4379" s="30" t="s">
        <v>4113</v>
      </c>
      <c r="D4379" s="210">
        <v>29.76</v>
      </c>
    </row>
    <row r="4380" spans="1:4" x14ac:dyDescent="0.25">
      <c r="A4380" s="30">
        <v>7144</v>
      </c>
      <c r="B4380" s="30" t="s">
        <v>9176</v>
      </c>
      <c r="C4380" s="30" t="s">
        <v>4113</v>
      </c>
      <c r="D4380" s="210">
        <v>59.53</v>
      </c>
    </row>
    <row r="4381" spans="1:4" x14ac:dyDescent="0.25">
      <c r="A4381" s="30">
        <v>7145</v>
      </c>
      <c r="B4381" s="30" t="s">
        <v>9177</v>
      </c>
      <c r="C4381" s="30" t="s">
        <v>4113</v>
      </c>
      <c r="D4381" s="210">
        <v>97.62</v>
      </c>
    </row>
    <row r="4382" spans="1:4" x14ac:dyDescent="0.25">
      <c r="A4382" s="30">
        <v>7142</v>
      </c>
      <c r="B4382" s="30" t="s">
        <v>9178</v>
      </c>
      <c r="C4382" s="30" t="s">
        <v>4113</v>
      </c>
      <c r="D4382" s="210">
        <v>9.98</v>
      </c>
    </row>
    <row r="4383" spans="1:4" x14ac:dyDescent="0.25">
      <c r="A4383" s="30">
        <v>3593</v>
      </c>
      <c r="B4383" s="30" t="s">
        <v>9179</v>
      </c>
      <c r="C4383" s="30" t="s">
        <v>4113</v>
      </c>
      <c r="D4383" s="210">
        <v>56.87</v>
      </c>
    </row>
    <row r="4384" spans="1:4" x14ac:dyDescent="0.25">
      <c r="A4384" s="30">
        <v>3588</v>
      </c>
      <c r="B4384" s="30" t="s">
        <v>9180</v>
      </c>
      <c r="C4384" s="30" t="s">
        <v>4113</v>
      </c>
      <c r="D4384" s="210">
        <v>43.83</v>
      </c>
    </row>
    <row r="4385" spans="1:4" x14ac:dyDescent="0.25">
      <c r="A4385" s="30">
        <v>3585</v>
      </c>
      <c r="B4385" s="30" t="s">
        <v>9181</v>
      </c>
      <c r="C4385" s="30" t="s">
        <v>4113</v>
      </c>
      <c r="D4385" s="210">
        <v>13.54</v>
      </c>
    </row>
    <row r="4386" spans="1:4" x14ac:dyDescent="0.25">
      <c r="A4386" s="30">
        <v>3587</v>
      </c>
      <c r="B4386" s="30" t="s">
        <v>9182</v>
      </c>
      <c r="C4386" s="30" t="s">
        <v>4113</v>
      </c>
      <c r="D4386" s="210">
        <v>27.2</v>
      </c>
    </row>
    <row r="4387" spans="1:4" x14ac:dyDescent="0.25">
      <c r="A4387" s="30">
        <v>3590</v>
      </c>
      <c r="B4387" s="30" t="s">
        <v>9183</v>
      </c>
      <c r="C4387" s="30" t="s">
        <v>4113</v>
      </c>
      <c r="D4387" s="210">
        <v>161.46</v>
      </c>
    </row>
    <row r="4388" spans="1:4" x14ac:dyDescent="0.25">
      <c r="A4388" s="30">
        <v>3589</v>
      </c>
      <c r="B4388" s="30" t="s">
        <v>9184</v>
      </c>
      <c r="C4388" s="30" t="s">
        <v>4113</v>
      </c>
      <c r="D4388" s="210">
        <v>86.66</v>
      </c>
    </row>
    <row r="4389" spans="1:4" x14ac:dyDescent="0.25">
      <c r="A4389" s="30">
        <v>3586</v>
      </c>
      <c r="B4389" s="30" t="s">
        <v>9185</v>
      </c>
      <c r="C4389" s="30" t="s">
        <v>4113</v>
      </c>
      <c r="D4389" s="210">
        <v>17.73</v>
      </c>
    </row>
    <row r="4390" spans="1:4" x14ac:dyDescent="0.25">
      <c r="A4390" s="30">
        <v>3592</v>
      </c>
      <c r="B4390" s="30" t="s">
        <v>9186</v>
      </c>
      <c r="C4390" s="30" t="s">
        <v>4113</v>
      </c>
      <c r="D4390" s="210">
        <v>255.22</v>
      </c>
    </row>
    <row r="4391" spans="1:4" x14ac:dyDescent="0.25">
      <c r="A4391" s="30">
        <v>3591</v>
      </c>
      <c r="B4391" s="30" t="s">
        <v>9187</v>
      </c>
      <c r="C4391" s="30" t="s">
        <v>4113</v>
      </c>
      <c r="D4391" s="210">
        <v>409.14</v>
      </c>
    </row>
    <row r="4392" spans="1:4" x14ac:dyDescent="0.25">
      <c r="A4392" s="30">
        <v>40396</v>
      </c>
      <c r="B4392" s="30" t="s">
        <v>9188</v>
      </c>
      <c r="C4392" s="30" t="s">
        <v>4113</v>
      </c>
      <c r="D4392" s="210">
        <v>94.01</v>
      </c>
    </row>
    <row r="4393" spans="1:4" x14ac:dyDescent="0.25">
      <c r="A4393" s="30">
        <v>40395</v>
      </c>
      <c r="B4393" s="30" t="s">
        <v>9189</v>
      </c>
      <c r="C4393" s="30" t="s">
        <v>4113</v>
      </c>
      <c r="D4393" s="210">
        <v>72.14</v>
      </c>
    </row>
    <row r="4394" spans="1:4" x14ac:dyDescent="0.25">
      <c r="A4394" s="30">
        <v>40392</v>
      </c>
      <c r="B4394" s="30" t="s">
        <v>9190</v>
      </c>
      <c r="C4394" s="30" t="s">
        <v>4113</v>
      </c>
      <c r="D4394" s="210">
        <v>23.21</v>
      </c>
    </row>
    <row r="4395" spans="1:4" x14ac:dyDescent="0.25">
      <c r="A4395" s="30">
        <v>40394</v>
      </c>
      <c r="B4395" s="30" t="s">
        <v>9191</v>
      </c>
      <c r="C4395" s="30" t="s">
        <v>4113</v>
      </c>
      <c r="D4395" s="210">
        <v>46.97</v>
      </c>
    </row>
    <row r="4396" spans="1:4" x14ac:dyDescent="0.25">
      <c r="A4396" s="30">
        <v>40398</v>
      </c>
      <c r="B4396" s="30" t="s">
        <v>9192</v>
      </c>
      <c r="C4396" s="30" t="s">
        <v>4113</v>
      </c>
      <c r="D4396" s="210">
        <v>301.60000000000002</v>
      </c>
    </row>
    <row r="4397" spans="1:4" x14ac:dyDescent="0.25">
      <c r="A4397" s="30">
        <v>40397</v>
      </c>
      <c r="B4397" s="30" t="s">
        <v>9193</v>
      </c>
      <c r="C4397" s="30" t="s">
        <v>4113</v>
      </c>
      <c r="D4397" s="210">
        <v>154.44999999999999</v>
      </c>
    </row>
    <row r="4398" spans="1:4" x14ac:dyDescent="0.25">
      <c r="A4398" s="30">
        <v>40393</v>
      </c>
      <c r="B4398" s="30" t="s">
        <v>9194</v>
      </c>
      <c r="C4398" s="30" t="s">
        <v>4113</v>
      </c>
      <c r="D4398" s="210">
        <v>29.9</v>
      </c>
    </row>
    <row r="4399" spans="1:4" x14ac:dyDescent="0.25">
      <c r="A4399" s="30">
        <v>40399</v>
      </c>
      <c r="B4399" s="30" t="s">
        <v>9195</v>
      </c>
      <c r="C4399" s="30" t="s">
        <v>4113</v>
      </c>
      <c r="D4399" s="210">
        <v>493.42</v>
      </c>
    </row>
    <row r="4400" spans="1:4" x14ac:dyDescent="0.25">
      <c r="A4400" s="30">
        <v>39322</v>
      </c>
      <c r="B4400" s="30" t="s">
        <v>9196</v>
      </c>
      <c r="C4400" s="30" t="s">
        <v>4113</v>
      </c>
      <c r="D4400" s="210">
        <v>25.22</v>
      </c>
    </row>
    <row r="4401" spans="1:4" x14ac:dyDescent="0.25">
      <c r="A4401" s="30">
        <v>39289</v>
      </c>
      <c r="B4401" s="30" t="s">
        <v>9197</v>
      </c>
      <c r="C4401" s="30" t="s">
        <v>4113</v>
      </c>
      <c r="D4401" s="210">
        <v>30.21</v>
      </c>
    </row>
    <row r="4402" spans="1:4" x14ac:dyDescent="0.25">
      <c r="A4402" s="30">
        <v>39290</v>
      </c>
      <c r="B4402" s="30" t="s">
        <v>9198</v>
      </c>
      <c r="C4402" s="30" t="s">
        <v>4113</v>
      </c>
      <c r="D4402" s="210">
        <v>51.28</v>
      </c>
    </row>
    <row r="4403" spans="1:4" x14ac:dyDescent="0.25">
      <c r="A4403" s="30">
        <v>39291</v>
      </c>
      <c r="B4403" s="30" t="s">
        <v>9199</v>
      </c>
      <c r="C4403" s="30" t="s">
        <v>4113</v>
      </c>
      <c r="D4403" s="210">
        <v>76.78</v>
      </c>
    </row>
    <row r="4404" spans="1:4" x14ac:dyDescent="0.25">
      <c r="A4404" s="30">
        <v>20174</v>
      </c>
      <c r="B4404" s="30" t="s">
        <v>9200</v>
      </c>
      <c r="C4404" s="30" t="s">
        <v>4113</v>
      </c>
      <c r="D4404" s="210">
        <v>35.44</v>
      </c>
    </row>
    <row r="4405" spans="1:4" x14ac:dyDescent="0.25">
      <c r="A4405" s="30">
        <v>41892</v>
      </c>
      <c r="B4405" s="30" t="s">
        <v>9201</v>
      </c>
      <c r="C4405" s="30" t="s">
        <v>4113</v>
      </c>
      <c r="D4405" s="210">
        <v>133.71</v>
      </c>
    </row>
    <row r="4406" spans="1:4" x14ac:dyDescent="0.25">
      <c r="A4406" s="30">
        <v>7048</v>
      </c>
      <c r="B4406" s="30" t="s">
        <v>9202</v>
      </c>
      <c r="C4406" s="30" t="s">
        <v>4113</v>
      </c>
      <c r="D4406" s="210">
        <v>28.86</v>
      </c>
    </row>
    <row r="4407" spans="1:4" x14ac:dyDescent="0.25">
      <c r="A4407" s="30">
        <v>7088</v>
      </c>
      <c r="B4407" s="30" t="s">
        <v>9203</v>
      </c>
      <c r="C4407" s="30" t="s">
        <v>4113</v>
      </c>
      <c r="D4407" s="210">
        <v>63.11</v>
      </c>
    </row>
    <row r="4408" spans="1:4" x14ac:dyDescent="0.25">
      <c r="A4408" s="30">
        <v>20179</v>
      </c>
      <c r="B4408" s="30" t="s">
        <v>13668</v>
      </c>
      <c r="C4408" s="30" t="s">
        <v>4113</v>
      </c>
      <c r="D4408" s="210">
        <v>47.71</v>
      </c>
    </row>
    <row r="4409" spans="1:4" x14ac:dyDescent="0.25">
      <c r="A4409" s="30">
        <v>20178</v>
      </c>
      <c r="B4409" s="30" t="s">
        <v>13669</v>
      </c>
      <c r="C4409" s="30" t="s">
        <v>4113</v>
      </c>
      <c r="D4409" s="210">
        <v>42.16</v>
      </c>
    </row>
    <row r="4410" spans="1:4" x14ac:dyDescent="0.25">
      <c r="A4410" s="30">
        <v>20180</v>
      </c>
      <c r="B4410" s="30" t="s">
        <v>13670</v>
      </c>
      <c r="C4410" s="30" t="s">
        <v>4113</v>
      </c>
      <c r="D4410" s="210">
        <v>77.48</v>
      </c>
    </row>
    <row r="4411" spans="1:4" x14ac:dyDescent="0.25">
      <c r="A4411" s="30">
        <v>20181</v>
      </c>
      <c r="B4411" s="30" t="s">
        <v>13671</v>
      </c>
      <c r="C4411" s="30" t="s">
        <v>4113</v>
      </c>
      <c r="D4411" s="210">
        <v>114.93</v>
      </c>
    </row>
    <row r="4412" spans="1:4" x14ac:dyDescent="0.25">
      <c r="A4412" s="30">
        <v>20177</v>
      </c>
      <c r="B4412" s="30" t="s">
        <v>13672</v>
      </c>
      <c r="C4412" s="30" t="s">
        <v>4113</v>
      </c>
      <c r="D4412" s="210">
        <v>27.63</v>
      </c>
    </row>
    <row r="4413" spans="1:4" x14ac:dyDescent="0.25">
      <c r="A4413" s="30">
        <v>7082</v>
      </c>
      <c r="B4413" s="30" t="s">
        <v>9204</v>
      </c>
      <c r="C4413" s="30" t="s">
        <v>4113</v>
      </c>
      <c r="D4413" s="210">
        <v>74.36</v>
      </c>
    </row>
    <row r="4414" spans="1:4" x14ac:dyDescent="0.25">
      <c r="A4414" s="30">
        <v>42707</v>
      </c>
      <c r="B4414" s="30" t="s">
        <v>9205</v>
      </c>
      <c r="C4414" s="30" t="s">
        <v>4113</v>
      </c>
      <c r="D4414" s="210">
        <v>201.95</v>
      </c>
    </row>
    <row r="4415" spans="1:4" x14ac:dyDescent="0.25">
      <c r="A4415" s="30">
        <v>7069</v>
      </c>
      <c r="B4415" s="30" t="s">
        <v>9206</v>
      </c>
      <c r="C4415" s="30" t="s">
        <v>4113</v>
      </c>
      <c r="D4415" s="210">
        <v>165.04</v>
      </c>
    </row>
    <row r="4416" spans="1:4" x14ac:dyDescent="0.25">
      <c r="A4416" s="30">
        <v>42708</v>
      </c>
      <c r="B4416" s="30" t="s">
        <v>9207</v>
      </c>
      <c r="C4416" s="30" t="s">
        <v>4113</v>
      </c>
      <c r="D4416" s="210">
        <v>530.05999999999995</v>
      </c>
    </row>
    <row r="4417" spans="1:4" x14ac:dyDescent="0.25">
      <c r="A4417" s="30">
        <v>7070</v>
      </c>
      <c r="B4417" s="30" t="s">
        <v>9208</v>
      </c>
      <c r="C4417" s="30" t="s">
        <v>4113</v>
      </c>
      <c r="D4417" s="210">
        <v>236.33</v>
      </c>
    </row>
    <row r="4418" spans="1:4" x14ac:dyDescent="0.25">
      <c r="A4418" s="30">
        <v>42709</v>
      </c>
      <c r="B4418" s="30" t="s">
        <v>9209</v>
      </c>
      <c r="C4418" s="30" t="s">
        <v>4113</v>
      </c>
      <c r="D4418" s="210">
        <v>792.73</v>
      </c>
    </row>
    <row r="4419" spans="1:4" x14ac:dyDescent="0.25">
      <c r="A4419" s="30">
        <v>42710</v>
      </c>
      <c r="B4419" s="30" t="s">
        <v>9210</v>
      </c>
      <c r="C4419" s="30" t="s">
        <v>4113</v>
      </c>
      <c r="D4419" s="211">
        <v>2278.7199999999998</v>
      </c>
    </row>
    <row r="4420" spans="1:4" x14ac:dyDescent="0.25">
      <c r="A4420" s="30">
        <v>42716</v>
      </c>
      <c r="B4420" s="30" t="s">
        <v>9211</v>
      </c>
      <c r="C4420" s="30" t="s">
        <v>4113</v>
      </c>
      <c r="D4420" s="211">
        <v>2836.25</v>
      </c>
    </row>
    <row r="4421" spans="1:4" x14ac:dyDescent="0.25">
      <c r="A4421" s="30">
        <v>20172</v>
      </c>
      <c r="B4421" s="30" t="s">
        <v>9212</v>
      </c>
      <c r="C4421" s="30" t="s">
        <v>4113</v>
      </c>
      <c r="D4421" s="210">
        <v>54.54</v>
      </c>
    </row>
    <row r="4422" spans="1:4" x14ac:dyDescent="0.25">
      <c r="A4422" s="30">
        <v>40945</v>
      </c>
      <c r="B4422" s="30" t="s">
        <v>9213</v>
      </c>
      <c r="C4422" s="30" t="s">
        <v>4115</v>
      </c>
      <c r="D4422" s="210">
        <v>13.02</v>
      </c>
    </row>
    <row r="4423" spans="1:4" x14ac:dyDescent="0.25">
      <c r="A4423" s="30">
        <v>40946</v>
      </c>
      <c r="B4423" s="30" t="s">
        <v>9214</v>
      </c>
      <c r="C4423" s="30" t="s">
        <v>4120</v>
      </c>
      <c r="D4423" s="211">
        <v>2309.2600000000002</v>
      </c>
    </row>
    <row r="4424" spans="1:4" x14ac:dyDescent="0.25">
      <c r="A4424" s="30">
        <v>7153</v>
      </c>
      <c r="B4424" s="30" t="s">
        <v>9215</v>
      </c>
      <c r="C4424" s="30" t="s">
        <v>4115</v>
      </c>
      <c r="D4424" s="210">
        <v>19.66</v>
      </c>
    </row>
    <row r="4425" spans="1:4" x14ac:dyDescent="0.25">
      <c r="A4425" s="30">
        <v>41089</v>
      </c>
      <c r="B4425" s="30" t="s">
        <v>9216</v>
      </c>
      <c r="C4425" s="30" t="s">
        <v>4120</v>
      </c>
      <c r="D4425" s="211">
        <v>3485.32</v>
      </c>
    </row>
    <row r="4426" spans="1:4" x14ac:dyDescent="0.25">
      <c r="A4426" s="30">
        <v>40943</v>
      </c>
      <c r="B4426" s="30" t="s">
        <v>9217</v>
      </c>
      <c r="C4426" s="30" t="s">
        <v>4115</v>
      </c>
      <c r="D4426" s="210">
        <v>20.7</v>
      </c>
    </row>
    <row r="4427" spans="1:4" x14ac:dyDescent="0.25">
      <c r="A4427" s="30">
        <v>40944</v>
      </c>
      <c r="B4427" s="30" t="s">
        <v>9218</v>
      </c>
      <c r="C4427" s="30" t="s">
        <v>4120</v>
      </c>
      <c r="D4427" s="211">
        <v>3670.52</v>
      </c>
    </row>
    <row r="4428" spans="1:4" x14ac:dyDescent="0.25">
      <c r="A4428" s="30">
        <v>6175</v>
      </c>
      <c r="B4428" s="30" t="s">
        <v>9219</v>
      </c>
      <c r="C4428" s="30" t="s">
        <v>4115</v>
      </c>
      <c r="D4428" s="210">
        <v>18.11</v>
      </c>
    </row>
    <row r="4429" spans="1:4" x14ac:dyDescent="0.25">
      <c r="A4429" s="30">
        <v>41092</v>
      </c>
      <c r="B4429" s="30" t="s">
        <v>9220</v>
      </c>
      <c r="C4429" s="30" t="s">
        <v>4120</v>
      </c>
      <c r="D4429" s="211">
        <v>3210.7</v>
      </c>
    </row>
    <row r="4430" spans="1:4" x14ac:dyDescent="0.25">
      <c r="A4430" s="30">
        <v>37712</v>
      </c>
      <c r="B4430" s="30" t="s">
        <v>9221</v>
      </c>
      <c r="C4430" s="30" t="s">
        <v>4114</v>
      </c>
      <c r="D4430" s="210">
        <v>61.5</v>
      </c>
    </row>
    <row r="4431" spans="1:4" x14ac:dyDescent="0.25">
      <c r="A4431" s="30">
        <v>34547</v>
      </c>
      <c r="B4431" s="30" t="s">
        <v>9222</v>
      </c>
      <c r="C4431" s="30" t="s">
        <v>4116</v>
      </c>
      <c r="D4431" s="210">
        <v>6.48</v>
      </c>
    </row>
    <row r="4432" spans="1:4" x14ac:dyDescent="0.25">
      <c r="A4432" s="30">
        <v>34548</v>
      </c>
      <c r="B4432" s="30" t="s">
        <v>9223</v>
      </c>
      <c r="C4432" s="30" t="s">
        <v>4116</v>
      </c>
      <c r="D4432" s="210">
        <v>10.63</v>
      </c>
    </row>
    <row r="4433" spans="1:4" x14ac:dyDescent="0.25">
      <c r="A4433" s="30">
        <v>34558</v>
      </c>
      <c r="B4433" s="30" t="s">
        <v>9224</v>
      </c>
      <c r="C4433" s="30" t="s">
        <v>4116</v>
      </c>
      <c r="D4433" s="210">
        <v>5.27</v>
      </c>
    </row>
    <row r="4434" spans="1:4" x14ac:dyDescent="0.25">
      <c r="A4434" s="30">
        <v>34550</v>
      </c>
      <c r="B4434" s="30" t="s">
        <v>9225</v>
      </c>
      <c r="C4434" s="30" t="s">
        <v>4116</v>
      </c>
      <c r="D4434" s="210">
        <v>2.8</v>
      </c>
    </row>
    <row r="4435" spans="1:4" x14ac:dyDescent="0.25">
      <c r="A4435" s="30">
        <v>34557</v>
      </c>
      <c r="B4435" s="30" t="s">
        <v>9226</v>
      </c>
      <c r="C4435" s="30" t="s">
        <v>4116</v>
      </c>
      <c r="D4435" s="210">
        <v>4.0999999999999996</v>
      </c>
    </row>
    <row r="4436" spans="1:4" x14ac:dyDescent="0.25">
      <c r="A4436" s="30">
        <v>37411</v>
      </c>
      <c r="B4436" s="30" t="s">
        <v>13673</v>
      </c>
      <c r="C4436" s="30" t="s">
        <v>4114</v>
      </c>
      <c r="D4436" s="210">
        <v>30</v>
      </c>
    </row>
    <row r="4437" spans="1:4" x14ac:dyDescent="0.25">
      <c r="A4437" s="30">
        <v>39508</v>
      </c>
      <c r="B4437" s="30" t="s">
        <v>13674</v>
      </c>
      <c r="C4437" s="30" t="s">
        <v>4114</v>
      </c>
      <c r="D4437" s="210">
        <v>16.850000000000001</v>
      </c>
    </row>
    <row r="4438" spans="1:4" x14ac:dyDescent="0.25">
      <c r="A4438" s="30">
        <v>39507</v>
      </c>
      <c r="B4438" s="30" t="s">
        <v>13675</v>
      </c>
      <c r="C4438" s="30" t="s">
        <v>4114</v>
      </c>
      <c r="D4438" s="210">
        <v>25.14</v>
      </c>
    </row>
    <row r="4439" spans="1:4" x14ac:dyDescent="0.25">
      <c r="A4439" s="30">
        <v>7155</v>
      </c>
      <c r="B4439" s="30" t="s">
        <v>13676</v>
      </c>
      <c r="C4439" s="30" t="s">
        <v>4114</v>
      </c>
      <c r="D4439" s="210">
        <v>32.270000000000003</v>
      </c>
    </row>
    <row r="4440" spans="1:4" x14ac:dyDescent="0.25">
      <c r="A4440" s="30">
        <v>42406</v>
      </c>
      <c r="B4440" s="30" t="s">
        <v>13677</v>
      </c>
      <c r="C4440" s="30" t="s">
        <v>4114</v>
      </c>
      <c r="D4440" s="210">
        <v>37</v>
      </c>
    </row>
    <row r="4441" spans="1:4" x14ac:dyDescent="0.25">
      <c r="A4441" s="30">
        <v>7156</v>
      </c>
      <c r="B4441" s="30" t="s">
        <v>13678</v>
      </c>
      <c r="C4441" s="30" t="s">
        <v>4114</v>
      </c>
      <c r="D4441" s="210">
        <v>46.3</v>
      </c>
    </row>
    <row r="4442" spans="1:4" x14ac:dyDescent="0.25">
      <c r="A4442" s="30">
        <v>43127</v>
      </c>
      <c r="B4442" s="30" t="s">
        <v>13679</v>
      </c>
      <c r="C4442" s="30" t="s">
        <v>4114</v>
      </c>
      <c r="D4442" s="210">
        <v>66.260000000000005</v>
      </c>
    </row>
    <row r="4443" spans="1:4" x14ac:dyDescent="0.25">
      <c r="A4443" s="30">
        <v>10917</v>
      </c>
      <c r="B4443" s="30" t="s">
        <v>13680</v>
      </c>
      <c r="C4443" s="30" t="s">
        <v>4114</v>
      </c>
      <c r="D4443" s="210">
        <v>13.98</v>
      </c>
    </row>
    <row r="4444" spans="1:4" x14ac:dyDescent="0.25">
      <c r="A4444" s="30">
        <v>21141</v>
      </c>
      <c r="B4444" s="30" t="s">
        <v>13681</v>
      </c>
      <c r="C4444" s="30" t="s">
        <v>4114</v>
      </c>
      <c r="D4444" s="210">
        <v>21.65</v>
      </c>
    </row>
    <row r="4445" spans="1:4" x14ac:dyDescent="0.25">
      <c r="A4445" s="30">
        <v>39509</v>
      </c>
      <c r="B4445" s="30" t="s">
        <v>13682</v>
      </c>
      <c r="C4445" s="30" t="s">
        <v>4114</v>
      </c>
      <c r="D4445" s="210">
        <v>20.83</v>
      </c>
    </row>
    <row r="4446" spans="1:4" x14ac:dyDescent="0.25">
      <c r="A4446" s="30">
        <v>25988</v>
      </c>
      <c r="B4446" s="30" t="s">
        <v>9227</v>
      </c>
      <c r="C4446" s="30" t="s">
        <v>4114</v>
      </c>
      <c r="D4446" s="210">
        <v>10.77</v>
      </c>
    </row>
    <row r="4447" spans="1:4" x14ac:dyDescent="0.25">
      <c r="A4447" s="30">
        <v>7167</v>
      </c>
      <c r="B4447" s="30" t="s">
        <v>13683</v>
      </c>
      <c r="C4447" s="30" t="s">
        <v>4114</v>
      </c>
      <c r="D4447" s="210">
        <v>23.74</v>
      </c>
    </row>
    <row r="4448" spans="1:4" x14ac:dyDescent="0.25">
      <c r="A4448" s="30">
        <v>10928</v>
      </c>
      <c r="B4448" s="30" t="s">
        <v>13684</v>
      </c>
      <c r="C4448" s="30" t="s">
        <v>4114</v>
      </c>
      <c r="D4448" s="210">
        <v>13.64</v>
      </c>
    </row>
    <row r="4449" spans="1:4" x14ac:dyDescent="0.25">
      <c r="A4449" s="30">
        <v>10933</v>
      </c>
      <c r="B4449" s="30" t="s">
        <v>13685</v>
      </c>
      <c r="C4449" s="30" t="s">
        <v>4114</v>
      </c>
      <c r="D4449" s="210">
        <v>20.58</v>
      </c>
    </row>
    <row r="4450" spans="1:4" x14ac:dyDescent="0.25">
      <c r="A4450" s="30">
        <v>7158</v>
      </c>
      <c r="B4450" s="30" t="s">
        <v>13686</v>
      </c>
      <c r="C4450" s="30" t="s">
        <v>4114</v>
      </c>
      <c r="D4450" s="210">
        <v>34.9</v>
      </c>
    </row>
    <row r="4451" spans="1:4" x14ac:dyDescent="0.25">
      <c r="A4451" s="30">
        <v>10927</v>
      </c>
      <c r="B4451" s="30" t="s">
        <v>13687</v>
      </c>
      <c r="C4451" s="30" t="s">
        <v>4114</v>
      </c>
      <c r="D4451" s="210">
        <v>22.32</v>
      </c>
    </row>
    <row r="4452" spans="1:4" x14ac:dyDescent="0.25">
      <c r="A4452" s="30">
        <v>7162</v>
      </c>
      <c r="B4452" s="30" t="s">
        <v>13688</v>
      </c>
      <c r="C4452" s="30" t="s">
        <v>4114</v>
      </c>
      <c r="D4452" s="210">
        <v>54.61</v>
      </c>
    </row>
    <row r="4453" spans="1:4" x14ac:dyDescent="0.25">
      <c r="A4453" s="30">
        <v>10932</v>
      </c>
      <c r="B4453" s="30" t="s">
        <v>13689</v>
      </c>
      <c r="C4453" s="30" t="s">
        <v>4114</v>
      </c>
      <c r="D4453" s="210">
        <v>94.99</v>
      </c>
    </row>
    <row r="4454" spans="1:4" x14ac:dyDescent="0.25">
      <c r="A4454" s="30">
        <v>10937</v>
      </c>
      <c r="B4454" s="30" t="s">
        <v>13690</v>
      </c>
      <c r="C4454" s="30" t="s">
        <v>4114</v>
      </c>
      <c r="D4454" s="210">
        <v>24.41</v>
      </c>
    </row>
    <row r="4455" spans="1:4" x14ac:dyDescent="0.25">
      <c r="A4455" s="30">
        <v>10935</v>
      </c>
      <c r="B4455" s="30" t="s">
        <v>13691</v>
      </c>
      <c r="C4455" s="30" t="s">
        <v>4114</v>
      </c>
      <c r="D4455" s="210">
        <v>42.34</v>
      </c>
    </row>
    <row r="4456" spans="1:4" x14ac:dyDescent="0.25">
      <c r="A4456" s="30">
        <v>10931</v>
      </c>
      <c r="B4456" s="30" t="s">
        <v>13692</v>
      </c>
      <c r="C4456" s="30" t="s">
        <v>4114</v>
      </c>
      <c r="D4456" s="210">
        <v>11.91</v>
      </c>
    </row>
    <row r="4457" spans="1:4" x14ac:dyDescent="0.25">
      <c r="A4457" s="30">
        <v>7164</v>
      </c>
      <c r="B4457" s="30" t="s">
        <v>9228</v>
      </c>
      <c r="C4457" s="30" t="s">
        <v>4114</v>
      </c>
      <c r="D4457" s="210">
        <v>39.409999999999997</v>
      </c>
    </row>
    <row r="4458" spans="1:4" x14ac:dyDescent="0.25">
      <c r="A4458" s="30">
        <v>36887</v>
      </c>
      <c r="B4458" s="30" t="s">
        <v>9229</v>
      </c>
      <c r="C4458" s="30" t="s">
        <v>4114</v>
      </c>
      <c r="D4458" s="210">
        <v>13.96</v>
      </c>
    </row>
    <row r="4459" spans="1:4" x14ac:dyDescent="0.25">
      <c r="A4459" s="30">
        <v>34630</v>
      </c>
      <c r="B4459" s="30" t="s">
        <v>9230</v>
      </c>
      <c r="C4459" s="30" t="s">
        <v>4113</v>
      </c>
      <c r="D4459" s="210">
        <v>999.55</v>
      </c>
    </row>
    <row r="4460" spans="1:4" x14ac:dyDescent="0.25">
      <c r="A4460" s="30">
        <v>7161</v>
      </c>
      <c r="B4460" s="30" t="s">
        <v>9231</v>
      </c>
      <c r="C4460" s="30" t="s">
        <v>4114</v>
      </c>
      <c r="D4460" s="210">
        <v>4.9000000000000004</v>
      </c>
    </row>
    <row r="4461" spans="1:4" x14ac:dyDescent="0.25">
      <c r="A4461" s="30">
        <v>7170</v>
      </c>
      <c r="B4461" s="30" t="s">
        <v>9232</v>
      </c>
      <c r="C4461" s="30" t="s">
        <v>4114</v>
      </c>
      <c r="D4461" s="210">
        <v>1.98</v>
      </c>
    </row>
    <row r="4462" spans="1:4" x14ac:dyDescent="0.25">
      <c r="A4462" s="30">
        <v>37524</v>
      </c>
      <c r="B4462" s="30" t="s">
        <v>9233</v>
      </c>
      <c r="C4462" s="30" t="s">
        <v>4116</v>
      </c>
      <c r="D4462" s="210">
        <v>1.9</v>
      </c>
    </row>
    <row r="4463" spans="1:4" x14ac:dyDescent="0.25">
      <c r="A4463" s="30">
        <v>37525</v>
      </c>
      <c r="B4463" s="30" t="s">
        <v>9234</v>
      </c>
      <c r="C4463" s="30" t="s">
        <v>4116</v>
      </c>
      <c r="D4463" s="210">
        <v>2.2599999999999998</v>
      </c>
    </row>
    <row r="4464" spans="1:4" x14ac:dyDescent="0.25">
      <c r="A4464" s="30">
        <v>36789</v>
      </c>
      <c r="B4464" s="30" t="s">
        <v>9235</v>
      </c>
      <c r="C4464" s="30" t="s">
        <v>4113</v>
      </c>
      <c r="D4464" s="210">
        <v>2.2999999999999998</v>
      </c>
    </row>
    <row r="4465" spans="1:4" x14ac:dyDescent="0.25">
      <c r="A4465" s="30">
        <v>7173</v>
      </c>
      <c r="B4465" s="30" t="s">
        <v>9236</v>
      </c>
      <c r="C4465" s="30" t="s">
        <v>4126</v>
      </c>
      <c r="D4465" s="211">
        <v>1490</v>
      </c>
    </row>
    <row r="4466" spans="1:4" x14ac:dyDescent="0.25">
      <c r="A4466" s="30">
        <v>7175</v>
      </c>
      <c r="B4466" s="30" t="s">
        <v>13693</v>
      </c>
      <c r="C4466" s="30" t="s">
        <v>4113</v>
      </c>
      <c r="D4466" s="210">
        <v>1.68</v>
      </c>
    </row>
    <row r="4467" spans="1:4" x14ac:dyDescent="0.25">
      <c r="A4467" s="30">
        <v>40741</v>
      </c>
      <c r="B4467" s="30" t="s">
        <v>13694</v>
      </c>
      <c r="C4467" s="30" t="s">
        <v>4113</v>
      </c>
      <c r="D4467" s="210">
        <v>2.31</v>
      </c>
    </row>
    <row r="4468" spans="1:4" x14ac:dyDescent="0.25">
      <c r="A4468" s="30">
        <v>7184</v>
      </c>
      <c r="B4468" s="30" t="s">
        <v>9237</v>
      </c>
      <c r="C4468" s="30" t="s">
        <v>4114</v>
      </c>
      <c r="D4468" s="210">
        <v>34.58</v>
      </c>
    </row>
    <row r="4469" spans="1:4" x14ac:dyDescent="0.25">
      <c r="A4469" s="30">
        <v>34458</v>
      </c>
      <c r="B4469" s="30" t="s">
        <v>9238</v>
      </c>
      <c r="C4469" s="30" t="s">
        <v>4113</v>
      </c>
      <c r="D4469" s="210">
        <v>153.63999999999999</v>
      </c>
    </row>
    <row r="4470" spans="1:4" x14ac:dyDescent="0.25">
      <c r="A4470" s="30">
        <v>34464</v>
      </c>
      <c r="B4470" s="30" t="s">
        <v>9239</v>
      </c>
      <c r="C4470" s="30" t="s">
        <v>4113</v>
      </c>
      <c r="D4470" s="210">
        <v>206.13</v>
      </c>
    </row>
    <row r="4471" spans="1:4" x14ac:dyDescent="0.25">
      <c r="A4471" s="30">
        <v>34468</v>
      </c>
      <c r="B4471" s="30" t="s">
        <v>9240</v>
      </c>
      <c r="C4471" s="30" t="s">
        <v>4113</v>
      </c>
      <c r="D4471" s="210">
        <v>237.89</v>
      </c>
    </row>
    <row r="4472" spans="1:4" x14ac:dyDescent="0.25">
      <c r="A4472" s="30">
        <v>34473</v>
      </c>
      <c r="B4472" s="30" t="s">
        <v>9241</v>
      </c>
      <c r="C4472" s="30" t="s">
        <v>4113</v>
      </c>
      <c r="D4472" s="210">
        <v>194.56</v>
      </c>
    </row>
    <row r="4473" spans="1:4" x14ac:dyDescent="0.25">
      <c r="A4473" s="30">
        <v>34480</v>
      </c>
      <c r="B4473" s="30" t="s">
        <v>9242</v>
      </c>
      <c r="C4473" s="30" t="s">
        <v>4113</v>
      </c>
      <c r="D4473" s="210">
        <v>265.32</v>
      </c>
    </row>
    <row r="4474" spans="1:4" x14ac:dyDescent="0.25">
      <c r="A4474" s="30">
        <v>34486</v>
      </c>
      <c r="B4474" s="30" t="s">
        <v>9243</v>
      </c>
      <c r="C4474" s="30" t="s">
        <v>4113</v>
      </c>
      <c r="D4474" s="210">
        <v>297.16000000000003</v>
      </c>
    </row>
    <row r="4475" spans="1:4" x14ac:dyDescent="0.25">
      <c r="A4475" s="30">
        <v>7202</v>
      </c>
      <c r="B4475" s="30" t="s">
        <v>9244</v>
      </c>
      <c r="C4475" s="30" t="s">
        <v>4114</v>
      </c>
      <c r="D4475" s="210">
        <v>60.89</v>
      </c>
    </row>
    <row r="4476" spans="1:4" x14ac:dyDescent="0.25">
      <c r="A4476" s="30">
        <v>7190</v>
      </c>
      <c r="B4476" s="30" t="s">
        <v>9245</v>
      </c>
      <c r="C4476" s="30" t="s">
        <v>4113</v>
      </c>
      <c r="D4476" s="210">
        <v>10.45</v>
      </c>
    </row>
    <row r="4477" spans="1:4" x14ac:dyDescent="0.25">
      <c r="A4477" s="30">
        <v>34417</v>
      </c>
      <c r="B4477" s="30" t="s">
        <v>9246</v>
      </c>
      <c r="C4477" s="30" t="s">
        <v>4113</v>
      </c>
      <c r="D4477" s="210">
        <v>18.16</v>
      </c>
    </row>
    <row r="4478" spans="1:4" x14ac:dyDescent="0.25">
      <c r="A4478" s="30">
        <v>7213</v>
      </c>
      <c r="B4478" s="30" t="s">
        <v>9247</v>
      </c>
      <c r="C4478" s="30" t="s">
        <v>4114</v>
      </c>
      <c r="D4478" s="210">
        <v>17.25</v>
      </c>
    </row>
    <row r="4479" spans="1:4" x14ac:dyDescent="0.25">
      <c r="A4479" s="30">
        <v>7195</v>
      </c>
      <c r="B4479" s="30" t="s">
        <v>9248</v>
      </c>
      <c r="C4479" s="30" t="s">
        <v>4113</v>
      </c>
      <c r="D4479" s="210">
        <v>50.14</v>
      </c>
    </row>
    <row r="4480" spans="1:4" x14ac:dyDescent="0.25">
      <c r="A4480" s="30">
        <v>7186</v>
      </c>
      <c r="B4480" s="30" t="s">
        <v>9249</v>
      </c>
      <c r="C4480" s="30" t="s">
        <v>4113</v>
      </c>
      <c r="D4480" s="210">
        <v>59.99</v>
      </c>
    </row>
    <row r="4481" spans="1:4" x14ac:dyDescent="0.25">
      <c r="A4481" s="30">
        <v>7194</v>
      </c>
      <c r="B4481" s="30" t="s">
        <v>9250</v>
      </c>
      <c r="C4481" s="30" t="s">
        <v>4114</v>
      </c>
      <c r="D4481" s="210">
        <v>29.75</v>
      </c>
    </row>
    <row r="4482" spans="1:4" x14ac:dyDescent="0.25">
      <c r="A4482" s="30">
        <v>7197</v>
      </c>
      <c r="B4482" s="30" t="s">
        <v>9251</v>
      </c>
      <c r="C4482" s="30" t="s">
        <v>4113</v>
      </c>
      <c r="D4482" s="210">
        <v>119.95</v>
      </c>
    </row>
    <row r="4483" spans="1:4" x14ac:dyDescent="0.25">
      <c r="A4483" s="30">
        <v>7192</v>
      </c>
      <c r="B4483" s="30" t="s">
        <v>9252</v>
      </c>
      <c r="C4483" s="30" t="s">
        <v>4113</v>
      </c>
      <c r="D4483" s="210">
        <v>65.97</v>
      </c>
    </row>
    <row r="4484" spans="1:4" x14ac:dyDescent="0.25">
      <c r="A4484" s="30">
        <v>7193</v>
      </c>
      <c r="B4484" s="30" t="s">
        <v>9253</v>
      </c>
      <c r="C4484" s="30" t="s">
        <v>4113</v>
      </c>
      <c r="D4484" s="210">
        <v>78.75</v>
      </c>
    </row>
    <row r="4485" spans="1:4" x14ac:dyDescent="0.25">
      <c r="A4485" s="30">
        <v>7189</v>
      </c>
      <c r="B4485" s="30" t="s">
        <v>9254</v>
      </c>
      <c r="C4485" s="30" t="s">
        <v>4113</v>
      </c>
      <c r="D4485" s="210">
        <v>110.62</v>
      </c>
    </row>
    <row r="4486" spans="1:4" x14ac:dyDescent="0.25">
      <c r="A4486" s="30">
        <v>7198</v>
      </c>
      <c r="B4486" s="30" t="s">
        <v>9255</v>
      </c>
      <c r="C4486" s="30" t="s">
        <v>4114</v>
      </c>
      <c r="D4486" s="210">
        <v>41.18</v>
      </c>
    </row>
    <row r="4487" spans="1:4" x14ac:dyDescent="0.25">
      <c r="A4487" s="30">
        <v>34402</v>
      </c>
      <c r="B4487" s="30" t="s">
        <v>9255</v>
      </c>
      <c r="C4487" s="30" t="s">
        <v>4113</v>
      </c>
      <c r="D4487" s="210">
        <v>165.8</v>
      </c>
    </row>
    <row r="4488" spans="1:4" x14ac:dyDescent="0.25">
      <c r="A4488" s="30">
        <v>7245</v>
      </c>
      <c r="B4488" s="30" t="s">
        <v>9256</v>
      </c>
      <c r="C4488" s="30" t="s">
        <v>4113</v>
      </c>
      <c r="D4488" s="210">
        <v>54.71</v>
      </c>
    </row>
    <row r="4489" spans="1:4" x14ac:dyDescent="0.25">
      <c r="A4489" s="30">
        <v>34425</v>
      </c>
      <c r="B4489" s="30" t="s">
        <v>9257</v>
      </c>
      <c r="C4489" s="30" t="s">
        <v>4113</v>
      </c>
      <c r="D4489" s="210">
        <v>102.53</v>
      </c>
    </row>
    <row r="4490" spans="1:4" x14ac:dyDescent="0.25">
      <c r="A4490" s="30">
        <v>7223</v>
      </c>
      <c r="B4490" s="30" t="s">
        <v>9258</v>
      </c>
      <c r="C4490" s="30" t="s">
        <v>4113</v>
      </c>
      <c r="D4490" s="210">
        <v>119.49</v>
      </c>
    </row>
    <row r="4491" spans="1:4" x14ac:dyDescent="0.25">
      <c r="A4491" s="30">
        <v>7234</v>
      </c>
      <c r="B4491" s="30" t="s">
        <v>9259</v>
      </c>
      <c r="C4491" s="30" t="s">
        <v>4113</v>
      </c>
      <c r="D4491" s="210">
        <v>172.35</v>
      </c>
    </row>
    <row r="4492" spans="1:4" x14ac:dyDescent="0.25">
      <c r="A4492" s="30">
        <v>7224</v>
      </c>
      <c r="B4492" s="30" t="s">
        <v>9260</v>
      </c>
      <c r="C4492" s="30" t="s">
        <v>4113</v>
      </c>
      <c r="D4492" s="210">
        <v>190.37</v>
      </c>
    </row>
    <row r="4493" spans="1:4" x14ac:dyDescent="0.25">
      <c r="A4493" s="30">
        <v>7221</v>
      </c>
      <c r="B4493" s="30" t="s">
        <v>9261</v>
      </c>
      <c r="C4493" s="30" t="s">
        <v>4114</v>
      </c>
      <c r="D4493" s="210">
        <v>92.56</v>
      </c>
    </row>
    <row r="4494" spans="1:4" x14ac:dyDescent="0.25">
      <c r="A4494" s="30">
        <v>7225</v>
      </c>
      <c r="B4494" s="30" t="s">
        <v>9262</v>
      </c>
      <c r="C4494" s="30" t="s">
        <v>4113</v>
      </c>
      <c r="D4494" s="210">
        <v>240.68</v>
      </c>
    </row>
    <row r="4495" spans="1:4" x14ac:dyDescent="0.25">
      <c r="A4495" s="30">
        <v>7226</v>
      </c>
      <c r="B4495" s="30" t="s">
        <v>9263</v>
      </c>
      <c r="C4495" s="30" t="s">
        <v>4113</v>
      </c>
      <c r="D4495" s="210">
        <v>264.86</v>
      </c>
    </row>
    <row r="4496" spans="1:4" x14ac:dyDescent="0.25">
      <c r="A4496" s="30">
        <v>7236</v>
      </c>
      <c r="B4496" s="30" t="s">
        <v>9264</v>
      </c>
      <c r="C4496" s="30" t="s">
        <v>4113</v>
      </c>
      <c r="D4496" s="210">
        <v>288.86</v>
      </c>
    </row>
    <row r="4497" spans="1:4" x14ac:dyDescent="0.25">
      <c r="A4497" s="30">
        <v>7227</v>
      </c>
      <c r="B4497" s="30" t="s">
        <v>9265</v>
      </c>
      <c r="C4497" s="30" t="s">
        <v>4113</v>
      </c>
      <c r="D4497" s="210">
        <v>312.94</v>
      </c>
    </row>
    <row r="4498" spans="1:4" x14ac:dyDescent="0.25">
      <c r="A4498" s="30">
        <v>7212</v>
      </c>
      <c r="B4498" s="30" t="s">
        <v>9266</v>
      </c>
      <c r="C4498" s="30" t="s">
        <v>4113</v>
      </c>
      <c r="D4498" s="210">
        <v>346.5</v>
      </c>
    </row>
    <row r="4499" spans="1:4" x14ac:dyDescent="0.25">
      <c r="A4499" s="30">
        <v>7229</v>
      </c>
      <c r="B4499" s="30" t="s">
        <v>9267</v>
      </c>
      <c r="C4499" s="30" t="s">
        <v>4113</v>
      </c>
      <c r="D4499" s="210">
        <v>229.14</v>
      </c>
    </row>
    <row r="4500" spans="1:4" x14ac:dyDescent="0.25">
      <c r="A4500" s="30">
        <v>7230</v>
      </c>
      <c r="B4500" s="30" t="s">
        <v>9268</v>
      </c>
      <c r="C4500" s="30" t="s">
        <v>4113</v>
      </c>
      <c r="D4500" s="210">
        <v>365.15</v>
      </c>
    </row>
    <row r="4501" spans="1:4" x14ac:dyDescent="0.25">
      <c r="A4501" s="30">
        <v>7231</v>
      </c>
      <c r="B4501" s="30" t="s">
        <v>9269</v>
      </c>
      <c r="C4501" s="30" t="s">
        <v>4113</v>
      </c>
      <c r="D4501" s="210">
        <v>479.55</v>
      </c>
    </row>
    <row r="4502" spans="1:4" x14ac:dyDescent="0.25">
      <c r="A4502" s="30">
        <v>7220</v>
      </c>
      <c r="B4502" s="30" t="s">
        <v>9270</v>
      </c>
      <c r="C4502" s="30" t="s">
        <v>4113</v>
      </c>
      <c r="D4502" s="210">
        <v>589.57000000000005</v>
      </c>
    </row>
    <row r="4503" spans="1:4" x14ac:dyDescent="0.25">
      <c r="A4503" s="30">
        <v>34447</v>
      </c>
      <c r="B4503" s="30" t="s">
        <v>9271</v>
      </c>
      <c r="C4503" s="30" t="s">
        <v>4113</v>
      </c>
      <c r="D4503" s="210">
        <v>656.2</v>
      </c>
    </row>
    <row r="4504" spans="1:4" x14ac:dyDescent="0.25">
      <c r="A4504" s="30">
        <v>7233</v>
      </c>
      <c r="B4504" s="30" t="s">
        <v>9272</v>
      </c>
      <c r="C4504" s="30" t="s">
        <v>4113</v>
      </c>
      <c r="D4504" s="210">
        <v>734.64</v>
      </c>
    </row>
    <row r="4505" spans="1:4" x14ac:dyDescent="0.25">
      <c r="A4505" s="30">
        <v>40740</v>
      </c>
      <c r="B4505" s="30" t="s">
        <v>13695</v>
      </c>
      <c r="C4505" s="30" t="s">
        <v>4114</v>
      </c>
      <c r="D4505" s="210">
        <v>209.68</v>
      </c>
    </row>
    <row r="4506" spans="1:4" x14ac:dyDescent="0.25">
      <c r="A4506" s="30">
        <v>25007</v>
      </c>
      <c r="B4506" s="30" t="s">
        <v>13696</v>
      </c>
      <c r="C4506" s="30" t="s">
        <v>4114</v>
      </c>
      <c r="D4506" s="210">
        <v>60</v>
      </c>
    </row>
    <row r="4507" spans="1:4" x14ac:dyDescent="0.25">
      <c r="A4507" s="30">
        <v>43071</v>
      </c>
      <c r="B4507" s="30" t="s">
        <v>13697</v>
      </c>
      <c r="C4507" s="30" t="s">
        <v>4114</v>
      </c>
      <c r="D4507" s="210">
        <v>236.1</v>
      </c>
    </row>
    <row r="4508" spans="1:4" x14ac:dyDescent="0.25">
      <c r="A4508" s="30">
        <v>39520</v>
      </c>
      <c r="B4508" s="30" t="s">
        <v>13698</v>
      </c>
      <c r="C4508" s="30" t="s">
        <v>4114</v>
      </c>
      <c r="D4508" s="210">
        <v>192.62</v>
      </c>
    </row>
    <row r="4509" spans="1:4" x14ac:dyDescent="0.25">
      <c r="A4509" s="30">
        <v>39521</v>
      </c>
      <c r="B4509" s="30" t="s">
        <v>13699</v>
      </c>
      <c r="C4509" s="30" t="s">
        <v>4114</v>
      </c>
      <c r="D4509" s="210">
        <v>198.91</v>
      </c>
    </row>
    <row r="4510" spans="1:4" x14ac:dyDescent="0.25">
      <c r="A4510" s="30">
        <v>39522</v>
      </c>
      <c r="B4510" s="30" t="s">
        <v>13700</v>
      </c>
      <c r="C4510" s="30" t="s">
        <v>4114</v>
      </c>
      <c r="D4510" s="210">
        <v>205.4</v>
      </c>
    </row>
    <row r="4511" spans="1:4" x14ac:dyDescent="0.25">
      <c r="A4511" s="30">
        <v>7243</v>
      </c>
      <c r="B4511" s="30" t="s">
        <v>13701</v>
      </c>
      <c r="C4511" s="30" t="s">
        <v>4114</v>
      </c>
      <c r="D4511" s="210">
        <v>62.7</v>
      </c>
    </row>
    <row r="4512" spans="1:4" x14ac:dyDescent="0.25">
      <c r="A4512" s="30">
        <v>11067</v>
      </c>
      <c r="B4512" s="30" t="s">
        <v>13702</v>
      </c>
      <c r="C4512" s="30" t="s">
        <v>4113</v>
      </c>
      <c r="D4512" s="210">
        <v>388.81</v>
      </c>
    </row>
    <row r="4513" spans="1:4" x14ac:dyDescent="0.25">
      <c r="A4513" s="30">
        <v>11068</v>
      </c>
      <c r="B4513" s="30" t="s">
        <v>13703</v>
      </c>
      <c r="C4513" s="30" t="s">
        <v>4113</v>
      </c>
      <c r="D4513" s="210">
        <v>491.21</v>
      </c>
    </row>
    <row r="4514" spans="1:4" x14ac:dyDescent="0.25">
      <c r="A4514" s="30">
        <v>7246</v>
      </c>
      <c r="B4514" s="30" t="s">
        <v>9273</v>
      </c>
      <c r="C4514" s="30" t="s">
        <v>4113</v>
      </c>
      <c r="D4514" s="210">
        <v>50.9</v>
      </c>
    </row>
    <row r="4515" spans="1:4" x14ac:dyDescent="0.25">
      <c r="A4515" s="30">
        <v>12869</v>
      </c>
      <c r="B4515" s="30" t="s">
        <v>9274</v>
      </c>
      <c r="C4515" s="30" t="s">
        <v>4115</v>
      </c>
      <c r="D4515" s="210">
        <v>14.91</v>
      </c>
    </row>
    <row r="4516" spans="1:4" x14ac:dyDescent="0.25">
      <c r="A4516" s="30">
        <v>41097</v>
      </c>
      <c r="B4516" s="30" t="s">
        <v>13704</v>
      </c>
      <c r="C4516" s="30" t="s">
        <v>4120</v>
      </c>
      <c r="D4516" s="211">
        <v>2643.34</v>
      </c>
    </row>
    <row r="4517" spans="1:4" x14ac:dyDescent="0.25">
      <c r="A4517" s="30">
        <v>1574</v>
      </c>
      <c r="B4517" s="30" t="s">
        <v>9275</v>
      </c>
      <c r="C4517" s="30" t="s">
        <v>4113</v>
      </c>
      <c r="D4517" s="210">
        <v>1.3</v>
      </c>
    </row>
    <row r="4518" spans="1:4" x14ac:dyDescent="0.25">
      <c r="A4518" s="30">
        <v>1581</v>
      </c>
      <c r="B4518" s="30" t="s">
        <v>9276</v>
      </c>
      <c r="C4518" s="30" t="s">
        <v>4113</v>
      </c>
      <c r="D4518" s="210">
        <v>9.0299999999999994</v>
      </c>
    </row>
    <row r="4519" spans="1:4" x14ac:dyDescent="0.25">
      <c r="A4519" s="30">
        <v>1575</v>
      </c>
      <c r="B4519" s="30" t="s">
        <v>9277</v>
      </c>
      <c r="C4519" s="30" t="s">
        <v>4113</v>
      </c>
      <c r="D4519" s="210">
        <v>1.54</v>
      </c>
    </row>
    <row r="4520" spans="1:4" x14ac:dyDescent="0.25">
      <c r="A4520" s="30">
        <v>1570</v>
      </c>
      <c r="B4520" s="30" t="s">
        <v>9278</v>
      </c>
      <c r="C4520" s="30" t="s">
        <v>4113</v>
      </c>
      <c r="D4520" s="210">
        <v>0.77</v>
      </c>
    </row>
    <row r="4521" spans="1:4" x14ac:dyDescent="0.25">
      <c r="A4521" s="30">
        <v>1576</v>
      </c>
      <c r="B4521" s="30" t="s">
        <v>9279</v>
      </c>
      <c r="C4521" s="30" t="s">
        <v>4113</v>
      </c>
      <c r="D4521" s="210">
        <v>2.14</v>
      </c>
    </row>
    <row r="4522" spans="1:4" x14ac:dyDescent="0.25">
      <c r="A4522" s="30">
        <v>1577</v>
      </c>
      <c r="B4522" s="30" t="s">
        <v>9280</v>
      </c>
      <c r="C4522" s="30" t="s">
        <v>4113</v>
      </c>
      <c r="D4522" s="210">
        <v>2.41</v>
      </c>
    </row>
    <row r="4523" spans="1:4" x14ac:dyDescent="0.25">
      <c r="A4523" s="30">
        <v>1571</v>
      </c>
      <c r="B4523" s="30" t="s">
        <v>9281</v>
      </c>
      <c r="C4523" s="30" t="s">
        <v>4113</v>
      </c>
      <c r="D4523" s="210">
        <v>1.01</v>
      </c>
    </row>
    <row r="4524" spans="1:4" x14ac:dyDescent="0.25">
      <c r="A4524" s="30">
        <v>1578</v>
      </c>
      <c r="B4524" s="30" t="s">
        <v>9282</v>
      </c>
      <c r="C4524" s="30" t="s">
        <v>4113</v>
      </c>
      <c r="D4524" s="210">
        <v>4.18</v>
      </c>
    </row>
    <row r="4525" spans="1:4" x14ac:dyDescent="0.25">
      <c r="A4525" s="30">
        <v>1573</v>
      </c>
      <c r="B4525" s="30" t="s">
        <v>9283</v>
      </c>
      <c r="C4525" s="30" t="s">
        <v>4113</v>
      </c>
      <c r="D4525" s="210">
        <v>1.2</v>
      </c>
    </row>
    <row r="4526" spans="1:4" x14ac:dyDescent="0.25">
      <c r="A4526" s="30">
        <v>1579</v>
      </c>
      <c r="B4526" s="30" t="s">
        <v>9284</v>
      </c>
      <c r="C4526" s="30" t="s">
        <v>4113</v>
      </c>
      <c r="D4526" s="210">
        <v>5.21</v>
      </c>
    </row>
    <row r="4527" spans="1:4" x14ac:dyDescent="0.25">
      <c r="A4527" s="30">
        <v>1580</v>
      </c>
      <c r="B4527" s="30" t="s">
        <v>9285</v>
      </c>
      <c r="C4527" s="30" t="s">
        <v>4113</v>
      </c>
      <c r="D4527" s="210">
        <v>6.42</v>
      </c>
    </row>
    <row r="4528" spans="1:4" x14ac:dyDescent="0.25">
      <c r="A4528" s="30">
        <v>39321</v>
      </c>
      <c r="B4528" s="30" t="s">
        <v>9286</v>
      </c>
      <c r="C4528" s="30" t="s">
        <v>4113</v>
      </c>
      <c r="D4528" s="210">
        <v>16.010000000000002</v>
      </c>
    </row>
    <row r="4529" spans="1:4" x14ac:dyDescent="0.25">
      <c r="A4529" s="30">
        <v>39319</v>
      </c>
      <c r="B4529" s="30" t="s">
        <v>9287</v>
      </c>
      <c r="C4529" s="30" t="s">
        <v>4113</v>
      </c>
      <c r="D4529" s="210">
        <v>6.25</v>
      </c>
    </row>
    <row r="4530" spans="1:4" x14ac:dyDescent="0.25">
      <c r="A4530" s="30">
        <v>39320</v>
      </c>
      <c r="B4530" s="30" t="s">
        <v>9288</v>
      </c>
      <c r="C4530" s="30" t="s">
        <v>4113</v>
      </c>
      <c r="D4530" s="210">
        <v>10.39</v>
      </c>
    </row>
    <row r="4531" spans="1:4" x14ac:dyDescent="0.25">
      <c r="A4531" s="30">
        <v>1591</v>
      </c>
      <c r="B4531" s="30" t="s">
        <v>9289</v>
      </c>
      <c r="C4531" s="30" t="s">
        <v>4113</v>
      </c>
      <c r="D4531" s="210">
        <v>19.91</v>
      </c>
    </row>
    <row r="4532" spans="1:4" x14ac:dyDescent="0.25">
      <c r="A4532" s="30">
        <v>1547</v>
      </c>
      <c r="B4532" s="30" t="s">
        <v>9290</v>
      </c>
      <c r="C4532" s="30" t="s">
        <v>4113</v>
      </c>
      <c r="D4532" s="210">
        <v>104.33</v>
      </c>
    </row>
    <row r="4533" spans="1:4" x14ac:dyDescent="0.25">
      <c r="A4533" s="30">
        <v>38196</v>
      </c>
      <c r="B4533" s="30" t="s">
        <v>9291</v>
      </c>
      <c r="C4533" s="30" t="s">
        <v>4113</v>
      </c>
      <c r="D4533" s="210">
        <v>20.32</v>
      </c>
    </row>
    <row r="4534" spans="1:4" x14ac:dyDescent="0.25">
      <c r="A4534" s="30">
        <v>1543</v>
      </c>
      <c r="B4534" s="30" t="s">
        <v>9292</v>
      </c>
      <c r="C4534" s="30" t="s">
        <v>4113</v>
      </c>
      <c r="D4534" s="210">
        <v>21.59</v>
      </c>
    </row>
    <row r="4535" spans="1:4" x14ac:dyDescent="0.25">
      <c r="A4535" s="30">
        <v>1585</v>
      </c>
      <c r="B4535" s="30" t="s">
        <v>9293</v>
      </c>
      <c r="C4535" s="30" t="s">
        <v>4113</v>
      </c>
      <c r="D4535" s="210">
        <v>4.18</v>
      </c>
    </row>
    <row r="4536" spans="1:4" x14ac:dyDescent="0.25">
      <c r="A4536" s="30">
        <v>1593</v>
      </c>
      <c r="B4536" s="30" t="s">
        <v>9294</v>
      </c>
      <c r="C4536" s="30" t="s">
        <v>4113</v>
      </c>
      <c r="D4536" s="210">
        <v>22.21</v>
      </c>
    </row>
    <row r="4537" spans="1:4" x14ac:dyDescent="0.25">
      <c r="A4537" s="30">
        <v>11838</v>
      </c>
      <c r="B4537" s="30" t="s">
        <v>9295</v>
      </c>
      <c r="C4537" s="30" t="s">
        <v>4113</v>
      </c>
      <c r="D4537" s="210">
        <v>29.3</v>
      </c>
    </row>
    <row r="4538" spans="1:4" x14ac:dyDescent="0.25">
      <c r="A4538" s="30">
        <v>1594</v>
      </c>
      <c r="B4538" s="30" t="s">
        <v>9296</v>
      </c>
      <c r="C4538" s="30" t="s">
        <v>4113</v>
      </c>
      <c r="D4538" s="210">
        <v>29.62</v>
      </c>
    </row>
    <row r="4539" spans="1:4" x14ac:dyDescent="0.25">
      <c r="A4539" s="30">
        <v>1586</v>
      </c>
      <c r="B4539" s="30" t="s">
        <v>9297</v>
      </c>
      <c r="C4539" s="30" t="s">
        <v>4113</v>
      </c>
      <c r="D4539" s="210">
        <v>5.29</v>
      </c>
    </row>
    <row r="4540" spans="1:4" x14ac:dyDescent="0.25">
      <c r="A4540" s="30">
        <v>11839</v>
      </c>
      <c r="B4540" s="30" t="s">
        <v>9298</v>
      </c>
      <c r="C4540" s="30" t="s">
        <v>4113</v>
      </c>
      <c r="D4540" s="210">
        <v>42.63</v>
      </c>
    </row>
    <row r="4541" spans="1:4" x14ac:dyDescent="0.25">
      <c r="A4541" s="30">
        <v>1587</v>
      </c>
      <c r="B4541" s="30" t="s">
        <v>9299</v>
      </c>
      <c r="C4541" s="30" t="s">
        <v>4113</v>
      </c>
      <c r="D4541" s="210">
        <v>5.39</v>
      </c>
    </row>
    <row r="4542" spans="1:4" x14ac:dyDescent="0.25">
      <c r="A4542" s="30">
        <v>1545</v>
      </c>
      <c r="B4542" s="30" t="s">
        <v>9300</v>
      </c>
      <c r="C4542" s="30" t="s">
        <v>4113</v>
      </c>
      <c r="D4542" s="210">
        <v>51.16</v>
      </c>
    </row>
    <row r="4543" spans="1:4" x14ac:dyDescent="0.25">
      <c r="A4543" s="30">
        <v>1588</v>
      </c>
      <c r="B4543" s="30" t="s">
        <v>9301</v>
      </c>
      <c r="C4543" s="30" t="s">
        <v>4113</v>
      </c>
      <c r="D4543" s="210">
        <v>7.39</v>
      </c>
    </row>
    <row r="4544" spans="1:4" x14ac:dyDescent="0.25">
      <c r="A4544" s="30">
        <v>1535</v>
      </c>
      <c r="B4544" s="30" t="s">
        <v>9302</v>
      </c>
      <c r="C4544" s="30" t="s">
        <v>4113</v>
      </c>
      <c r="D4544" s="210">
        <v>4.26</v>
      </c>
    </row>
    <row r="4545" spans="1:4" x14ac:dyDescent="0.25">
      <c r="A4545" s="30">
        <v>1589</v>
      </c>
      <c r="B4545" s="30" t="s">
        <v>9303</v>
      </c>
      <c r="C4545" s="30" t="s">
        <v>4113</v>
      </c>
      <c r="D4545" s="210">
        <v>7.63</v>
      </c>
    </row>
    <row r="4546" spans="1:4" x14ac:dyDescent="0.25">
      <c r="A4546" s="30">
        <v>1546</v>
      </c>
      <c r="B4546" s="30" t="s">
        <v>9304</v>
      </c>
      <c r="C4546" s="30" t="s">
        <v>4113</v>
      </c>
      <c r="D4546" s="210">
        <v>86.33</v>
      </c>
    </row>
    <row r="4547" spans="1:4" x14ac:dyDescent="0.25">
      <c r="A4547" s="30">
        <v>1590</v>
      </c>
      <c r="B4547" s="30" t="s">
        <v>9305</v>
      </c>
      <c r="C4547" s="30" t="s">
        <v>4113</v>
      </c>
      <c r="D4547" s="210">
        <v>13.43</v>
      </c>
    </row>
    <row r="4548" spans="1:4" x14ac:dyDescent="0.25">
      <c r="A4548" s="30">
        <v>1542</v>
      </c>
      <c r="B4548" s="30" t="s">
        <v>9306</v>
      </c>
      <c r="C4548" s="30" t="s">
        <v>4113</v>
      </c>
      <c r="D4548" s="210">
        <v>17.79</v>
      </c>
    </row>
    <row r="4549" spans="1:4" x14ac:dyDescent="0.25">
      <c r="A4549" s="30">
        <v>38415</v>
      </c>
      <c r="B4549" s="30" t="s">
        <v>9307</v>
      </c>
      <c r="C4549" s="30" t="s">
        <v>4113</v>
      </c>
      <c r="D4549" s="211">
        <v>1014.78</v>
      </c>
    </row>
    <row r="4550" spans="1:4" x14ac:dyDescent="0.25">
      <c r="A4550" s="30">
        <v>38414</v>
      </c>
      <c r="B4550" s="30" t="s">
        <v>9308</v>
      </c>
      <c r="C4550" s="30" t="s">
        <v>4113</v>
      </c>
      <c r="D4550" s="211">
        <v>1424.26</v>
      </c>
    </row>
    <row r="4551" spans="1:4" x14ac:dyDescent="0.25">
      <c r="A4551" s="30">
        <v>38128</v>
      </c>
      <c r="B4551" s="30" t="s">
        <v>9309</v>
      </c>
      <c r="C4551" s="30" t="s">
        <v>4117</v>
      </c>
      <c r="D4551" s="210">
        <v>0.5</v>
      </c>
    </row>
    <row r="4552" spans="1:4" x14ac:dyDescent="0.25">
      <c r="A4552" s="30">
        <v>7253</v>
      </c>
      <c r="B4552" s="30" t="s">
        <v>9310</v>
      </c>
      <c r="C4552" s="30" t="s">
        <v>4119</v>
      </c>
      <c r="D4552" s="210">
        <v>107.14</v>
      </c>
    </row>
    <row r="4553" spans="1:4" x14ac:dyDescent="0.25">
      <c r="A4553" s="30">
        <v>43781</v>
      </c>
      <c r="B4553" s="30" t="s">
        <v>13705</v>
      </c>
      <c r="C4553" s="30" t="s">
        <v>13706</v>
      </c>
      <c r="D4553" s="210">
        <v>64</v>
      </c>
    </row>
    <row r="4554" spans="1:4" x14ac:dyDescent="0.25">
      <c r="A4554" s="30">
        <v>4806</v>
      </c>
      <c r="B4554" s="30" t="s">
        <v>9311</v>
      </c>
      <c r="C4554" s="30" t="s">
        <v>4116</v>
      </c>
      <c r="D4554" s="210">
        <v>14.93</v>
      </c>
    </row>
    <row r="4555" spans="1:4" x14ac:dyDescent="0.25">
      <c r="A4555" s="30">
        <v>34401</v>
      </c>
      <c r="B4555" s="30" t="s">
        <v>13707</v>
      </c>
      <c r="C4555" s="30" t="s">
        <v>4113</v>
      </c>
      <c r="D4555" s="210">
        <v>2.0699999999999998</v>
      </c>
    </row>
    <row r="4556" spans="1:4" x14ac:dyDescent="0.25">
      <c r="A4556" s="30">
        <v>7260</v>
      </c>
      <c r="B4556" s="30" t="s">
        <v>13708</v>
      </c>
      <c r="C4556" s="30" t="s">
        <v>4113</v>
      </c>
      <c r="D4556" s="210">
        <v>1.83</v>
      </c>
    </row>
    <row r="4557" spans="1:4" x14ac:dyDescent="0.25">
      <c r="A4557" s="30">
        <v>7256</v>
      </c>
      <c r="B4557" s="30" t="s">
        <v>13709</v>
      </c>
      <c r="C4557" s="30" t="s">
        <v>4113</v>
      </c>
      <c r="D4557" s="210">
        <v>1.82</v>
      </c>
    </row>
    <row r="4558" spans="1:4" x14ac:dyDescent="0.25">
      <c r="A4558" s="30">
        <v>7258</v>
      </c>
      <c r="B4558" s="30" t="s">
        <v>13710</v>
      </c>
      <c r="C4558" s="30" t="s">
        <v>4113</v>
      </c>
      <c r="D4558" s="210">
        <v>0.75</v>
      </c>
    </row>
    <row r="4559" spans="1:4" x14ac:dyDescent="0.25">
      <c r="A4559" s="30">
        <v>34400</v>
      </c>
      <c r="B4559" s="30" t="s">
        <v>13711</v>
      </c>
      <c r="C4559" s="30" t="s">
        <v>4113</v>
      </c>
      <c r="D4559" s="210">
        <v>3.18</v>
      </c>
    </row>
    <row r="4560" spans="1:4" x14ac:dyDescent="0.25">
      <c r="A4560" s="30">
        <v>10617</v>
      </c>
      <c r="B4560" s="30" t="s">
        <v>13712</v>
      </c>
      <c r="C4560" s="30" t="s">
        <v>4113</v>
      </c>
      <c r="D4560" s="210">
        <v>6.09</v>
      </c>
    </row>
    <row r="4561" spans="1:4" x14ac:dyDescent="0.25">
      <c r="A4561" s="30">
        <v>7274</v>
      </c>
      <c r="B4561" s="30" t="s">
        <v>9312</v>
      </c>
      <c r="C4561" s="30" t="s">
        <v>4113</v>
      </c>
      <c r="D4561" s="210">
        <v>65.63</v>
      </c>
    </row>
    <row r="4562" spans="1:4" x14ac:dyDescent="0.25">
      <c r="A4562" s="30">
        <v>11663</v>
      </c>
      <c r="B4562" s="30" t="s">
        <v>9313</v>
      </c>
      <c r="C4562" s="30" t="s">
        <v>4113</v>
      </c>
      <c r="D4562" s="210">
        <v>539.84</v>
      </c>
    </row>
    <row r="4563" spans="1:4" x14ac:dyDescent="0.25">
      <c r="A4563" s="30">
        <v>154</v>
      </c>
      <c r="B4563" s="30" t="s">
        <v>13713</v>
      </c>
      <c r="C4563" s="30" t="s">
        <v>4118</v>
      </c>
      <c r="D4563" s="210">
        <v>55.05</v>
      </c>
    </row>
    <row r="4564" spans="1:4" x14ac:dyDescent="0.25">
      <c r="A4564" s="30">
        <v>38121</v>
      </c>
      <c r="B4564" s="30" t="s">
        <v>9314</v>
      </c>
      <c r="C4564" s="30" t="s">
        <v>4118</v>
      </c>
      <c r="D4564" s="210">
        <v>7.53</v>
      </c>
    </row>
    <row r="4565" spans="1:4" x14ac:dyDescent="0.25">
      <c r="A4565" s="30">
        <v>7343</v>
      </c>
      <c r="B4565" s="30" t="s">
        <v>9315</v>
      </c>
      <c r="C4565" s="30" t="s">
        <v>4118</v>
      </c>
      <c r="D4565" s="210">
        <v>7.63</v>
      </c>
    </row>
    <row r="4566" spans="1:4" x14ac:dyDescent="0.25">
      <c r="A4566" s="30">
        <v>43776</v>
      </c>
      <c r="B4566" s="30" t="s">
        <v>13714</v>
      </c>
      <c r="C4566" s="30" t="s">
        <v>4118</v>
      </c>
      <c r="D4566" s="210">
        <v>17.79</v>
      </c>
    </row>
    <row r="4567" spans="1:4" x14ac:dyDescent="0.25">
      <c r="A4567" s="30">
        <v>7350</v>
      </c>
      <c r="B4567" s="30" t="s">
        <v>9316</v>
      </c>
      <c r="C4567" s="30" t="s">
        <v>4118</v>
      </c>
      <c r="D4567" s="210">
        <v>25.22</v>
      </c>
    </row>
    <row r="4568" spans="1:4" x14ac:dyDescent="0.25">
      <c r="A4568" s="30">
        <v>7348</v>
      </c>
      <c r="B4568" s="30" t="s">
        <v>9317</v>
      </c>
      <c r="C4568" s="30" t="s">
        <v>4118</v>
      </c>
      <c r="D4568" s="210">
        <v>14.14</v>
      </c>
    </row>
    <row r="4569" spans="1:4" x14ac:dyDescent="0.25">
      <c r="A4569" s="30">
        <v>7356</v>
      </c>
      <c r="B4569" s="30" t="s">
        <v>9318</v>
      </c>
      <c r="C4569" s="30" t="s">
        <v>4118</v>
      </c>
      <c r="D4569" s="210">
        <v>21.2</v>
      </c>
    </row>
    <row r="4570" spans="1:4" x14ac:dyDescent="0.25">
      <c r="A4570" s="30">
        <v>7313</v>
      </c>
      <c r="B4570" s="30" t="s">
        <v>9319</v>
      </c>
      <c r="C4570" s="30" t="s">
        <v>4118</v>
      </c>
      <c r="D4570" s="210">
        <v>18.8</v>
      </c>
    </row>
    <row r="4571" spans="1:4" x14ac:dyDescent="0.25">
      <c r="A4571" s="30">
        <v>7319</v>
      </c>
      <c r="B4571" s="30" t="s">
        <v>9320</v>
      </c>
      <c r="C4571" s="30" t="s">
        <v>4118</v>
      </c>
      <c r="D4571" s="210">
        <v>10.76</v>
      </c>
    </row>
    <row r="4572" spans="1:4" x14ac:dyDescent="0.25">
      <c r="A4572" s="30">
        <v>38119</v>
      </c>
      <c r="B4572" s="30" t="s">
        <v>9321</v>
      </c>
      <c r="C4572" s="30" t="s">
        <v>4118</v>
      </c>
      <c r="D4572" s="210">
        <v>104.48</v>
      </c>
    </row>
    <row r="4573" spans="1:4" x14ac:dyDescent="0.25">
      <c r="A4573" s="30">
        <v>7314</v>
      </c>
      <c r="B4573" s="30" t="s">
        <v>9322</v>
      </c>
      <c r="C4573" s="30" t="s">
        <v>4118</v>
      </c>
      <c r="D4573" s="210">
        <v>112.6</v>
      </c>
    </row>
    <row r="4574" spans="1:4" x14ac:dyDescent="0.25">
      <c r="A4574" s="30">
        <v>38131</v>
      </c>
      <c r="B4574" s="30" t="s">
        <v>9323</v>
      </c>
      <c r="C4574" s="30" t="s">
        <v>4118</v>
      </c>
      <c r="D4574" s="210">
        <v>105.41</v>
      </c>
    </row>
    <row r="4575" spans="1:4" x14ac:dyDescent="0.25">
      <c r="A4575" s="30">
        <v>7304</v>
      </c>
      <c r="B4575" s="30" t="s">
        <v>13715</v>
      </c>
      <c r="C4575" s="30" t="s">
        <v>4118</v>
      </c>
      <c r="D4575" s="210">
        <v>52.73</v>
      </c>
    </row>
    <row r="4576" spans="1:4" x14ac:dyDescent="0.25">
      <c r="A4576" s="30">
        <v>43649</v>
      </c>
      <c r="B4576" s="30" t="s">
        <v>13716</v>
      </c>
      <c r="C4576" s="30" t="s">
        <v>4118</v>
      </c>
      <c r="D4576" s="210">
        <v>27.27</v>
      </c>
    </row>
    <row r="4577" spans="1:4" x14ac:dyDescent="0.25">
      <c r="A4577" s="30">
        <v>43650</v>
      </c>
      <c r="B4577" s="30" t="s">
        <v>13717</v>
      </c>
      <c r="C4577" s="30" t="s">
        <v>4118</v>
      </c>
      <c r="D4577" s="210">
        <v>25.77</v>
      </c>
    </row>
    <row r="4578" spans="1:4" x14ac:dyDescent="0.25">
      <c r="A4578" s="30">
        <v>7311</v>
      </c>
      <c r="B4578" s="30" t="s">
        <v>9324</v>
      </c>
      <c r="C4578" s="30" t="s">
        <v>4118</v>
      </c>
      <c r="D4578" s="210">
        <v>26.4</v>
      </c>
    </row>
    <row r="4579" spans="1:4" x14ac:dyDescent="0.25">
      <c r="A4579" s="30">
        <v>7292</v>
      </c>
      <c r="B4579" s="30" t="s">
        <v>9325</v>
      </c>
      <c r="C4579" s="30" t="s">
        <v>4118</v>
      </c>
      <c r="D4579" s="210">
        <v>25.56</v>
      </c>
    </row>
    <row r="4580" spans="1:4" x14ac:dyDescent="0.25">
      <c r="A4580" s="30">
        <v>7293</v>
      </c>
      <c r="B4580" s="30" t="s">
        <v>13718</v>
      </c>
      <c r="C4580" s="30" t="s">
        <v>4118</v>
      </c>
      <c r="D4580" s="210">
        <v>28.27</v>
      </c>
    </row>
    <row r="4581" spans="1:4" x14ac:dyDescent="0.25">
      <c r="A4581" s="30">
        <v>7306</v>
      </c>
      <c r="B4581" s="30" t="s">
        <v>13719</v>
      </c>
      <c r="C4581" s="30" t="s">
        <v>4118</v>
      </c>
      <c r="D4581" s="210">
        <v>31.2</v>
      </c>
    </row>
    <row r="4582" spans="1:4" x14ac:dyDescent="0.25">
      <c r="A4582" s="30">
        <v>7288</v>
      </c>
      <c r="B4582" s="30" t="s">
        <v>9326</v>
      </c>
      <c r="C4582" s="30" t="s">
        <v>4118</v>
      </c>
      <c r="D4582" s="210">
        <v>25.91</v>
      </c>
    </row>
    <row r="4583" spans="1:4" x14ac:dyDescent="0.25">
      <c r="A4583" s="30">
        <v>43625</v>
      </c>
      <c r="B4583" s="30" t="s">
        <v>13720</v>
      </c>
      <c r="C4583" s="30" t="s">
        <v>4118</v>
      </c>
      <c r="D4583" s="210">
        <v>20.92</v>
      </c>
    </row>
    <row r="4584" spans="1:4" x14ac:dyDescent="0.25">
      <c r="A4584" s="30">
        <v>43647</v>
      </c>
      <c r="B4584" s="30" t="s">
        <v>13721</v>
      </c>
      <c r="C4584" s="30" t="s">
        <v>4118</v>
      </c>
      <c r="D4584" s="210">
        <v>19</v>
      </c>
    </row>
    <row r="4585" spans="1:4" x14ac:dyDescent="0.25">
      <c r="A4585" s="30">
        <v>43648</v>
      </c>
      <c r="B4585" s="30" t="s">
        <v>13722</v>
      </c>
      <c r="C4585" s="30" t="s">
        <v>4118</v>
      </c>
      <c r="D4585" s="210">
        <v>18.34</v>
      </c>
    </row>
    <row r="4586" spans="1:4" x14ac:dyDescent="0.25">
      <c r="A4586" s="30">
        <v>35693</v>
      </c>
      <c r="B4586" s="30" t="s">
        <v>9327</v>
      </c>
      <c r="C4586" s="30" t="s">
        <v>4118</v>
      </c>
      <c r="D4586" s="210">
        <v>9.73</v>
      </c>
    </row>
    <row r="4587" spans="1:4" x14ac:dyDescent="0.25">
      <c r="A4587" s="30">
        <v>35692</v>
      </c>
      <c r="B4587" s="30" t="s">
        <v>9328</v>
      </c>
      <c r="C4587" s="30" t="s">
        <v>4118</v>
      </c>
      <c r="D4587" s="210">
        <v>14.48</v>
      </c>
    </row>
    <row r="4588" spans="1:4" x14ac:dyDescent="0.25">
      <c r="A4588" s="30">
        <v>7342</v>
      </c>
      <c r="B4588" s="30" t="s">
        <v>9329</v>
      </c>
      <c r="C4588" s="30" t="s">
        <v>4117</v>
      </c>
      <c r="D4588" s="210">
        <v>2.06</v>
      </c>
    </row>
    <row r="4589" spans="1:4" x14ac:dyDescent="0.25">
      <c r="A4589" s="30">
        <v>39574</v>
      </c>
      <c r="B4589" s="30" t="s">
        <v>9330</v>
      </c>
      <c r="C4589" s="30" t="s">
        <v>4113</v>
      </c>
      <c r="D4589" s="210">
        <v>5.22</v>
      </c>
    </row>
    <row r="4590" spans="1:4" x14ac:dyDescent="0.25">
      <c r="A4590" s="30">
        <v>11060</v>
      </c>
      <c r="B4590" s="30" t="s">
        <v>9331</v>
      </c>
      <c r="C4590" s="30" t="s">
        <v>4113</v>
      </c>
      <c r="D4590" s="210">
        <v>36.92</v>
      </c>
    </row>
    <row r="4591" spans="1:4" x14ac:dyDescent="0.25">
      <c r="A4591" s="30">
        <v>37401</v>
      </c>
      <c r="B4591" s="30" t="s">
        <v>9332</v>
      </c>
      <c r="C4591" s="30" t="s">
        <v>4113</v>
      </c>
      <c r="D4591" s="210">
        <v>85.84</v>
      </c>
    </row>
    <row r="4592" spans="1:4" x14ac:dyDescent="0.25">
      <c r="A4592" s="30">
        <v>7525</v>
      </c>
      <c r="B4592" s="30" t="s">
        <v>9333</v>
      </c>
      <c r="C4592" s="30" t="s">
        <v>4113</v>
      </c>
      <c r="D4592" s="210">
        <v>35.01</v>
      </c>
    </row>
    <row r="4593" spans="1:4" x14ac:dyDescent="0.25">
      <c r="A4593" s="30">
        <v>7524</v>
      </c>
      <c r="B4593" s="30" t="s">
        <v>9334</v>
      </c>
      <c r="C4593" s="30" t="s">
        <v>4113</v>
      </c>
      <c r="D4593" s="210">
        <v>32.99</v>
      </c>
    </row>
    <row r="4594" spans="1:4" x14ac:dyDescent="0.25">
      <c r="A4594" s="30">
        <v>38105</v>
      </c>
      <c r="B4594" s="30" t="s">
        <v>9335</v>
      </c>
      <c r="C4594" s="30" t="s">
        <v>4113</v>
      </c>
      <c r="D4594" s="210">
        <v>8.4700000000000006</v>
      </c>
    </row>
    <row r="4595" spans="1:4" x14ac:dyDescent="0.25">
      <c r="A4595" s="30">
        <v>38084</v>
      </c>
      <c r="B4595" s="30" t="s">
        <v>9336</v>
      </c>
      <c r="C4595" s="30" t="s">
        <v>4113</v>
      </c>
      <c r="D4595" s="210">
        <v>12.03</v>
      </c>
    </row>
    <row r="4596" spans="1:4" x14ac:dyDescent="0.25">
      <c r="A4596" s="30">
        <v>38103</v>
      </c>
      <c r="B4596" s="30" t="s">
        <v>9337</v>
      </c>
      <c r="C4596" s="30" t="s">
        <v>4113</v>
      </c>
      <c r="D4596" s="210">
        <v>12.72</v>
      </c>
    </row>
    <row r="4597" spans="1:4" x14ac:dyDescent="0.25">
      <c r="A4597" s="30">
        <v>38082</v>
      </c>
      <c r="B4597" s="30" t="s">
        <v>9338</v>
      </c>
      <c r="C4597" s="30" t="s">
        <v>4113</v>
      </c>
      <c r="D4597" s="210">
        <v>15.67</v>
      </c>
    </row>
    <row r="4598" spans="1:4" x14ac:dyDescent="0.25">
      <c r="A4598" s="30">
        <v>38104</v>
      </c>
      <c r="B4598" s="30" t="s">
        <v>9339</v>
      </c>
      <c r="C4598" s="30" t="s">
        <v>4113</v>
      </c>
      <c r="D4598" s="210">
        <v>24.91</v>
      </c>
    </row>
    <row r="4599" spans="1:4" x14ac:dyDescent="0.25">
      <c r="A4599" s="30">
        <v>38083</v>
      </c>
      <c r="B4599" s="30" t="s">
        <v>9340</v>
      </c>
      <c r="C4599" s="30" t="s">
        <v>4113</v>
      </c>
      <c r="D4599" s="210">
        <v>27.65</v>
      </c>
    </row>
    <row r="4600" spans="1:4" x14ac:dyDescent="0.25">
      <c r="A4600" s="30">
        <v>38101</v>
      </c>
      <c r="B4600" s="30" t="s">
        <v>9341</v>
      </c>
      <c r="C4600" s="30" t="s">
        <v>4113</v>
      </c>
      <c r="D4600" s="210">
        <v>6.05</v>
      </c>
    </row>
    <row r="4601" spans="1:4" x14ac:dyDescent="0.25">
      <c r="A4601" s="30">
        <v>7528</v>
      </c>
      <c r="B4601" s="30" t="s">
        <v>9342</v>
      </c>
      <c r="C4601" s="30" t="s">
        <v>4113</v>
      </c>
      <c r="D4601" s="210">
        <v>7.11</v>
      </c>
    </row>
    <row r="4602" spans="1:4" x14ac:dyDescent="0.25">
      <c r="A4602" s="30">
        <v>12147</v>
      </c>
      <c r="B4602" s="30" t="s">
        <v>9343</v>
      </c>
      <c r="C4602" s="30" t="s">
        <v>4113</v>
      </c>
      <c r="D4602" s="210">
        <v>10.84</v>
      </c>
    </row>
    <row r="4603" spans="1:4" x14ac:dyDescent="0.25">
      <c r="A4603" s="30">
        <v>38075</v>
      </c>
      <c r="B4603" s="30" t="s">
        <v>9344</v>
      </c>
      <c r="C4603" s="30" t="s">
        <v>4113</v>
      </c>
      <c r="D4603" s="210">
        <v>12.31</v>
      </c>
    </row>
    <row r="4604" spans="1:4" x14ac:dyDescent="0.25">
      <c r="A4604" s="30">
        <v>38102</v>
      </c>
      <c r="B4604" s="30" t="s">
        <v>9345</v>
      </c>
      <c r="C4604" s="30" t="s">
        <v>4113</v>
      </c>
      <c r="D4604" s="210">
        <v>7.74</v>
      </c>
    </row>
    <row r="4605" spans="1:4" x14ac:dyDescent="0.25">
      <c r="A4605" s="30">
        <v>38076</v>
      </c>
      <c r="B4605" s="30" t="s">
        <v>9346</v>
      </c>
      <c r="C4605" s="30" t="s">
        <v>4113</v>
      </c>
      <c r="D4605" s="210">
        <v>13.8</v>
      </c>
    </row>
    <row r="4606" spans="1:4" x14ac:dyDescent="0.25">
      <c r="A4606" s="30">
        <v>7592</v>
      </c>
      <c r="B4606" s="30" t="s">
        <v>9347</v>
      </c>
      <c r="C4606" s="30" t="s">
        <v>4115</v>
      </c>
      <c r="D4606" s="210">
        <v>13.66</v>
      </c>
    </row>
    <row r="4607" spans="1:4" x14ac:dyDescent="0.25">
      <c r="A4607" s="30">
        <v>40820</v>
      </c>
      <c r="B4607" s="30" t="s">
        <v>9348</v>
      </c>
      <c r="C4607" s="30" t="s">
        <v>4120</v>
      </c>
      <c r="D4607" s="211">
        <v>2420.84</v>
      </c>
    </row>
    <row r="4608" spans="1:4" x14ac:dyDescent="0.25">
      <c r="A4608" s="30">
        <v>11762</v>
      </c>
      <c r="B4608" s="30" t="s">
        <v>9349</v>
      </c>
      <c r="C4608" s="30" t="s">
        <v>4113</v>
      </c>
      <c r="D4608" s="210">
        <v>61.78</v>
      </c>
    </row>
    <row r="4609" spans="1:4" x14ac:dyDescent="0.25">
      <c r="A4609" s="30">
        <v>13984</v>
      </c>
      <c r="B4609" s="30" t="s">
        <v>9350</v>
      </c>
      <c r="C4609" s="30" t="s">
        <v>4113</v>
      </c>
      <c r="D4609" s="210">
        <v>43.17</v>
      </c>
    </row>
    <row r="4610" spans="1:4" x14ac:dyDescent="0.25">
      <c r="A4610" s="30">
        <v>11772</v>
      </c>
      <c r="B4610" s="30" t="s">
        <v>9351</v>
      </c>
      <c r="C4610" s="30" t="s">
        <v>4113</v>
      </c>
      <c r="D4610" s="210">
        <v>104.85</v>
      </c>
    </row>
    <row r="4611" spans="1:4" x14ac:dyDescent="0.25">
      <c r="A4611" s="30">
        <v>36795</v>
      </c>
      <c r="B4611" s="30" t="s">
        <v>9352</v>
      </c>
      <c r="C4611" s="30" t="s">
        <v>4113</v>
      </c>
      <c r="D4611" s="210">
        <v>674.36</v>
      </c>
    </row>
    <row r="4612" spans="1:4" x14ac:dyDescent="0.25">
      <c r="A4612" s="30">
        <v>36796</v>
      </c>
      <c r="B4612" s="30" t="s">
        <v>9353</v>
      </c>
      <c r="C4612" s="30" t="s">
        <v>4113</v>
      </c>
      <c r="D4612" s="210">
        <v>173.63</v>
      </c>
    </row>
    <row r="4613" spans="1:4" x14ac:dyDescent="0.25">
      <c r="A4613" s="30">
        <v>36791</v>
      </c>
      <c r="B4613" s="30" t="s">
        <v>9354</v>
      </c>
      <c r="C4613" s="30" t="s">
        <v>4113</v>
      </c>
      <c r="D4613" s="210">
        <v>89.46</v>
      </c>
    </row>
    <row r="4614" spans="1:4" x14ac:dyDescent="0.25">
      <c r="A4614" s="30">
        <v>13415</v>
      </c>
      <c r="B4614" s="30" t="s">
        <v>9355</v>
      </c>
      <c r="C4614" s="30" t="s">
        <v>4113</v>
      </c>
      <c r="D4614" s="210">
        <v>52</v>
      </c>
    </row>
    <row r="4615" spans="1:4" x14ac:dyDescent="0.25">
      <c r="A4615" s="30">
        <v>36792</v>
      </c>
      <c r="B4615" s="30" t="s">
        <v>9356</v>
      </c>
      <c r="C4615" s="30" t="s">
        <v>4113</v>
      </c>
      <c r="D4615" s="210">
        <v>171</v>
      </c>
    </row>
    <row r="4616" spans="1:4" x14ac:dyDescent="0.25">
      <c r="A4616" s="30">
        <v>11773</v>
      </c>
      <c r="B4616" s="30" t="s">
        <v>9357</v>
      </c>
      <c r="C4616" s="30" t="s">
        <v>4113</v>
      </c>
      <c r="D4616" s="210">
        <v>100.1</v>
      </c>
    </row>
    <row r="4617" spans="1:4" x14ac:dyDescent="0.25">
      <c r="A4617" s="30">
        <v>13983</v>
      </c>
      <c r="B4617" s="30" t="s">
        <v>9358</v>
      </c>
      <c r="C4617" s="30" t="s">
        <v>4113</v>
      </c>
      <c r="D4617" s="210">
        <v>53.4</v>
      </c>
    </row>
    <row r="4618" spans="1:4" x14ac:dyDescent="0.25">
      <c r="A4618" s="30">
        <v>13416</v>
      </c>
      <c r="B4618" s="30" t="s">
        <v>9359</v>
      </c>
      <c r="C4618" s="30" t="s">
        <v>4113</v>
      </c>
      <c r="D4618" s="210">
        <v>43.06</v>
      </c>
    </row>
    <row r="4619" spans="1:4" x14ac:dyDescent="0.25">
      <c r="A4619" s="30">
        <v>13417</v>
      </c>
      <c r="B4619" s="30" t="s">
        <v>9360</v>
      </c>
      <c r="C4619" s="30" t="s">
        <v>4113</v>
      </c>
      <c r="D4619" s="210">
        <v>37.99</v>
      </c>
    </row>
    <row r="4620" spans="1:4" x14ac:dyDescent="0.25">
      <c r="A4620" s="30">
        <v>7604</v>
      </c>
      <c r="B4620" s="30" t="s">
        <v>9361</v>
      </c>
      <c r="C4620" s="30" t="s">
        <v>4113</v>
      </c>
      <c r="D4620" s="210">
        <v>16.45</v>
      </c>
    </row>
    <row r="4621" spans="1:4" x14ac:dyDescent="0.25">
      <c r="A4621" s="30">
        <v>11763</v>
      </c>
      <c r="B4621" s="30" t="s">
        <v>9362</v>
      </c>
      <c r="C4621" s="30" t="s">
        <v>4113</v>
      </c>
      <c r="D4621" s="210">
        <v>94.33</v>
      </c>
    </row>
    <row r="4622" spans="1:4" x14ac:dyDescent="0.25">
      <c r="A4622" s="30">
        <v>11764</v>
      </c>
      <c r="B4622" s="30" t="s">
        <v>9363</v>
      </c>
      <c r="C4622" s="30" t="s">
        <v>4113</v>
      </c>
      <c r="D4622" s="210">
        <v>100.75</v>
      </c>
    </row>
    <row r="4623" spans="1:4" x14ac:dyDescent="0.25">
      <c r="A4623" s="30">
        <v>11829</v>
      </c>
      <c r="B4623" s="30" t="s">
        <v>9364</v>
      </c>
      <c r="C4623" s="30" t="s">
        <v>4113</v>
      </c>
      <c r="D4623" s="210">
        <v>24.14</v>
      </c>
    </row>
    <row r="4624" spans="1:4" x14ac:dyDescent="0.25">
      <c r="A4624" s="30">
        <v>11825</v>
      </c>
      <c r="B4624" s="30" t="s">
        <v>9365</v>
      </c>
      <c r="C4624" s="30" t="s">
        <v>4113</v>
      </c>
      <c r="D4624" s="210">
        <v>41.4</v>
      </c>
    </row>
    <row r="4625" spans="1:4" x14ac:dyDescent="0.25">
      <c r="A4625" s="30">
        <v>11767</v>
      </c>
      <c r="B4625" s="30" t="s">
        <v>9366</v>
      </c>
      <c r="C4625" s="30" t="s">
        <v>4113</v>
      </c>
      <c r="D4625" s="210">
        <v>167.24</v>
      </c>
    </row>
    <row r="4626" spans="1:4" x14ac:dyDescent="0.25">
      <c r="A4626" s="30">
        <v>11830</v>
      </c>
      <c r="B4626" s="30" t="s">
        <v>9367</v>
      </c>
      <c r="C4626" s="30" t="s">
        <v>4113</v>
      </c>
      <c r="D4626" s="210">
        <v>26.09</v>
      </c>
    </row>
    <row r="4627" spans="1:4" x14ac:dyDescent="0.25">
      <c r="A4627" s="30">
        <v>11766</v>
      </c>
      <c r="B4627" s="30" t="s">
        <v>9368</v>
      </c>
      <c r="C4627" s="30" t="s">
        <v>4113</v>
      </c>
      <c r="D4627" s="210">
        <v>46.38</v>
      </c>
    </row>
    <row r="4628" spans="1:4" x14ac:dyDescent="0.25">
      <c r="A4628" s="30">
        <v>11765</v>
      </c>
      <c r="B4628" s="30" t="s">
        <v>9369</v>
      </c>
      <c r="C4628" s="30" t="s">
        <v>4113</v>
      </c>
      <c r="D4628" s="210">
        <v>63.16</v>
      </c>
    </row>
    <row r="4629" spans="1:4" x14ac:dyDescent="0.25">
      <c r="A4629" s="30">
        <v>11824</v>
      </c>
      <c r="B4629" s="30" t="s">
        <v>9370</v>
      </c>
      <c r="C4629" s="30" t="s">
        <v>4113</v>
      </c>
      <c r="D4629" s="210">
        <v>47.84</v>
      </c>
    </row>
    <row r="4630" spans="1:4" x14ac:dyDescent="0.25">
      <c r="A4630" s="30">
        <v>11777</v>
      </c>
      <c r="B4630" s="30" t="s">
        <v>9371</v>
      </c>
      <c r="C4630" s="30" t="s">
        <v>4113</v>
      </c>
      <c r="D4630" s="210">
        <v>149.07</v>
      </c>
    </row>
    <row r="4631" spans="1:4" x14ac:dyDescent="0.25">
      <c r="A4631" s="30">
        <v>7602</v>
      </c>
      <c r="B4631" s="30" t="s">
        <v>9372</v>
      </c>
      <c r="C4631" s="30" t="s">
        <v>4113</v>
      </c>
      <c r="D4631" s="210">
        <v>16.309999999999999</v>
      </c>
    </row>
    <row r="4632" spans="1:4" x14ac:dyDescent="0.25">
      <c r="A4632" s="30">
        <v>7603</v>
      </c>
      <c r="B4632" s="30" t="s">
        <v>9373</v>
      </c>
      <c r="C4632" s="30" t="s">
        <v>4113</v>
      </c>
      <c r="D4632" s="210">
        <v>15.81</v>
      </c>
    </row>
    <row r="4633" spans="1:4" x14ac:dyDescent="0.25">
      <c r="A4633" s="30">
        <v>11826</v>
      </c>
      <c r="B4633" s="30" t="s">
        <v>9374</v>
      </c>
      <c r="C4633" s="30" t="s">
        <v>4113</v>
      </c>
      <c r="D4633" s="210">
        <v>40.18</v>
      </c>
    </row>
    <row r="4634" spans="1:4" x14ac:dyDescent="0.25">
      <c r="A4634" s="30">
        <v>7606</v>
      </c>
      <c r="B4634" s="30" t="s">
        <v>9375</v>
      </c>
      <c r="C4634" s="30" t="s">
        <v>4113</v>
      </c>
      <c r="D4634" s="210">
        <v>41.87</v>
      </c>
    </row>
    <row r="4635" spans="1:4" x14ac:dyDescent="0.25">
      <c r="A4635" s="30">
        <v>40329</v>
      </c>
      <c r="B4635" s="30" t="s">
        <v>9376</v>
      </c>
      <c r="C4635" s="30" t="s">
        <v>4113</v>
      </c>
      <c r="D4635" s="210">
        <v>20.25</v>
      </c>
    </row>
    <row r="4636" spans="1:4" x14ac:dyDescent="0.25">
      <c r="A4636" s="30">
        <v>11823</v>
      </c>
      <c r="B4636" s="30" t="s">
        <v>9377</v>
      </c>
      <c r="C4636" s="30" t="s">
        <v>4113</v>
      </c>
      <c r="D4636" s="210">
        <v>8.75</v>
      </c>
    </row>
    <row r="4637" spans="1:4" x14ac:dyDescent="0.25">
      <c r="A4637" s="30">
        <v>11822</v>
      </c>
      <c r="B4637" s="30" t="s">
        <v>9378</v>
      </c>
      <c r="C4637" s="30" t="s">
        <v>4113</v>
      </c>
      <c r="D4637" s="210">
        <v>39.020000000000003</v>
      </c>
    </row>
    <row r="4638" spans="1:4" x14ac:dyDescent="0.25">
      <c r="A4638" s="30">
        <v>11831</v>
      </c>
      <c r="B4638" s="30" t="s">
        <v>9379</v>
      </c>
      <c r="C4638" s="30" t="s">
        <v>4113</v>
      </c>
      <c r="D4638" s="210">
        <v>29.63</v>
      </c>
    </row>
    <row r="4639" spans="1:4" x14ac:dyDescent="0.25">
      <c r="A4639" s="30">
        <v>7613</v>
      </c>
      <c r="B4639" s="30" t="s">
        <v>9380</v>
      </c>
      <c r="C4639" s="30" t="s">
        <v>4113</v>
      </c>
      <c r="D4639" s="211">
        <v>71519.88</v>
      </c>
    </row>
    <row r="4640" spans="1:4" x14ac:dyDescent="0.25">
      <c r="A4640" s="30">
        <v>7619</v>
      </c>
      <c r="B4640" s="30" t="s">
        <v>9381</v>
      </c>
      <c r="C4640" s="30" t="s">
        <v>4113</v>
      </c>
      <c r="D4640" s="211">
        <v>11055.44</v>
      </c>
    </row>
    <row r="4641" spans="1:4" x14ac:dyDescent="0.25">
      <c r="A4641" s="30">
        <v>12076</v>
      </c>
      <c r="B4641" s="30" t="s">
        <v>9382</v>
      </c>
      <c r="C4641" s="30" t="s">
        <v>4113</v>
      </c>
      <c r="D4641" s="211">
        <v>5071.3</v>
      </c>
    </row>
    <row r="4642" spans="1:4" x14ac:dyDescent="0.25">
      <c r="A4642" s="30">
        <v>7614</v>
      </c>
      <c r="B4642" s="30" t="s">
        <v>9383</v>
      </c>
      <c r="C4642" s="30" t="s">
        <v>4113</v>
      </c>
      <c r="D4642" s="211">
        <v>13943.55</v>
      </c>
    </row>
    <row r="4643" spans="1:4" x14ac:dyDescent="0.25">
      <c r="A4643" s="30">
        <v>7618</v>
      </c>
      <c r="B4643" s="30" t="s">
        <v>9384</v>
      </c>
      <c r="C4643" s="30" t="s">
        <v>4113</v>
      </c>
      <c r="D4643" s="211">
        <v>90434.39</v>
      </c>
    </row>
    <row r="4644" spans="1:4" x14ac:dyDescent="0.25">
      <c r="A4644" s="30">
        <v>7620</v>
      </c>
      <c r="B4644" s="30" t="s">
        <v>9385</v>
      </c>
      <c r="C4644" s="30" t="s">
        <v>4113</v>
      </c>
      <c r="D4644" s="211">
        <v>19560.740000000002</v>
      </c>
    </row>
    <row r="4645" spans="1:4" x14ac:dyDescent="0.25">
      <c r="A4645" s="30">
        <v>7610</v>
      </c>
      <c r="B4645" s="30" t="s">
        <v>9386</v>
      </c>
      <c r="C4645" s="30" t="s">
        <v>4113</v>
      </c>
      <c r="D4645" s="211">
        <v>6194.23</v>
      </c>
    </row>
    <row r="4646" spans="1:4" x14ac:dyDescent="0.25">
      <c r="A4646" s="30">
        <v>7615</v>
      </c>
      <c r="B4646" s="30" t="s">
        <v>9387</v>
      </c>
      <c r="C4646" s="30" t="s">
        <v>4113</v>
      </c>
      <c r="D4646" s="211">
        <v>22820.86</v>
      </c>
    </row>
    <row r="4647" spans="1:4" x14ac:dyDescent="0.25">
      <c r="A4647" s="30">
        <v>7617</v>
      </c>
      <c r="B4647" s="30" t="s">
        <v>9388</v>
      </c>
      <c r="C4647" s="30" t="s">
        <v>4113</v>
      </c>
      <c r="D4647" s="211">
        <v>6918.7</v>
      </c>
    </row>
    <row r="4648" spans="1:4" x14ac:dyDescent="0.25">
      <c r="A4648" s="30">
        <v>7616</v>
      </c>
      <c r="B4648" s="30" t="s">
        <v>9389</v>
      </c>
      <c r="C4648" s="30" t="s">
        <v>4113</v>
      </c>
      <c r="D4648" s="211">
        <v>37240.03</v>
      </c>
    </row>
    <row r="4649" spans="1:4" x14ac:dyDescent="0.25">
      <c r="A4649" s="30">
        <v>7611</v>
      </c>
      <c r="B4649" s="30" t="s">
        <v>9390</v>
      </c>
      <c r="C4649" s="30" t="s">
        <v>4113</v>
      </c>
      <c r="D4649" s="211">
        <v>8947.23</v>
      </c>
    </row>
    <row r="4650" spans="1:4" x14ac:dyDescent="0.25">
      <c r="A4650" s="30">
        <v>7612</v>
      </c>
      <c r="B4650" s="30" t="s">
        <v>9391</v>
      </c>
      <c r="C4650" s="30" t="s">
        <v>4113</v>
      </c>
      <c r="D4650" s="211">
        <v>51081.07</v>
      </c>
    </row>
    <row r="4651" spans="1:4" x14ac:dyDescent="0.25">
      <c r="A4651" s="30">
        <v>37371</v>
      </c>
      <c r="B4651" s="30" t="s">
        <v>9392</v>
      </c>
      <c r="C4651" s="30" t="s">
        <v>4115</v>
      </c>
      <c r="D4651" s="210">
        <v>0.71</v>
      </c>
    </row>
    <row r="4652" spans="1:4" x14ac:dyDescent="0.25">
      <c r="A4652" s="30">
        <v>40861</v>
      </c>
      <c r="B4652" s="30" t="s">
        <v>9393</v>
      </c>
      <c r="C4652" s="30" t="s">
        <v>4120</v>
      </c>
      <c r="D4652" s="210">
        <v>133.68</v>
      </c>
    </row>
    <row r="4653" spans="1:4" x14ac:dyDescent="0.25">
      <c r="A4653" s="30">
        <v>36510</v>
      </c>
      <c r="B4653" s="30" t="s">
        <v>9394</v>
      </c>
      <c r="C4653" s="30" t="s">
        <v>4113</v>
      </c>
      <c r="D4653" s="211">
        <v>751423.9</v>
      </c>
    </row>
    <row r="4654" spans="1:4" x14ac:dyDescent="0.25">
      <c r="A4654" s="30">
        <v>25020</v>
      </c>
      <c r="B4654" s="30" t="s">
        <v>9395</v>
      </c>
      <c r="C4654" s="30" t="s">
        <v>4113</v>
      </c>
      <c r="D4654" s="211">
        <v>3095602.1</v>
      </c>
    </row>
    <row r="4655" spans="1:4" x14ac:dyDescent="0.25">
      <c r="A4655" s="30">
        <v>7622</v>
      </c>
      <c r="B4655" s="30" t="s">
        <v>9396</v>
      </c>
      <c r="C4655" s="30" t="s">
        <v>4113</v>
      </c>
      <c r="D4655" s="211">
        <v>728991</v>
      </c>
    </row>
    <row r="4656" spans="1:4" x14ac:dyDescent="0.25">
      <c r="A4656" s="30">
        <v>7624</v>
      </c>
      <c r="B4656" s="30" t="s">
        <v>9397</v>
      </c>
      <c r="C4656" s="30" t="s">
        <v>4113</v>
      </c>
      <c r="D4656" s="211">
        <v>945060.1</v>
      </c>
    </row>
    <row r="4657" spans="1:4" x14ac:dyDescent="0.25">
      <c r="A4657" s="30">
        <v>7625</v>
      </c>
      <c r="B4657" s="30" t="s">
        <v>9398</v>
      </c>
      <c r="C4657" s="30" t="s">
        <v>4113</v>
      </c>
      <c r="D4657" s="211">
        <v>939279.82</v>
      </c>
    </row>
    <row r="4658" spans="1:4" x14ac:dyDescent="0.25">
      <c r="A4658" s="30">
        <v>7623</v>
      </c>
      <c r="B4658" s="30" t="s">
        <v>9399</v>
      </c>
      <c r="C4658" s="30" t="s">
        <v>4113</v>
      </c>
      <c r="D4658" s="211">
        <v>3095602.1</v>
      </c>
    </row>
    <row r="4659" spans="1:4" x14ac:dyDescent="0.25">
      <c r="A4659" s="30">
        <v>36508</v>
      </c>
      <c r="B4659" s="30" t="s">
        <v>9400</v>
      </c>
      <c r="C4659" s="30" t="s">
        <v>4113</v>
      </c>
      <c r="D4659" s="211">
        <v>1392215.09</v>
      </c>
    </row>
    <row r="4660" spans="1:4" x14ac:dyDescent="0.25">
      <c r="A4660" s="30">
        <v>36509</v>
      </c>
      <c r="B4660" s="30" t="s">
        <v>9401</v>
      </c>
      <c r="C4660" s="30" t="s">
        <v>4113</v>
      </c>
      <c r="D4660" s="211">
        <v>762984.25</v>
      </c>
    </row>
    <row r="4661" spans="1:4" x14ac:dyDescent="0.25">
      <c r="A4661" s="30">
        <v>13238</v>
      </c>
      <c r="B4661" s="30" t="s">
        <v>9402</v>
      </c>
      <c r="C4661" s="30" t="s">
        <v>4113</v>
      </c>
      <c r="D4661" s="211">
        <v>221377.27</v>
      </c>
    </row>
    <row r="4662" spans="1:4" x14ac:dyDescent="0.25">
      <c r="A4662" s="30">
        <v>36511</v>
      </c>
      <c r="B4662" s="30" t="s">
        <v>9403</v>
      </c>
      <c r="C4662" s="30" t="s">
        <v>4113</v>
      </c>
      <c r="D4662" s="211">
        <v>256516.52</v>
      </c>
    </row>
    <row r="4663" spans="1:4" x14ac:dyDescent="0.25">
      <c r="A4663" s="30">
        <v>36515</v>
      </c>
      <c r="B4663" s="30" t="s">
        <v>9404</v>
      </c>
      <c r="C4663" s="30" t="s">
        <v>4113</v>
      </c>
      <c r="D4663" s="211">
        <v>75549.38</v>
      </c>
    </row>
    <row r="4664" spans="1:4" x14ac:dyDescent="0.25">
      <c r="A4664" s="30">
        <v>10598</v>
      </c>
      <c r="B4664" s="30" t="s">
        <v>9405</v>
      </c>
      <c r="C4664" s="30" t="s">
        <v>4113</v>
      </c>
      <c r="D4664" s="211">
        <v>122514.74</v>
      </c>
    </row>
    <row r="4665" spans="1:4" x14ac:dyDescent="0.25">
      <c r="A4665" s="30">
        <v>7640</v>
      </c>
      <c r="B4665" s="30" t="s">
        <v>9406</v>
      </c>
      <c r="C4665" s="30" t="s">
        <v>4113</v>
      </c>
      <c r="D4665" s="211">
        <v>187995</v>
      </c>
    </row>
    <row r="4666" spans="1:4" x14ac:dyDescent="0.25">
      <c r="A4666" s="30">
        <v>36513</v>
      </c>
      <c r="B4666" s="30" t="s">
        <v>9407</v>
      </c>
      <c r="C4666" s="30" t="s">
        <v>4113</v>
      </c>
      <c r="D4666" s="211">
        <v>181098.91</v>
      </c>
    </row>
    <row r="4667" spans="1:4" x14ac:dyDescent="0.25">
      <c r="A4667" s="30">
        <v>36514</v>
      </c>
      <c r="B4667" s="30" t="s">
        <v>9408</v>
      </c>
      <c r="C4667" s="30" t="s">
        <v>4113</v>
      </c>
      <c r="D4667" s="211">
        <v>202050.69</v>
      </c>
    </row>
    <row r="4668" spans="1:4" x14ac:dyDescent="0.25">
      <c r="A4668" s="30">
        <v>11572</v>
      </c>
      <c r="B4668" s="30" t="s">
        <v>13723</v>
      </c>
      <c r="C4668" s="30" t="s">
        <v>4113</v>
      </c>
      <c r="D4668" s="210">
        <v>33.450000000000003</v>
      </c>
    </row>
    <row r="4669" spans="1:4" x14ac:dyDescent="0.25">
      <c r="A4669" s="30">
        <v>36149</v>
      </c>
      <c r="B4669" s="30" t="s">
        <v>9409</v>
      </c>
      <c r="C4669" s="30" t="s">
        <v>4113</v>
      </c>
      <c r="D4669" s="210">
        <v>164.38</v>
      </c>
    </row>
    <row r="4670" spans="1:4" x14ac:dyDescent="0.25">
      <c r="A4670" s="30">
        <v>42407</v>
      </c>
      <c r="B4670" s="30" t="s">
        <v>13724</v>
      </c>
      <c r="C4670" s="30" t="s">
        <v>4116</v>
      </c>
      <c r="D4670" s="210">
        <v>10.57</v>
      </c>
    </row>
    <row r="4671" spans="1:4" x14ac:dyDescent="0.25">
      <c r="A4671" s="30">
        <v>11581</v>
      </c>
      <c r="B4671" s="30" t="s">
        <v>13725</v>
      </c>
      <c r="C4671" s="30" t="s">
        <v>4116</v>
      </c>
      <c r="D4671" s="210">
        <v>22.08</v>
      </c>
    </row>
    <row r="4672" spans="1:4" x14ac:dyDescent="0.25">
      <c r="A4672" s="30">
        <v>43605</v>
      </c>
      <c r="B4672" s="30" t="s">
        <v>13726</v>
      </c>
      <c r="C4672" s="30" t="s">
        <v>4113</v>
      </c>
      <c r="D4672" s="210">
        <v>45.17</v>
      </c>
    </row>
    <row r="4673" spans="1:4" x14ac:dyDescent="0.25">
      <c r="A4673" s="30">
        <v>11580</v>
      </c>
      <c r="B4673" s="30" t="s">
        <v>13727</v>
      </c>
      <c r="C4673" s="30" t="s">
        <v>4116</v>
      </c>
      <c r="D4673" s="210">
        <v>8.86</v>
      </c>
    </row>
    <row r="4674" spans="1:4" x14ac:dyDescent="0.25">
      <c r="A4674" s="30">
        <v>10743</v>
      </c>
      <c r="B4674" s="30" t="s">
        <v>9410</v>
      </c>
      <c r="C4674" s="30" t="s">
        <v>4113</v>
      </c>
      <c r="D4674" s="210">
        <v>683.7</v>
      </c>
    </row>
    <row r="4675" spans="1:4" x14ac:dyDescent="0.25">
      <c r="A4675" s="30">
        <v>39848</v>
      </c>
      <c r="B4675" s="30" t="s">
        <v>9411</v>
      </c>
      <c r="C4675" s="30" t="s">
        <v>4116</v>
      </c>
      <c r="D4675" s="210">
        <v>1.42</v>
      </c>
    </row>
    <row r="4676" spans="1:4" x14ac:dyDescent="0.25">
      <c r="A4676" s="30">
        <v>20999</v>
      </c>
      <c r="B4676" s="30" t="s">
        <v>9412</v>
      </c>
      <c r="C4676" s="30" t="s">
        <v>4116</v>
      </c>
      <c r="D4676" s="210">
        <v>12.67</v>
      </c>
    </row>
    <row r="4677" spans="1:4" x14ac:dyDescent="0.25">
      <c r="A4677" s="30">
        <v>21001</v>
      </c>
      <c r="B4677" s="30" t="s">
        <v>9413</v>
      </c>
      <c r="C4677" s="30" t="s">
        <v>4116</v>
      </c>
      <c r="D4677" s="210">
        <v>23.65</v>
      </c>
    </row>
    <row r="4678" spans="1:4" x14ac:dyDescent="0.25">
      <c r="A4678" s="30">
        <v>21003</v>
      </c>
      <c r="B4678" s="30" t="s">
        <v>9414</v>
      </c>
      <c r="C4678" s="30" t="s">
        <v>4116</v>
      </c>
      <c r="D4678" s="210">
        <v>38.86</v>
      </c>
    </row>
    <row r="4679" spans="1:4" x14ac:dyDescent="0.25">
      <c r="A4679" s="30">
        <v>21006</v>
      </c>
      <c r="B4679" s="30" t="s">
        <v>9415</v>
      </c>
      <c r="C4679" s="30" t="s">
        <v>4116</v>
      </c>
      <c r="D4679" s="210">
        <v>82.48</v>
      </c>
    </row>
    <row r="4680" spans="1:4" x14ac:dyDescent="0.25">
      <c r="A4680" s="30">
        <v>21019</v>
      </c>
      <c r="B4680" s="30" t="s">
        <v>9416</v>
      </c>
      <c r="C4680" s="30" t="s">
        <v>4116</v>
      </c>
      <c r="D4680" s="210">
        <v>28.67</v>
      </c>
    </row>
    <row r="4681" spans="1:4" x14ac:dyDescent="0.25">
      <c r="A4681" s="30">
        <v>21021</v>
      </c>
      <c r="B4681" s="30" t="s">
        <v>9417</v>
      </c>
      <c r="C4681" s="30" t="s">
        <v>4116</v>
      </c>
      <c r="D4681" s="210">
        <v>45.32</v>
      </c>
    </row>
    <row r="4682" spans="1:4" x14ac:dyDescent="0.25">
      <c r="A4682" s="30">
        <v>21024</v>
      </c>
      <c r="B4682" s="30" t="s">
        <v>9418</v>
      </c>
      <c r="C4682" s="30" t="s">
        <v>4116</v>
      </c>
      <c r="D4682" s="210">
        <v>97.1</v>
      </c>
    </row>
    <row r="4683" spans="1:4" x14ac:dyDescent="0.25">
      <c r="A4683" s="30">
        <v>40624</v>
      </c>
      <c r="B4683" s="30" t="s">
        <v>9419</v>
      </c>
      <c r="C4683" s="30" t="s">
        <v>4116</v>
      </c>
      <c r="D4683" s="210">
        <v>83.85</v>
      </c>
    </row>
    <row r="4684" spans="1:4" x14ac:dyDescent="0.25">
      <c r="A4684" s="30">
        <v>42575</v>
      </c>
      <c r="B4684" s="30" t="s">
        <v>13728</v>
      </c>
      <c r="C4684" s="30" t="s">
        <v>4116</v>
      </c>
      <c r="D4684" s="210">
        <v>76.95</v>
      </c>
    </row>
    <row r="4685" spans="1:4" x14ac:dyDescent="0.25">
      <c r="A4685" s="30">
        <v>13127</v>
      </c>
      <c r="B4685" s="30" t="s">
        <v>9420</v>
      </c>
      <c r="C4685" s="30" t="s">
        <v>4116</v>
      </c>
      <c r="D4685" s="210">
        <v>37.4</v>
      </c>
    </row>
    <row r="4686" spans="1:4" x14ac:dyDescent="0.25">
      <c r="A4686" s="30">
        <v>13137</v>
      </c>
      <c r="B4686" s="30" t="s">
        <v>9421</v>
      </c>
      <c r="C4686" s="30" t="s">
        <v>4116</v>
      </c>
      <c r="D4686" s="210">
        <v>49.63</v>
      </c>
    </row>
    <row r="4687" spans="1:4" x14ac:dyDescent="0.25">
      <c r="A4687" s="30">
        <v>42574</v>
      </c>
      <c r="B4687" s="30" t="s">
        <v>13729</v>
      </c>
      <c r="C4687" s="30" t="s">
        <v>4116</v>
      </c>
      <c r="D4687" s="210">
        <v>57.42</v>
      </c>
    </row>
    <row r="4688" spans="1:4" x14ac:dyDescent="0.25">
      <c r="A4688" s="30">
        <v>20989</v>
      </c>
      <c r="B4688" s="30" t="s">
        <v>9422</v>
      </c>
      <c r="C4688" s="30" t="s">
        <v>4116</v>
      </c>
      <c r="D4688" s="211">
        <v>1778.14</v>
      </c>
    </row>
    <row r="4689" spans="1:4" x14ac:dyDescent="0.25">
      <c r="A4689" s="30">
        <v>21147</v>
      </c>
      <c r="B4689" s="30" t="s">
        <v>9423</v>
      </c>
      <c r="C4689" s="30" t="s">
        <v>4116</v>
      </c>
      <c r="D4689" s="210">
        <v>166.72</v>
      </c>
    </row>
    <row r="4690" spans="1:4" x14ac:dyDescent="0.25">
      <c r="A4690" s="30">
        <v>21148</v>
      </c>
      <c r="B4690" s="30" t="s">
        <v>9424</v>
      </c>
      <c r="C4690" s="30" t="s">
        <v>4116</v>
      </c>
      <c r="D4690" s="210">
        <v>102.9</v>
      </c>
    </row>
    <row r="4691" spans="1:4" x14ac:dyDescent="0.25">
      <c r="A4691" s="30">
        <v>20984</v>
      </c>
      <c r="B4691" s="30" t="s">
        <v>9425</v>
      </c>
      <c r="C4691" s="30" t="s">
        <v>4116</v>
      </c>
      <c r="D4691" s="211">
        <v>3411.9</v>
      </c>
    </row>
    <row r="4692" spans="1:4" x14ac:dyDescent="0.25">
      <c r="A4692" s="30">
        <v>13042</v>
      </c>
      <c r="B4692" s="30" t="s">
        <v>9426</v>
      </c>
      <c r="C4692" s="30" t="s">
        <v>4116</v>
      </c>
      <c r="D4692" s="211">
        <v>1890.69</v>
      </c>
    </row>
    <row r="4693" spans="1:4" x14ac:dyDescent="0.25">
      <c r="A4693" s="30">
        <v>21150</v>
      </c>
      <c r="B4693" s="30" t="s">
        <v>9427</v>
      </c>
      <c r="C4693" s="30" t="s">
        <v>4116</v>
      </c>
      <c r="D4693" s="210">
        <v>51.02</v>
      </c>
    </row>
    <row r="4694" spans="1:4" x14ac:dyDescent="0.25">
      <c r="A4694" s="30">
        <v>13141</v>
      </c>
      <c r="B4694" s="30" t="s">
        <v>9428</v>
      </c>
      <c r="C4694" s="30" t="s">
        <v>4116</v>
      </c>
      <c r="D4694" s="210">
        <v>64.28</v>
      </c>
    </row>
    <row r="4695" spans="1:4" x14ac:dyDescent="0.25">
      <c r="A4695" s="30">
        <v>42576</v>
      </c>
      <c r="B4695" s="30" t="s">
        <v>13730</v>
      </c>
      <c r="C4695" s="30" t="s">
        <v>4116</v>
      </c>
      <c r="D4695" s="210">
        <v>209.9</v>
      </c>
    </row>
    <row r="4696" spans="1:4" x14ac:dyDescent="0.25">
      <c r="A4696" s="30">
        <v>21151</v>
      </c>
      <c r="B4696" s="30" t="s">
        <v>9429</v>
      </c>
      <c r="C4696" s="30" t="s">
        <v>4116</v>
      </c>
      <c r="D4696" s="210">
        <v>305.39999999999998</v>
      </c>
    </row>
    <row r="4697" spans="1:4" x14ac:dyDescent="0.25">
      <c r="A4697" s="30">
        <v>13142</v>
      </c>
      <c r="B4697" s="30" t="s">
        <v>9430</v>
      </c>
      <c r="C4697" s="30" t="s">
        <v>4116</v>
      </c>
      <c r="D4697" s="210">
        <v>436.6</v>
      </c>
    </row>
    <row r="4698" spans="1:4" x14ac:dyDescent="0.25">
      <c r="A4698" s="30">
        <v>42577</v>
      </c>
      <c r="B4698" s="30" t="s">
        <v>13731</v>
      </c>
      <c r="C4698" s="30" t="s">
        <v>4116</v>
      </c>
      <c r="D4698" s="210">
        <v>479.07</v>
      </c>
    </row>
    <row r="4699" spans="1:4" x14ac:dyDescent="0.25">
      <c r="A4699" s="30">
        <v>20994</v>
      </c>
      <c r="B4699" s="30" t="s">
        <v>9431</v>
      </c>
      <c r="C4699" s="30" t="s">
        <v>4116</v>
      </c>
      <c r="D4699" s="210">
        <v>823.19</v>
      </c>
    </row>
    <row r="4700" spans="1:4" x14ac:dyDescent="0.25">
      <c r="A4700" s="30">
        <v>7672</v>
      </c>
      <c r="B4700" s="30" t="s">
        <v>9432</v>
      </c>
      <c r="C4700" s="30" t="s">
        <v>4116</v>
      </c>
      <c r="D4700" s="210">
        <v>539.28</v>
      </c>
    </row>
    <row r="4701" spans="1:4" x14ac:dyDescent="0.25">
      <c r="A4701" s="30">
        <v>20995</v>
      </c>
      <c r="B4701" s="30" t="s">
        <v>9433</v>
      </c>
      <c r="C4701" s="30" t="s">
        <v>4116</v>
      </c>
      <c r="D4701" s="211">
        <v>1081.82</v>
      </c>
    </row>
    <row r="4702" spans="1:4" x14ac:dyDescent="0.25">
      <c r="A4702" s="30">
        <v>7690</v>
      </c>
      <c r="B4702" s="30" t="s">
        <v>9434</v>
      </c>
      <c r="C4702" s="30" t="s">
        <v>4116</v>
      </c>
      <c r="D4702" s="210">
        <v>625.69000000000005</v>
      </c>
    </row>
    <row r="4703" spans="1:4" x14ac:dyDescent="0.25">
      <c r="A4703" s="30">
        <v>20980</v>
      </c>
      <c r="B4703" s="30" t="s">
        <v>9435</v>
      </c>
      <c r="C4703" s="30" t="s">
        <v>4116</v>
      </c>
      <c r="D4703" s="210">
        <v>682.57</v>
      </c>
    </row>
    <row r="4704" spans="1:4" x14ac:dyDescent="0.25">
      <c r="A4704" s="30">
        <v>7661</v>
      </c>
      <c r="B4704" s="30" t="s">
        <v>9436</v>
      </c>
      <c r="C4704" s="30" t="s">
        <v>4116</v>
      </c>
      <c r="D4704" s="210">
        <v>811.97</v>
      </c>
    </row>
    <row r="4705" spans="1:4" x14ac:dyDescent="0.25">
      <c r="A4705" s="30">
        <v>21016</v>
      </c>
      <c r="B4705" s="30" t="s">
        <v>9437</v>
      </c>
      <c r="C4705" s="30" t="s">
        <v>4116</v>
      </c>
      <c r="D4705" s="210">
        <v>188.22</v>
      </c>
    </row>
    <row r="4706" spans="1:4" x14ac:dyDescent="0.25">
      <c r="A4706" s="30">
        <v>21008</v>
      </c>
      <c r="B4706" s="30" t="s">
        <v>9438</v>
      </c>
      <c r="C4706" s="30" t="s">
        <v>4116</v>
      </c>
      <c r="D4706" s="210">
        <v>21.99</v>
      </c>
    </row>
    <row r="4707" spans="1:4" x14ac:dyDescent="0.25">
      <c r="A4707" s="30">
        <v>21009</v>
      </c>
      <c r="B4707" s="30" t="s">
        <v>9439</v>
      </c>
      <c r="C4707" s="30" t="s">
        <v>4116</v>
      </c>
      <c r="D4707" s="210">
        <v>28.63</v>
      </c>
    </row>
    <row r="4708" spans="1:4" x14ac:dyDescent="0.25">
      <c r="A4708" s="30">
        <v>21010</v>
      </c>
      <c r="B4708" s="30" t="s">
        <v>9440</v>
      </c>
      <c r="C4708" s="30" t="s">
        <v>4116</v>
      </c>
      <c r="D4708" s="210">
        <v>38.44</v>
      </c>
    </row>
    <row r="4709" spans="1:4" x14ac:dyDescent="0.25">
      <c r="A4709" s="30">
        <v>21011</v>
      </c>
      <c r="B4709" s="30" t="s">
        <v>9441</v>
      </c>
      <c r="C4709" s="30" t="s">
        <v>4116</v>
      </c>
      <c r="D4709" s="210">
        <v>56.03</v>
      </c>
    </row>
    <row r="4710" spans="1:4" x14ac:dyDescent="0.25">
      <c r="A4710" s="30">
        <v>21012</v>
      </c>
      <c r="B4710" s="30" t="s">
        <v>9442</v>
      </c>
      <c r="C4710" s="30" t="s">
        <v>4116</v>
      </c>
      <c r="D4710" s="210">
        <v>61.91</v>
      </c>
    </row>
    <row r="4711" spans="1:4" x14ac:dyDescent="0.25">
      <c r="A4711" s="30">
        <v>21013</v>
      </c>
      <c r="B4711" s="30" t="s">
        <v>9443</v>
      </c>
      <c r="C4711" s="30" t="s">
        <v>4116</v>
      </c>
      <c r="D4711" s="210">
        <v>80.790000000000006</v>
      </c>
    </row>
    <row r="4712" spans="1:4" x14ac:dyDescent="0.25">
      <c r="A4712" s="30">
        <v>21014</v>
      </c>
      <c r="B4712" s="30" t="s">
        <v>9444</v>
      </c>
      <c r="C4712" s="30" t="s">
        <v>4116</v>
      </c>
      <c r="D4712" s="210">
        <v>113.05</v>
      </c>
    </row>
    <row r="4713" spans="1:4" x14ac:dyDescent="0.25">
      <c r="A4713" s="30">
        <v>21015</v>
      </c>
      <c r="B4713" s="30" t="s">
        <v>9445</v>
      </c>
      <c r="C4713" s="30" t="s">
        <v>4116</v>
      </c>
      <c r="D4713" s="210">
        <v>129.88</v>
      </c>
    </row>
    <row r="4714" spans="1:4" x14ac:dyDescent="0.25">
      <c r="A4714" s="30">
        <v>7697</v>
      </c>
      <c r="B4714" s="30" t="s">
        <v>9446</v>
      </c>
      <c r="C4714" s="30" t="s">
        <v>4116</v>
      </c>
      <c r="D4714" s="210">
        <v>61.97</v>
      </c>
    </row>
    <row r="4715" spans="1:4" x14ac:dyDescent="0.25">
      <c r="A4715" s="30">
        <v>7698</v>
      </c>
      <c r="B4715" s="30" t="s">
        <v>9447</v>
      </c>
      <c r="C4715" s="30" t="s">
        <v>4116</v>
      </c>
      <c r="D4715" s="210">
        <v>53.35</v>
      </c>
    </row>
    <row r="4716" spans="1:4" x14ac:dyDescent="0.25">
      <c r="A4716" s="30">
        <v>7691</v>
      </c>
      <c r="B4716" s="30" t="s">
        <v>9448</v>
      </c>
      <c r="C4716" s="30" t="s">
        <v>4116</v>
      </c>
      <c r="D4716" s="210">
        <v>22.54</v>
      </c>
    </row>
    <row r="4717" spans="1:4" x14ac:dyDescent="0.25">
      <c r="A4717" s="30">
        <v>40626</v>
      </c>
      <c r="B4717" s="30" t="s">
        <v>9449</v>
      </c>
      <c r="C4717" s="30" t="s">
        <v>4116</v>
      </c>
      <c r="D4717" s="210">
        <v>42.3</v>
      </c>
    </row>
    <row r="4718" spans="1:4" x14ac:dyDescent="0.25">
      <c r="A4718" s="30">
        <v>7701</v>
      </c>
      <c r="B4718" s="30" t="s">
        <v>9450</v>
      </c>
      <c r="C4718" s="30" t="s">
        <v>4116</v>
      </c>
      <c r="D4718" s="210">
        <v>110.91</v>
      </c>
    </row>
    <row r="4719" spans="1:4" x14ac:dyDescent="0.25">
      <c r="A4719" s="30">
        <v>7696</v>
      </c>
      <c r="B4719" s="30" t="s">
        <v>9451</v>
      </c>
      <c r="C4719" s="30" t="s">
        <v>4116</v>
      </c>
      <c r="D4719" s="210">
        <v>89.37</v>
      </c>
    </row>
    <row r="4720" spans="1:4" x14ac:dyDescent="0.25">
      <c r="A4720" s="30">
        <v>7700</v>
      </c>
      <c r="B4720" s="30" t="s">
        <v>9452</v>
      </c>
      <c r="C4720" s="30" t="s">
        <v>4116</v>
      </c>
      <c r="D4720" s="210">
        <v>28.51</v>
      </c>
    </row>
    <row r="4721" spans="1:4" x14ac:dyDescent="0.25">
      <c r="A4721" s="30">
        <v>7694</v>
      </c>
      <c r="B4721" s="30" t="s">
        <v>9453</v>
      </c>
      <c r="C4721" s="30" t="s">
        <v>4116</v>
      </c>
      <c r="D4721" s="210">
        <v>149.24</v>
      </c>
    </row>
    <row r="4722" spans="1:4" x14ac:dyDescent="0.25">
      <c r="A4722" s="30">
        <v>7693</v>
      </c>
      <c r="B4722" s="30" t="s">
        <v>9454</v>
      </c>
      <c r="C4722" s="30" t="s">
        <v>4116</v>
      </c>
      <c r="D4722" s="210">
        <v>205.54</v>
      </c>
    </row>
    <row r="4723" spans="1:4" x14ac:dyDescent="0.25">
      <c r="A4723" s="30">
        <v>7692</v>
      </c>
      <c r="B4723" s="30" t="s">
        <v>9455</v>
      </c>
      <c r="C4723" s="30" t="s">
        <v>4116</v>
      </c>
      <c r="D4723" s="210">
        <v>307.73</v>
      </c>
    </row>
    <row r="4724" spans="1:4" x14ac:dyDescent="0.25">
      <c r="A4724" s="30">
        <v>7695</v>
      </c>
      <c r="B4724" s="30" t="s">
        <v>9456</v>
      </c>
      <c r="C4724" s="30" t="s">
        <v>4116</v>
      </c>
      <c r="D4724" s="210">
        <v>333.74</v>
      </c>
    </row>
    <row r="4725" spans="1:4" x14ac:dyDescent="0.25">
      <c r="A4725" s="30">
        <v>13356</v>
      </c>
      <c r="B4725" s="30" t="s">
        <v>9457</v>
      </c>
      <c r="C4725" s="30" t="s">
        <v>4116</v>
      </c>
      <c r="D4725" s="210">
        <v>24.2</v>
      </c>
    </row>
    <row r="4726" spans="1:4" x14ac:dyDescent="0.25">
      <c r="A4726" s="30">
        <v>36365</v>
      </c>
      <c r="B4726" s="30" t="s">
        <v>9458</v>
      </c>
      <c r="C4726" s="30" t="s">
        <v>4116</v>
      </c>
      <c r="D4726" s="210">
        <v>40.15</v>
      </c>
    </row>
    <row r="4727" spans="1:4" x14ac:dyDescent="0.25">
      <c r="A4727" s="30">
        <v>41930</v>
      </c>
      <c r="B4727" s="30" t="s">
        <v>9459</v>
      </c>
      <c r="C4727" s="30" t="s">
        <v>4116</v>
      </c>
      <c r="D4727" s="210">
        <v>129.97</v>
      </c>
    </row>
    <row r="4728" spans="1:4" x14ac:dyDescent="0.25">
      <c r="A4728" s="30">
        <v>41931</v>
      </c>
      <c r="B4728" s="30" t="s">
        <v>9460</v>
      </c>
      <c r="C4728" s="30" t="s">
        <v>4116</v>
      </c>
      <c r="D4728" s="210">
        <v>221.63</v>
      </c>
    </row>
    <row r="4729" spans="1:4" x14ac:dyDescent="0.25">
      <c r="A4729" s="30">
        <v>41932</v>
      </c>
      <c r="B4729" s="30" t="s">
        <v>9461</v>
      </c>
      <c r="C4729" s="30" t="s">
        <v>4116</v>
      </c>
      <c r="D4729" s="210">
        <v>357.97</v>
      </c>
    </row>
    <row r="4730" spans="1:4" x14ac:dyDescent="0.25">
      <c r="A4730" s="30">
        <v>41933</v>
      </c>
      <c r="B4730" s="30" t="s">
        <v>9462</v>
      </c>
      <c r="C4730" s="30" t="s">
        <v>4116</v>
      </c>
      <c r="D4730" s="210">
        <v>443.35</v>
      </c>
    </row>
    <row r="4731" spans="1:4" x14ac:dyDescent="0.25">
      <c r="A4731" s="30">
        <v>41934</v>
      </c>
      <c r="B4731" s="30" t="s">
        <v>9463</v>
      </c>
      <c r="C4731" s="30" t="s">
        <v>4116</v>
      </c>
      <c r="D4731" s="210">
        <v>574.24</v>
      </c>
    </row>
    <row r="4732" spans="1:4" x14ac:dyDescent="0.25">
      <c r="A4732" s="30">
        <v>41936</v>
      </c>
      <c r="B4732" s="30" t="s">
        <v>9464</v>
      </c>
      <c r="C4732" s="30" t="s">
        <v>4116</v>
      </c>
      <c r="D4732" s="210">
        <v>86.58</v>
      </c>
    </row>
    <row r="4733" spans="1:4" x14ac:dyDescent="0.25">
      <c r="A4733" s="30">
        <v>41785</v>
      </c>
      <c r="B4733" s="30" t="s">
        <v>9465</v>
      </c>
      <c r="C4733" s="30" t="s">
        <v>4116</v>
      </c>
      <c r="D4733" s="211">
        <v>2289.11</v>
      </c>
    </row>
    <row r="4734" spans="1:4" x14ac:dyDescent="0.25">
      <c r="A4734" s="30">
        <v>41781</v>
      </c>
      <c r="B4734" s="30" t="s">
        <v>9466</v>
      </c>
      <c r="C4734" s="30" t="s">
        <v>4116</v>
      </c>
      <c r="D4734" s="210">
        <v>652.64</v>
      </c>
    </row>
    <row r="4735" spans="1:4" x14ac:dyDescent="0.25">
      <c r="A4735" s="30">
        <v>41783</v>
      </c>
      <c r="B4735" s="30" t="s">
        <v>9467</v>
      </c>
      <c r="C4735" s="30" t="s">
        <v>4116</v>
      </c>
      <c r="D4735" s="211">
        <v>1722.22</v>
      </c>
    </row>
    <row r="4736" spans="1:4" x14ac:dyDescent="0.25">
      <c r="A4736" s="30">
        <v>41786</v>
      </c>
      <c r="B4736" s="30" t="s">
        <v>9468</v>
      </c>
      <c r="C4736" s="30" t="s">
        <v>4116</v>
      </c>
      <c r="D4736" s="211">
        <v>3592.74</v>
      </c>
    </row>
    <row r="4737" spans="1:4" x14ac:dyDescent="0.25">
      <c r="A4737" s="30">
        <v>41779</v>
      </c>
      <c r="B4737" s="30" t="s">
        <v>9469</v>
      </c>
      <c r="C4737" s="30" t="s">
        <v>4116</v>
      </c>
      <c r="D4737" s="210">
        <v>250.31</v>
      </c>
    </row>
    <row r="4738" spans="1:4" x14ac:dyDescent="0.25">
      <c r="A4738" s="30">
        <v>41780</v>
      </c>
      <c r="B4738" s="30" t="s">
        <v>9470</v>
      </c>
      <c r="C4738" s="30" t="s">
        <v>4116</v>
      </c>
      <c r="D4738" s="210">
        <v>296.05</v>
      </c>
    </row>
    <row r="4739" spans="1:4" x14ac:dyDescent="0.25">
      <c r="A4739" s="30">
        <v>41782</v>
      </c>
      <c r="B4739" s="30" t="s">
        <v>9471</v>
      </c>
      <c r="C4739" s="30" t="s">
        <v>4116</v>
      </c>
      <c r="D4739" s="211">
        <v>1220.4000000000001</v>
      </c>
    </row>
    <row r="4740" spans="1:4" x14ac:dyDescent="0.25">
      <c r="A4740" s="30">
        <v>38130</v>
      </c>
      <c r="B4740" s="30" t="s">
        <v>9472</v>
      </c>
      <c r="C4740" s="30" t="s">
        <v>4116</v>
      </c>
      <c r="D4740" s="210">
        <v>35.24</v>
      </c>
    </row>
    <row r="4741" spans="1:4" x14ac:dyDescent="0.25">
      <c r="A4741" s="30">
        <v>21123</v>
      </c>
      <c r="B4741" s="30" t="s">
        <v>9473</v>
      </c>
      <c r="C4741" s="30" t="s">
        <v>4116</v>
      </c>
      <c r="D4741" s="210">
        <v>10</v>
      </c>
    </row>
    <row r="4742" spans="1:4" x14ac:dyDescent="0.25">
      <c r="A4742" s="30">
        <v>21124</v>
      </c>
      <c r="B4742" s="30" t="s">
        <v>9474</v>
      </c>
      <c r="C4742" s="30" t="s">
        <v>4116</v>
      </c>
      <c r="D4742" s="210">
        <v>17.73</v>
      </c>
    </row>
    <row r="4743" spans="1:4" x14ac:dyDescent="0.25">
      <c r="A4743" s="30">
        <v>21125</v>
      </c>
      <c r="B4743" s="30" t="s">
        <v>9475</v>
      </c>
      <c r="C4743" s="30" t="s">
        <v>4116</v>
      </c>
      <c r="D4743" s="210">
        <v>28.46</v>
      </c>
    </row>
    <row r="4744" spans="1:4" x14ac:dyDescent="0.25">
      <c r="A4744" s="30">
        <v>38028</v>
      </c>
      <c r="B4744" s="30" t="s">
        <v>9476</v>
      </c>
      <c r="C4744" s="30" t="s">
        <v>4116</v>
      </c>
      <c r="D4744" s="210">
        <v>48.29</v>
      </c>
    </row>
    <row r="4745" spans="1:4" x14ac:dyDescent="0.25">
      <c r="A4745" s="30">
        <v>38029</v>
      </c>
      <c r="B4745" s="30" t="s">
        <v>9477</v>
      </c>
      <c r="C4745" s="30" t="s">
        <v>4116</v>
      </c>
      <c r="D4745" s="210">
        <v>73.61</v>
      </c>
    </row>
    <row r="4746" spans="1:4" x14ac:dyDescent="0.25">
      <c r="A4746" s="30">
        <v>38030</v>
      </c>
      <c r="B4746" s="30" t="s">
        <v>9478</v>
      </c>
      <c r="C4746" s="30" t="s">
        <v>4116</v>
      </c>
      <c r="D4746" s="210">
        <v>113.07</v>
      </c>
    </row>
    <row r="4747" spans="1:4" x14ac:dyDescent="0.25">
      <c r="A4747" s="30">
        <v>38031</v>
      </c>
      <c r="B4747" s="30" t="s">
        <v>9479</v>
      </c>
      <c r="C4747" s="30" t="s">
        <v>4116</v>
      </c>
      <c r="D4747" s="210">
        <v>179.18</v>
      </c>
    </row>
    <row r="4748" spans="1:4" x14ac:dyDescent="0.25">
      <c r="A4748" s="30">
        <v>39735</v>
      </c>
      <c r="B4748" s="30" t="s">
        <v>9480</v>
      </c>
      <c r="C4748" s="30" t="s">
        <v>4116</v>
      </c>
      <c r="D4748" s="210">
        <v>97.45</v>
      </c>
    </row>
    <row r="4749" spans="1:4" x14ac:dyDescent="0.25">
      <c r="A4749" s="30">
        <v>39734</v>
      </c>
      <c r="B4749" s="30" t="s">
        <v>9481</v>
      </c>
      <c r="C4749" s="30" t="s">
        <v>4116</v>
      </c>
      <c r="D4749" s="210">
        <v>115.59</v>
      </c>
    </row>
    <row r="4750" spans="1:4" x14ac:dyDescent="0.25">
      <c r="A4750" s="30">
        <v>39736</v>
      </c>
      <c r="B4750" s="30" t="s">
        <v>9482</v>
      </c>
      <c r="C4750" s="30" t="s">
        <v>4116</v>
      </c>
      <c r="D4750" s="210">
        <v>131.91</v>
      </c>
    </row>
    <row r="4751" spans="1:4" x14ac:dyDescent="0.25">
      <c r="A4751" s="30">
        <v>39737</v>
      </c>
      <c r="B4751" s="30" t="s">
        <v>9483</v>
      </c>
      <c r="C4751" s="30" t="s">
        <v>4116</v>
      </c>
      <c r="D4751" s="210">
        <v>17.739999999999998</v>
      </c>
    </row>
    <row r="4752" spans="1:4" x14ac:dyDescent="0.25">
      <c r="A4752" s="30">
        <v>39738</v>
      </c>
      <c r="B4752" s="30" t="s">
        <v>9484</v>
      </c>
      <c r="C4752" s="30" t="s">
        <v>4116</v>
      </c>
      <c r="D4752" s="210">
        <v>6.41</v>
      </c>
    </row>
    <row r="4753" spans="1:4" x14ac:dyDescent="0.25">
      <c r="A4753" s="30">
        <v>39739</v>
      </c>
      <c r="B4753" s="30" t="s">
        <v>9485</v>
      </c>
      <c r="C4753" s="30" t="s">
        <v>4116</v>
      </c>
      <c r="D4753" s="210">
        <v>91.22</v>
      </c>
    </row>
    <row r="4754" spans="1:4" x14ac:dyDescent="0.25">
      <c r="A4754" s="30">
        <v>39733</v>
      </c>
      <c r="B4754" s="30" t="s">
        <v>9486</v>
      </c>
      <c r="C4754" s="30" t="s">
        <v>4116</v>
      </c>
      <c r="D4754" s="210">
        <v>157.86000000000001</v>
      </c>
    </row>
    <row r="4755" spans="1:4" x14ac:dyDescent="0.25">
      <c r="A4755" s="30">
        <v>39854</v>
      </c>
      <c r="B4755" s="30" t="s">
        <v>9487</v>
      </c>
      <c r="C4755" s="30" t="s">
        <v>4116</v>
      </c>
      <c r="D4755" s="210">
        <v>160.1</v>
      </c>
    </row>
    <row r="4756" spans="1:4" x14ac:dyDescent="0.25">
      <c r="A4756" s="30">
        <v>39740</v>
      </c>
      <c r="B4756" s="30" t="s">
        <v>9488</v>
      </c>
      <c r="C4756" s="30" t="s">
        <v>4116</v>
      </c>
      <c r="D4756" s="210">
        <v>87.6</v>
      </c>
    </row>
    <row r="4757" spans="1:4" x14ac:dyDescent="0.25">
      <c r="A4757" s="30">
        <v>39741</v>
      </c>
      <c r="B4757" s="30" t="s">
        <v>9489</v>
      </c>
      <c r="C4757" s="30" t="s">
        <v>4116</v>
      </c>
      <c r="D4757" s="210">
        <v>16.14</v>
      </c>
    </row>
    <row r="4758" spans="1:4" x14ac:dyDescent="0.25">
      <c r="A4758" s="30">
        <v>39853</v>
      </c>
      <c r="B4758" s="30" t="s">
        <v>9490</v>
      </c>
      <c r="C4758" s="30" t="s">
        <v>4116</v>
      </c>
      <c r="D4758" s="210">
        <v>21.2</v>
      </c>
    </row>
    <row r="4759" spans="1:4" x14ac:dyDescent="0.25">
      <c r="A4759" s="30">
        <v>39742</v>
      </c>
      <c r="B4759" s="30" t="s">
        <v>9491</v>
      </c>
      <c r="C4759" s="30" t="s">
        <v>4116</v>
      </c>
      <c r="D4759" s="210">
        <v>70.41</v>
      </c>
    </row>
    <row r="4760" spans="1:4" x14ac:dyDescent="0.25">
      <c r="A4760" s="30">
        <v>39749</v>
      </c>
      <c r="B4760" s="30" t="s">
        <v>9492</v>
      </c>
      <c r="C4760" s="30" t="s">
        <v>4116</v>
      </c>
      <c r="D4760" s="210">
        <v>95.19</v>
      </c>
    </row>
    <row r="4761" spans="1:4" x14ac:dyDescent="0.25">
      <c r="A4761" s="30">
        <v>39751</v>
      </c>
      <c r="B4761" s="30" t="s">
        <v>9493</v>
      </c>
      <c r="C4761" s="30" t="s">
        <v>4116</v>
      </c>
      <c r="D4761" s="210">
        <v>172.98</v>
      </c>
    </row>
    <row r="4762" spans="1:4" x14ac:dyDescent="0.25">
      <c r="A4762" s="30">
        <v>39750</v>
      </c>
      <c r="B4762" s="30" t="s">
        <v>9494</v>
      </c>
      <c r="C4762" s="30" t="s">
        <v>4116</v>
      </c>
      <c r="D4762" s="210">
        <v>143.77000000000001</v>
      </c>
    </row>
    <row r="4763" spans="1:4" x14ac:dyDescent="0.25">
      <c r="A4763" s="30">
        <v>39747</v>
      </c>
      <c r="B4763" s="30" t="s">
        <v>9495</v>
      </c>
      <c r="C4763" s="30" t="s">
        <v>4116</v>
      </c>
      <c r="D4763" s="210">
        <v>46.25</v>
      </c>
    </row>
    <row r="4764" spans="1:4" x14ac:dyDescent="0.25">
      <c r="A4764" s="30">
        <v>39753</v>
      </c>
      <c r="B4764" s="30" t="s">
        <v>9496</v>
      </c>
      <c r="C4764" s="30" t="s">
        <v>4116</v>
      </c>
      <c r="D4764" s="210">
        <v>318.41000000000003</v>
      </c>
    </row>
    <row r="4765" spans="1:4" x14ac:dyDescent="0.25">
      <c r="A4765" s="30">
        <v>39754</v>
      </c>
      <c r="B4765" s="30" t="s">
        <v>9497</v>
      </c>
      <c r="C4765" s="30" t="s">
        <v>4116</v>
      </c>
      <c r="D4765" s="210">
        <v>469.1</v>
      </c>
    </row>
    <row r="4766" spans="1:4" x14ac:dyDescent="0.25">
      <c r="A4766" s="30">
        <v>39748</v>
      </c>
      <c r="B4766" s="30" t="s">
        <v>9498</v>
      </c>
      <c r="C4766" s="30" t="s">
        <v>4116</v>
      </c>
      <c r="D4766" s="210">
        <v>74.83</v>
      </c>
    </row>
    <row r="4767" spans="1:4" x14ac:dyDescent="0.25">
      <c r="A4767" s="30">
        <v>39755</v>
      </c>
      <c r="B4767" s="30" t="s">
        <v>9499</v>
      </c>
      <c r="C4767" s="30" t="s">
        <v>4116</v>
      </c>
      <c r="D4767" s="210">
        <v>711.26</v>
      </c>
    </row>
    <row r="4768" spans="1:4" x14ac:dyDescent="0.25">
      <c r="A4768" s="30">
        <v>12742</v>
      </c>
      <c r="B4768" s="30" t="s">
        <v>9500</v>
      </c>
      <c r="C4768" s="30" t="s">
        <v>4116</v>
      </c>
      <c r="D4768" s="210">
        <v>563.20000000000005</v>
      </c>
    </row>
    <row r="4769" spans="1:4" x14ac:dyDescent="0.25">
      <c r="A4769" s="30">
        <v>12713</v>
      </c>
      <c r="B4769" s="30" t="s">
        <v>9501</v>
      </c>
      <c r="C4769" s="30" t="s">
        <v>4116</v>
      </c>
      <c r="D4769" s="210">
        <v>29.87</v>
      </c>
    </row>
    <row r="4770" spans="1:4" x14ac:dyDescent="0.25">
      <c r="A4770" s="30">
        <v>12743</v>
      </c>
      <c r="B4770" s="30" t="s">
        <v>9502</v>
      </c>
      <c r="C4770" s="30" t="s">
        <v>4116</v>
      </c>
      <c r="D4770" s="210">
        <v>51.38</v>
      </c>
    </row>
    <row r="4771" spans="1:4" x14ac:dyDescent="0.25">
      <c r="A4771" s="30">
        <v>12744</v>
      </c>
      <c r="B4771" s="30" t="s">
        <v>9503</v>
      </c>
      <c r="C4771" s="30" t="s">
        <v>4116</v>
      </c>
      <c r="D4771" s="210">
        <v>65.209999999999994</v>
      </c>
    </row>
    <row r="4772" spans="1:4" x14ac:dyDescent="0.25">
      <c r="A4772" s="30">
        <v>12745</v>
      </c>
      <c r="B4772" s="30" t="s">
        <v>9504</v>
      </c>
      <c r="C4772" s="30" t="s">
        <v>4116</v>
      </c>
      <c r="D4772" s="210">
        <v>94.7</v>
      </c>
    </row>
    <row r="4773" spans="1:4" x14ac:dyDescent="0.25">
      <c r="A4773" s="30">
        <v>12746</v>
      </c>
      <c r="B4773" s="30" t="s">
        <v>9505</v>
      </c>
      <c r="C4773" s="30" t="s">
        <v>4116</v>
      </c>
      <c r="D4773" s="210">
        <v>127.88</v>
      </c>
    </row>
    <row r="4774" spans="1:4" x14ac:dyDescent="0.25">
      <c r="A4774" s="30">
        <v>12747</v>
      </c>
      <c r="B4774" s="30" t="s">
        <v>9506</v>
      </c>
      <c r="C4774" s="30" t="s">
        <v>4116</v>
      </c>
      <c r="D4774" s="210">
        <v>185.46</v>
      </c>
    </row>
    <row r="4775" spans="1:4" x14ac:dyDescent="0.25">
      <c r="A4775" s="30">
        <v>12748</v>
      </c>
      <c r="B4775" s="30" t="s">
        <v>9507</v>
      </c>
      <c r="C4775" s="30" t="s">
        <v>4116</v>
      </c>
      <c r="D4775" s="210">
        <v>261.27999999999997</v>
      </c>
    </row>
    <row r="4776" spans="1:4" x14ac:dyDescent="0.25">
      <c r="A4776" s="30">
        <v>12749</v>
      </c>
      <c r="B4776" s="30" t="s">
        <v>9508</v>
      </c>
      <c r="C4776" s="30" t="s">
        <v>4116</v>
      </c>
      <c r="D4776" s="210">
        <v>381.94</v>
      </c>
    </row>
    <row r="4777" spans="1:4" x14ac:dyDescent="0.25">
      <c r="A4777" s="30">
        <v>39726</v>
      </c>
      <c r="B4777" s="30" t="s">
        <v>9509</v>
      </c>
      <c r="C4777" s="30" t="s">
        <v>4116</v>
      </c>
      <c r="D4777" s="210">
        <v>125.45</v>
      </c>
    </row>
    <row r="4778" spans="1:4" x14ac:dyDescent="0.25">
      <c r="A4778" s="30">
        <v>39728</v>
      </c>
      <c r="B4778" s="30" t="s">
        <v>9510</v>
      </c>
      <c r="C4778" s="30" t="s">
        <v>4116</v>
      </c>
      <c r="D4778" s="210">
        <v>220.49</v>
      </c>
    </row>
    <row r="4779" spans="1:4" x14ac:dyDescent="0.25">
      <c r="A4779" s="30">
        <v>39727</v>
      </c>
      <c r="B4779" s="30" t="s">
        <v>9511</v>
      </c>
      <c r="C4779" s="30" t="s">
        <v>4116</v>
      </c>
      <c r="D4779" s="210">
        <v>181.45</v>
      </c>
    </row>
    <row r="4780" spans="1:4" x14ac:dyDescent="0.25">
      <c r="A4780" s="30">
        <v>39724</v>
      </c>
      <c r="B4780" s="30" t="s">
        <v>9512</v>
      </c>
      <c r="C4780" s="30" t="s">
        <v>4116</v>
      </c>
      <c r="D4780" s="210">
        <v>55.55</v>
      </c>
    </row>
    <row r="4781" spans="1:4" x14ac:dyDescent="0.25">
      <c r="A4781" s="30">
        <v>39729</v>
      </c>
      <c r="B4781" s="30" t="s">
        <v>9513</v>
      </c>
      <c r="C4781" s="30" t="s">
        <v>4116</v>
      </c>
      <c r="D4781" s="210">
        <v>305.33</v>
      </c>
    </row>
    <row r="4782" spans="1:4" x14ac:dyDescent="0.25">
      <c r="A4782" s="30">
        <v>39730</v>
      </c>
      <c r="B4782" s="30" t="s">
        <v>9514</v>
      </c>
      <c r="C4782" s="30" t="s">
        <v>4116</v>
      </c>
      <c r="D4782" s="210">
        <v>396.16</v>
      </c>
    </row>
    <row r="4783" spans="1:4" x14ac:dyDescent="0.25">
      <c r="A4783" s="30">
        <v>39731</v>
      </c>
      <c r="B4783" s="30" t="s">
        <v>9515</v>
      </c>
      <c r="C4783" s="30" t="s">
        <v>4116</v>
      </c>
      <c r="D4783" s="210">
        <v>586.74</v>
      </c>
    </row>
    <row r="4784" spans="1:4" x14ac:dyDescent="0.25">
      <c r="A4784" s="30">
        <v>39725</v>
      </c>
      <c r="B4784" s="30" t="s">
        <v>9516</v>
      </c>
      <c r="C4784" s="30" t="s">
        <v>4116</v>
      </c>
      <c r="D4784" s="210">
        <v>90.55</v>
      </c>
    </row>
    <row r="4785" spans="1:4" x14ac:dyDescent="0.25">
      <c r="A4785" s="30">
        <v>39732</v>
      </c>
      <c r="B4785" s="30" t="s">
        <v>9517</v>
      </c>
      <c r="C4785" s="30" t="s">
        <v>4116</v>
      </c>
      <c r="D4785" s="210">
        <v>863.64</v>
      </c>
    </row>
    <row r="4786" spans="1:4" x14ac:dyDescent="0.25">
      <c r="A4786" s="30">
        <v>39660</v>
      </c>
      <c r="B4786" s="30" t="s">
        <v>9518</v>
      </c>
      <c r="C4786" s="30" t="s">
        <v>4116</v>
      </c>
      <c r="D4786" s="210">
        <v>39.35</v>
      </c>
    </row>
    <row r="4787" spans="1:4" x14ac:dyDescent="0.25">
      <c r="A4787" s="30">
        <v>39662</v>
      </c>
      <c r="B4787" s="30" t="s">
        <v>9519</v>
      </c>
      <c r="C4787" s="30" t="s">
        <v>4116</v>
      </c>
      <c r="D4787" s="210">
        <v>18.86</v>
      </c>
    </row>
    <row r="4788" spans="1:4" x14ac:dyDescent="0.25">
      <c r="A4788" s="30">
        <v>39661</v>
      </c>
      <c r="B4788" s="30" t="s">
        <v>9520</v>
      </c>
      <c r="C4788" s="30" t="s">
        <v>4116</v>
      </c>
      <c r="D4788" s="210">
        <v>12.86</v>
      </c>
    </row>
    <row r="4789" spans="1:4" x14ac:dyDescent="0.25">
      <c r="A4789" s="30">
        <v>39666</v>
      </c>
      <c r="B4789" s="30" t="s">
        <v>9521</v>
      </c>
      <c r="C4789" s="30" t="s">
        <v>4116</v>
      </c>
      <c r="D4789" s="210">
        <v>59.2</v>
      </c>
    </row>
    <row r="4790" spans="1:4" x14ac:dyDescent="0.25">
      <c r="A4790" s="30">
        <v>39664</v>
      </c>
      <c r="B4790" s="30" t="s">
        <v>9522</v>
      </c>
      <c r="C4790" s="30" t="s">
        <v>4116</v>
      </c>
      <c r="D4790" s="210">
        <v>29.01</v>
      </c>
    </row>
    <row r="4791" spans="1:4" x14ac:dyDescent="0.25">
      <c r="A4791" s="30">
        <v>39663</v>
      </c>
      <c r="B4791" s="30" t="s">
        <v>9523</v>
      </c>
      <c r="C4791" s="30" t="s">
        <v>4116</v>
      </c>
      <c r="D4791" s="210">
        <v>23.19</v>
      </c>
    </row>
    <row r="4792" spans="1:4" x14ac:dyDescent="0.25">
      <c r="A4792" s="30">
        <v>39665</v>
      </c>
      <c r="B4792" s="30" t="s">
        <v>9524</v>
      </c>
      <c r="C4792" s="30" t="s">
        <v>4116</v>
      </c>
      <c r="D4792" s="210">
        <v>48.95</v>
      </c>
    </row>
    <row r="4793" spans="1:4" x14ac:dyDescent="0.25">
      <c r="A4793" s="30">
        <v>39752</v>
      </c>
      <c r="B4793" s="30" t="s">
        <v>9525</v>
      </c>
      <c r="C4793" s="30" t="s">
        <v>4116</v>
      </c>
      <c r="D4793" s="210">
        <v>246.13</v>
      </c>
    </row>
    <row r="4794" spans="1:4" x14ac:dyDescent="0.25">
      <c r="A4794" s="30">
        <v>7725</v>
      </c>
      <c r="B4794" s="30" t="s">
        <v>13732</v>
      </c>
      <c r="C4794" s="30" t="s">
        <v>4116</v>
      </c>
      <c r="D4794" s="210">
        <v>198.9</v>
      </c>
    </row>
    <row r="4795" spans="1:4" x14ac:dyDescent="0.25">
      <c r="A4795" s="30">
        <v>7753</v>
      </c>
      <c r="B4795" s="30" t="s">
        <v>13733</v>
      </c>
      <c r="C4795" s="30" t="s">
        <v>4116</v>
      </c>
      <c r="D4795" s="210">
        <v>387.77</v>
      </c>
    </row>
    <row r="4796" spans="1:4" x14ac:dyDescent="0.25">
      <c r="A4796" s="30">
        <v>13256</v>
      </c>
      <c r="B4796" s="30" t="s">
        <v>13734</v>
      </c>
      <c r="C4796" s="30" t="s">
        <v>4116</v>
      </c>
      <c r="D4796" s="210">
        <v>543.21</v>
      </c>
    </row>
    <row r="4797" spans="1:4" x14ac:dyDescent="0.25">
      <c r="A4797" s="30">
        <v>7757</v>
      </c>
      <c r="B4797" s="30" t="s">
        <v>13735</v>
      </c>
      <c r="C4797" s="30" t="s">
        <v>4116</v>
      </c>
      <c r="D4797" s="210">
        <v>579.14</v>
      </c>
    </row>
    <row r="4798" spans="1:4" x14ac:dyDescent="0.25">
      <c r="A4798" s="30">
        <v>7758</v>
      </c>
      <c r="B4798" s="30" t="s">
        <v>13736</v>
      </c>
      <c r="C4798" s="30" t="s">
        <v>4116</v>
      </c>
      <c r="D4798" s="210">
        <v>839.05</v>
      </c>
    </row>
    <row r="4799" spans="1:4" x14ac:dyDescent="0.25">
      <c r="A4799" s="30">
        <v>7759</v>
      </c>
      <c r="B4799" s="30" t="s">
        <v>13737</v>
      </c>
      <c r="C4799" s="30" t="s">
        <v>4116</v>
      </c>
      <c r="D4799" s="211">
        <v>2325.02</v>
      </c>
    </row>
    <row r="4800" spans="1:4" x14ac:dyDescent="0.25">
      <c r="A4800" s="30">
        <v>40334</v>
      </c>
      <c r="B4800" s="30" t="s">
        <v>13738</v>
      </c>
      <c r="C4800" s="30" t="s">
        <v>4116</v>
      </c>
      <c r="D4800" s="210">
        <v>91.09</v>
      </c>
    </row>
    <row r="4801" spans="1:4" x14ac:dyDescent="0.25">
      <c r="A4801" s="30">
        <v>7745</v>
      </c>
      <c r="B4801" s="30" t="s">
        <v>13739</v>
      </c>
      <c r="C4801" s="30" t="s">
        <v>4116</v>
      </c>
      <c r="D4801" s="210">
        <v>102.79</v>
      </c>
    </row>
    <row r="4802" spans="1:4" x14ac:dyDescent="0.25">
      <c r="A4802" s="30">
        <v>7714</v>
      </c>
      <c r="B4802" s="30" t="s">
        <v>13740</v>
      </c>
      <c r="C4802" s="30" t="s">
        <v>4116</v>
      </c>
      <c r="D4802" s="210">
        <v>122.85</v>
      </c>
    </row>
    <row r="4803" spans="1:4" x14ac:dyDescent="0.25">
      <c r="A4803" s="30">
        <v>7742</v>
      </c>
      <c r="B4803" s="30" t="s">
        <v>13741</v>
      </c>
      <c r="C4803" s="30" t="s">
        <v>4116</v>
      </c>
      <c r="D4803" s="210">
        <v>271.10000000000002</v>
      </c>
    </row>
    <row r="4804" spans="1:4" x14ac:dyDescent="0.25">
      <c r="A4804" s="30">
        <v>7750</v>
      </c>
      <c r="B4804" s="30" t="s">
        <v>13742</v>
      </c>
      <c r="C4804" s="30" t="s">
        <v>4116</v>
      </c>
      <c r="D4804" s="210">
        <v>330.94</v>
      </c>
    </row>
    <row r="4805" spans="1:4" x14ac:dyDescent="0.25">
      <c r="A4805" s="30">
        <v>7756</v>
      </c>
      <c r="B4805" s="30" t="s">
        <v>13743</v>
      </c>
      <c r="C4805" s="30" t="s">
        <v>4116</v>
      </c>
      <c r="D4805" s="210">
        <v>380.24</v>
      </c>
    </row>
    <row r="4806" spans="1:4" x14ac:dyDescent="0.25">
      <c r="A4806" s="30">
        <v>7765</v>
      </c>
      <c r="B4806" s="30" t="s">
        <v>13744</v>
      </c>
      <c r="C4806" s="30" t="s">
        <v>4116</v>
      </c>
      <c r="D4806" s="210">
        <v>426.21</v>
      </c>
    </row>
    <row r="4807" spans="1:4" x14ac:dyDescent="0.25">
      <c r="A4807" s="30">
        <v>12569</v>
      </c>
      <c r="B4807" s="30" t="s">
        <v>13745</v>
      </c>
      <c r="C4807" s="30" t="s">
        <v>4116</v>
      </c>
      <c r="D4807" s="210">
        <v>588.34</v>
      </c>
    </row>
    <row r="4808" spans="1:4" x14ac:dyDescent="0.25">
      <c r="A4808" s="30">
        <v>7766</v>
      </c>
      <c r="B4808" s="30" t="s">
        <v>13746</v>
      </c>
      <c r="C4808" s="30" t="s">
        <v>4116</v>
      </c>
      <c r="D4808" s="210">
        <v>625.11</v>
      </c>
    </row>
    <row r="4809" spans="1:4" x14ac:dyDescent="0.25">
      <c r="A4809" s="30">
        <v>7767</v>
      </c>
      <c r="B4809" s="30" t="s">
        <v>13747</v>
      </c>
      <c r="C4809" s="30" t="s">
        <v>4116</v>
      </c>
      <c r="D4809" s="210">
        <v>897.55</v>
      </c>
    </row>
    <row r="4810" spans="1:4" x14ac:dyDescent="0.25">
      <c r="A4810" s="30">
        <v>7727</v>
      </c>
      <c r="B4810" s="30" t="s">
        <v>13748</v>
      </c>
      <c r="C4810" s="30" t="s">
        <v>4116</v>
      </c>
      <c r="D4810" s="211">
        <v>2607.42</v>
      </c>
    </row>
    <row r="4811" spans="1:4" x14ac:dyDescent="0.25">
      <c r="A4811" s="30">
        <v>7760</v>
      </c>
      <c r="B4811" s="30" t="s">
        <v>13749</v>
      </c>
      <c r="C4811" s="30" t="s">
        <v>4116</v>
      </c>
      <c r="D4811" s="210">
        <v>103.62</v>
      </c>
    </row>
    <row r="4812" spans="1:4" x14ac:dyDescent="0.25">
      <c r="A4812" s="30">
        <v>7761</v>
      </c>
      <c r="B4812" s="30" t="s">
        <v>13750</v>
      </c>
      <c r="C4812" s="30" t="s">
        <v>4116</v>
      </c>
      <c r="D4812" s="210">
        <v>108.64</v>
      </c>
    </row>
    <row r="4813" spans="1:4" x14ac:dyDescent="0.25">
      <c r="A4813" s="30">
        <v>7752</v>
      </c>
      <c r="B4813" s="30" t="s">
        <v>13751</v>
      </c>
      <c r="C4813" s="30" t="s">
        <v>4116</v>
      </c>
      <c r="D4813" s="210">
        <v>132.04</v>
      </c>
    </row>
    <row r="4814" spans="1:4" x14ac:dyDescent="0.25">
      <c r="A4814" s="30">
        <v>7762</v>
      </c>
      <c r="B4814" s="30" t="s">
        <v>13752</v>
      </c>
      <c r="C4814" s="30" t="s">
        <v>4116</v>
      </c>
      <c r="D4814" s="210">
        <v>172.57</v>
      </c>
    </row>
    <row r="4815" spans="1:4" x14ac:dyDescent="0.25">
      <c r="A4815" s="30">
        <v>7722</v>
      </c>
      <c r="B4815" s="30" t="s">
        <v>13753</v>
      </c>
      <c r="C4815" s="30" t="s">
        <v>4116</v>
      </c>
      <c r="D4815" s="210">
        <v>264.08</v>
      </c>
    </row>
    <row r="4816" spans="1:4" x14ac:dyDescent="0.25">
      <c r="A4816" s="30">
        <v>7763</v>
      </c>
      <c r="B4816" s="30" t="s">
        <v>13754</v>
      </c>
      <c r="C4816" s="30" t="s">
        <v>4116</v>
      </c>
      <c r="D4816" s="210">
        <v>321.75</v>
      </c>
    </row>
    <row r="4817" spans="1:4" x14ac:dyDescent="0.25">
      <c r="A4817" s="30">
        <v>7764</v>
      </c>
      <c r="B4817" s="30" t="s">
        <v>13755</v>
      </c>
      <c r="C4817" s="30" t="s">
        <v>4116</v>
      </c>
      <c r="D4817" s="210">
        <v>384.42</v>
      </c>
    </row>
    <row r="4818" spans="1:4" x14ac:dyDescent="0.25">
      <c r="A4818" s="30">
        <v>12572</v>
      </c>
      <c r="B4818" s="30" t="s">
        <v>13756</v>
      </c>
      <c r="C4818" s="30" t="s">
        <v>4116</v>
      </c>
      <c r="D4818" s="210">
        <v>543.21</v>
      </c>
    </row>
    <row r="4819" spans="1:4" x14ac:dyDescent="0.25">
      <c r="A4819" s="30">
        <v>12573</v>
      </c>
      <c r="B4819" s="30" t="s">
        <v>13757</v>
      </c>
      <c r="C4819" s="30" t="s">
        <v>4116</v>
      </c>
      <c r="D4819" s="210">
        <v>714.53</v>
      </c>
    </row>
    <row r="4820" spans="1:4" x14ac:dyDescent="0.25">
      <c r="A4820" s="30">
        <v>12574</v>
      </c>
      <c r="B4820" s="30" t="s">
        <v>13758</v>
      </c>
      <c r="C4820" s="30" t="s">
        <v>4116</v>
      </c>
      <c r="D4820" s="210">
        <v>863.96</v>
      </c>
    </row>
    <row r="4821" spans="1:4" x14ac:dyDescent="0.25">
      <c r="A4821" s="30">
        <v>12575</v>
      </c>
      <c r="B4821" s="30" t="s">
        <v>13759</v>
      </c>
      <c r="C4821" s="30" t="s">
        <v>4116</v>
      </c>
      <c r="D4821" s="211">
        <v>1312.07</v>
      </c>
    </row>
    <row r="4822" spans="1:4" x14ac:dyDescent="0.25">
      <c r="A4822" s="30">
        <v>12576</v>
      </c>
      <c r="B4822" s="30" t="s">
        <v>13760</v>
      </c>
      <c r="C4822" s="30" t="s">
        <v>4116</v>
      </c>
      <c r="D4822" s="210">
        <v>158.78</v>
      </c>
    </row>
    <row r="4823" spans="1:4" x14ac:dyDescent="0.25">
      <c r="A4823" s="30">
        <v>12577</v>
      </c>
      <c r="B4823" s="30" t="s">
        <v>13761</v>
      </c>
      <c r="C4823" s="30" t="s">
        <v>4116</v>
      </c>
      <c r="D4823" s="210">
        <v>213.94</v>
      </c>
    </row>
    <row r="4824" spans="1:4" x14ac:dyDescent="0.25">
      <c r="A4824" s="30">
        <v>12578</v>
      </c>
      <c r="B4824" s="30" t="s">
        <v>13762</v>
      </c>
      <c r="C4824" s="30" t="s">
        <v>4116</v>
      </c>
      <c r="D4824" s="210">
        <v>259.07</v>
      </c>
    </row>
    <row r="4825" spans="1:4" x14ac:dyDescent="0.25">
      <c r="A4825" s="30">
        <v>12579</v>
      </c>
      <c r="B4825" s="30" t="s">
        <v>13763</v>
      </c>
      <c r="C4825" s="30" t="s">
        <v>4116</v>
      </c>
      <c r="D4825" s="210">
        <v>446.27</v>
      </c>
    </row>
    <row r="4826" spans="1:4" x14ac:dyDescent="0.25">
      <c r="A4826" s="30">
        <v>12580</v>
      </c>
      <c r="B4826" s="30" t="s">
        <v>13764</v>
      </c>
      <c r="C4826" s="30" t="s">
        <v>4116</v>
      </c>
      <c r="D4826" s="210">
        <v>464.99</v>
      </c>
    </row>
    <row r="4827" spans="1:4" x14ac:dyDescent="0.25">
      <c r="A4827" s="30">
        <v>12581</v>
      </c>
      <c r="B4827" s="30" t="s">
        <v>13765</v>
      </c>
      <c r="C4827" s="30" t="s">
        <v>4116</v>
      </c>
      <c r="D4827" s="210">
        <v>498.08</v>
      </c>
    </row>
    <row r="4828" spans="1:4" x14ac:dyDescent="0.25">
      <c r="A4828" s="30">
        <v>7720</v>
      </c>
      <c r="B4828" s="30" t="s">
        <v>13766</v>
      </c>
      <c r="C4828" s="30" t="s">
        <v>4116</v>
      </c>
      <c r="D4828" s="210">
        <v>778.88</v>
      </c>
    </row>
    <row r="4829" spans="1:4" x14ac:dyDescent="0.25">
      <c r="A4829" s="30">
        <v>40335</v>
      </c>
      <c r="B4829" s="30" t="s">
        <v>13767</v>
      </c>
      <c r="C4829" s="30" t="s">
        <v>4116</v>
      </c>
      <c r="D4829" s="210">
        <v>162.96</v>
      </c>
    </row>
    <row r="4830" spans="1:4" x14ac:dyDescent="0.25">
      <c r="A4830" s="30">
        <v>7740</v>
      </c>
      <c r="B4830" s="30" t="s">
        <v>13768</v>
      </c>
      <c r="C4830" s="30" t="s">
        <v>4116</v>
      </c>
      <c r="D4830" s="210">
        <v>167.14</v>
      </c>
    </row>
    <row r="4831" spans="1:4" x14ac:dyDescent="0.25">
      <c r="A4831" s="30">
        <v>7741</v>
      </c>
      <c r="B4831" s="30" t="s">
        <v>13769</v>
      </c>
      <c r="C4831" s="30" t="s">
        <v>4116</v>
      </c>
      <c r="D4831" s="210">
        <v>309.20999999999998</v>
      </c>
    </row>
    <row r="4832" spans="1:4" x14ac:dyDescent="0.25">
      <c r="A4832" s="30">
        <v>7774</v>
      </c>
      <c r="B4832" s="30" t="s">
        <v>13770</v>
      </c>
      <c r="C4832" s="30" t="s">
        <v>4116</v>
      </c>
      <c r="D4832" s="210">
        <v>379.41</v>
      </c>
    </row>
    <row r="4833" spans="1:4" x14ac:dyDescent="0.25">
      <c r="A4833" s="30">
        <v>7744</v>
      </c>
      <c r="B4833" s="30" t="s">
        <v>13771</v>
      </c>
      <c r="C4833" s="30" t="s">
        <v>4116</v>
      </c>
      <c r="D4833" s="210">
        <v>495.57</v>
      </c>
    </row>
    <row r="4834" spans="1:4" x14ac:dyDescent="0.25">
      <c r="A4834" s="30">
        <v>7773</v>
      </c>
      <c r="B4834" s="30" t="s">
        <v>13772</v>
      </c>
      <c r="C4834" s="30" t="s">
        <v>4116</v>
      </c>
      <c r="D4834" s="210">
        <v>506.52</v>
      </c>
    </row>
    <row r="4835" spans="1:4" x14ac:dyDescent="0.25">
      <c r="A4835" s="30">
        <v>7754</v>
      </c>
      <c r="B4835" s="30" t="s">
        <v>13773</v>
      </c>
      <c r="C4835" s="30" t="s">
        <v>4116</v>
      </c>
      <c r="D4835" s="210">
        <v>768.02</v>
      </c>
    </row>
    <row r="4836" spans="1:4" x14ac:dyDescent="0.25">
      <c r="A4836" s="30">
        <v>7735</v>
      </c>
      <c r="B4836" s="30" t="s">
        <v>13774</v>
      </c>
      <c r="C4836" s="30" t="s">
        <v>4116</v>
      </c>
      <c r="D4836" s="210">
        <v>994.5</v>
      </c>
    </row>
    <row r="4837" spans="1:4" x14ac:dyDescent="0.25">
      <c r="A4837" s="30">
        <v>7755</v>
      </c>
      <c r="B4837" s="30" t="s">
        <v>13775</v>
      </c>
      <c r="C4837" s="30" t="s">
        <v>4116</v>
      </c>
      <c r="D4837" s="210">
        <v>197.22</v>
      </c>
    </row>
    <row r="4838" spans="1:4" x14ac:dyDescent="0.25">
      <c r="A4838" s="30">
        <v>7776</v>
      </c>
      <c r="B4838" s="30" t="s">
        <v>13776</v>
      </c>
      <c r="C4838" s="30" t="s">
        <v>4116</v>
      </c>
      <c r="D4838" s="210">
        <v>411.17</v>
      </c>
    </row>
    <row r="4839" spans="1:4" x14ac:dyDescent="0.25">
      <c r="A4839" s="30">
        <v>7743</v>
      </c>
      <c r="B4839" s="30" t="s">
        <v>13777</v>
      </c>
      <c r="C4839" s="30" t="s">
        <v>4116</v>
      </c>
      <c r="D4839" s="210">
        <v>435.4</v>
      </c>
    </row>
    <row r="4840" spans="1:4" x14ac:dyDescent="0.25">
      <c r="A4840" s="30">
        <v>7733</v>
      </c>
      <c r="B4840" s="30" t="s">
        <v>13778</v>
      </c>
      <c r="C4840" s="30" t="s">
        <v>4116</v>
      </c>
      <c r="D4840" s="210">
        <v>568.28</v>
      </c>
    </row>
    <row r="4841" spans="1:4" x14ac:dyDescent="0.25">
      <c r="A4841" s="30">
        <v>7775</v>
      </c>
      <c r="B4841" s="30" t="s">
        <v>13779</v>
      </c>
      <c r="C4841" s="30" t="s">
        <v>4116</v>
      </c>
      <c r="D4841" s="210">
        <v>622.6</v>
      </c>
    </row>
    <row r="4842" spans="1:4" x14ac:dyDescent="0.25">
      <c r="A4842" s="30">
        <v>7734</v>
      </c>
      <c r="B4842" s="30" t="s">
        <v>13780</v>
      </c>
      <c r="C4842" s="30" t="s">
        <v>4116</v>
      </c>
      <c r="D4842" s="210">
        <v>881.67</v>
      </c>
    </row>
    <row r="4843" spans="1:4" x14ac:dyDescent="0.25">
      <c r="A4843" s="30">
        <v>37449</v>
      </c>
      <c r="B4843" s="30" t="s">
        <v>13781</v>
      </c>
      <c r="C4843" s="30" t="s">
        <v>4116</v>
      </c>
      <c r="D4843" s="210">
        <v>22</v>
      </c>
    </row>
    <row r="4844" spans="1:4" x14ac:dyDescent="0.25">
      <c r="A4844" s="30">
        <v>37450</v>
      </c>
      <c r="B4844" s="30" t="s">
        <v>13782</v>
      </c>
      <c r="C4844" s="30" t="s">
        <v>4116</v>
      </c>
      <c r="D4844" s="210">
        <v>30.79</v>
      </c>
    </row>
    <row r="4845" spans="1:4" x14ac:dyDescent="0.25">
      <c r="A4845" s="30">
        <v>37451</v>
      </c>
      <c r="B4845" s="30" t="s">
        <v>13783</v>
      </c>
      <c r="C4845" s="30" t="s">
        <v>4116</v>
      </c>
      <c r="D4845" s="210">
        <v>43</v>
      </c>
    </row>
    <row r="4846" spans="1:4" x14ac:dyDescent="0.25">
      <c r="A4846" s="30">
        <v>37452</v>
      </c>
      <c r="B4846" s="30" t="s">
        <v>13784</v>
      </c>
      <c r="C4846" s="30" t="s">
        <v>4116</v>
      </c>
      <c r="D4846" s="210">
        <v>62.5</v>
      </c>
    </row>
    <row r="4847" spans="1:4" x14ac:dyDescent="0.25">
      <c r="A4847" s="30">
        <v>37453</v>
      </c>
      <c r="B4847" s="30" t="s">
        <v>13785</v>
      </c>
      <c r="C4847" s="30" t="s">
        <v>4116</v>
      </c>
      <c r="D4847" s="210">
        <v>71.97</v>
      </c>
    </row>
    <row r="4848" spans="1:4" x14ac:dyDescent="0.25">
      <c r="A4848" s="30">
        <v>7778</v>
      </c>
      <c r="B4848" s="30" t="s">
        <v>13786</v>
      </c>
      <c r="C4848" s="30" t="s">
        <v>4116</v>
      </c>
      <c r="D4848" s="210">
        <v>26.99</v>
      </c>
    </row>
    <row r="4849" spans="1:4" x14ac:dyDescent="0.25">
      <c r="A4849" s="30">
        <v>7796</v>
      </c>
      <c r="B4849" s="30" t="s">
        <v>13787</v>
      </c>
      <c r="C4849" s="30" t="s">
        <v>4116</v>
      </c>
      <c r="D4849" s="210">
        <v>37</v>
      </c>
    </row>
    <row r="4850" spans="1:4" x14ac:dyDescent="0.25">
      <c r="A4850" s="30">
        <v>7781</v>
      </c>
      <c r="B4850" s="30" t="s">
        <v>13788</v>
      </c>
      <c r="C4850" s="30" t="s">
        <v>4116</v>
      </c>
      <c r="D4850" s="210">
        <v>43.72</v>
      </c>
    </row>
    <row r="4851" spans="1:4" x14ac:dyDescent="0.25">
      <c r="A4851" s="30">
        <v>7795</v>
      </c>
      <c r="B4851" s="30" t="s">
        <v>13789</v>
      </c>
      <c r="C4851" s="30" t="s">
        <v>4116</v>
      </c>
      <c r="D4851" s="210">
        <v>65.069999999999993</v>
      </c>
    </row>
    <row r="4852" spans="1:4" x14ac:dyDescent="0.25">
      <c r="A4852" s="30">
        <v>7791</v>
      </c>
      <c r="B4852" s="30" t="s">
        <v>13790</v>
      </c>
      <c r="C4852" s="30" t="s">
        <v>4116</v>
      </c>
      <c r="D4852" s="210">
        <v>77.89</v>
      </c>
    </row>
    <row r="4853" spans="1:4" x14ac:dyDescent="0.25">
      <c r="A4853" s="30">
        <v>7783</v>
      </c>
      <c r="B4853" s="30" t="s">
        <v>13791</v>
      </c>
      <c r="C4853" s="30" t="s">
        <v>4116</v>
      </c>
      <c r="D4853" s="210">
        <v>27.6</v>
      </c>
    </row>
    <row r="4854" spans="1:4" x14ac:dyDescent="0.25">
      <c r="A4854" s="30">
        <v>7790</v>
      </c>
      <c r="B4854" s="30" t="s">
        <v>13792</v>
      </c>
      <c r="C4854" s="30" t="s">
        <v>4116</v>
      </c>
      <c r="D4854" s="210">
        <v>43.5</v>
      </c>
    </row>
    <row r="4855" spans="1:4" x14ac:dyDescent="0.25">
      <c r="A4855" s="30">
        <v>7785</v>
      </c>
      <c r="B4855" s="30" t="s">
        <v>13793</v>
      </c>
      <c r="C4855" s="30" t="s">
        <v>4116</v>
      </c>
      <c r="D4855" s="210">
        <v>48</v>
      </c>
    </row>
    <row r="4856" spans="1:4" x14ac:dyDescent="0.25">
      <c r="A4856" s="30">
        <v>7792</v>
      </c>
      <c r="B4856" s="30" t="s">
        <v>13794</v>
      </c>
      <c r="C4856" s="30" t="s">
        <v>4116</v>
      </c>
      <c r="D4856" s="210">
        <v>68.069999999999993</v>
      </c>
    </row>
    <row r="4857" spans="1:4" x14ac:dyDescent="0.25">
      <c r="A4857" s="30">
        <v>7793</v>
      </c>
      <c r="B4857" s="30" t="s">
        <v>13795</v>
      </c>
      <c r="C4857" s="30" t="s">
        <v>4116</v>
      </c>
      <c r="D4857" s="210">
        <v>80.400000000000006</v>
      </c>
    </row>
    <row r="4858" spans="1:4" x14ac:dyDescent="0.25">
      <c r="A4858" s="30">
        <v>13159</v>
      </c>
      <c r="B4858" s="30" t="s">
        <v>13796</v>
      </c>
      <c r="C4858" s="30" t="s">
        <v>4116</v>
      </c>
      <c r="D4858" s="210">
        <v>70</v>
      </c>
    </row>
    <row r="4859" spans="1:4" x14ac:dyDescent="0.25">
      <c r="A4859" s="30">
        <v>13168</v>
      </c>
      <c r="B4859" s="30" t="s">
        <v>13797</v>
      </c>
      <c r="C4859" s="30" t="s">
        <v>4116</v>
      </c>
      <c r="D4859" s="210">
        <v>85</v>
      </c>
    </row>
    <row r="4860" spans="1:4" x14ac:dyDescent="0.25">
      <c r="A4860" s="30">
        <v>13173</v>
      </c>
      <c r="B4860" s="30" t="s">
        <v>13798</v>
      </c>
      <c r="C4860" s="30" t="s">
        <v>4116</v>
      </c>
      <c r="D4860" s="210">
        <v>114.99</v>
      </c>
    </row>
    <row r="4861" spans="1:4" x14ac:dyDescent="0.25">
      <c r="A4861" s="30">
        <v>12583</v>
      </c>
      <c r="B4861" s="30" t="s">
        <v>13799</v>
      </c>
      <c r="C4861" s="30" t="s">
        <v>4116</v>
      </c>
      <c r="D4861" s="210">
        <v>22.99</v>
      </c>
    </row>
    <row r="4862" spans="1:4" x14ac:dyDescent="0.25">
      <c r="A4862" s="30">
        <v>12584</v>
      </c>
      <c r="B4862" s="30" t="s">
        <v>13800</v>
      </c>
      <c r="C4862" s="30" t="s">
        <v>4116</v>
      </c>
      <c r="D4862" s="210">
        <v>29.99</v>
      </c>
    </row>
    <row r="4863" spans="1:4" x14ac:dyDescent="0.25">
      <c r="A4863" s="30">
        <v>12613</v>
      </c>
      <c r="B4863" s="30" t="s">
        <v>9526</v>
      </c>
      <c r="C4863" s="30" t="s">
        <v>4113</v>
      </c>
      <c r="D4863" s="210">
        <v>19.05</v>
      </c>
    </row>
    <row r="4864" spans="1:4" x14ac:dyDescent="0.25">
      <c r="A4864" s="30">
        <v>1031</v>
      </c>
      <c r="B4864" s="30" t="s">
        <v>9527</v>
      </c>
      <c r="C4864" s="30" t="s">
        <v>4113</v>
      </c>
      <c r="D4864" s="210">
        <v>12.12</v>
      </c>
    </row>
    <row r="4865" spans="1:4" x14ac:dyDescent="0.25">
      <c r="A4865" s="30">
        <v>39707</v>
      </c>
      <c r="B4865" s="30" t="s">
        <v>9528</v>
      </c>
      <c r="C4865" s="30" t="s">
        <v>4116</v>
      </c>
      <c r="D4865" s="210">
        <v>3.89</v>
      </c>
    </row>
    <row r="4866" spans="1:4" x14ac:dyDescent="0.25">
      <c r="A4866" s="30">
        <v>39708</v>
      </c>
      <c r="B4866" s="30" t="s">
        <v>9529</v>
      </c>
      <c r="C4866" s="30" t="s">
        <v>4116</v>
      </c>
      <c r="D4866" s="210">
        <v>3.77</v>
      </c>
    </row>
    <row r="4867" spans="1:4" x14ac:dyDescent="0.25">
      <c r="A4867" s="30">
        <v>39710</v>
      </c>
      <c r="B4867" s="30" t="s">
        <v>9530</v>
      </c>
      <c r="C4867" s="30" t="s">
        <v>4116</v>
      </c>
      <c r="D4867" s="210">
        <v>2.65</v>
      </c>
    </row>
    <row r="4868" spans="1:4" x14ac:dyDescent="0.25">
      <c r="A4868" s="30">
        <v>39709</v>
      </c>
      <c r="B4868" s="30" t="s">
        <v>9531</v>
      </c>
      <c r="C4868" s="30" t="s">
        <v>4116</v>
      </c>
      <c r="D4868" s="210">
        <v>3.68</v>
      </c>
    </row>
    <row r="4869" spans="1:4" x14ac:dyDescent="0.25">
      <c r="A4869" s="30">
        <v>39711</v>
      </c>
      <c r="B4869" s="30" t="s">
        <v>9532</v>
      </c>
      <c r="C4869" s="30" t="s">
        <v>4116</v>
      </c>
      <c r="D4869" s="210">
        <v>4.13</v>
      </c>
    </row>
    <row r="4870" spans="1:4" x14ac:dyDescent="0.25">
      <c r="A4870" s="30">
        <v>39712</v>
      </c>
      <c r="B4870" s="30" t="s">
        <v>9533</v>
      </c>
      <c r="C4870" s="30" t="s">
        <v>4116</v>
      </c>
      <c r="D4870" s="210">
        <v>1.45</v>
      </c>
    </row>
    <row r="4871" spans="1:4" x14ac:dyDescent="0.25">
      <c r="A4871" s="30">
        <v>39713</v>
      </c>
      <c r="B4871" s="30" t="s">
        <v>9534</v>
      </c>
      <c r="C4871" s="30" t="s">
        <v>4116</v>
      </c>
      <c r="D4871" s="210">
        <v>1.1399999999999999</v>
      </c>
    </row>
    <row r="4872" spans="1:4" x14ac:dyDescent="0.25">
      <c r="A4872" s="30">
        <v>39714</v>
      </c>
      <c r="B4872" s="30" t="s">
        <v>9535</v>
      </c>
      <c r="C4872" s="30" t="s">
        <v>4116</v>
      </c>
      <c r="D4872" s="210">
        <v>2.62</v>
      </c>
    </row>
    <row r="4873" spans="1:4" x14ac:dyDescent="0.25">
      <c r="A4873" s="30">
        <v>39715</v>
      </c>
      <c r="B4873" s="30" t="s">
        <v>9536</v>
      </c>
      <c r="C4873" s="30" t="s">
        <v>4116</v>
      </c>
      <c r="D4873" s="210">
        <v>1.87</v>
      </c>
    </row>
    <row r="4874" spans="1:4" x14ac:dyDescent="0.25">
      <c r="A4874" s="30">
        <v>39716</v>
      </c>
      <c r="B4874" s="30" t="s">
        <v>9537</v>
      </c>
      <c r="C4874" s="30" t="s">
        <v>4116</v>
      </c>
      <c r="D4874" s="210">
        <v>1.41</v>
      </c>
    </row>
    <row r="4875" spans="1:4" x14ac:dyDescent="0.25">
      <c r="A4875" s="30">
        <v>39718</v>
      </c>
      <c r="B4875" s="30" t="s">
        <v>9538</v>
      </c>
      <c r="C4875" s="30" t="s">
        <v>4116</v>
      </c>
      <c r="D4875" s="210">
        <v>2.41</v>
      </c>
    </row>
    <row r="4876" spans="1:4" x14ac:dyDescent="0.25">
      <c r="A4876" s="30">
        <v>9813</v>
      </c>
      <c r="B4876" s="30" t="s">
        <v>9539</v>
      </c>
      <c r="C4876" s="30" t="s">
        <v>4116</v>
      </c>
      <c r="D4876" s="210">
        <v>4.0599999999999996</v>
      </c>
    </row>
    <row r="4877" spans="1:4" x14ac:dyDescent="0.25">
      <c r="A4877" s="30">
        <v>9815</v>
      </c>
      <c r="B4877" s="30" t="s">
        <v>9540</v>
      </c>
      <c r="C4877" s="30" t="s">
        <v>4116</v>
      </c>
      <c r="D4877" s="210">
        <v>8.01</v>
      </c>
    </row>
    <row r="4878" spans="1:4" x14ac:dyDescent="0.25">
      <c r="A4878" s="30">
        <v>25876</v>
      </c>
      <c r="B4878" s="30" t="s">
        <v>9541</v>
      </c>
      <c r="C4878" s="30" t="s">
        <v>4116</v>
      </c>
      <c r="D4878" s="211">
        <v>3989.62</v>
      </c>
    </row>
    <row r="4879" spans="1:4" x14ac:dyDescent="0.25">
      <c r="A4879" s="30">
        <v>25888</v>
      </c>
      <c r="B4879" s="30" t="s">
        <v>9542</v>
      </c>
      <c r="C4879" s="30" t="s">
        <v>4116</v>
      </c>
      <c r="D4879" s="210">
        <v>97.78</v>
      </c>
    </row>
    <row r="4880" spans="1:4" x14ac:dyDescent="0.25">
      <c r="A4880" s="30">
        <v>25874</v>
      </c>
      <c r="B4880" s="30" t="s">
        <v>9543</v>
      </c>
      <c r="C4880" s="30" t="s">
        <v>4116</v>
      </c>
      <c r="D4880" s="211">
        <v>6997.2</v>
      </c>
    </row>
    <row r="4881" spans="1:4" x14ac:dyDescent="0.25">
      <c r="A4881" s="30">
        <v>25877</v>
      </c>
      <c r="B4881" s="30" t="s">
        <v>9544</v>
      </c>
      <c r="C4881" s="30" t="s">
        <v>4116</v>
      </c>
      <c r="D4881" s="211">
        <v>9547.94</v>
      </c>
    </row>
    <row r="4882" spans="1:4" x14ac:dyDescent="0.25">
      <c r="A4882" s="30">
        <v>25878</v>
      </c>
      <c r="B4882" s="30" t="s">
        <v>9545</v>
      </c>
      <c r="C4882" s="30" t="s">
        <v>4116</v>
      </c>
      <c r="D4882" s="210">
        <v>209.88</v>
      </c>
    </row>
    <row r="4883" spans="1:4" x14ac:dyDescent="0.25">
      <c r="A4883" s="30">
        <v>25879</v>
      </c>
      <c r="B4883" s="30" t="s">
        <v>9546</v>
      </c>
      <c r="C4883" s="30" t="s">
        <v>4116</v>
      </c>
      <c r="D4883" s="211">
        <v>9057.36</v>
      </c>
    </row>
    <row r="4884" spans="1:4" x14ac:dyDescent="0.25">
      <c r="A4884" s="30">
        <v>25887</v>
      </c>
      <c r="B4884" s="30" t="s">
        <v>9547</v>
      </c>
      <c r="C4884" s="30" t="s">
        <v>4116</v>
      </c>
      <c r="D4884" s="211">
        <v>3618.56</v>
      </c>
    </row>
    <row r="4885" spans="1:4" x14ac:dyDescent="0.25">
      <c r="A4885" s="30">
        <v>25880</v>
      </c>
      <c r="B4885" s="30" t="s">
        <v>9548</v>
      </c>
      <c r="C4885" s="30" t="s">
        <v>4116</v>
      </c>
      <c r="D4885" s="210">
        <v>327.18</v>
      </c>
    </row>
    <row r="4886" spans="1:4" x14ac:dyDescent="0.25">
      <c r="A4886" s="30">
        <v>25881</v>
      </c>
      <c r="B4886" s="30" t="s">
        <v>9549</v>
      </c>
      <c r="C4886" s="30" t="s">
        <v>4116</v>
      </c>
      <c r="D4886" s="210">
        <v>801.69</v>
      </c>
    </row>
    <row r="4887" spans="1:4" x14ac:dyDescent="0.25">
      <c r="A4887" s="30">
        <v>25882</v>
      </c>
      <c r="B4887" s="30" t="s">
        <v>9550</v>
      </c>
      <c r="C4887" s="30" t="s">
        <v>4116</v>
      </c>
      <c r="D4887" s="211">
        <v>1291.23</v>
      </c>
    </row>
    <row r="4888" spans="1:4" x14ac:dyDescent="0.25">
      <c r="A4888" s="30">
        <v>25883</v>
      </c>
      <c r="B4888" s="30" t="s">
        <v>9551</v>
      </c>
      <c r="C4888" s="30" t="s">
        <v>4116</v>
      </c>
      <c r="D4888" s="210">
        <v>20.83</v>
      </c>
    </row>
    <row r="4889" spans="1:4" x14ac:dyDescent="0.25">
      <c r="A4889" s="30">
        <v>25884</v>
      </c>
      <c r="B4889" s="30" t="s">
        <v>9552</v>
      </c>
      <c r="C4889" s="30" t="s">
        <v>4116</v>
      </c>
      <c r="D4889" s="211">
        <v>2266.9299999999998</v>
      </c>
    </row>
    <row r="4890" spans="1:4" x14ac:dyDescent="0.25">
      <c r="A4890" s="30">
        <v>25885</v>
      </c>
      <c r="B4890" s="30" t="s">
        <v>9553</v>
      </c>
      <c r="C4890" s="30" t="s">
        <v>4116</v>
      </c>
      <c r="D4890" s="211">
        <v>3371.57</v>
      </c>
    </row>
    <row r="4891" spans="1:4" x14ac:dyDescent="0.25">
      <c r="A4891" s="30">
        <v>25889</v>
      </c>
      <c r="B4891" s="30" t="s">
        <v>9554</v>
      </c>
      <c r="C4891" s="30" t="s">
        <v>4116</v>
      </c>
      <c r="D4891" s="211">
        <v>1690.75</v>
      </c>
    </row>
    <row r="4892" spans="1:4" x14ac:dyDescent="0.25">
      <c r="A4892" s="30">
        <v>25886</v>
      </c>
      <c r="B4892" s="30" t="s">
        <v>9555</v>
      </c>
      <c r="C4892" s="30" t="s">
        <v>4116</v>
      </c>
      <c r="D4892" s="210">
        <v>46.58</v>
      </c>
    </row>
    <row r="4893" spans="1:4" x14ac:dyDescent="0.25">
      <c r="A4893" s="30">
        <v>25875</v>
      </c>
      <c r="B4893" s="30" t="s">
        <v>9556</v>
      </c>
      <c r="C4893" s="30" t="s">
        <v>4116</v>
      </c>
      <c r="D4893" s="211">
        <v>2205.87</v>
      </c>
    </row>
    <row r="4894" spans="1:4" x14ac:dyDescent="0.25">
      <c r="A4894" s="30">
        <v>9876</v>
      </c>
      <c r="B4894" s="30" t="s">
        <v>9557</v>
      </c>
      <c r="C4894" s="30" t="s">
        <v>4116</v>
      </c>
      <c r="D4894" s="210">
        <v>20.420000000000002</v>
      </c>
    </row>
    <row r="4895" spans="1:4" x14ac:dyDescent="0.25">
      <c r="A4895" s="30">
        <v>9877</v>
      </c>
      <c r="B4895" s="30" t="s">
        <v>9558</v>
      </c>
      <c r="C4895" s="30" t="s">
        <v>4116</v>
      </c>
      <c r="D4895" s="210">
        <v>71.55</v>
      </c>
    </row>
    <row r="4896" spans="1:4" x14ac:dyDescent="0.25">
      <c r="A4896" s="30">
        <v>9878</v>
      </c>
      <c r="B4896" s="30" t="s">
        <v>9559</v>
      </c>
      <c r="C4896" s="30" t="s">
        <v>4116</v>
      </c>
      <c r="D4896" s="210">
        <v>93.2</v>
      </c>
    </row>
    <row r="4897" spans="1:4" x14ac:dyDescent="0.25">
      <c r="A4897" s="30">
        <v>9879</v>
      </c>
      <c r="B4897" s="30" t="s">
        <v>9560</v>
      </c>
      <c r="C4897" s="30" t="s">
        <v>4116</v>
      </c>
      <c r="D4897" s="210">
        <v>222.45</v>
      </c>
    </row>
    <row r="4898" spans="1:4" x14ac:dyDescent="0.25">
      <c r="A4898" s="30">
        <v>41986</v>
      </c>
      <c r="B4898" s="30" t="s">
        <v>13801</v>
      </c>
      <c r="C4898" s="30" t="s">
        <v>4116</v>
      </c>
      <c r="D4898" s="211">
        <v>3218.17</v>
      </c>
    </row>
    <row r="4899" spans="1:4" x14ac:dyDescent="0.25">
      <c r="A4899" s="30">
        <v>43422</v>
      </c>
      <c r="B4899" s="30" t="s">
        <v>13802</v>
      </c>
      <c r="C4899" s="30" t="s">
        <v>4116</v>
      </c>
      <c r="D4899" s="211">
        <v>3946.77</v>
      </c>
    </row>
    <row r="4900" spans="1:4" x14ac:dyDescent="0.25">
      <c r="A4900" s="30">
        <v>41987</v>
      </c>
      <c r="B4900" s="30" t="s">
        <v>13803</v>
      </c>
      <c r="C4900" s="30" t="s">
        <v>4116</v>
      </c>
      <c r="D4900" s="211">
        <v>4574.63</v>
      </c>
    </row>
    <row r="4901" spans="1:4" x14ac:dyDescent="0.25">
      <c r="A4901" s="30">
        <v>41988</v>
      </c>
      <c r="B4901" s="30" t="s">
        <v>13804</v>
      </c>
      <c r="C4901" s="30" t="s">
        <v>4116</v>
      </c>
      <c r="D4901" s="211">
        <v>6042.43</v>
      </c>
    </row>
    <row r="4902" spans="1:4" x14ac:dyDescent="0.25">
      <c r="A4902" s="30">
        <v>41697</v>
      </c>
      <c r="B4902" s="30" t="s">
        <v>13805</v>
      </c>
      <c r="C4902" s="30" t="s">
        <v>4116</v>
      </c>
      <c r="D4902" s="211">
        <v>1071</v>
      </c>
    </row>
    <row r="4903" spans="1:4" x14ac:dyDescent="0.25">
      <c r="A4903" s="30">
        <v>41985</v>
      </c>
      <c r="B4903" s="30" t="s">
        <v>13806</v>
      </c>
      <c r="C4903" s="30" t="s">
        <v>4116</v>
      </c>
      <c r="D4903" s="211">
        <v>1491.62</v>
      </c>
    </row>
    <row r="4904" spans="1:4" x14ac:dyDescent="0.25">
      <c r="A4904" s="30">
        <v>41699</v>
      </c>
      <c r="B4904" s="30" t="s">
        <v>13807</v>
      </c>
      <c r="C4904" s="30" t="s">
        <v>4116</v>
      </c>
      <c r="D4904" s="211">
        <v>2123.9899999999998</v>
      </c>
    </row>
    <row r="4905" spans="1:4" x14ac:dyDescent="0.25">
      <c r="A4905" s="30">
        <v>38053</v>
      </c>
      <c r="B4905" s="30" t="s">
        <v>9561</v>
      </c>
      <c r="C4905" s="30" t="s">
        <v>4116</v>
      </c>
      <c r="D4905" s="210">
        <v>18.690000000000001</v>
      </c>
    </row>
    <row r="4906" spans="1:4" x14ac:dyDescent="0.25">
      <c r="A4906" s="30">
        <v>38054</v>
      </c>
      <c r="B4906" s="30" t="s">
        <v>9562</v>
      </c>
      <c r="C4906" s="30" t="s">
        <v>4116</v>
      </c>
      <c r="D4906" s="210">
        <v>32.130000000000003</v>
      </c>
    </row>
    <row r="4907" spans="1:4" x14ac:dyDescent="0.25">
      <c r="A4907" s="30">
        <v>38052</v>
      </c>
      <c r="B4907" s="30" t="s">
        <v>9563</v>
      </c>
      <c r="C4907" s="30" t="s">
        <v>4116</v>
      </c>
      <c r="D4907" s="210">
        <v>9.0500000000000007</v>
      </c>
    </row>
    <row r="4908" spans="1:4" x14ac:dyDescent="0.25">
      <c r="A4908" s="30">
        <v>38051</v>
      </c>
      <c r="B4908" s="30" t="s">
        <v>9564</v>
      </c>
      <c r="C4908" s="30" t="s">
        <v>4116</v>
      </c>
      <c r="D4908" s="210">
        <v>5.64</v>
      </c>
    </row>
    <row r="4909" spans="1:4" x14ac:dyDescent="0.25">
      <c r="A4909" s="30">
        <v>38787</v>
      </c>
      <c r="B4909" s="30" t="s">
        <v>9565</v>
      </c>
      <c r="C4909" s="30" t="s">
        <v>4116</v>
      </c>
      <c r="D4909" s="210">
        <v>5.8</v>
      </c>
    </row>
    <row r="4910" spans="1:4" x14ac:dyDescent="0.25">
      <c r="A4910" s="30">
        <v>38825</v>
      </c>
      <c r="B4910" s="30" t="s">
        <v>9566</v>
      </c>
      <c r="C4910" s="30" t="s">
        <v>4116</v>
      </c>
      <c r="D4910" s="210">
        <v>7.6</v>
      </c>
    </row>
    <row r="4911" spans="1:4" x14ac:dyDescent="0.25">
      <c r="A4911" s="30">
        <v>38826</v>
      </c>
      <c r="B4911" s="30" t="s">
        <v>9567</v>
      </c>
      <c r="C4911" s="30" t="s">
        <v>4116</v>
      </c>
      <c r="D4911" s="210">
        <v>11.26</v>
      </c>
    </row>
    <row r="4912" spans="1:4" x14ac:dyDescent="0.25">
      <c r="A4912" s="30">
        <v>38827</v>
      </c>
      <c r="B4912" s="30" t="s">
        <v>9568</v>
      </c>
      <c r="C4912" s="30" t="s">
        <v>4116</v>
      </c>
      <c r="D4912" s="210">
        <v>18.09</v>
      </c>
    </row>
    <row r="4913" spans="1:4" x14ac:dyDescent="0.25">
      <c r="A4913" s="30">
        <v>38830</v>
      </c>
      <c r="B4913" s="30" t="s">
        <v>9569</v>
      </c>
      <c r="C4913" s="30" t="s">
        <v>4116</v>
      </c>
      <c r="D4913" s="210">
        <v>25.33</v>
      </c>
    </row>
    <row r="4914" spans="1:4" x14ac:dyDescent="0.25">
      <c r="A4914" s="30">
        <v>38828</v>
      </c>
      <c r="B4914" s="30" t="s">
        <v>9570</v>
      </c>
      <c r="C4914" s="30" t="s">
        <v>4116</v>
      </c>
      <c r="D4914" s="210">
        <v>11.17</v>
      </c>
    </row>
    <row r="4915" spans="1:4" x14ac:dyDescent="0.25">
      <c r="A4915" s="30">
        <v>38829</v>
      </c>
      <c r="B4915" s="30" t="s">
        <v>9571</v>
      </c>
      <c r="C4915" s="30" t="s">
        <v>4116</v>
      </c>
      <c r="D4915" s="210">
        <v>18.3</v>
      </c>
    </row>
    <row r="4916" spans="1:4" x14ac:dyDescent="0.25">
      <c r="A4916" s="30">
        <v>38831</v>
      </c>
      <c r="B4916" s="30" t="s">
        <v>9572</v>
      </c>
      <c r="C4916" s="30" t="s">
        <v>4116</v>
      </c>
      <c r="D4916" s="210">
        <v>35.33</v>
      </c>
    </row>
    <row r="4917" spans="1:4" x14ac:dyDescent="0.25">
      <c r="A4917" s="30">
        <v>36274</v>
      </c>
      <c r="B4917" s="30" t="s">
        <v>9573</v>
      </c>
      <c r="C4917" s="30" t="s">
        <v>4116</v>
      </c>
      <c r="D4917" s="210">
        <v>8.65</v>
      </c>
    </row>
    <row r="4918" spans="1:4" x14ac:dyDescent="0.25">
      <c r="A4918" s="30">
        <v>36278</v>
      </c>
      <c r="B4918" s="30" t="s">
        <v>9574</v>
      </c>
      <c r="C4918" s="30" t="s">
        <v>4116</v>
      </c>
      <c r="D4918" s="210">
        <v>11.74</v>
      </c>
    </row>
    <row r="4919" spans="1:4" x14ac:dyDescent="0.25">
      <c r="A4919" s="30">
        <v>38977</v>
      </c>
      <c r="B4919" s="30" t="s">
        <v>9575</v>
      </c>
      <c r="C4919" s="30" t="s">
        <v>4116</v>
      </c>
      <c r="D4919" s="210">
        <v>178.56</v>
      </c>
    </row>
    <row r="4920" spans="1:4" x14ac:dyDescent="0.25">
      <c r="A4920" s="30">
        <v>38971</v>
      </c>
      <c r="B4920" s="30" t="s">
        <v>9576</v>
      </c>
      <c r="C4920" s="30" t="s">
        <v>4116</v>
      </c>
      <c r="D4920" s="210">
        <v>14.71</v>
      </c>
    </row>
    <row r="4921" spans="1:4" x14ac:dyDescent="0.25">
      <c r="A4921" s="30">
        <v>38972</v>
      </c>
      <c r="B4921" s="30" t="s">
        <v>9577</v>
      </c>
      <c r="C4921" s="30" t="s">
        <v>4116</v>
      </c>
      <c r="D4921" s="210">
        <v>22.4</v>
      </c>
    </row>
    <row r="4922" spans="1:4" x14ac:dyDescent="0.25">
      <c r="A4922" s="30">
        <v>38973</v>
      </c>
      <c r="B4922" s="30" t="s">
        <v>9578</v>
      </c>
      <c r="C4922" s="30" t="s">
        <v>4116</v>
      </c>
      <c r="D4922" s="210">
        <v>29.64</v>
      </c>
    </row>
    <row r="4923" spans="1:4" x14ac:dyDescent="0.25">
      <c r="A4923" s="30">
        <v>38974</v>
      </c>
      <c r="B4923" s="30" t="s">
        <v>9579</v>
      </c>
      <c r="C4923" s="30" t="s">
        <v>4116</v>
      </c>
      <c r="D4923" s="210">
        <v>43.22</v>
      </c>
    </row>
    <row r="4924" spans="1:4" x14ac:dyDescent="0.25">
      <c r="A4924" s="30">
        <v>38975</v>
      </c>
      <c r="B4924" s="30" t="s">
        <v>9580</v>
      </c>
      <c r="C4924" s="30" t="s">
        <v>4116</v>
      </c>
      <c r="D4924" s="210">
        <v>72.03</v>
      </c>
    </row>
    <row r="4925" spans="1:4" x14ac:dyDescent="0.25">
      <c r="A4925" s="30">
        <v>38976</v>
      </c>
      <c r="B4925" s="30" t="s">
        <v>9581</v>
      </c>
      <c r="C4925" s="30" t="s">
        <v>4116</v>
      </c>
      <c r="D4925" s="210">
        <v>101.02</v>
      </c>
    </row>
    <row r="4926" spans="1:4" x14ac:dyDescent="0.25">
      <c r="A4926" s="30">
        <v>38986</v>
      </c>
      <c r="B4926" s="30" t="s">
        <v>9582</v>
      </c>
      <c r="C4926" s="30" t="s">
        <v>4116</v>
      </c>
      <c r="D4926" s="210">
        <v>203.28</v>
      </c>
    </row>
    <row r="4927" spans="1:4" x14ac:dyDescent="0.25">
      <c r="A4927" s="30">
        <v>38978</v>
      </c>
      <c r="B4927" s="30" t="s">
        <v>9583</v>
      </c>
      <c r="C4927" s="30" t="s">
        <v>4116</v>
      </c>
      <c r="D4927" s="210">
        <v>8.65</v>
      </c>
    </row>
    <row r="4928" spans="1:4" x14ac:dyDescent="0.25">
      <c r="A4928" s="30">
        <v>38979</v>
      </c>
      <c r="B4928" s="30" t="s">
        <v>9584</v>
      </c>
      <c r="C4928" s="30" t="s">
        <v>4116</v>
      </c>
      <c r="D4928" s="210">
        <v>11.74</v>
      </c>
    </row>
    <row r="4929" spans="1:4" x14ac:dyDescent="0.25">
      <c r="A4929" s="30">
        <v>38980</v>
      </c>
      <c r="B4929" s="30" t="s">
        <v>9585</v>
      </c>
      <c r="C4929" s="30" t="s">
        <v>4116</v>
      </c>
      <c r="D4929" s="210">
        <v>19.62</v>
      </c>
    </row>
    <row r="4930" spans="1:4" x14ac:dyDescent="0.25">
      <c r="A4930" s="30">
        <v>38981</v>
      </c>
      <c r="B4930" s="30" t="s">
        <v>9586</v>
      </c>
      <c r="C4930" s="30" t="s">
        <v>4116</v>
      </c>
      <c r="D4930" s="210">
        <v>27.16</v>
      </c>
    </row>
    <row r="4931" spans="1:4" x14ac:dyDescent="0.25">
      <c r="A4931" s="30">
        <v>38982</v>
      </c>
      <c r="B4931" s="30" t="s">
        <v>9587</v>
      </c>
      <c r="C4931" s="30" t="s">
        <v>4116</v>
      </c>
      <c r="D4931" s="210">
        <v>39.53</v>
      </c>
    </row>
    <row r="4932" spans="1:4" x14ac:dyDescent="0.25">
      <c r="A4932" s="30">
        <v>38983</v>
      </c>
      <c r="B4932" s="30" t="s">
        <v>9588</v>
      </c>
      <c r="C4932" s="30" t="s">
        <v>4116</v>
      </c>
      <c r="D4932" s="210">
        <v>52.41</v>
      </c>
    </row>
    <row r="4933" spans="1:4" x14ac:dyDescent="0.25">
      <c r="A4933" s="30">
        <v>38984</v>
      </c>
      <c r="B4933" s="30" t="s">
        <v>9589</v>
      </c>
      <c r="C4933" s="30" t="s">
        <v>4116</v>
      </c>
      <c r="D4933" s="210">
        <v>101.08</v>
      </c>
    </row>
    <row r="4934" spans="1:4" x14ac:dyDescent="0.25">
      <c r="A4934" s="30">
        <v>38985</v>
      </c>
      <c r="B4934" s="30" t="s">
        <v>9590</v>
      </c>
      <c r="C4934" s="30" t="s">
        <v>4116</v>
      </c>
      <c r="D4934" s="210">
        <v>149.63999999999999</v>
      </c>
    </row>
    <row r="4935" spans="1:4" x14ac:dyDescent="0.25">
      <c r="A4935" s="30">
        <v>9836</v>
      </c>
      <c r="B4935" s="30" t="s">
        <v>9591</v>
      </c>
      <c r="C4935" s="30" t="s">
        <v>4116</v>
      </c>
      <c r="D4935" s="210">
        <v>13.32</v>
      </c>
    </row>
    <row r="4936" spans="1:4" x14ac:dyDescent="0.25">
      <c r="A4936" s="30">
        <v>20065</v>
      </c>
      <c r="B4936" s="30" t="s">
        <v>9592</v>
      </c>
      <c r="C4936" s="30" t="s">
        <v>4116</v>
      </c>
      <c r="D4936" s="210">
        <v>34.07</v>
      </c>
    </row>
    <row r="4937" spans="1:4" x14ac:dyDescent="0.25">
      <c r="A4937" s="30">
        <v>9835</v>
      </c>
      <c r="B4937" s="30" t="s">
        <v>9593</v>
      </c>
      <c r="C4937" s="30" t="s">
        <v>4116</v>
      </c>
      <c r="D4937" s="210">
        <v>4.8</v>
      </c>
    </row>
    <row r="4938" spans="1:4" x14ac:dyDescent="0.25">
      <c r="A4938" s="30">
        <v>38032</v>
      </c>
      <c r="B4938" s="30" t="s">
        <v>9594</v>
      </c>
      <c r="C4938" s="30" t="s">
        <v>4116</v>
      </c>
      <c r="D4938" s="210">
        <v>67.13</v>
      </c>
    </row>
    <row r="4939" spans="1:4" x14ac:dyDescent="0.25">
      <c r="A4939" s="30">
        <v>38033</v>
      </c>
      <c r="B4939" s="30" t="s">
        <v>9595</v>
      </c>
      <c r="C4939" s="30" t="s">
        <v>4116</v>
      </c>
      <c r="D4939" s="210">
        <v>109.85</v>
      </c>
    </row>
    <row r="4940" spans="1:4" x14ac:dyDescent="0.25">
      <c r="A4940" s="30">
        <v>38034</v>
      </c>
      <c r="B4940" s="30" t="s">
        <v>9596</v>
      </c>
      <c r="C4940" s="30" t="s">
        <v>4116</v>
      </c>
      <c r="D4940" s="210">
        <v>181.72</v>
      </c>
    </row>
    <row r="4941" spans="1:4" x14ac:dyDescent="0.25">
      <c r="A4941" s="30">
        <v>38035</v>
      </c>
      <c r="B4941" s="30" t="s">
        <v>9597</v>
      </c>
      <c r="C4941" s="30" t="s">
        <v>4116</v>
      </c>
      <c r="D4941" s="210">
        <v>253.23</v>
      </c>
    </row>
    <row r="4942" spans="1:4" x14ac:dyDescent="0.25">
      <c r="A4942" s="30">
        <v>38036</v>
      </c>
      <c r="B4942" s="30" t="s">
        <v>9598</v>
      </c>
      <c r="C4942" s="30" t="s">
        <v>4116</v>
      </c>
      <c r="D4942" s="210">
        <v>357.31</v>
      </c>
    </row>
    <row r="4943" spans="1:4" x14ac:dyDescent="0.25">
      <c r="A4943" s="30">
        <v>38037</v>
      </c>
      <c r="B4943" s="30" t="s">
        <v>9599</v>
      </c>
      <c r="C4943" s="30" t="s">
        <v>4116</v>
      </c>
      <c r="D4943" s="210">
        <v>414.31</v>
      </c>
    </row>
    <row r="4944" spans="1:4" x14ac:dyDescent="0.25">
      <c r="A4944" s="30">
        <v>9850</v>
      </c>
      <c r="B4944" s="30" t="s">
        <v>9600</v>
      </c>
      <c r="C4944" s="30" t="s">
        <v>4116</v>
      </c>
      <c r="D4944" s="210">
        <v>142.5</v>
      </c>
    </row>
    <row r="4945" spans="1:4" x14ac:dyDescent="0.25">
      <c r="A4945" s="30">
        <v>9853</v>
      </c>
      <c r="B4945" s="30" t="s">
        <v>9601</v>
      </c>
      <c r="C4945" s="30" t="s">
        <v>4116</v>
      </c>
      <c r="D4945" s="210">
        <v>253.41</v>
      </c>
    </row>
    <row r="4946" spans="1:4" x14ac:dyDescent="0.25">
      <c r="A4946" s="30">
        <v>9854</v>
      </c>
      <c r="B4946" s="30" t="s">
        <v>9602</v>
      </c>
      <c r="C4946" s="30" t="s">
        <v>4116</v>
      </c>
      <c r="D4946" s="210">
        <v>111.03</v>
      </c>
    </row>
    <row r="4947" spans="1:4" x14ac:dyDescent="0.25">
      <c r="A4947" s="30">
        <v>9851</v>
      </c>
      <c r="B4947" s="30" t="s">
        <v>9603</v>
      </c>
      <c r="C4947" s="30" t="s">
        <v>4116</v>
      </c>
      <c r="D4947" s="210">
        <v>192.53</v>
      </c>
    </row>
    <row r="4948" spans="1:4" x14ac:dyDescent="0.25">
      <c r="A4948" s="30">
        <v>9855</v>
      </c>
      <c r="B4948" s="30" t="s">
        <v>9604</v>
      </c>
      <c r="C4948" s="30" t="s">
        <v>4116</v>
      </c>
      <c r="D4948" s="210">
        <v>322.02</v>
      </c>
    </row>
    <row r="4949" spans="1:4" x14ac:dyDescent="0.25">
      <c r="A4949" s="30">
        <v>9825</v>
      </c>
      <c r="B4949" s="30" t="s">
        <v>9605</v>
      </c>
      <c r="C4949" s="30" t="s">
        <v>4116</v>
      </c>
      <c r="D4949" s="210">
        <v>54.19</v>
      </c>
    </row>
    <row r="4950" spans="1:4" x14ac:dyDescent="0.25">
      <c r="A4950" s="30">
        <v>9828</v>
      </c>
      <c r="B4950" s="30" t="s">
        <v>9606</v>
      </c>
      <c r="C4950" s="30" t="s">
        <v>4116</v>
      </c>
      <c r="D4950" s="210">
        <v>145.83000000000001</v>
      </c>
    </row>
    <row r="4951" spans="1:4" x14ac:dyDescent="0.25">
      <c r="A4951" s="30">
        <v>9829</v>
      </c>
      <c r="B4951" s="30" t="s">
        <v>9607</v>
      </c>
      <c r="C4951" s="30" t="s">
        <v>4116</v>
      </c>
      <c r="D4951" s="210">
        <v>247.14</v>
      </c>
    </row>
    <row r="4952" spans="1:4" x14ac:dyDescent="0.25">
      <c r="A4952" s="30">
        <v>9826</v>
      </c>
      <c r="B4952" s="30" t="s">
        <v>9608</v>
      </c>
      <c r="C4952" s="30" t="s">
        <v>4116</v>
      </c>
      <c r="D4952" s="210">
        <v>376.23</v>
      </c>
    </row>
    <row r="4953" spans="1:4" x14ac:dyDescent="0.25">
      <c r="A4953" s="30">
        <v>9827</v>
      </c>
      <c r="B4953" s="30" t="s">
        <v>9609</v>
      </c>
      <c r="C4953" s="30" t="s">
        <v>4116</v>
      </c>
      <c r="D4953" s="210">
        <v>534.25</v>
      </c>
    </row>
    <row r="4954" spans="1:4" x14ac:dyDescent="0.25">
      <c r="A4954" s="30">
        <v>36374</v>
      </c>
      <c r="B4954" s="30" t="s">
        <v>9610</v>
      </c>
      <c r="C4954" s="30" t="s">
        <v>4116</v>
      </c>
      <c r="D4954" s="210">
        <v>64.94</v>
      </c>
    </row>
    <row r="4955" spans="1:4" x14ac:dyDescent="0.25">
      <c r="A4955" s="30">
        <v>36084</v>
      </c>
      <c r="B4955" s="30" t="s">
        <v>9611</v>
      </c>
      <c r="C4955" s="30" t="s">
        <v>4116</v>
      </c>
      <c r="D4955" s="210">
        <v>19.239999999999998</v>
      </c>
    </row>
    <row r="4956" spans="1:4" x14ac:dyDescent="0.25">
      <c r="A4956" s="30">
        <v>36373</v>
      </c>
      <c r="B4956" s="30" t="s">
        <v>9612</v>
      </c>
      <c r="C4956" s="30" t="s">
        <v>4116</v>
      </c>
      <c r="D4956" s="210">
        <v>39.950000000000003</v>
      </c>
    </row>
    <row r="4957" spans="1:4" x14ac:dyDescent="0.25">
      <c r="A4957" s="30">
        <v>36377</v>
      </c>
      <c r="B4957" s="30" t="s">
        <v>9613</v>
      </c>
      <c r="C4957" s="30" t="s">
        <v>4116</v>
      </c>
      <c r="D4957" s="210">
        <v>77.900000000000006</v>
      </c>
    </row>
    <row r="4958" spans="1:4" x14ac:dyDescent="0.25">
      <c r="A4958" s="30">
        <v>36375</v>
      </c>
      <c r="B4958" s="30" t="s">
        <v>9614</v>
      </c>
      <c r="C4958" s="30" t="s">
        <v>4116</v>
      </c>
      <c r="D4958" s="210">
        <v>23.74</v>
      </c>
    </row>
    <row r="4959" spans="1:4" x14ac:dyDescent="0.25">
      <c r="A4959" s="30">
        <v>36376</v>
      </c>
      <c r="B4959" s="30" t="s">
        <v>9615</v>
      </c>
      <c r="C4959" s="30" t="s">
        <v>4116</v>
      </c>
      <c r="D4959" s="210">
        <v>46.63</v>
      </c>
    </row>
    <row r="4960" spans="1:4" x14ac:dyDescent="0.25">
      <c r="A4960" s="30">
        <v>36380</v>
      </c>
      <c r="B4960" s="30" t="s">
        <v>9616</v>
      </c>
      <c r="C4960" s="30" t="s">
        <v>4116</v>
      </c>
      <c r="D4960" s="210">
        <v>97.41</v>
      </c>
    </row>
    <row r="4961" spans="1:4" x14ac:dyDescent="0.25">
      <c r="A4961" s="30">
        <v>36378</v>
      </c>
      <c r="B4961" s="30" t="s">
        <v>9617</v>
      </c>
      <c r="C4961" s="30" t="s">
        <v>4116</v>
      </c>
      <c r="D4961" s="210">
        <v>29.19</v>
      </c>
    </row>
    <row r="4962" spans="1:4" x14ac:dyDescent="0.25">
      <c r="A4962" s="30">
        <v>36379</v>
      </c>
      <c r="B4962" s="30" t="s">
        <v>9618</v>
      </c>
      <c r="C4962" s="30" t="s">
        <v>4116</v>
      </c>
      <c r="D4962" s="210">
        <v>58.84</v>
      </c>
    </row>
    <row r="4963" spans="1:4" x14ac:dyDescent="0.25">
      <c r="A4963" s="30">
        <v>9859</v>
      </c>
      <c r="B4963" s="30" t="s">
        <v>9619</v>
      </c>
      <c r="C4963" s="30" t="s">
        <v>4116</v>
      </c>
      <c r="D4963" s="210">
        <v>9.89</v>
      </c>
    </row>
    <row r="4964" spans="1:4" x14ac:dyDescent="0.25">
      <c r="A4964" s="30">
        <v>9838</v>
      </c>
      <c r="B4964" s="30" t="s">
        <v>9620</v>
      </c>
      <c r="C4964" s="30" t="s">
        <v>4116</v>
      </c>
      <c r="D4964" s="210">
        <v>8.18</v>
      </c>
    </row>
    <row r="4965" spans="1:4" x14ac:dyDescent="0.25">
      <c r="A4965" s="30">
        <v>9837</v>
      </c>
      <c r="B4965" s="30" t="s">
        <v>9621</v>
      </c>
      <c r="C4965" s="30" t="s">
        <v>4116</v>
      </c>
      <c r="D4965" s="210">
        <v>11.8</v>
      </c>
    </row>
    <row r="4966" spans="1:4" x14ac:dyDescent="0.25">
      <c r="A4966" s="30">
        <v>9833</v>
      </c>
      <c r="B4966" s="30" t="s">
        <v>9622</v>
      </c>
      <c r="C4966" s="30" t="s">
        <v>4116</v>
      </c>
      <c r="D4966" s="210">
        <v>10.5</v>
      </c>
    </row>
    <row r="4967" spans="1:4" x14ac:dyDescent="0.25">
      <c r="A4967" s="30">
        <v>9830</v>
      </c>
      <c r="B4967" s="30" t="s">
        <v>9623</v>
      </c>
      <c r="C4967" s="30" t="s">
        <v>4116</v>
      </c>
      <c r="D4967" s="210">
        <v>5.62</v>
      </c>
    </row>
    <row r="4968" spans="1:4" x14ac:dyDescent="0.25">
      <c r="A4968" s="30">
        <v>9834</v>
      </c>
      <c r="B4968" s="30" t="s">
        <v>9624</v>
      </c>
      <c r="C4968" s="30" t="s">
        <v>4116</v>
      </c>
      <c r="D4968" s="210">
        <v>29.23</v>
      </c>
    </row>
    <row r="4969" spans="1:4" x14ac:dyDescent="0.25">
      <c r="A4969" s="30">
        <v>9863</v>
      </c>
      <c r="B4969" s="30" t="s">
        <v>9625</v>
      </c>
      <c r="C4969" s="30" t="s">
        <v>4116</v>
      </c>
      <c r="D4969" s="210">
        <v>71.400000000000006</v>
      </c>
    </row>
    <row r="4970" spans="1:4" x14ac:dyDescent="0.25">
      <c r="A4970" s="30">
        <v>9860</v>
      </c>
      <c r="B4970" s="30" t="s">
        <v>9626</v>
      </c>
      <c r="C4970" s="30" t="s">
        <v>4116</v>
      </c>
      <c r="D4970" s="210">
        <v>45.84</v>
      </c>
    </row>
    <row r="4971" spans="1:4" x14ac:dyDescent="0.25">
      <c r="A4971" s="30">
        <v>9862</v>
      </c>
      <c r="B4971" s="30" t="s">
        <v>9627</v>
      </c>
      <c r="C4971" s="30" t="s">
        <v>4116</v>
      </c>
      <c r="D4971" s="210">
        <v>32.340000000000003</v>
      </c>
    </row>
    <row r="4972" spans="1:4" x14ac:dyDescent="0.25">
      <c r="A4972" s="30">
        <v>9861</v>
      </c>
      <c r="B4972" s="30" t="s">
        <v>9628</v>
      </c>
      <c r="C4972" s="30" t="s">
        <v>4116</v>
      </c>
      <c r="D4972" s="210">
        <v>26</v>
      </c>
    </row>
    <row r="4973" spans="1:4" x14ac:dyDescent="0.25">
      <c r="A4973" s="30">
        <v>9856</v>
      </c>
      <c r="B4973" s="30" t="s">
        <v>9629</v>
      </c>
      <c r="C4973" s="30" t="s">
        <v>4116</v>
      </c>
      <c r="D4973" s="210">
        <v>6.98</v>
      </c>
    </row>
    <row r="4974" spans="1:4" x14ac:dyDescent="0.25">
      <c r="A4974" s="30">
        <v>9866</v>
      </c>
      <c r="B4974" s="30" t="s">
        <v>9630</v>
      </c>
      <c r="C4974" s="30" t="s">
        <v>4116</v>
      </c>
      <c r="D4974" s="210">
        <v>19.2</v>
      </c>
    </row>
    <row r="4975" spans="1:4" x14ac:dyDescent="0.25">
      <c r="A4975" s="30">
        <v>9857</v>
      </c>
      <c r="B4975" s="30" t="s">
        <v>9631</v>
      </c>
      <c r="C4975" s="30" t="s">
        <v>4116</v>
      </c>
      <c r="D4975" s="210">
        <v>92.34</v>
      </c>
    </row>
    <row r="4976" spans="1:4" x14ac:dyDescent="0.25">
      <c r="A4976" s="30">
        <v>9864</v>
      </c>
      <c r="B4976" s="30" t="s">
        <v>9632</v>
      </c>
      <c r="C4976" s="30" t="s">
        <v>4116</v>
      </c>
      <c r="D4976" s="210">
        <v>111.48</v>
      </c>
    </row>
    <row r="4977" spans="1:4" x14ac:dyDescent="0.25">
      <c r="A4977" s="30">
        <v>9865</v>
      </c>
      <c r="B4977" s="30" t="s">
        <v>9633</v>
      </c>
      <c r="C4977" s="30" t="s">
        <v>4116</v>
      </c>
      <c r="D4977" s="210">
        <v>160.33000000000001</v>
      </c>
    </row>
    <row r="4978" spans="1:4" x14ac:dyDescent="0.25">
      <c r="A4978" s="30">
        <v>9858</v>
      </c>
      <c r="B4978" s="30" t="s">
        <v>9634</v>
      </c>
      <c r="C4978" s="30" t="s">
        <v>4116</v>
      </c>
      <c r="D4978" s="210">
        <v>168.09</v>
      </c>
    </row>
    <row r="4979" spans="1:4" x14ac:dyDescent="0.25">
      <c r="A4979" s="30">
        <v>9841</v>
      </c>
      <c r="B4979" s="30" t="s">
        <v>13808</v>
      </c>
      <c r="C4979" s="30" t="s">
        <v>4116</v>
      </c>
      <c r="D4979" s="210">
        <v>32.869999999999997</v>
      </c>
    </row>
    <row r="4980" spans="1:4" x14ac:dyDescent="0.25">
      <c r="A4980" s="30">
        <v>9840</v>
      </c>
      <c r="B4980" s="30" t="s">
        <v>13809</v>
      </c>
      <c r="C4980" s="30" t="s">
        <v>4116</v>
      </c>
      <c r="D4980" s="210">
        <v>66.81</v>
      </c>
    </row>
    <row r="4981" spans="1:4" x14ac:dyDescent="0.25">
      <c r="A4981" s="30">
        <v>20067</v>
      </c>
      <c r="B4981" s="30" t="s">
        <v>13810</v>
      </c>
      <c r="C4981" s="30" t="s">
        <v>4116</v>
      </c>
      <c r="D4981" s="210">
        <v>11.48</v>
      </c>
    </row>
    <row r="4982" spans="1:4" x14ac:dyDescent="0.25">
      <c r="A4982" s="30">
        <v>20068</v>
      </c>
      <c r="B4982" s="30" t="s">
        <v>13811</v>
      </c>
      <c r="C4982" s="30" t="s">
        <v>4116</v>
      </c>
      <c r="D4982" s="210">
        <v>14.32</v>
      </c>
    </row>
    <row r="4983" spans="1:4" x14ac:dyDescent="0.25">
      <c r="A4983" s="30">
        <v>9839</v>
      </c>
      <c r="B4983" s="30" t="s">
        <v>13812</v>
      </c>
      <c r="C4983" s="30" t="s">
        <v>4116</v>
      </c>
      <c r="D4983" s="210">
        <v>18.760000000000002</v>
      </c>
    </row>
    <row r="4984" spans="1:4" x14ac:dyDescent="0.25">
      <c r="A4984" s="30">
        <v>9870</v>
      </c>
      <c r="B4984" s="30" t="s">
        <v>9635</v>
      </c>
      <c r="C4984" s="30" t="s">
        <v>4116</v>
      </c>
      <c r="D4984" s="210">
        <v>77.86</v>
      </c>
    </row>
    <row r="4985" spans="1:4" x14ac:dyDescent="0.25">
      <c r="A4985" s="30">
        <v>9867</v>
      </c>
      <c r="B4985" s="30" t="s">
        <v>9636</v>
      </c>
      <c r="C4985" s="30" t="s">
        <v>4116</v>
      </c>
      <c r="D4985" s="210">
        <v>2.86</v>
      </c>
    </row>
    <row r="4986" spans="1:4" x14ac:dyDescent="0.25">
      <c r="A4986" s="30">
        <v>9868</v>
      </c>
      <c r="B4986" s="30" t="s">
        <v>9637</v>
      </c>
      <c r="C4986" s="30" t="s">
        <v>4116</v>
      </c>
      <c r="D4986" s="210">
        <v>3.67</v>
      </c>
    </row>
    <row r="4987" spans="1:4" x14ac:dyDescent="0.25">
      <c r="A4987" s="30">
        <v>9869</v>
      </c>
      <c r="B4987" s="30" t="s">
        <v>9638</v>
      </c>
      <c r="C4987" s="30" t="s">
        <v>4116</v>
      </c>
      <c r="D4987" s="210">
        <v>8.24</v>
      </c>
    </row>
    <row r="4988" spans="1:4" x14ac:dyDescent="0.25">
      <c r="A4988" s="30">
        <v>9874</v>
      </c>
      <c r="B4988" s="30" t="s">
        <v>9639</v>
      </c>
      <c r="C4988" s="30" t="s">
        <v>4116</v>
      </c>
      <c r="D4988" s="210">
        <v>12</v>
      </c>
    </row>
    <row r="4989" spans="1:4" x14ac:dyDescent="0.25">
      <c r="A4989" s="30">
        <v>9875</v>
      </c>
      <c r="B4989" s="30" t="s">
        <v>9640</v>
      </c>
      <c r="C4989" s="30" t="s">
        <v>4116</v>
      </c>
      <c r="D4989" s="210">
        <v>13.74</v>
      </c>
    </row>
    <row r="4990" spans="1:4" x14ac:dyDescent="0.25">
      <c r="A4990" s="30">
        <v>9873</v>
      </c>
      <c r="B4990" s="30" t="s">
        <v>9641</v>
      </c>
      <c r="C4990" s="30" t="s">
        <v>4116</v>
      </c>
      <c r="D4990" s="210">
        <v>23.18</v>
      </c>
    </row>
    <row r="4991" spans="1:4" x14ac:dyDescent="0.25">
      <c r="A4991" s="30">
        <v>9871</v>
      </c>
      <c r="B4991" s="30" t="s">
        <v>9642</v>
      </c>
      <c r="C4991" s="30" t="s">
        <v>4116</v>
      </c>
      <c r="D4991" s="210">
        <v>38.840000000000003</v>
      </c>
    </row>
    <row r="4992" spans="1:4" x14ac:dyDescent="0.25">
      <c r="A4992" s="30">
        <v>9872</v>
      </c>
      <c r="B4992" s="30" t="s">
        <v>9643</v>
      </c>
      <c r="C4992" s="30" t="s">
        <v>4116</v>
      </c>
      <c r="D4992" s="210">
        <v>48.53</v>
      </c>
    </row>
    <row r="4993" spans="1:4" x14ac:dyDescent="0.25">
      <c r="A4993" s="30">
        <v>7667</v>
      </c>
      <c r="B4993" s="30" t="s">
        <v>9644</v>
      </c>
      <c r="C4993" s="30" t="s">
        <v>4116</v>
      </c>
      <c r="D4993" s="211">
        <v>3037.34</v>
      </c>
    </row>
    <row r="4994" spans="1:4" x14ac:dyDescent="0.25">
      <c r="A4994" s="30">
        <v>7660</v>
      </c>
      <c r="B4994" s="30" t="s">
        <v>9645</v>
      </c>
      <c r="C4994" s="30" t="s">
        <v>4116</v>
      </c>
      <c r="D4994" s="211">
        <v>3871.88</v>
      </c>
    </row>
    <row r="4995" spans="1:4" x14ac:dyDescent="0.25">
      <c r="A4995" s="30">
        <v>7676</v>
      </c>
      <c r="B4995" s="30" t="s">
        <v>9646</v>
      </c>
      <c r="C4995" s="30" t="s">
        <v>4116</v>
      </c>
      <c r="D4995" s="211">
        <v>3916.13</v>
      </c>
    </row>
    <row r="4996" spans="1:4" x14ac:dyDescent="0.25">
      <c r="A4996" s="30">
        <v>12426</v>
      </c>
      <c r="B4996" s="30" t="s">
        <v>9647</v>
      </c>
      <c r="C4996" s="30" t="s">
        <v>4113</v>
      </c>
      <c r="D4996" s="210">
        <v>28.41</v>
      </c>
    </row>
    <row r="4997" spans="1:4" x14ac:dyDescent="0.25">
      <c r="A4997" s="30">
        <v>12425</v>
      </c>
      <c r="B4997" s="30" t="s">
        <v>9648</v>
      </c>
      <c r="C4997" s="30" t="s">
        <v>4113</v>
      </c>
      <c r="D4997" s="210">
        <v>39.03</v>
      </c>
    </row>
    <row r="4998" spans="1:4" x14ac:dyDescent="0.25">
      <c r="A4998" s="30">
        <v>12427</v>
      </c>
      <c r="B4998" s="30" t="s">
        <v>9649</v>
      </c>
      <c r="C4998" s="30" t="s">
        <v>4113</v>
      </c>
      <c r="D4998" s="210">
        <v>162.02000000000001</v>
      </c>
    </row>
    <row r="4999" spans="1:4" x14ac:dyDescent="0.25">
      <c r="A4999" s="30">
        <v>12428</v>
      </c>
      <c r="B4999" s="30" t="s">
        <v>9650</v>
      </c>
      <c r="C4999" s="30" t="s">
        <v>4113</v>
      </c>
      <c r="D4999" s="210">
        <v>104</v>
      </c>
    </row>
    <row r="5000" spans="1:4" x14ac:dyDescent="0.25">
      <c r="A5000" s="30">
        <v>12430</v>
      </c>
      <c r="B5000" s="30" t="s">
        <v>9651</v>
      </c>
      <c r="C5000" s="30" t="s">
        <v>4113</v>
      </c>
      <c r="D5000" s="210">
        <v>34.83</v>
      </c>
    </row>
    <row r="5001" spans="1:4" x14ac:dyDescent="0.25">
      <c r="A5001" s="30">
        <v>12429</v>
      </c>
      <c r="B5001" s="30" t="s">
        <v>9652</v>
      </c>
      <c r="C5001" s="30" t="s">
        <v>4113</v>
      </c>
      <c r="D5001" s="210">
        <v>262</v>
      </c>
    </row>
    <row r="5002" spans="1:4" x14ac:dyDescent="0.25">
      <c r="A5002" s="30">
        <v>12431</v>
      </c>
      <c r="B5002" s="30" t="s">
        <v>9653</v>
      </c>
      <c r="C5002" s="30" t="s">
        <v>4113</v>
      </c>
      <c r="D5002" s="210">
        <v>445.88</v>
      </c>
    </row>
    <row r="5003" spans="1:4" x14ac:dyDescent="0.25">
      <c r="A5003" s="30">
        <v>12432</v>
      </c>
      <c r="B5003" s="30" t="s">
        <v>9654</v>
      </c>
      <c r="C5003" s="30" t="s">
        <v>4113</v>
      </c>
      <c r="D5003" s="210">
        <v>91.7</v>
      </c>
    </row>
    <row r="5004" spans="1:4" x14ac:dyDescent="0.25">
      <c r="A5004" s="30">
        <v>12434</v>
      </c>
      <c r="B5004" s="30" t="s">
        <v>9655</v>
      </c>
      <c r="C5004" s="30" t="s">
        <v>4113</v>
      </c>
      <c r="D5004" s="210">
        <v>29.88</v>
      </c>
    </row>
    <row r="5005" spans="1:4" x14ac:dyDescent="0.25">
      <c r="A5005" s="30">
        <v>12433</v>
      </c>
      <c r="B5005" s="30" t="s">
        <v>9656</v>
      </c>
      <c r="C5005" s="30" t="s">
        <v>4113</v>
      </c>
      <c r="D5005" s="210">
        <v>58.38</v>
      </c>
    </row>
    <row r="5006" spans="1:4" x14ac:dyDescent="0.25">
      <c r="A5006" s="30">
        <v>12435</v>
      </c>
      <c r="B5006" s="30" t="s">
        <v>9657</v>
      </c>
      <c r="C5006" s="30" t="s">
        <v>4113</v>
      </c>
      <c r="D5006" s="210">
        <v>180.67</v>
      </c>
    </row>
    <row r="5007" spans="1:4" x14ac:dyDescent="0.25">
      <c r="A5007" s="30">
        <v>12437</v>
      </c>
      <c r="B5007" s="30" t="s">
        <v>9658</v>
      </c>
      <c r="C5007" s="30" t="s">
        <v>4113</v>
      </c>
      <c r="D5007" s="210">
        <v>145.91</v>
      </c>
    </row>
    <row r="5008" spans="1:4" x14ac:dyDescent="0.25">
      <c r="A5008" s="30">
        <v>12439</v>
      </c>
      <c r="B5008" s="30" t="s">
        <v>9659</v>
      </c>
      <c r="C5008" s="30" t="s">
        <v>4113</v>
      </c>
      <c r="D5008" s="210">
        <v>46.83</v>
      </c>
    </row>
    <row r="5009" spans="1:4" x14ac:dyDescent="0.25">
      <c r="A5009" s="30">
        <v>12438</v>
      </c>
      <c r="B5009" s="30" t="s">
        <v>9660</v>
      </c>
      <c r="C5009" s="30" t="s">
        <v>4113</v>
      </c>
      <c r="D5009" s="210">
        <v>264.06</v>
      </c>
    </row>
    <row r="5010" spans="1:4" x14ac:dyDescent="0.25">
      <c r="A5010" s="30">
        <v>12436</v>
      </c>
      <c r="B5010" s="30" t="s">
        <v>9661</v>
      </c>
      <c r="C5010" s="30" t="s">
        <v>4113</v>
      </c>
      <c r="D5010" s="210">
        <v>333.56</v>
      </c>
    </row>
    <row r="5011" spans="1:4" x14ac:dyDescent="0.25">
      <c r="A5011" s="30">
        <v>36357</v>
      </c>
      <c r="B5011" s="30" t="s">
        <v>9662</v>
      </c>
      <c r="C5011" s="30" t="s">
        <v>4113</v>
      </c>
      <c r="D5011" s="210">
        <v>153.88</v>
      </c>
    </row>
    <row r="5012" spans="1:4" x14ac:dyDescent="0.25">
      <c r="A5012" s="30">
        <v>12424</v>
      </c>
      <c r="B5012" s="30" t="s">
        <v>9663</v>
      </c>
      <c r="C5012" s="30" t="s">
        <v>4113</v>
      </c>
      <c r="D5012" s="210">
        <v>60.1</v>
      </c>
    </row>
    <row r="5013" spans="1:4" x14ac:dyDescent="0.25">
      <c r="A5013" s="30">
        <v>12440</v>
      </c>
      <c r="B5013" s="30" t="s">
        <v>9664</v>
      </c>
      <c r="C5013" s="30" t="s">
        <v>4113</v>
      </c>
      <c r="D5013" s="210">
        <v>58.09</v>
      </c>
    </row>
    <row r="5014" spans="1:4" x14ac:dyDescent="0.25">
      <c r="A5014" s="30">
        <v>9884</v>
      </c>
      <c r="B5014" s="30" t="s">
        <v>9665</v>
      </c>
      <c r="C5014" s="30" t="s">
        <v>4113</v>
      </c>
      <c r="D5014" s="210">
        <v>43.33</v>
      </c>
    </row>
    <row r="5015" spans="1:4" x14ac:dyDescent="0.25">
      <c r="A5015" s="30">
        <v>9888</v>
      </c>
      <c r="B5015" s="30" t="s">
        <v>9666</v>
      </c>
      <c r="C5015" s="30" t="s">
        <v>4113</v>
      </c>
      <c r="D5015" s="210">
        <v>34.81</v>
      </c>
    </row>
    <row r="5016" spans="1:4" x14ac:dyDescent="0.25">
      <c r="A5016" s="30">
        <v>9883</v>
      </c>
      <c r="B5016" s="30" t="s">
        <v>9667</v>
      </c>
      <c r="C5016" s="30" t="s">
        <v>4113</v>
      </c>
      <c r="D5016" s="210">
        <v>15.19</v>
      </c>
    </row>
    <row r="5017" spans="1:4" x14ac:dyDescent="0.25">
      <c r="A5017" s="30">
        <v>9886</v>
      </c>
      <c r="B5017" s="30" t="s">
        <v>9668</v>
      </c>
      <c r="C5017" s="30" t="s">
        <v>4113</v>
      </c>
      <c r="D5017" s="210">
        <v>20.81</v>
      </c>
    </row>
    <row r="5018" spans="1:4" x14ac:dyDescent="0.25">
      <c r="A5018" s="30">
        <v>9889</v>
      </c>
      <c r="B5018" s="30" t="s">
        <v>9669</v>
      </c>
      <c r="C5018" s="30" t="s">
        <v>4113</v>
      </c>
      <c r="D5018" s="210">
        <v>105.43</v>
      </c>
    </row>
    <row r="5019" spans="1:4" x14ac:dyDescent="0.25">
      <c r="A5019" s="30">
        <v>9887</v>
      </c>
      <c r="B5019" s="30" t="s">
        <v>9670</v>
      </c>
      <c r="C5019" s="30" t="s">
        <v>4113</v>
      </c>
      <c r="D5019" s="210">
        <v>63.72</v>
      </c>
    </row>
    <row r="5020" spans="1:4" x14ac:dyDescent="0.25">
      <c r="A5020" s="30">
        <v>9885</v>
      </c>
      <c r="B5020" s="30" t="s">
        <v>9671</v>
      </c>
      <c r="C5020" s="30" t="s">
        <v>4113</v>
      </c>
      <c r="D5020" s="210">
        <v>20.12</v>
      </c>
    </row>
    <row r="5021" spans="1:4" x14ac:dyDescent="0.25">
      <c r="A5021" s="30">
        <v>9890</v>
      </c>
      <c r="B5021" s="30" t="s">
        <v>9672</v>
      </c>
      <c r="C5021" s="30" t="s">
        <v>4113</v>
      </c>
      <c r="D5021" s="210">
        <v>163.33000000000001</v>
      </c>
    </row>
    <row r="5022" spans="1:4" x14ac:dyDescent="0.25">
      <c r="A5022" s="30">
        <v>9891</v>
      </c>
      <c r="B5022" s="30" t="s">
        <v>9673</v>
      </c>
      <c r="C5022" s="30" t="s">
        <v>4113</v>
      </c>
      <c r="D5022" s="210">
        <v>229.29</v>
      </c>
    </row>
    <row r="5023" spans="1:4" x14ac:dyDescent="0.25">
      <c r="A5023" s="30">
        <v>39292</v>
      </c>
      <c r="B5023" s="30" t="s">
        <v>9674</v>
      </c>
      <c r="C5023" s="30" t="s">
        <v>4113</v>
      </c>
      <c r="D5023" s="210">
        <v>11.69</v>
      </c>
    </row>
    <row r="5024" spans="1:4" x14ac:dyDescent="0.25">
      <c r="A5024" s="30">
        <v>39293</v>
      </c>
      <c r="B5024" s="30" t="s">
        <v>9675</v>
      </c>
      <c r="C5024" s="30" t="s">
        <v>4113</v>
      </c>
      <c r="D5024" s="210">
        <v>18.86</v>
      </c>
    </row>
    <row r="5025" spans="1:4" x14ac:dyDescent="0.25">
      <c r="A5025" s="30">
        <v>39294</v>
      </c>
      <c r="B5025" s="30" t="s">
        <v>9676</v>
      </c>
      <c r="C5025" s="30" t="s">
        <v>4113</v>
      </c>
      <c r="D5025" s="210">
        <v>18.86</v>
      </c>
    </row>
    <row r="5026" spans="1:4" x14ac:dyDescent="0.25">
      <c r="A5026" s="30">
        <v>39295</v>
      </c>
      <c r="B5026" s="30" t="s">
        <v>9677</v>
      </c>
      <c r="C5026" s="30" t="s">
        <v>4113</v>
      </c>
      <c r="D5026" s="210">
        <v>32.159999999999997</v>
      </c>
    </row>
    <row r="5027" spans="1:4" x14ac:dyDescent="0.25">
      <c r="A5027" s="30">
        <v>36313</v>
      </c>
      <c r="B5027" s="30" t="s">
        <v>9678</v>
      </c>
      <c r="C5027" s="30" t="s">
        <v>4113</v>
      </c>
      <c r="D5027" s="210">
        <v>36.479999999999997</v>
      </c>
    </row>
    <row r="5028" spans="1:4" x14ac:dyDescent="0.25">
      <c r="A5028" s="30">
        <v>36316</v>
      </c>
      <c r="B5028" s="30" t="s">
        <v>9679</v>
      </c>
      <c r="C5028" s="30" t="s">
        <v>4113</v>
      </c>
      <c r="D5028" s="210">
        <v>44.24</v>
      </c>
    </row>
    <row r="5029" spans="1:4" x14ac:dyDescent="0.25">
      <c r="A5029" s="30">
        <v>64</v>
      </c>
      <c r="B5029" s="30" t="s">
        <v>9680</v>
      </c>
      <c r="C5029" s="30" t="s">
        <v>4113</v>
      </c>
      <c r="D5029" s="210">
        <v>5.16</v>
      </c>
    </row>
    <row r="5030" spans="1:4" x14ac:dyDescent="0.25">
      <c r="A5030" s="30">
        <v>37423</v>
      </c>
      <c r="B5030" s="30" t="s">
        <v>9681</v>
      </c>
      <c r="C5030" s="30" t="s">
        <v>4113</v>
      </c>
      <c r="D5030" s="210">
        <v>12.75</v>
      </c>
    </row>
    <row r="5031" spans="1:4" x14ac:dyDescent="0.25">
      <c r="A5031" s="30">
        <v>39296</v>
      </c>
      <c r="B5031" s="30" t="s">
        <v>9682</v>
      </c>
      <c r="C5031" s="30" t="s">
        <v>4113</v>
      </c>
      <c r="D5031" s="210">
        <v>9.0299999999999994</v>
      </c>
    </row>
    <row r="5032" spans="1:4" x14ac:dyDescent="0.25">
      <c r="A5032" s="30">
        <v>39297</v>
      </c>
      <c r="B5032" s="30" t="s">
        <v>9683</v>
      </c>
      <c r="C5032" s="30" t="s">
        <v>4113</v>
      </c>
      <c r="D5032" s="210">
        <v>12.91</v>
      </c>
    </row>
    <row r="5033" spans="1:4" x14ac:dyDescent="0.25">
      <c r="A5033" s="30">
        <v>39298</v>
      </c>
      <c r="B5033" s="30" t="s">
        <v>9684</v>
      </c>
      <c r="C5033" s="30" t="s">
        <v>4113</v>
      </c>
      <c r="D5033" s="210">
        <v>22.74</v>
      </c>
    </row>
    <row r="5034" spans="1:4" x14ac:dyDescent="0.25">
      <c r="A5034" s="30">
        <v>39299</v>
      </c>
      <c r="B5034" s="30" t="s">
        <v>9685</v>
      </c>
      <c r="C5034" s="30" t="s">
        <v>4113</v>
      </c>
      <c r="D5034" s="210">
        <v>38.700000000000003</v>
      </c>
    </row>
    <row r="5035" spans="1:4" x14ac:dyDescent="0.25">
      <c r="A5035" s="30">
        <v>9892</v>
      </c>
      <c r="B5035" s="30" t="s">
        <v>9686</v>
      </c>
      <c r="C5035" s="30" t="s">
        <v>4113</v>
      </c>
      <c r="D5035" s="210">
        <v>6.24</v>
      </c>
    </row>
    <row r="5036" spans="1:4" x14ac:dyDescent="0.25">
      <c r="A5036" s="30">
        <v>9893</v>
      </c>
      <c r="B5036" s="30" t="s">
        <v>9687</v>
      </c>
      <c r="C5036" s="30" t="s">
        <v>4113</v>
      </c>
      <c r="D5036" s="210">
        <v>84.69</v>
      </c>
    </row>
    <row r="5037" spans="1:4" x14ac:dyDescent="0.25">
      <c r="A5037" s="30">
        <v>9901</v>
      </c>
      <c r="B5037" s="30" t="s">
        <v>9688</v>
      </c>
      <c r="C5037" s="30" t="s">
        <v>4113</v>
      </c>
      <c r="D5037" s="210">
        <v>37.58</v>
      </c>
    </row>
    <row r="5038" spans="1:4" x14ac:dyDescent="0.25">
      <c r="A5038" s="30">
        <v>9896</v>
      </c>
      <c r="B5038" s="30" t="s">
        <v>9689</v>
      </c>
      <c r="C5038" s="30" t="s">
        <v>4113</v>
      </c>
      <c r="D5038" s="210">
        <v>33.869999999999997</v>
      </c>
    </row>
    <row r="5039" spans="1:4" x14ac:dyDescent="0.25">
      <c r="A5039" s="30">
        <v>9900</v>
      </c>
      <c r="B5039" s="30" t="s">
        <v>9690</v>
      </c>
      <c r="C5039" s="30" t="s">
        <v>4113</v>
      </c>
      <c r="D5039" s="210">
        <v>20.55</v>
      </c>
    </row>
    <row r="5040" spans="1:4" x14ac:dyDescent="0.25">
      <c r="A5040" s="30">
        <v>9898</v>
      </c>
      <c r="B5040" s="30" t="s">
        <v>9691</v>
      </c>
      <c r="C5040" s="30" t="s">
        <v>4113</v>
      </c>
      <c r="D5040" s="210">
        <v>174.14</v>
      </c>
    </row>
    <row r="5041" spans="1:4" x14ac:dyDescent="0.25">
      <c r="A5041" s="30">
        <v>9899</v>
      </c>
      <c r="B5041" s="30" t="s">
        <v>9692</v>
      </c>
      <c r="C5041" s="30" t="s">
        <v>4113</v>
      </c>
      <c r="D5041" s="210">
        <v>11.22</v>
      </c>
    </row>
    <row r="5042" spans="1:4" x14ac:dyDescent="0.25">
      <c r="A5042" s="30">
        <v>9902</v>
      </c>
      <c r="B5042" s="30" t="s">
        <v>9693</v>
      </c>
      <c r="C5042" s="30" t="s">
        <v>4113</v>
      </c>
      <c r="D5042" s="210">
        <v>220.52</v>
      </c>
    </row>
    <row r="5043" spans="1:4" x14ac:dyDescent="0.25">
      <c r="A5043" s="30">
        <v>9908</v>
      </c>
      <c r="B5043" s="30" t="s">
        <v>9694</v>
      </c>
      <c r="C5043" s="30" t="s">
        <v>4113</v>
      </c>
      <c r="D5043" s="210">
        <v>439.69</v>
      </c>
    </row>
    <row r="5044" spans="1:4" x14ac:dyDescent="0.25">
      <c r="A5044" s="30">
        <v>9905</v>
      </c>
      <c r="B5044" s="30" t="s">
        <v>9695</v>
      </c>
      <c r="C5044" s="30" t="s">
        <v>4113</v>
      </c>
      <c r="D5044" s="210">
        <v>7.35</v>
      </c>
    </row>
    <row r="5045" spans="1:4" x14ac:dyDescent="0.25">
      <c r="A5045" s="30">
        <v>9906</v>
      </c>
      <c r="B5045" s="30" t="s">
        <v>9696</v>
      </c>
      <c r="C5045" s="30" t="s">
        <v>4113</v>
      </c>
      <c r="D5045" s="210">
        <v>8.8000000000000007</v>
      </c>
    </row>
    <row r="5046" spans="1:4" x14ac:dyDescent="0.25">
      <c r="A5046" s="30">
        <v>9895</v>
      </c>
      <c r="B5046" s="30" t="s">
        <v>9697</v>
      </c>
      <c r="C5046" s="30" t="s">
        <v>4113</v>
      </c>
      <c r="D5046" s="210">
        <v>14.44</v>
      </c>
    </row>
    <row r="5047" spans="1:4" x14ac:dyDescent="0.25">
      <c r="A5047" s="30">
        <v>9894</v>
      </c>
      <c r="B5047" s="30" t="s">
        <v>9698</v>
      </c>
      <c r="C5047" s="30" t="s">
        <v>4113</v>
      </c>
      <c r="D5047" s="210">
        <v>28.14</v>
      </c>
    </row>
    <row r="5048" spans="1:4" x14ac:dyDescent="0.25">
      <c r="A5048" s="30">
        <v>9897</v>
      </c>
      <c r="B5048" s="30" t="s">
        <v>9699</v>
      </c>
      <c r="C5048" s="30" t="s">
        <v>4113</v>
      </c>
      <c r="D5048" s="210">
        <v>30.46</v>
      </c>
    </row>
    <row r="5049" spans="1:4" x14ac:dyDescent="0.25">
      <c r="A5049" s="30">
        <v>9910</v>
      </c>
      <c r="B5049" s="30" t="s">
        <v>9700</v>
      </c>
      <c r="C5049" s="30" t="s">
        <v>4113</v>
      </c>
      <c r="D5049" s="210">
        <v>76.680000000000007</v>
      </c>
    </row>
    <row r="5050" spans="1:4" x14ac:dyDescent="0.25">
      <c r="A5050" s="30">
        <v>9909</v>
      </c>
      <c r="B5050" s="30" t="s">
        <v>9701</v>
      </c>
      <c r="C5050" s="30" t="s">
        <v>4113</v>
      </c>
      <c r="D5050" s="210">
        <v>154.72999999999999</v>
      </c>
    </row>
    <row r="5051" spans="1:4" x14ac:dyDescent="0.25">
      <c r="A5051" s="30">
        <v>9907</v>
      </c>
      <c r="B5051" s="30" t="s">
        <v>9702</v>
      </c>
      <c r="C5051" s="30" t="s">
        <v>4113</v>
      </c>
      <c r="D5051" s="210">
        <v>237.91</v>
      </c>
    </row>
    <row r="5052" spans="1:4" x14ac:dyDescent="0.25">
      <c r="A5052" s="30">
        <v>20973</v>
      </c>
      <c r="B5052" s="30" t="s">
        <v>9703</v>
      </c>
      <c r="C5052" s="30" t="s">
        <v>4113</v>
      </c>
      <c r="D5052" s="210">
        <v>93.55</v>
      </c>
    </row>
    <row r="5053" spans="1:4" x14ac:dyDescent="0.25">
      <c r="A5053" s="30">
        <v>20974</v>
      </c>
      <c r="B5053" s="30" t="s">
        <v>9704</v>
      </c>
      <c r="C5053" s="30" t="s">
        <v>4113</v>
      </c>
      <c r="D5053" s="210">
        <v>133.84</v>
      </c>
    </row>
    <row r="5054" spans="1:4" x14ac:dyDescent="0.25">
      <c r="A5054" s="30">
        <v>37989</v>
      </c>
      <c r="B5054" s="30" t="s">
        <v>9705</v>
      </c>
      <c r="C5054" s="30" t="s">
        <v>4113</v>
      </c>
      <c r="D5054" s="210">
        <v>16.21</v>
      </c>
    </row>
    <row r="5055" spans="1:4" x14ac:dyDescent="0.25">
      <c r="A5055" s="30">
        <v>37990</v>
      </c>
      <c r="B5055" s="30" t="s">
        <v>9706</v>
      </c>
      <c r="C5055" s="30" t="s">
        <v>4113</v>
      </c>
      <c r="D5055" s="210">
        <v>18.829999999999998</v>
      </c>
    </row>
    <row r="5056" spans="1:4" x14ac:dyDescent="0.25">
      <c r="A5056" s="30">
        <v>37991</v>
      </c>
      <c r="B5056" s="30" t="s">
        <v>9707</v>
      </c>
      <c r="C5056" s="30" t="s">
        <v>4113</v>
      </c>
      <c r="D5056" s="210">
        <v>29.79</v>
      </c>
    </row>
    <row r="5057" spans="1:4" x14ac:dyDescent="0.25">
      <c r="A5057" s="30">
        <v>37992</v>
      </c>
      <c r="B5057" s="30" t="s">
        <v>9708</v>
      </c>
      <c r="C5057" s="30" t="s">
        <v>4113</v>
      </c>
      <c r="D5057" s="210">
        <v>45.5</v>
      </c>
    </row>
    <row r="5058" spans="1:4" x14ac:dyDescent="0.25">
      <c r="A5058" s="30">
        <v>37993</v>
      </c>
      <c r="B5058" s="30" t="s">
        <v>9709</v>
      </c>
      <c r="C5058" s="30" t="s">
        <v>4113</v>
      </c>
      <c r="D5058" s="210">
        <v>67.540000000000006</v>
      </c>
    </row>
    <row r="5059" spans="1:4" x14ac:dyDescent="0.25">
      <c r="A5059" s="30">
        <v>37994</v>
      </c>
      <c r="B5059" s="30" t="s">
        <v>9710</v>
      </c>
      <c r="C5059" s="30" t="s">
        <v>4113</v>
      </c>
      <c r="D5059" s="210">
        <v>162.29</v>
      </c>
    </row>
    <row r="5060" spans="1:4" x14ac:dyDescent="0.25">
      <c r="A5060" s="30">
        <v>37995</v>
      </c>
      <c r="B5060" s="30" t="s">
        <v>9711</v>
      </c>
      <c r="C5060" s="30" t="s">
        <v>4113</v>
      </c>
      <c r="D5060" s="210">
        <v>235.55</v>
      </c>
    </row>
    <row r="5061" spans="1:4" x14ac:dyDescent="0.25">
      <c r="A5061" s="30">
        <v>37996</v>
      </c>
      <c r="B5061" s="30" t="s">
        <v>9712</v>
      </c>
      <c r="C5061" s="30" t="s">
        <v>4113</v>
      </c>
      <c r="D5061" s="210">
        <v>347.3</v>
      </c>
    </row>
    <row r="5062" spans="1:4" x14ac:dyDescent="0.25">
      <c r="A5062" s="30">
        <v>13883</v>
      </c>
      <c r="B5062" s="30" t="s">
        <v>9713</v>
      </c>
      <c r="C5062" s="30" t="s">
        <v>4113</v>
      </c>
      <c r="D5062" s="211">
        <v>91260.9</v>
      </c>
    </row>
    <row r="5063" spans="1:4" x14ac:dyDescent="0.25">
      <c r="A5063" s="30">
        <v>38604</v>
      </c>
      <c r="B5063" s="30" t="s">
        <v>9714</v>
      </c>
      <c r="C5063" s="30" t="s">
        <v>4113</v>
      </c>
      <c r="D5063" s="211">
        <v>113664.24</v>
      </c>
    </row>
    <row r="5064" spans="1:4" x14ac:dyDescent="0.25">
      <c r="A5064" s="30">
        <v>10601</v>
      </c>
      <c r="B5064" s="30" t="s">
        <v>9715</v>
      </c>
      <c r="C5064" s="30" t="s">
        <v>4113</v>
      </c>
      <c r="D5064" s="211">
        <v>2210996.16</v>
      </c>
    </row>
    <row r="5065" spans="1:4" x14ac:dyDescent="0.25">
      <c r="A5065" s="30">
        <v>26034</v>
      </c>
      <c r="B5065" s="30" t="s">
        <v>9716</v>
      </c>
      <c r="C5065" s="30" t="s">
        <v>4113</v>
      </c>
      <c r="D5065" s="211">
        <v>5821474.8600000003</v>
      </c>
    </row>
    <row r="5066" spans="1:4" x14ac:dyDescent="0.25">
      <c r="A5066" s="30">
        <v>13894</v>
      </c>
      <c r="B5066" s="30" t="s">
        <v>9717</v>
      </c>
      <c r="C5066" s="30" t="s">
        <v>4113</v>
      </c>
      <c r="D5066" s="211">
        <v>392649.25</v>
      </c>
    </row>
    <row r="5067" spans="1:4" x14ac:dyDescent="0.25">
      <c r="A5067" s="30">
        <v>13895</v>
      </c>
      <c r="B5067" s="30" t="s">
        <v>9718</v>
      </c>
      <c r="C5067" s="30" t="s">
        <v>4113</v>
      </c>
      <c r="D5067" s="211">
        <v>527982.35</v>
      </c>
    </row>
    <row r="5068" spans="1:4" x14ac:dyDescent="0.25">
      <c r="A5068" s="30">
        <v>13892</v>
      </c>
      <c r="B5068" s="30" t="s">
        <v>9719</v>
      </c>
      <c r="C5068" s="30" t="s">
        <v>4113</v>
      </c>
      <c r="D5068" s="211">
        <v>647029.46</v>
      </c>
    </row>
    <row r="5069" spans="1:4" x14ac:dyDescent="0.25">
      <c r="A5069" s="30">
        <v>9914</v>
      </c>
      <c r="B5069" s="30" t="s">
        <v>9720</v>
      </c>
      <c r="C5069" s="30" t="s">
        <v>4113</v>
      </c>
      <c r="D5069" s="211">
        <v>700000</v>
      </c>
    </row>
    <row r="5070" spans="1:4" x14ac:dyDescent="0.25">
      <c r="A5070" s="30">
        <v>36485</v>
      </c>
      <c r="B5070" s="30" t="s">
        <v>9721</v>
      </c>
      <c r="C5070" s="30" t="s">
        <v>4113</v>
      </c>
      <c r="D5070" s="211">
        <v>484089.77</v>
      </c>
    </row>
    <row r="5071" spans="1:4" x14ac:dyDescent="0.25">
      <c r="A5071" s="30">
        <v>9912</v>
      </c>
      <c r="B5071" s="30" t="s">
        <v>9722</v>
      </c>
      <c r="C5071" s="30" t="s">
        <v>4113</v>
      </c>
      <c r="D5071" s="211">
        <v>1800000</v>
      </c>
    </row>
    <row r="5072" spans="1:4" x14ac:dyDescent="0.25">
      <c r="A5072" s="30">
        <v>9921</v>
      </c>
      <c r="B5072" s="30" t="s">
        <v>9723</v>
      </c>
      <c r="C5072" s="30" t="s">
        <v>4113</v>
      </c>
      <c r="D5072" s="211">
        <v>928525.14</v>
      </c>
    </row>
    <row r="5073" spans="1:4" x14ac:dyDescent="0.25">
      <c r="A5073" s="30">
        <v>21112</v>
      </c>
      <c r="B5073" s="30" t="s">
        <v>9724</v>
      </c>
      <c r="C5073" s="30" t="s">
        <v>4113</v>
      </c>
      <c r="D5073" s="210">
        <v>129.09</v>
      </c>
    </row>
    <row r="5074" spans="1:4" x14ac:dyDescent="0.25">
      <c r="A5074" s="30">
        <v>10228</v>
      </c>
      <c r="B5074" s="30" t="s">
        <v>9725</v>
      </c>
      <c r="C5074" s="30" t="s">
        <v>4113</v>
      </c>
      <c r="D5074" s="210">
        <v>149.97</v>
      </c>
    </row>
    <row r="5075" spans="1:4" x14ac:dyDescent="0.25">
      <c r="A5075" s="30">
        <v>11781</v>
      </c>
      <c r="B5075" s="30" t="s">
        <v>9726</v>
      </c>
      <c r="C5075" s="30" t="s">
        <v>4113</v>
      </c>
      <c r="D5075" s="210">
        <v>121.49</v>
      </c>
    </row>
    <row r="5076" spans="1:4" x14ac:dyDescent="0.25">
      <c r="A5076" s="30">
        <v>11746</v>
      </c>
      <c r="B5076" s="30" t="s">
        <v>9727</v>
      </c>
      <c r="C5076" s="30" t="s">
        <v>4113</v>
      </c>
      <c r="D5076" s="210">
        <v>38.1</v>
      </c>
    </row>
    <row r="5077" spans="1:4" x14ac:dyDescent="0.25">
      <c r="A5077" s="30">
        <v>11751</v>
      </c>
      <c r="B5077" s="30" t="s">
        <v>9728</v>
      </c>
      <c r="C5077" s="30" t="s">
        <v>4113</v>
      </c>
      <c r="D5077" s="210">
        <v>68.42</v>
      </c>
    </row>
    <row r="5078" spans="1:4" x14ac:dyDescent="0.25">
      <c r="A5078" s="30">
        <v>11750</v>
      </c>
      <c r="B5078" s="30" t="s">
        <v>9729</v>
      </c>
      <c r="C5078" s="30" t="s">
        <v>4113</v>
      </c>
      <c r="D5078" s="210">
        <v>56.78</v>
      </c>
    </row>
    <row r="5079" spans="1:4" x14ac:dyDescent="0.25">
      <c r="A5079" s="30">
        <v>11748</v>
      </c>
      <c r="B5079" s="30" t="s">
        <v>9730</v>
      </c>
      <c r="C5079" s="30" t="s">
        <v>4113</v>
      </c>
      <c r="D5079" s="210">
        <v>24.45</v>
      </c>
    </row>
    <row r="5080" spans="1:4" x14ac:dyDescent="0.25">
      <c r="A5080" s="30">
        <v>11747</v>
      </c>
      <c r="B5080" s="30" t="s">
        <v>9731</v>
      </c>
      <c r="C5080" s="30" t="s">
        <v>4113</v>
      </c>
      <c r="D5080" s="210">
        <v>105.51</v>
      </c>
    </row>
    <row r="5081" spans="1:4" x14ac:dyDescent="0.25">
      <c r="A5081" s="30">
        <v>11749</v>
      </c>
      <c r="B5081" s="30" t="s">
        <v>9732</v>
      </c>
      <c r="C5081" s="30" t="s">
        <v>4113</v>
      </c>
      <c r="D5081" s="210">
        <v>28.22</v>
      </c>
    </row>
    <row r="5082" spans="1:4" x14ac:dyDescent="0.25">
      <c r="A5082" s="30">
        <v>10236</v>
      </c>
      <c r="B5082" s="30" t="s">
        <v>9733</v>
      </c>
      <c r="C5082" s="30" t="s">
        <v>4113</v>
      </c>
      <c r="D5082" s="210">
        <v>95.62</v>
      </c>
    </row>
    <row r="5083" spans="1:4" x14ac:dyDescent="0.25">
      <c r="A5083" s="30">
        <v>10233</v>
      </c>
      <c r="B5083" s="30" t="s">
        <v>9734</v>
      </c>
      <c r="C5083" s="30" t="s">
        <v>4113</v>
      </c>
      <c r="D5083" s="210">
        <v>89.61</v>
      </c>
    </row>
    <row r="5084" spans="1:4" x14ac:dyDescent="0.25">
      <c r="A5084" s="30">
        <v>10234</v>
      </c>
      <c r="B5084" s="30" t="s">
        <v>9735</v>
      </c>
      <c r="C5084" s="30" t="s">
        <v>4113</v>
      </c>
      <c r="D5084" s="210">
        <v>56.45</v>
      </c>
    </row>
    <row r="5085" spans="1:4" x14ac:dyDescent="0.25">
      <c r="A5085" s="30">
        <v>10231</v>
      </c>
      <c r="B5085" s="30" t="s">
        <v>9736</v>
      </c>
      <c r="C5085" s="30" t="s">
        <v>4113</v>
      </c>
      <c r="D5085" s="210">
        <v>258.85000000000002</v>
      </c>
    </row>
    <row r="5086" spans="1:4" x14ac:dyDescent="0.25">
      <c r="A5086" s="30">
        <v>10232</v>
      </c>
      <c r="B5086" s="30" t="s">
        <v>9737</v>
      </c>
      <c r="C5086" s="30" t="s">
        <v>4113</v>
      </c>
      <c r="D5086" s="210">
        <v>144.85</v>
      </c>
    </row>
    <row r="5087" spans="1:4" x14ac:dyDescent="0.25">
      <c r="A5087" s="30">
        <v>10229</v>
      </c>
      <c r="B5087" s="30" t="s">
        <v>9738</v>
      </c>
      <c r="C5087" s="30" t="s">
        <v>4113</v>
      </c>
      <c r="D5087" s="210">
        <v>51.05</v>
      </c>
    </row>
    <row r="5088" spans="1:4" x14ac:dyDescent="0.25">
      <c r="A5088" s="30">
        <v>10235</v>
      </c>
      <c r="B5088" s="30" t="s">
        <v>9739</v>
      </c>
      <c r="C5088" s="30" t="s">
        <v>4113</v>
      </c>
      <c r="D5088" s="210">
        <v>354.86</v>
      </c>
    </row>
    <row r="5089" spans="1:4" x14ac:dyDescent="0.25">
      <c r="A5089" s="30">
        <v>10230</v>
      </c>
      <c r="B5089" s="30" t="s">
        <v>9740</v>
      </c>
      <c r="C5089" s="30" t="s">
        <v>4113</v>
      </c>
      <c r="D5089" s="210">
        <v>624.52</v>
      </c>
    </row>
    <row r="5090" spans="1:4" x14ac:dyDescent="0.25">
      <c r="A5090" s="30">
        <v>10409</v>
      </c>
      <c r="B5090" s="30" t="s">
        <v>9741</v>
      </c>
      <c r="C5090" s="30" t="s">
        <v>4113</v>
      </c>
      <c r="D5090" s="210">
        <v>185.54</v>
      </c>
    </row>
    <row r="5091" spans="1:4" x14ac:dyDescent="0.25">
      <c r="A5091" s="30">
        <v>10411</v>
      </c>
      <c r="B5091" s="30" t="s">
        <v>9742</v>
      </c>
      <c r="C5091" s="30" t="s">
        <v>4113</v>
      </c>
      <c r="D5091" s="210">
        <v>166.02</v>
      </c>
    </row>
    <row r="5092" spans="1:4" x14ac:dyDescent="0.25">
      <c r="A5092" s="30">
        <v>10404</v>
      </c>
      <c r="B5092" s="30" t="s">
        <v>9743</v>
      </c>
      <c r="C5092" s="30" t="s">
        <v>4113</v>
      </c>
      <c r="D5092" s="210">
        <v>67.33</v>
      </c>
    </row>
    <row r="5093" spans="1:4" x14ac:dyDescent="0.25">
      <c r="A5093" s="30">
        <v>10410</v>
      </c>
      <c r="B5093" s="30" t="s">
        <v>9744</v>
      </c>
      <c r="C5093" s="30" t="s">
        <v>4113</v>
      </c>
      <c r="D5093" s="210">
        <v>110.9</v>
      </c>
    </row>
    <row r="5094" spans="1:4" x14ac:dyDescent="0.25">
      <c r="A5094" s="30">
        <v>10405</v>
      </c>
      <c r="B5094" s="30" t="s">
        <v>9745</v>
      </c>
      <c r="C5094" s="30" t="s">
        <v>4113</v>
      </c>
      <c r="D5094" s="210">
        <v>371.72</v>
      </c>
    </row>
    <row r="5095" spans="1:4" x14ac:dyDescent="0.25">
      <c r="A5095" s="30">
        <v>10408</v>
      </c>
      <c r="B5095" s="30" t="s">
        <v>9746</v>
      </c>
      <c r="C5095" s="30" t="s">
        <v>4113</v>
      </c>
      <c r="D5095" s="210">
        <v>259.94</v>
      </c>
    </row>
    <row r="5096" spans="1:4" x14ac:dyDescent="0.25">
      <c r="A5096" s="30">
        <v>10412</v>
      </c>
      <c r="B5096" s="30" t="s">
        <v>9747</v>
      </c>
      <c r="C5096" s="30" t="s">
        <v>4113</v>
      </c>
      <c r="D5096" s="210">
        <v>81.59</v>
      </c>
    </row>
    <row r="5097" spans="1:4" x14ac:dyDescent="0.25">
      <c r="A5097" s="30">
        <v>10406</v>
      </c>
      <c r="B5097" s="30" t="s">
        <v>9748</v>
      </c>
      <c r="C5097" s="30" t="s">
        <v>4113</v>
      </c>
      <c r="D5097" s="210">
        <v>513.41999999999996</v>
      </c>
    </row>
    <row r="5098" spans="1:4" x14ac:dyDescent="0.25">
      <c r="A5098" s="30">
        <v>10407</v>
      </c>
      <c r="B5098" s="30" t="s">
        <v>9749</v>
      </c>
      <c r="C5098" s="30" t="s">
        <v>4113</v>
      </c>
      <c r="D5098" s="210">
        <v>796.32</v>
      </c>
    </row>
    <row r="5099" spans="1:4" x14ac:dyDescent="0.25">
      <c r="A5099" s="30">
        <v>10416</v>
      </c>
      <c r="B5099" s="30" t="s">
        <v>9750</v>
      </c>
      <c r="C5099" s="30" t="s">
        <v>4113</v>
      </c>
      <c r="D5099" s="210">
        <v>98.77</v>
      </c>
    </row>
    <row r="5100" spans="1:4" x14ac:dyDescent="0.25">
      <c r="A5100" s="30">
        <v>10419</v>
      </c>
      <c r="B5100" s="30" t="s">
        <v>9751</v>
      </c>
      <c r="C5100" s="30" t="s">
        <v>4113</v>
      </c>
      <c r="D5100" s="210">
        <v>85.73</v>
      </c>
    </row>
    <row r="5101" spans="1:4" x14ac:dyDescent="0.25">
      <c r="A5101" s="30">
        <v>21092</v>
      </c>
      <c r="B5101" s="30" t="s">
        <v>9752</v>
      </c>
      <c r="C5101" s="30" t="s">
        <v>4113</v>
      </c>
      <c r="D5101" s="210">
        <v>49.01</v>
      </c>
    </row>
    <row r="5102" spans="1:4" x14ac:dyDescent="0.25">
      <c r="A5102" s="30">
        <v>10418</v>
      </c>
      <c r="B5102" s="30" t="s">
        <v>9753</v>
      </c>
      <c r="C5102" s="30" t="s">
        <v>4113</v>
      </c>
      <c r="D5102" s="210">
        <v>57.15</v>
      </c>
    </row>
    <row r="5103" spans="1:4" x14ac:dyDescent="0.25">
      <c r="A5103" s="30">
        <v>12657</v>
      </c>
      <c r="B5103" s="30" t="s">
        <v>9754</v>
      </c>
      <c r="C5103" s="30" t="s">
        <v>4113</v>
      </c>
      <c r="D5103" s="210">
        <v>230.62</v>
      </c>
    </row>
    <row r="5104" spans="1:4" x14ac:dyDescent="0.25">
      <c r="A5104" s="30">
        <v>10417</v>
      </c>
      <c r="B5104" s="30" t="s">
        <v>9755</v>
      </c>
      <c r="C5104" s="30" t="s">
        <v>4113</v>
      </c>
      <c r="D5104" s="210">
        <v>143.91999999999999</v>
      </c>
    </row>
    <row r="5105" spans="1:4" x14ac:dyDescent="0.25">
      <c r="A5105" s="30">
        <v>10413</v>
      </c>
      <c r="B5105" s="30" t="s">
        <v>9756</v>
      </c>
      <c r="C5105" s="30" t="s">
        <v>4113</v>
      </c>
      <c r="D5105" s="210">
        <v>52.3</v>
      </c>
    </row>
    <row r="5106" spans="1:4" x14ac:dyDescent="0.25">
      <c r="A5106" s="30">
        <v>10414</v>
      </c>
      <c r="B5106" s="30" t="s">
        <v>9757</v>
      </c>
      <c r="C5106" s="30" t="s">
        <v>4113</v>
      </c>
      <c r="D5106" s="210">
        <v>314.92</v>
      </c>
    </row>
    <row r="5107" spans="1:4" x14ac:dyDescent="0.25">
      <c r="A5107" s="30">
        <v>10415</v>
      </c>
      <c r="B5107" s="30" t="s">
        <v>9758</v>
      </c>
      <c r="C5107" s="30" t="s">
        <v>4113</v>
      </c>
      <c r="D5107" s="210">
        <v>546.57000000000005</v>
      </c>
    </row>
    <row r="5108" spans="1:4" x14ac:dyDescent="0.25">
      <c r="A5108" s="30">
        <v>38643</v>
      </c>
      <c r="B5108" s="30" t="s">
        <v>9759</v>
      </c>
      <c r="C5108" s="30" t="s">
        <v>4113</v>
      </c>
      <c r="D5108" s="210">
        <v>37.49</v>
      </c>
    </row>
    <row r="5109" spans="1:4" x14ac:dyDescent="0.25">
      <c r="A5109" s="30">
        <v>6157</v>
      </c>
      <c r="B5109" s="30" t="s">
        <v>9760</v>
      </c>
      <c r="C5109" s="30" t="s">
        <v>4113</v>
      </c>
      <c r="D5109" s="210">
        <v>51.22</v>
      </c>
    </row>
    <row r="5110" spans="1:4" x14ac:dyDescent="0.25">
      <c r="A5110" s="30">
        <v>37588</v>
      </c>
      <c r="B5110" s="30" t="s">
        <v>9761</v>
      </c>
      <c r="C5110" s="30" t="s">
        <v>4113</v>
      </c>
      <c r="D5110" s="210">
        <v>23.5</v>
      </c>
    </row>
    <row r="5111" spans="1:4" x14ac:dyDescent="0.25">
      <c r="A5111" s="30">
        <v>6152</v>
      </c>
      <c r="B5111" s="30" t="s">
        <v>9762</v>
      </c>
      <c r="C5111" s="30" t="s">
        <v>4113</v>
      </c>
      <c r="D5111" s="210">
        <v>3.41</v>
      </c>
    </row>
    <row r="5112" spans="1:4" x14ac:dyDescent="0.25">
      <c r="A5112" s="30">
        <v>6158</v>
      </c>
      <c r="B5112" s="30" t="s">
        <v>9763</v>
      </c>
      <c r="C5112" s="30" t="s">
        <v>4113</v>
      </c>
      <c r="D5112" s="210">
        <v>4.12</v>
      </c>
    </row>
    <row r="5113" spans="1:4" x14ac:dyDescent="0.25">
      <c r="A5113" s="30">
        <v>6153</v>
      </c>
      <c r="B5113" s="30" t="s">
        <v>9764</v>
      </c>
      <c r="C5113" s="30" t="s">
        <v>4113</v>
      </c>
      <c r="D5113" s="210">
        <v>3.21</v>
      </c>
    </row>
    <row r="5114" spans="1:4" x14ac:dyDescent="0.25">
      <c r="A5114" s="30">
        <v>6156</v>
      </c>
      <c r="B5114" s="30" t="s">
        <v>9765</v>
      </c>
      <c r="C5114" s="30" t="s">
        <v>4113</v>
      </c>
      <c r="D5114" s="210">
        <v>4.0599999999999996</v>
      </c>
    </row>
    <row r="5115" spans="1:4" x14ac:dyDescent="0.25">
      <c r="A5115" s="30">
        <v>6154</v>
      </c>
      <c r="B5115" s="30" t="s">
        <v>9766</v>
      </c>
      <c r="C5115" s="30" t="s">
        <v>4113</v>
      </c>
      <c r="D5115" s="210">
        <v>7.65</v>
      </c>
    </row>
    <row r="5116" spans="1:4" x14ac:dyDescent="0.25">
      <c r="A5116" s="30">
        <v>6155</v>
      </c>
      <c r="B5116" s="30" t="s">
        <v>9767</v>
      </c>
      <c r="C5116" s="30" t="s">
        <v>4113</v>
      </c>
      <c r="D5116" s="210">
        <v>15.81</v>
      </c>
    </row>
    <row r="5117" spans="1:4" x14ac:dyDescent="0.25">
      <c r="A5117" s="30">
        <v>43595</v>
      </c>
      <c r="B5117" s="30" t="s">
        <v>13813</v>
      </c>
      <c r="C5117" s="30" t="s">
        <v>4113</v>
      </c>
      <c r="D5117" s="210">
        <v>20</v>
      </c>
    </row>
    <row r="5118" spans="1:4" x14ac:dyDescent="0.25">
      <c r="A5118" s="30">
        <v>43596</v>
      </c>
      <c r="B5118" s="30" t="s">
        <v>13814</v>
      </c>
      <c r="C5118" s="30" t="s">
        <v>4113</v>
      </c>
      <c r="D5118" s="210">
        <v>23.12</v>
      </c>
    </row>
    <row r="5119" spans="1:4" x14ac:dyDescent="0.25">
      <c r="A5119" s="30">
        <v>38108</v>
      </c>
      <c r="B5119" s="30" t="s">
        <v>9768</v>
      </c>
      <c r="C5119" s="30" t="s">
        <v>4113</v>
      </c>
      <c r="D5119" s="210">
        <v>37.03</v>
      </c>
    </row>
    <row r="5120" spans="1:4" x14ac:dyDescent="0.25">
      <c r="A5120" s="30">
        <v>38087</v>
      </c>
      <c r="B5120" s="30" t="s">
        <v>9769</v>
      </c>
      <c r="C5120" s="30" t="s">
        <v>4113</v>
      </c>
      <c r="D5120" s="210">
        <v>47.62</v>
      </c>
    </row>
    <row r="5121" spans="1:4" x14ac:dyDescent="0.25">
      <c r="A5121" s="30">
        <v>38109</v>
      </c>
      <c r="B5121" s="30" t="s">
        <v>9770</v>
      </c>
      <c r="C5121" s="30" t="s">
        <v>4113</v>
      </c>
      <c r="D5121" s="210">
        <v>59.18</v>
      </c>
    </row>
    <row r="5122" spans="1:4" x14ac:dyDescent="0.25">
      <c r="A5122" s="30">
        <v>38088</v>
      </c>
      <c r="B5122" s="30" t="s">
        <v>9771</v>
      </c>
      <c r="C5122" s="30" t="s">
        <v>4113</v>
      </c>
      <c r="D5122" s="210">
        <v>62.22</v>
      </c>
    </row>
    <row r="5123" spans="1:4" x14ac:dyDescent="0.25">
      <c r="A5123" s="30">
        <v>38110</v>
      </c>
      <c r="B5123" s="30" t="s">
        <v>9772</v>
      </c>
      <c r="C5123" s="30" t="s">
        <v>4113</v>
      </c>
      <c r="D5123" s="210">
        <v>22.76</v>
      </c>
    </row>
    <row r="5124" spans="1:4" x14ac:dyDescent="0.25">
      <c r="A5124" s="30">
        <v>38089</v>
      </c>
      <c r="B5124" s="30" t="s">
        <v>9773</v>
      </c>
      <c r="C5124" s="30" t="s">
        <v>4113</v>
      </c>
      <c r="D5124" s="210">
        <v>39.67</v>
      </c>
    </row>
    <row r="5125" spans="1:4" x14ac:dyDescent="0.25">
      <c r="A5125" s="30">
        <v>38111</v>
      </c>
      <c r="B5125" s="30" t="s">
        <v>9774</v>
      </c>
      <c r="C5125" s="30" t="s">
        <v>4113</v>
      </c>
      <c r="D5125" s="210">
        <v>25.46</v>
      </c>
    </row>
    <row r="5126" spans="1:4" x14ac:dyDescent="0.25">
      <c r="A5126" s="30">
        <v>38090</v>
      </c>
      <c r="B5126" s="30" t="s">
        <v>9775</v>
      </c>
      <c r="C5126" s="30" t="s">
        <v>4113</v>
      </c>
      <c r="D5126" s="210">
        <v>41</v>
      </c>
    </row>
    <row r="5127" spans="1:4" x14ac:dyDescent="0.25">
      <c r="A5127" s="30">
        <v>11786</v>
      </c>
      <c r="B5127" s="30" t="s">
        <v>9776</v>
      </c>
      <c r="C5127" s="30" t="s">
        <v>4113</v>
      </c>
      <c r="D5127" s="210">
        <v>359.25</v>
      </c>
    </row>
    <row r="5128" spans="1:4" x14ac:dyDescent="0.25">
      <c r="A5128" s="30">
        <v>13726</v>
      </c>
      <c r="B5128" s="30" t="s">
        <v>9777</v>
      </c>
      <c r="C5128" s="30" t="s">
        <v>4113</v>
      </c>
      <c r="D5128" s="211">
        <v>59070.66</v>
      </c>
    </row>
    <row r="5129" spans="1:4" x14ac:dyDescent="0.25">
      <c r="A5129" s="30">
        <v>38400</v>
      </c>
      <c r="B5129" s="30" t="s">
        <v>9778</v>
      </c>
      <c r="C5129" s="30" t="s">
        <v>4113</v>
      </c>
      <c r="D5129" s="210">
        <v>21.75</v>
      </c>
    </row>
    <row r="5130" spans="1:4" x14ac:dyDescent="0.25">
      <c r="A5130" s="30">
        <v>12627</v>
      </c>
      <c r="B5130" s="30" t="s">
        <v>9779</v>
      </c>
      <c r="C5130" s="30" t="s">
        <v>4113</v>
      </c>
      <c r="D5130" s="210">
        <v>0.42</v>
      </c>
    </row>
    <row r="5131" spans="1:4" x14ac:dyDescent="0.25">
      <c r="A5131" s="30">
        <v>6138</v>
      </c>
      <c r="B5131" s="30" t="s">
        <v>9780</v>
      </c>
      <c r="C5131" s="30" t="s">
        <v>4113</v>
      </c>
      <c r="D5131" s="210">
        <v>2.36</v>
      </c>
    </row>
    <row r="5132" spans="1:4" x14ac:dyDescent="0.25">
      <c r="A5132" s="30">
        <v>39996</v>
      </c>
      <c r="B5132" s="30" t="s">
        <v>9781</v>
      </c>
      <c r="C5132" s="30" t="s">
        <v>4116</v>
      </c>
      <c r="D5132" s="210">
        <v>3.92</v>
      </c>
    </row>
    <row r="5133" spans="1:4" x14ac:dyDescent="0.25">
      <c r="A5133" s="30">
        <v>10478</v>
      </c>
      <c r="B5133" s="30" t="s">
        <v>9782</v>
      </c>
      <c r="C5133" s="30" t="s">
        <v>4118</v>
      </c>
      <c r="D5133" s="210">
        <v>26.63</v>
      </c>
    </row>
    <row r="5134" spans="1:4" x14ac:dyDescent="0.25">
      <c r="A5134" s="30">
        <v>10475</v>
      </c>
      <c r="B5134" s="30" t="s">
        <v>9783</v>
      </c>
      <c r="C5134" s="30" t="s">
        <v>4118</v>
      </c>
      <c r="D5134" s="210">
        <v>23.43</v>
      </c>
    </row>
    <row r="5135" spans="1:4" x14ac:dyDescent="0.25">
      <c r="A5135" s="30">
        <v>10481</v>
      </c>
      <c r="B5135" s="30" t="s">
        <v>9784</v>
      </c>
      <c r="C5135" s="30" t="s">
        <v>4118</v>
      </c>
      <c r="D5135" s="210">
        <v>25.55</v>
      </c>
    </row>
    <row r="5136" spans="1:4" x14ac:dyDescent="0.25">
      <c r="A5136" s="30">
        <v>4031</v>
      </c>
      <c r="B5136" s="30" t="s">
        <v>9785</v>
      </c>
      <c r="C5136" s="30" t="s">
        <v>4114</v>
      </c>
      <c r="D5136" s="210">
        <v>31.42</v>
      </c>
    </row>
    <row r="5137" spans="1:4" x14ac:dyDescent="0.25">
      <c r="A5137" s="30">
        <v>4030</v>
      </c>
      <c r="B5137" s="30" t="s">
        <v>9786</v>
      </c>
      <c r="C5137" s="30" t="s">
        <v>4114</v>
      </c>
      <c r="D5137" s="210">
        <v>6.68</v>
      </c>
    </row>
    <row r="5138" spans="1:4" x14ac:dyDescent="0.25">
      <c r="A5138" s="30">
        <v>39399</v>
      </c>
      <c r="B5138" s="30" t="s">
        <v>9787</v>
      </c>
      <c r="C5138" s="30" t="s">
        <v>4113</v>
      </c>
      <c r="D5138" s="211">
        <v>1334.25</v>
      </c>
    </row>
    <row r="5139" spans="1:4" x14ac:dyDescent="0.25">
      <c r="A5139" s="30">
        <v>39400</v>
      </c>
      <c r="B5139" s="30" t="s">
        <v>9788</v>
      </c>
      <c r="C5139" s="30" t="s">
        <v>4113</v>
      </c>
      <c r="D5139" s="211">
        <v>1450.27</v>
      </c>
    </row>
    <row r="5140" spans="1:4" x14ac:dyDescent="0.25">
      <c r="A5140" s="30">
        <v>39401</v>
      </c>
      <c r="B5140" s="30" t="s">
        <v>9789</v>
      </c>
      <c r="C5140" s="30" t="s">
        <v>4113</v>
      </c>
      <c r="D5140" s="211">
        <v>1626.86</v>
      </c>
    </row>
    <row r="5141" spans="1:4" x14ac:dyDescent="0.25">
      <c r="A5141" s="30">
        <v>11652</v>
      </c>
      <c r="B5141" s="30" t="s">
        <v>9790</v>
      </c>
      <c r="C5141" s="30" t="s">
        <v>4113</v>
      </c>
      <c r="D5141" s="211">
        <v>3500</v>
      </c>
    </row>
    <row r="5142" spans="1:4" x14ac:dyDescent="0.25">
      <c r="A5142" s="30">
        <v>13896</v>
      </c>
      <c r="B5142" s="30" t="s">
        <v>9791</v>
      </c>
      <c r="C5142" s="30" t="s">
        <v>4113</v>
      </c>
      <c r="D5142" s="211">
        <v>3139.8</v>
      </c>
    </row>
    <row r="5143" spans="1:4" x14ac:dyDescent="0.25">
      <c r="A5143" s="30">
        <v>13475</v>
      </c>
      <c r="B5143" s="30" t="s">
        <v>9792</v>
      </c>
      <c r="C5143" s="30" t="s">
        <v>4113</v>
      </c>
      <c r="D5143" s="211">
        <v>3824.66</v>
      </c>
    </row>
    <row r="5144" spans="1:4" x14ac:dyDescent="0.25">
      <c r="A5144" s="30">
        <v>25971</v>
      </c>
      <c r="B5144" s="30" t="s">
        <v>9793</v>
      </c>
      <c r="C5144" s="30" t="s">
        <v>4113</v>
      </c>
      <c r="D5144" s="211">
        <v>4337218.3</v>
      </c>
    </row>
    <row r="5145" spans="1:4" x14ac:dyDescent="0.25">
      <c r="A5145" s="30">
        <v>25970</v>
      </c>
      <c r="B5145" s="30" t="s">
        <v>9794</v>
      </c>
      <c r="C5145" s="30" t="s">
        <v>4113</v>
      </c>
      <c r="D5145" s="211">
        <v>1825918.56</v>
      </c>
    </row>
    <row r="5146" spans="1:4" x14ac:dyDescent="0.25">
      <c r="A5146" s="30">
        <v>13476</v>
      </c>
      <c r="B5146" s="30" t="s">
        <v>9795</v>
      </c>
      <c r="C5146" s="30" t="s">
        <v>4113</v>
      </c>
      <c r="D5146" s="211">
        <v>1839149.99</v>
      </c>
    </row>
    <row r="5147" spans="1:4" x14ac:dyDescent="0.25">
      <c r="A5147" s="30">
        <v>10488</v>
      </c>
      <c r="B5147" s="30" t="s">
        <v>9796</v>
      </c>
      <c r="C5147" s="30" t="s">
        <v>4113</v>
      </c>
      <c r="D5147" s="211">
        <v>2228150</v>
      </c>
    </row>
    <row r="5148" spans="1:4" x14ac:dyDescent="0.25">
      <c r="A5148" s="30">
        <v>13606</v>
      </c>
      <c r="B5148" s="30" t="s">
        <v>9797</v>
      </c>
      <c r="C5148" s="30" t="s">
        <v>4113</v>
      </c>
      <c r="D5148" s="211">
        <v>1974109.03</v>
      </c>
    </row>
    <row r="5149" spans="1:4" x14ac:dyDescent="0.25">
      <c r="A5149" s="30">
        <v>10489</v>
      </c>
      <c r="B5149" s="30" t="s">
        <v>9798</v>
      </c>
      <c r="C5149" s="30" t="s">
        <v>4115</v>
      </c>
      <c r="D5149" s="210">
        <v>13.07</v>
      </c>
    </row>
    <row r="5150" spans="1:4" x14ac:dyDescent="0.25">
      <c r="A5150" s="30">
        <v>41073</v>
      </c>
      <c r="B5150" s="30" t="s">
        <v>9799</v>
      </c>
      <c r="C5150" s="30" t="s">
        <v>4120</v>
      </c>
      <c r="D5150" s="211">
        <v>2319.69</v>
      </c>
    </row>
    <row r="5151" spans="1:4" x14ac:dyDescent="0.25">
      <c r="A5151" s="30">
        <v>34391</v>
      </c>
      <c r="B5151" s="30" t="s">
        <v>9800</v>
      </c>
      <c r="C5151" s="30" t="s">
        <v>4114</v>
      </c>
      <c r="D5151" s="210">
        <v>676.82</v>
      </c>
    </row>
    <row r="5152" spans="1:4" x14ac:dyDescent="0.25">
      <c r="A5152" s="30">
        <v>10496</v>
      </c>
      <c r="B5152" s="30" t="s">
        <v>9801</v>
      </c>
      <c r="C5152" s="30" t="s">
        <v>4114</v>
      </c>
      <c r="D5152" s="210">
        <v>589.16</v>
      </c>
    </row>
    <row r="5153" spans="1:4" x14ac:dyDescent="0.25">
      <c r="A5153" s="30">
        <v>10497</v>
      </c>
      <c r="B5153" s="30" t="s">
        <v>9802</v>
      </c>
      <c r="C5153" s="30" t="s">
        <v>4114</v>
      </c>
      <c r="D5153" s="211">
        <v>1531.83</v>
      </c>
    </row>
    <row r="5154" spans="1:4" x14ac:dyDescent="0.25">
      <c r="A5154" s="30">
        <v>10504</v>
      </c>
      <c r="B5154" s="30" t="s">
        <v>9803</v>
      </c>
      <c r="C5154" s="30" t="s">
        <v>4114</v>
      </c>
      <c r="D5154" s="211">
        <v>1791.06</v>
      </c>
    </row>
    <row r="5155" spans="1:4" x14ac:dyDescent="0.25">
      <c r="A5155" s="30">
        <v>34390</v>
      </c>
      <c r="B5155" s="30" t="s">
        <v>9804</v>
      </c>
      <c r="C5155" s="30" t="s">
        <v>4114</v>
      </c>
      <c r="D5155" s="210">
        <v>527.89</v>
      </c>
    </row>
    <row r="5156" spans="1:4" x14ac:dyDescent="0.25">
      <c r="A5156" s="30">
        <v>34389</v>
      </c>
      <c r="B5156" s="30" t="s">
        <v>9805</v>
      </c>
      <c r="C5156" s="30" t="s">
        <v>4114</v>
      </c>
      <c r="D5156" s="210">
        <v>164.96</v>
      </c>
    </row>
    <row r="5157" spans="1:4" x14ac:dyDescent="0.25">
      <c r="A5157" s="30">
        <v>34388</v>
      </c>
      <c r="B5157" s="30" t="s">
        <v>9806</v>
      </c>
      <c r="C5157" s="30" t="s">
        <v>4114</v>
      </c>
      <c r="D5157" s="210">
        <v>234.45</v>
      </c>
    </row>
    <row r="5158" spans="1:4" x14ac:dyDescent="0.25">
      <c r="A5158" s="30">
        <v>34387</v>
      </c>
      <c r="B5158" s="30" t="s">
        <v>9807</v>
      </c>
      <c r="C5158" s="30" t="s">
        <v>4114</v>
      </c>
      <c r="D5158" s="210">
        <v>380.6</v>
      </c>
    </row>
    <row r="5159" spans="1:4" x14ac:dyDescent="0.25">
      <c r="A5159" s="30">
        <v>11188</v>
      </c>
      <c r="B5159" s="30" t="s">
        <v>9808</v>
      </c>
      <c r="C5159" s="30" t="s">
        <v>4114</v>
      </c>
      <c r="D5159" s="210">
        <v>188.53</v>
      </c>
    </row>
    <row r="5160" spans="1:4" x14ac:dyDescent="0.25">
      <c r="A5160" s="30">
        <v>11189</v>
      </c>
      <c r="B5160" s="30" t="s">
        <v>9809</v>
      </c>
      <c r="C5160" s="30" t="s">
        <v>4114</v>
      </c>
      <c r="D5160" s="210">
        <v>282.8</v>
      </c>
    </row>
    <row r="5161" spans="1:4" x14ac:dyDescent="0.25">
      <c r="A5161" s="30">
        <v>21107</v>
      </c>
      <c r="B5161" s="30" t="s">
        <v>9810</v>
      </c>
      <c r="C5161" s="30" t="s">
        <v>4114</v>
      </c>
      <c r="D5161" s="210">
        <v>203.5</v>
      </c>
    </row>
    <row r="5162" spans="1:4" x14ac:dyDescent="0.25">
      <c r="A5162" s="30">
        <v>34386</v>
      </c>
      <c r="B5162" s="30" t="s">
        <v>9811</v>
      </c>
      <c r="C5162" s="30" t="s">
        <v>4114</v>
      </c>
      <c r="D5162" s="210">
        <v>353.49</v>
      </c>
    </row>
    <row r="5163" spans="1:4" x14ac:dyDescent="0.25">
      <c r="A5163" s="30">
        <v>10490</v>
      </c>
      <c r="B5163" s="30" t="s">
        <v>9812</v>
      </c>
      <c r="C5163" s="30" t="s">
        <v>4114</v>
      </c>
      <c r="D5163" s="210">
        <v>106.05</v>
      </c>
    </row>
    <row r="5164" spans="1:4" x14ac:dyDescent="0.25">
      <c r="A5164" s="30">
        <v>10492</v>
      </c>
      <c r="B5164" s="30" t="s">
        <v>9813</v>
      </c>
      <c r="C5164" s="30" t="s">
        <v>4114</v>
      </c>
      <c r="D5164" s="210">
        <v>141.38999999999999</v>
      </c>
    </row>
    <row r="5165" spans="1:4" x14ac:dyDescent="0.25">
      <c r="A5165" s="30">
        <v>10493</v>
      </c>
      <c r="B5165" s="30" t="s">
        <v>9814</v>
      </c>
      <c r="C5165" s="30" t="s">
        <v>4114</v>
      </c>
      <c r="D5165" s="210">
        <v>164.96</v>
      </c>
    </row>
    <row r="5166" spans="1:4" x14ac:dyDescent="0.25">
      <c r="A5166" s="30">
        <v>10491</v>
      </c>
      <c r="B5166" s="30" t="s">
        <v>9815</v>
      </c>
      <c r="C5166" s="30" t="s">
        <v>4114</v>
      </c>
      <c r="D5166" s="210">
        <v>200.31</v>
      </c>
    </row>
    <row r="5167" spans="1:4" x14ac:dyDescent="0.25">
      <c r="A5167" s="30">
        <v>34385</v>
      </c>
      <c r="B5167" s="30" t="s">
        <v>9816</v>
      </c>
      <c r="C5167" s="30" t="s">
        <v>4114</v>
      </c>
      <c r="D5167" s="210">
        <v>292.22000000000003</v>
      </c>
    </row>
    <row r="5168" spans="1:4" x14ac:dyDescent="0.25">
      <c r="A5168" s="30">
        <v>10499</v>
      </c>
      <c r="B5168" s="30" t="s">
        <v>9817</v>
      </c>
      <c r="C5168" s="30" t="s">
        <v>4114</v>
      </c>
      <c r="D5168" s="210">
        <v>117.83</v>
      </c>
    </row>
    <row r="5169" spans="1:4" x14ac:dyDescent="0.25">
      <c r="A5169" s="30">
        <v>34384</v>
      </c>
      <c r="B5169" s="30" t="s">
        <v>9818</v>
      </c>
      <c r="C5169" s="30" t="s">
        <v>4114</v>
      </c>
      <c r="D5169" s="210">
        <v>353.49</v>
      </c>
    </row>
    <row r="5170" spans="1:4" x14ac:dyDescent="0.25">
      <c r="A5170" s="30">
        <v>11185</v>
      </c>
      <c r="B5170" s="30" t="s">
        <v>9819</v>
      </c>
      <c r="C5170" s="30" t="s">
        <v>4114</v>
      </c>
      <c r="D5170" s="210">
        <v>365.28</v>
      </c>
    </row>
    <row r="5171" spans="1:4" x14ac:dyDescent="0.25">
      <c r="A5171" s="30">
        <v>10507</v>
      </c>
      <c r="B5171" s="30" t="s">
        <v>9820</v>
      </c>
      <c r="C5171" s="30" t="s">
        <v>4114</v>
      </c>
      <c r="D5171" s="210">
        <v>324.39999999999998</v>
      </c>
    </row>
    <row r="5172" spans="1:4" x14ac:dyDescent="0.25">
      <c r="A5172" s="30">
        <v>10505</v>
      </c>
      <c r="B5172" s="30" t="s">
        <v>9821</v>
      </c>
      <c r="C5172" s="30" t="s">
        <v>4114</v>
      </c>
      <c r="D5172" s="210">
        <v>191.42</v>
      </c>
    </row>
    <row r="5173" spans="1:4" x14ac:dyDescent="0.25">
      <c r="A5173" s="30">
        <v>10506</v>
      </c>
      <c r="B5173" s="30" t="s">
        <v>9822</v>
      </c>
      <c r="C5173" s="30" t="s">
        <v>4114</v>
      </c>
      <c r="D5173" s="210">
        <v>249.88</v>
      </c>
    </row>
    <row r="5174" spans="1:4" x14ac:dyDescent="0.25">
      <c r="A5174" s="30">
        <v>5031</v>
      </c>
      <c r="B5174" s="30" t="s">
        <v>9823</v>
      </c>
      <c r="C5174" s="30" t="s">
        <v>4114</v>
      </c>
      <c r="D5174" s="210">
        <v>350.88</v>
      </c>
    </row>
    <row r="5175" spans="1:4" x14ac:dyDescent="0.25">
      <c r="A5175" s="30">
        <v>10502</v>
      </c>
      <c r="B5175" s="30" t="s">
        <v>9824</v>
      </c>
      <c r="C5175" s="30" t="s">
        <v>4114</v>
      </c>
      <c r="D5175" s="210">
        <v>408.85</v>
      </c>
    </row>
    <row r="5176" spans="1:4" x14ac:dyDescent="0.25">
      <c r="A5176" s="30">
        <v>10501</v>
      </c>
      <c r="B5176" s="30" t="s">
        <v>9825</v>
      </c>
      <c r="C5176" s="30" t="s">
        <v>4114</v>
      </c>
      <c r="D5176" s="210">
        <v>230.99</v>
      </c>
    </row>
    <row r="5177" spans="1:4" x14ac:dyDescent="0.25">
      <c r="A5177" s="30">
        <v>10503</v>
      </c>
      <c r="B5177" s="30" t="s">
        <v>9826</v>
      </c>
      <c r="C5177" s="30" t="s">
        <v>4114</v>
      </c>
      <c r="D5177" s="210">
        <v>312.07</v>
      </c>
    </row>
    <row r="5178" spans="1:4" x14ac:dyDescent="0.25">
      <c r="A5178" s="30">
        <v>4500</v>
      </c>
      <c r="B5178" s="30" t="s">
        <v>13815</v>
      </c>
      <c r="C5178" s="30" t="s">
        <v>4116</v>
      </c>
      <c r="D5178" s="210">
        <v>15.4</v>
      </c>
    </row>
    <row r="5179" spans="1:4" x14ac:dyDescent="0.25">
      <c r="A5179" s="30">
        <v>4448</v>
      </c>
      <c r="B5179" s="30" t="s">
        <v>13816</v>
      </c>
      <c r="C5179" s="30" t="s">
        <v>4116</v>
      </c>
      <c r="D5179" s="210">
        <v>21.16</v>
      </c>
    </row>
    <row r="5180" spans="1:4" x14ac:dyDescent="0.25">
      <c r="A5180" s="30">
        <v>20213</v>
      </c>
      <c r="B5180" s="30" t="s">
        <v>13817</v>
      </c>
      <c r="C5180" s="30" t="s">
        <v>4116</v>
      </c>
      <c r="D5180" s="210">
        <v>11.59</v>
      </c>
    </row>
    <row r="5181" spans="1:4" x14ac:dyDescent="0.25">
      <c r="A5181" s="30">
        <v>20211</v>
      </c>
      <c r="B5181" s="30" t="s">
        <v>13818</v>
      </c>
      <c r="C5181" s="30" t="s">
        <v>4116</v>
      </c>
      <c r="D5181" s="210">
        <v>15.35</v>
      </c>
    </row>
    <row r="5182" spans="1:4" x14ac:dyDescent="0.25">
      <c r="A5182" s="30">
        <v>40270</v>
      </c>
      <c r="B5182" s="30" t="s">
        <v>9827</v>
      </c>
      <c r="C5182" s="30" t="s">
        <v>4116</v>
      </c>
      <c r="D5182" s="210">
        <v>69.73</v>
      </c>
    </row>
    <row r="5183" spans="1:4" x14ac:dyDescent="0.25">
      <c r="A5183" s="30">
        <v>4425</v>
      </c>
      <c r="B5183" s="30" t="s">
        <v>13819</v>
      </c>
      <c r="C5183" s="30" t="s">
        <v>4116</v>
      </c>
      <c r="D5183" s="210">
        <v>12.69</v>
      </c>
    </row>
    <row r="5184" spans="1:4" x14ac:dyDescent="0.25">
      <c r="A5184" s="30">
        <v>4472</v>
      </c>
      <c r="B5184" s="30" t="s">
        <v>13820</v>
      </c>
      <c r="C5184" s="30" t="s">
        <v>4116</v>
      </c>
      <c r="D5184" s="210">
        <v>15.85</v>
      </c>
    </row>
    <row r="5185" spans="1:4" x14ac:dyDescent="0.25">
      <c r="A5185" s="30">
        <v>35272</v>
      </c>
      <c r="B5185" s="30" t="s">
        <v>13821</v>
      </c>
      <c r="C5185" s="30" t="s">
        <v>4116</v>
      </c>
      <c r="D5185" s="210">
        <v>22.91</v>
      </c>
    </row>
    <row r="5186" spans="1:4" x14ac:dyDescent="0.25">
      <c r="A5186" s="30">
        <v>4481</v>
      </c>
      <c r="B5186" s="30" t="s">
        <v>13822</v>
      </c>
      <c r="C5186" s="30" t="s">
        <v>4116</v>
      </c>
      <c r="D5186" s="210">
        <v>24.53</v>
      </c>
    </row>
    <row r="5187" spans="1:4" x14ac:dyDescent="0.25">
      <c r="A5187" s="30">
        <v>34345</v>
      </c>
      <c r="B5187" s="30" t="s">
        <v>9828</v>
      </c>
      <c r="C5187" s="30" t="s">
        <v>4115</v>
      </c>
      <c r="D5187" s="210">
        <v>10.59</v>
      </c>
    </row>
    <row r="5188" spans="1:4" x14ac:dyDescent="0.25">
      <c r="A5188" s="30">
        <v>41096</v>
      </c>
      <c r="B5188" s="30" t="s">
        <v>9829</v>
      </c>
      <c r="C5188" s="30" t="s">
        <v>4120</v>
      </c>
      <c r="D5188" s="211">
        <v>1878.45</v>
      </c>
    </row>
    <row r="5189" spans="1:4" x14ac:dyDescent="0.25">
      <c r="A5189" s="30">
        <v>41776</v>
      </c>
      <c r="B5189" s="30" t="s">
        <v>9830</v>
      </c>
      <c r="C5189" s="30" t="s">
        <v>4115</v>
      </c>
      <c r="D5189" s="210">
        <v>14.51</v>
      </c>
    </row>
    <row r="5190" spans="1:4" x14ac:dyDescent="0.25">
      <c r="A5190" s="30" t="s">
        <v>4109</v>
      </c>
    </row>
    <row r="5191" spans="1:4" x14ac:dyDescent="0.25">
      <c r="A5191" s="30" t="s">
        <v>13886</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G80"/>
  <sheetViews>
    <sheetView view="pageBreakPreview" topLeftCell="A22" zoomScale="70" zoomScaleNormal="85" zoomScaleSheetLayoutView="70" workbookViewId="0">
      <selection activeCell="C5" sqref="C5"/>
    </sheetView>
  </sheetViews>
  <sheetFormatPr defaultRowHeight="12.75" x14ac:dyDescent="0.2"/>
  <cols>
    <col min="1" max="1" width="9.140625" style="70"/>
    <col min="2" max="2" width="11.85546875" style="70" bestFit="1" customWidth="1"/>
    <col min="3" max="3" width="50" style="70" customWidth="1"/>
    <col min="4" max="4" width="19.5703125" style="70" bestFit="1" customWidth="1"/>
    <col min="5" max="5" width="13" style="70" customWidth="1"/>
    <col min="6" max="6" width="15.85546875" style="152" bestFit="1" customWidth="1"/>
    <col min="7" max="7" width="7.5703125" style="151" bestFit="1" customWidth="1"/>
    <col min="8" max="8" width="16.5703125" style="152" bestFit="1" customWidth="1"/>
    <col min="9" max="9" width="9" style="151" bestFit="1" customWidth="1"/>
    <col min="10" max="10" width="17.28515625" style="152" bestFit="1" customWidth="1"/>
    <col min="11" max="11" width="9" style="151" bestFit="1" customWidth="1"/>
    <col min="12" max="12" width="16.85546875" style="152" bestFit="1" customWidth="1"/>
    <col min="13" max="13" width="9" style="151" bestFit="1" customWidth="1"/>
    <col min="14" max="14" width="17.28515625" style="152" bestFit="1" customWidth="1"/>
    <col min="15" max="15" width="8.42578125" style="151" bestFit="1" customWidth="1"/>
    <col min="16" max="16" width="17.28515625" style="152" bestFit="1" customWidth="1"/>
    <col min="17" max="17" width="8.42578125" style="151" customWidth="1"/>
    <col min="18" max="18" width="17.28515625" style="70" bestFit="1" customWidth="1"/>
    <col min="19" max="19" width="9" style="70" bestFit="1" customWidth="1"/>
    <col min="20" max="20" width="17" style="70" bestFit="1" customWidth="1"/>
    <col min="21" max="21" width="9" style="70" bestFit="1" customWidth="1"/>
    <col min="22" max="22" width="17" style="70" bestFit="1" customWidth="1"/>
    <col min="23" max="23" width="8.42578125" style="70" bestFit="1" customWidth="1"/>
    <col min="24" max="24" width="17.28515625" style="70" bestFit="1" customWidth="1"/>
    <col min="25" max="25" width="9" style="70" bestFit="1" customWidth="1"/>
    <col min="26" max="26" width="17.28515625" style="70" bestFit="1" customWidth="1"/>
    <col min="27" max="27" width="9" style="70" bestFit="1" customWidth="1"/>
    <col min="28" max="28" width="16.85546875" style="70" bestFit="1" customWidth="1"/>
    <col min="29" max="29" width="7.7109375" style="70" bestFit="1" customWidth="1"/>
    <col min="30" max="30" width="3" style="70" customWidth="1"/>
    <col min="31" max="31" width="12.28515625" style="70" customWidth="1"/>
    <col min="32" max="32" width="13.42578125" style="70" bestFit="1" customWidth="1"/>
    <col min="33" max="33" width="19" style="70" customWidth="1"/>
    <col min="34" max="16384" width="9.140625" style="70"/>
  </cols>
  <sheetData>
    <row r="1" spans="2:33" ht="99.75" customHeight="1" x14ac:dyDescent="0.2">
      <c r="B1" s="179"/>
      <c r="C1" s="114"/>
      <c r="D1" s="114"/>
      <c r="E1" s="114"/>
      <c r="F1" s="180"/>
      <c r="G1" s="180"/>
      <c r="H1" s="181"/>
      <c r="I1" s="181"/>
      <c r="J1" s="181"/>
      <c r="K1" s="181"/>
      <c r="L1" s="181"/>
      <c r="M1" s="181"/>
      <c r="N1" s="181"/>
      <c r="O1" s="181"/>
      <c r="P1" s="181"/>
      <c r="Q1" s="182"/>
    </row>
    <row r="2" spans="2:33" x14ac:dyDescent="0.2">
      <c r="B2" s="174" t="s">
        <v>9904</v>
      </c>
      <c r="C2" s="40" t="s">
        <v>9906</v>
      </c>
      <c r="D2" s="185"/>
      <c r="E2" s="185"/>
      <c r="F2" s="186"/>
      <c r="G2" s="186"/>
      <c r="H2" s="181"/>
      <c r="I2" s="181"/>
      <c r="J2" s="181"/>
      <c r="K2" s="181"/>
      <c r="L2" s="181"/>
      <c r="M2" s="181"/>
      <c r="N2" s="181"/>
      <c r="O2" s="42" t="s">
        <v>4732</v>
      </c>
      <c r="P2" s="208" t="s">
        <v>14040</v>
      </c>
      <c r="Q2" s="182"/>
    </row>
    <row r="3" spans="2:33" x14ac:dyDescent="0.2">
      <c r="B3" s="175" t="s">
        <v>9907</v>
      </c>
      <c r="C3" s="37" t="s">
        <v>9876</v>
      </c>
      <c r="D3" s="183"/>
      <c r="E3" s="183"/>
      <c r="F3" s="177"/>
      <c r="G3" s="177"/>
      <c r="H3" s="177"/>
      <c r="I3" s="173"/>
      <c r="J3" s="173"/>
      <c r="K3" s="173"/>
      <c r="L3" s="173"/>
      <c r="M3" s="173"/>
      <c r="N3" s="173"/>
      <c r="O3" s="39" t="s">
        <v>4733</v>
      </c>
      <c r="P3" s="207">
        <v>0.27</v>
      </c>
      <c r="Q3" s="187"/>
    </row>
    <row r="4" spans="2:33" x14ac:dyDescent="0.2">
      <c r="B4" s="175" t="s">
        <v>9908</v>
      </c>
      <c r="C4" s="37" t="s">
        <v>9909</v>
      </c>
      <c r="D4" s="37"/>
      <c r="E4" s="37"/>
      <c r="F4" s="178"/>
      <c r="G4" s="178"/>
      <c r="H4" s="178"/>
      <c r="I4" s="178"/>
      <c r="J4" s="173"/>
      <c r="K4" s="173"/>
      <c r="L4" s="173"/>
      <c r="M4" s="173"/>
      <c r="N4" s="184"/>
      <c r="O4" s="39" t="s">
        <v>4780</v>
      </c>
      <c r="P4" s="207">
        <v>0.15</v>
      </c>
      <c r="Q4" s="187"/>
      <c r="T4" s="131"/>
    </row>
    <row r="5" spans="2:33" ht="25.5" x14ac:dyDescent="0.2">
      <c r="B5" s="176" t="s">
        <v>9905</v>
      </c>
      <c r="C5" s="120">
        <v>44317</v>
      </c>
      <c r="D5" s="188"/>
      <c r="E5" s="188"/>
      <c r="F5" s="189"/>
      <c r="G5" s="189"/>
      <c r="H5" s="189"/>
      <c r="I5" s="190"/>
      <c r="J5" s="191"/>
      <c r="K5" s="192"/>
      <c r="L5" s="191"/>
      <c r="M5" s="192"/>
      <c r="N5" s="193"/>
      <c r="O5" s="192"/>
      <c r="P5" s="191"/>
      <c r="Q5" s="194"/>
      <c r="R5" s="71"/>
      <c r="T5" s="69"/>
      <c r="V5" s="71"/>
      <c r="X5" s="71"/>
      <c r="Z5" s="71"/>
    </row>
    <row r="6" spans="2:33" x14ac:dyDescent="0.2">
      <c r="B6" s="195"/>
      <c r="C6" s="2"/>
      <c r="D6" s="196"/>
      <c r="E6" s="197"/>
      <c r="F6" s="198"/>
      <c r="G6" s="199"/>
      <c r="H6" s="198"/>
      <c r="I6" s="200"/>
      <c r="J6" s="172"/>
      <c r="K6" s="173"/>
      <c r="L6" s="172"/>
      <c r="M6" s="173"/>
      <c r="N6" s="172"/>
      <c r="O6" s="173"/>
      <c r="P6" s="172"/>
      <c r="Q6" s="173"/>
    </row>
    <row r="7" spans="2:33" s="159" customFormat="1" x14ac:dyDescent="0.2">
      <c r="B7" s="509" t="s">
        <v>5066</v>
      </c>
      <c r="C7" s="510"/>
      <c r="D7" s="510"/>
      <c r="E7" s="510"/>
      <c r="F7" s="510"/>
      <c r="G7" s="510"/>
      <c r="H7" s="510"/>
      <c r="I7" s="510"/>
      <c r="J7" s="510"/>
      <c r="K7" s="510"/>
      <c r="L7" s="510"/>
      <c r="M7" s="510"/>
      <c r="N7" s="510"/>
      <c r="O7" s="510"/>
      <c r="P7" s="510"/>
      <c r="Q7" s="511"/>
      <c r="R7" s="137"/>
      <c r="S7" s="137"/>
      <c r="T7" s="137"/>
      <c r="U7" s="137"/>
      <c r="V7" s="137"/>
      <c r="W7" s="137"/>
      <c r="X7" s="137"/>
      <c r="Y7" s="137"/>
      <c r="Z7" s="137"/>
      <c r="AA7" s="137"/>
      <c r="AB7" s="137"/>
      <c r="AC7" s="137"/>
    </row>
    <row r="8" spans="2:33" s="49" customFormat="1" x14ac:dyDescent="0.25">
      <c r="B8" s="520" t="s">
        <v>4725</v>
      </c>
      <c r="C8" s="520" t="s">
        <v>5067</v>
      </c>
      <c r="D8" s="520" t="s">
        <v>5068</v>
      </c>
      <c r="E8" s="520"/>
      <c r="F8" s="520" t="s">
        <v>5069</v>
      </c>
      <c r="G8" s="520"/>
      <c r="H8" s="520"/>
      <c r="I8" s="520"/>
      <c r="J8" s="520"/>
      <c r="K8" s="520"/>
      <c r="L8" s="520"/>
      <c r="M8" s="520"/>
      <c r="N8" s="520"/>
      <c r="O8" s="520"/>
      <c r="P8" s="520"/>
      <c r="Q8" s="520"/>
      <c r="R8" s="34"/>
      <c r="S8" s="34"/>
      <c r="T8" s="34"/>
      <c r="U8" s="34"/>
      <c r="V8" s="34"/>
      <c r="W8" s="34"/>
      <c r="X8" s="34"/>
      <c r="Y8" s="34"/>
      <c r="Z8" s="34"/>
      <c r="AA8" s="34"/>
      <c r="AB8" s="34"/>
      <c r="AC8" s="34"/>
    </row>
    <row r="9" spans="2:33" s="49" customFormat="1" x14ac:dyDescent="0.25">
      <c r="B9" s="520"/>
      <c r="C9" s="520"/>
      <c r="D9" s="520"/>
      <c r="E9" s="520"/>
      <c r="F9" s="521" t="s">
        <v>5249</v>
      </c>
      <c r="G9" s="521"/>
      <c r="H9" s="521" t="s">
        <v>5250</v>
      </c>
      <c r="I9" s="521"/>
      <c r="J9" s="521" t="s">
        <v>5251</v>
      </c>
      <c r="K9" s="521"/>
      <c r="L9" s="521" t="s">
        <v>5252</v>
      </c>
      <c r="M9" s="521"/>
      <c r="N9" s="521" t="s">
        <v>5253</v>
      </c>
      <c r="O9" s="521"/>
      <c r="P9" s="521" t="s">
        <v>5254</v>
      </c>
      <c r="Q9" s="521"/>
    </row>
    <row r="10" spans="2:33" s="49" customFormat="1" x14ac:dyDescent="0.25">
      <c r="B10" s="520"/>
      <c r="C10" s="520"/>
      <c r="D10" s="164" t="s">
        <v>5070</v>
      </c>
      <c r="E10" s="165" t="s">
        <v>5071</v>
      </c>
      <c r="F10" s="166" t="s">
        <v>5070</v>
      </c>
      <c r="G10" s="167" t="s">
        <v>5071</v>
      </c>
      <c r="H10" s="167" t="s">
        <v>5070</v>
      </c>
      <c r="I10" s="167" t="s">
        <v>5071</v>
      </c>
      <c r="J10" s="167" t="s">
        <v>5070</v>
      </c>
      <c r="K10" s="167" t="s">
        <v>5071</v>
      </c>
      <c r="L10" s="167" t="s">
        <v>5070</v>
      </c>
      <c r="M10" s="167" t="s">
        <v>5071</v>
      </c>
      <c r="N10" s="167" t="s">
        <v>5070</v>
      </c>
      <c r="O10" s="167" t="s">
        <v>5071</v>
      </c>
      <c r="P10" s="167" t="s">
        <v>5070</v>
      </c>
      <c r="Q10" s="167" t="s">
        <v>5071</v>
      </c>
    </row>
    <row r="11" spans="2:33" s="72" customFormat="1" x14ac:dyDescent="0.25">
      <c r="B11" s="153" t="s">
        <v>4782</v>
      </c>
      <c r="C11" s="154" t="str">
        <f>VLOOKUP(B11,'02_ORÇAMENTO'!B:I,3,0)</f>
        <v>ADMINISTRAÇÃO DA OBRA</v>
      </c>
      <c r="D11" s="155">
        <f>VLOOKUP(B11,'02_ORÇAMENTO'!B:I,8,0)</f>
        <v>284890.92000000004</v>
      </c>
      <c r="E11" s="156">
        <f>(D11/$D$40)</f>
        <v>2.8636599841699601E-2</v>
      </c>
      <c r="F11" s="157">
        <f>$D11*G11/100</f>
        <v>23740.910000000003</v>
      </c>
      <c r="G11" s="158">
        <f>100/12</f>
        <v>8.3333333333333339</v>
      </c>
      <c r="H11" s="157">
        <f>$D11*I11/100</f>
        <v>23740.910000000003</v>
      </c>
      <c r="I11" s="158">
        <f>G11</f>
        <v>8.3333333333333339</v>
      </c>
      <c r="J11" s="157">
        <f>$D11*K11/100</f>
        <v>23740.910000000003</v>
      </c>
      <c r="K11" s="158">
        <f>I11</f>
        <v>8.3333333333333339</v>
      </c>
      <c r="L11" s="157">
        <f>$D11*M11/100</f>
        <v>23740.910000000003</v>
      </c>
      <c r="M11" s="158">
        <f>K11</f>
        <v>8.3333333333333339</v>
      </c>
      <c r="N11" s="157">
        <f>$D11*O11/100</f>
        <v>23740.910000000003</v>
      </c>
      <c r="O11" s="158">
        <f>M11</f>
        <v>8.3333333333333339</v>
      </c>
      <c r="P11" s="157">
        <f>$D11*Q11/100</f>
        <v>23740.910000000003</v>
      </c>
      <c r="Q11" s="158">
        <f>O11</f>
        <v>8.3333333333333339</v>
      </c>
      <c r="AD11" s="1"/>
      <c r="AE11" s="132">
        <f t="shared" ref="AE11:AE38" si="0">Q47+O47+M47+K47+I47+G47+Q11+O11+M11+K11+I11+G11</f>
        <v>99.999999999999986</v>
      </c>
      <c r="AF11" s="132">
        <f t="shared" ref="AF11:AF38" si="1">P47+N47+L47+J47+H47+F47+P11+N11+L11+J11+H11+F11</f>
        <v>284890.92000000004</v>
      </c>
      <c r="AG11" s="133">
        <f>AF11/D11</f>
        <v>1</v>
      </c>
    </row>
    <row r="12" spans="2:33" s="72" customFormat="1" x14ac:dyDescent="0.25">
      <c r="B12" s="138" t="s">
        <v>4793</v>
      </c>
      <c r="C12" s="139" t="str">
        <f>VLOOKUP(B12,'02_ORÇAMENTO'!B:I,3,0)</f>
        <v>SERVIÇOS INICIAIS</v>
      </c>
      <c r="D12" s="140">
        <f>VLOOKUP(B12,'02_ORÇAMENTO'!B:I,8,0)</f>
        <v>229215.91999999998</v>
      </c>
      <c r="E12" s="146">
        <f t="shared" ref="E12:E38" si="2">(D12/$D$40)</f>
        <v>2.3040273022344928E-2</v>
      </c>
      <c r="F12" s="141">
        <f t="shared" ref="F12:F35" si="3">$D12*G12/100</f>
        <v>91686.367999999988</v>
      </c>
      <c r="G12" s="149">
        <v>40</v>
      </c>
      <c r="H12" s="141">
        <f t="shared" ref="H12:H35" si="4">$D12*I12/100</f>
        <v>91686.367999999988</v>
      </c>
      <c r="I12" s="149">
        <v>40</v>
      </c>
      <c r="J12" s="141">
        <f t="shared" ref="J12:J35" si="5">$D12*K12/100</f>
        <v>45843.183999999994</v>
      </c>
      <c r="K12" s="149">
        <v>20</v>
      </c>
      <c r="L12" s="141">
        <f t="shared" ref="L12:L35" si="6">$D12*M12/100</f>
        <v>0</v>
      </c>
      <c r="M12" s="149">
        <v>0</v>
      </c>
      <c r="N12" s="141">
        <f t="shared" ref="N12:N38" si="7">$D12*O12/100</f>
        <v>0</v>
      </c>
      <c r="O12" s="149">
        <v>0</v>
      </c>
      <c r="P12" s="141">
        <f t="shared" ref="P12:P38" si="8">$D12*Q12/100</f>
        <v>0</v>
      </c>
      <c r="Q12" s="149">
        <v>0</v>
      </c>
      <c r="AD12" s="1"/>
      <c r="AE12" s="132">
        <f t="shared" si="0"/>
        <v>100</v>
      </c>
      <c r="AF12" s="132">
        <f t="shared" si="1"/>
        <v>229215.91999999995</v>
      </c>
      <c r="AG12" s="133">
        <f t="shared" ref="AG12:AG38" si="9">AF12/D12</f>
        <v>0.99999999999999989</v>
      </c>
    </row>
    <row r="13" spans="2:33" s="72" customFormat="1" x14ac:dyDescent="0.25">
      <c r="B13" s="138" t="s">
        <v>4802</v>
      </c>
      <c r="C13" s="139" t="str">
        <f>VLOOKUP(B13,'02_ORÇAMENTO'!B:I,3,0)</f>
        <v>PISOS</v>
      </c>
      <c r="D13" s="140">
        <f>VLOOKUP(B13,'02_ORÇAMENTO'!B:I,8,0)</f>
        <v>346121.44</v>
      </c>
      <c r="E13" s="146">
        <f t="shared" si="2"/>
        <v>3.4791355140110593E-2</v>
      </c>
      <c r="F13" s="141">
        <f t="shared" si="3"/>
        <v>0</v>
      </c>
      <c r="G13" s="149">
        <v>0</v>
      </c>
      <c r="H13" s="141">
        <f t="shared" si="4"/>
        <v>69224.288</v>
      </c>
      <c r="I13" s="149">
        <v>20</v>
      </c>
      <c r="J13" s="141">
        <f t="shared" si="5"/>
        <v>103836.43199999999</v>
      </c>
      <c r="K13" s="149">
        <v>30</v>
      </c>
      <c r="L13" s="141">
        <f t="shared" si="6"/>
        <v>69224.288</v>
      </c>
      <c r="M13" s="149">
        <v>20</v>
      </c>
      <c r="N13" s="141">
        <f t="shared" si="7"/>
        <v>69224.288</v>
      </c>
      <c r="O13" s="149">
        <v>20</v>
      </c>
      <c r="P13" s="141">
        <f t="shared" si="8"/>
        <v>34612.144</v>
      </c>
      <c r="Q13" s="149">
        <v>10</v>
      </c>
      <c r="AD13" s="1"/>
      <c r="AE13" s="132">
        <f t="shared" si="0"/>
        <v>100</v>
      </c>
      <c r="AF13" s="132">
        <f t="shared" si="1"/>
        <v>346121.44</v>
      </c>
      <c r="AG13" s="133">
        <f t="shared" si="9"/>
        <v>1</v>
      </c>
    </row>
    <row r="14" spans="2:33" s="72" customFormat="1" x14ac:dyDescent="0.25">
      <c r="B14" s="138" t="s">
        <v>4835</v>
      </c>
      <c r="C14" s="139" t="str">
        <f>VLOOKUP(B14,'02_ORÇAMENTO'!B:I,3,0)</f>
        <v>PAREDES E DIVISÓRIAS</v>
      </c>
      <c r="D14" s="140">
        <f>VLOOKUP(B14,'02_ORÇAMENTO'!B:I,8,0)</f>
        <v>763240.11</v>
      </c>
      <c r="E14" s="146">
        <f t="shared" si="2"/>
        <v>7.6719193483613946E-2</v>
      </c>
      <c r="F14" s="141">
        <f t="shared" si="3"/>
        <v>0</v>
      </c>
      <c r="G14" s="149">
        <v>0</v>
      </c>
      <c r="H14" s="141">
        <f t="shared" si="4"/>
        <v>152648.022</v>
      </c>
      <c r="I14" s="149">
        <v>20</v>
      </c>
      <c r="J14" s="141">
        <f t="shared" si="5"/>
        <v>228972.033</v>
      </c>
      <c r="K14" s="149">
        <v>30</v>
      </c>
      <c r="L14" s="141">
        <f t="shared" si="6"/>
        <v>228972.033</v>
      </c>
      <c r="M14" s="149">
        <v>30</v>
      </c>
      <c r="N14" s="141">
        <f t="shared" si="7"/>
        <v>152648.022</v>
      </c>
      <c r="O14" s="149">
        <v>20</v>
      </c>
      <c r="P14" s="141">
        <f t="shared" si="8"/>
        <v>0</v>
      </c>
      <c r="Q14" s="149">
        <v>0</v>
      </c>
      <c r="AD14" s="1"/>
      <c r="AE14" s="132">
        <f t="shared" si="0"/>
        <v>100</v>
      </c>
      <c r="AF14" s="132">
        <f t="shared" si="1"/>
        <v>763240.11</v>
      </c>
      <c r="AG14" s="133">
        <f t="shared" si="9"/>
        <v>1</v>
      </c>
    </row>
    <row r="15" spans="2:33" s="72" customFormat="1" x14ac:dyDescent="0.25">
      <c r="B15" s="138" t="s">
        <v>4857</v>
      </c>
      <c r="C15" s="139" t="str">
        <f>VLOOKUP(B15,'02_ORÇAMENTO'!B:I,3,0)</f>
        <v>REVESTIMENTOS</v>
      </c>
      <c r="D15" s="140">
        <f>VLOOKUP(B15,'02_ORÇAMENTO'!B:I,8,0)</f>
        <v>499384.69999999995</v>
      </c>
      <c r="E15" s="146">
        <f t="shared" si="2"/>
        <v>5.019703618833201E-2</v>
      </c>
      <c r="F15" s="141">
        <f t="shared" si="3"/>
        <v>0</v>
      </c>
      <c r="G15" s="149">
        <v>0</v>
      </c>
      <c r="H15" s="141">
        <f t="shared" si="4"/>
        <v>0</v>
      </c>
      <c r="I15" s="149">
        <v>0</v>
      </c>
      <c r="J15" s="141">
        <f t="shared" si="5"/>
        <v>49938.47</v>
      </c>
      <c r="K15" s="149">
        <v>10</v>
      </c>
      <c r="L15" s="141">
        <f t="shared" si="6"/>
        <v>99876.94</v>
      </c>
      <c r="M15" s="149">
        <v>20</v>
      </c>
      <c r="N15" s="141">
        <f t="shared" si="7"/>
        <v>99876.94</v>
      </c>
      <c r="O15" s="149">
        <v>20</v>
      </c>
      <c r="P15" s="141">
        <f t="shared" si="8"/>
        <v>99876.94</v>
      </c>
      <c r="Q15" s="149">
        <v>20</v>
      </c>
      <c r="AD15" s="1"/>
      <c r="AE15" s="132">
        <f t="shared" si="0"/>
        <v>100</v>
      </c>
      <c r="AF15" s="132">
        <f t="shared" si="1"/>
        <v>499384.70000000007</v>
      </c>
      <c r="AG15" s="133">
        <f t="shared" si="9"/>
        <v>1.0000000000000002</v>
      </c>
    </row>
    <row r="16" spans="2:33" s="72" customFormat="1" x14ac:dyDescent="0.25">
      <c r="B16" s="138" t="s">
        <v>4872</v>
      </c>
      <c r="C16" s="139" t="str">
        <f>VLOOKUP(B16,'02_ORÇAMENTO'!B:I,3,0)</f>
        <v>PINTURA</v>
      </c>
      <c r="D16" s="140">
        <f>VLOOKUP(B16,'02_ORÇAMENTO'!B:I,8,0)</f>
        <v>323620.95000000007</v>
      </c>
      <c r="E16" s="146">
        <f t="shared" si="2"/>
        <v>3.2529656071666573E-2</v>
      </c>
      <c r="F16" s="141">
        <f t="shared" si="3"/>
        <v>0</v>
      </c>
      <c r="G16" s="149">
        <v>0</v>
      </c>
      <c r="H16" s="141">
        <f t="shared" si="4"/>
        <v>0</v>
      </c>
      <c r="I16" s="149">
        <v>0</v>
      </c>
      <c r="J16" s="141">
        <f t="shared" si="5"/>
        <v>0</v>
      </c>
      <c r="K16" s="149">
        <v>0</v>
      </c>
      <c r="L16" s="141">
        <f t="shared" si="6"/>
        <v>32362.095000000008</v>
      </c>
      <c r="M16" s="149">
        <v>10</v>
      </c>
      <c r="N16" s="141">
        <f t="shared" si="7"/>
        <v>64724.190000000017</v>
      </c>
      <c r="O16" s="149">
        <v>20</v>
      </c>
      <c r="P16" s="141">
        <f t="shared" si="8"/>
        <v>64724.190000000017</v>
      </c>
      <c r="Q16" s="149">
        <v>20</v>
      </c>
      <c r="AD16" s="1"/>
      <c r="AE16" s="132">
        <f t="shared" si="0"/>
        <v>100</v>
      </c>
      <c r="AF16" s="132">
        <f t="shared" si="1"/>
        <v>323620.95000000007</v>
      </c>
      <c r="AG16" s="133">
        <f t="shared" si="9"/>
        <v>1</v>
      </c>
    </row>
    <row r="17" spans="2:33" s="72" customFormat="1" x14ac:dyDescent="0.25">
      <c r="B17" s="138" t="s">
        <v>4888</v>
      </c>
      <c r="C17" s="139" t="str">
        <f>VLOOKUP(B17,'02_ORÇAMENTO'!B:I,3,0)</f>
        <v>FORRO</v>
      </c>
      <c r="D17" s="140">
        <f>VLOOKUP(B17,'02_ORÇAMENTO'!B:I,8,0)</f>
        <v>500155.65</v>
      </c>
      <c r="E17" s="146">
        <f t="shared" si="2"/>
        <v>5.027453036276186E-2</v>
      </c>
      <c r="F17" s="141">
        <f t="shared" si="3"/>
        <v>0</v>
      </c>
      <c r="G17" s="149">
        <v>0</v>
      </c>
      <c r="H17" s="141">
        <f t="shared" si="4"/>
        <v>0</v>
      </c>
      <c r="I17" s="149">
        <v>0</v>
      </c>
      <c r="J17" s="141">
        <f t="shared" si="5"/>
        <v>0</v>
      </c>
      <c r="K17" s="149">
        <v>0</v>
      </c>
      <c r="L17" s="141">
        <f t="shared" si="6"/>
        <v>50015.565000000002</v>
      </c>
      <c r="M17" s="149">
        <v>10</v>
      </c>
      <c r="N17" s="141">
        <f t="shared" si="7"/>
        <v>100031.13</v>
      </c>
      <c r="O17" s="149">
        <v>20</v>
      </c>
      <c r="P17" s="141">
        <f t="shared" si="8"/>
        <v>100031.13</v>
      </c>
      <c r="Q17" s="149">
        <v>20</v>
      </c>
      <c r="AD17" s="1"/>
      <c r="AE17" s="132">
        <f t="shared" si="0"/>
        <v>100</v>
      </c>
      <c r="AF17" s="132">
        <f t="shared" si="1"/>
        <v>500155.65</v>
      </c>
      <c r="AG17" s="133">
        <f t="shared" si="9"/>
        <v>1</v>
      </c>
    </row>
    <row r="18" spans="2:33" s="72" customFormat="1" x14ac:dyDescent="0.25">
      <c r="B18" s="138" t="s">
        <v>4895</v>
      </c>
      <c r="C18" s="139" t="str">
        <f>VLOOKUP(B18,'02_ORÇAMENTO'!B:I,3,0)</f>
        <v>ESQUADRIAS</v>
      </c>
      <c r="D18" s="140">
        <f>VLOOKUP(B18,'02_ORÇAMENTO'!B:I,8,0)</f>
        <v>438986.11</v>
      </c>
      <c r="E18" s="146">
        <f t="shared" si="2"/>
        <v>4.4125904637937641E-2</v>
      </c>
      <c r="F18" s="141">
        <f t="shared" si="3"/>
        <v>0</v>
      </c>
      <c r="G18" s="149">
        <v>0</v>
      </c>
      <c r="H18" s="141">
        <f t="shared" si="4"/>
        <v>43898.610999999997</v>
      </c>
      <c r="I18" s="149">
        <v>10</v>
      </c>
      <c r="J18" s="141">
        <f t="shared" si="5"/>
        <v>87797.221999999994</v>
      </c>
      <c r="K18" s="149">
        <v>20</v>
      </c>
      <c r="L18" s="141">
        <f t="shared" si="6"/>
        <v>87797.221999999994</v>
      </c>
      <c r="M18" s="149">
        <v>20</v>
      </c>
      <c r="N18" s="141">
        <f t="shared" si="7"/>
        <v>87797.221999999994</v>
      </c>
      <c r="O18" s="149">
        <v>20</v>
      </c>
      <c r="P18" s="141">
        <f t="shared" si="8"/>
        <v>87797.221999999994</v>
      </c>
      <c r="Q18" s="149">
        <v>20</v>
      </c>
      <c r="AD18" s="1"/>
      <c r="AE18" s="132">
        <f t="shared" si="0"/>
        <v>100</v>
      </c>
      <c r="AF18" s="132">
        <f t="shared" si="1"/>
        <v>438986.11</v>
      </c>
      <c r="AG18" s="133">
        <f t="shared" si="9"/>
        <v>1</v>
      </c>
    </row>
    <row r="19" spans="2:33" s="72" customFormat="1" x14ac:dyDescent="0.25">
      <c r="B19" s="138" t="s">
        <v>4979</v>
      </c>
      <c r="C19" s="139" t="str">
        <f>VLOOKUP(B19,'02_ORÇAMENTO'!B:I,3,0)</f>
        <v>COBERTURA</v>
      </c>
      <c r="D19" s="140">
        <f>VLOOKUP(B19,'02_ORÇAMENTO'!B:I,8,0)</f>
        <v>533487.23</v>
      </c>
      <c r="E19" s="146">
        <f t="shared" si="2"/>
        <v>5.3624946439734741E-2</v>
      </c>
      <c r="F19" s="141">
        <f t="shared" si="3"/>
        <v>0</v>
      </c>
      <c r="G19" s="149">
        <v>0</v>
      </c>
      <c r="H19" s="141">
        <f t="shared" si="4"/>
        <v>0</v>
      </c>
      <c r="I19" s="149">
        <v>0</v>
      </c>
      <c r="J19" s="141">
        <f t="shared" si="5"/>
        <v>53348.722999999998</v>
      </c>
      <c r="K19" s="149">
        <v>10</v>
      </c>
      <c r="L19" s="141">
        <f t="shared" si="6"/>
        <v>53348.722999999998</v>
      </c>
      <c r="M19" s="149">
        <v>10</v>
      </c>
      <c r="N19" s="141">
        <f t="shared" si="7"/>
        <v>213394.89199999999</v>
      </c>
      <c r="O19" s="149">
        <v>40</v>
      </c>
      <c r="P19" s="141">
        <f t="shared" si="8"/>
        <v>106697.446</v>
      </c>
      <c r="Q19" s="149">
        <v>20</v>
      </c>
      <c r="AD19" s="1"/>
      <c r="AE19" s="132">
        <f t="shared" si="0"/>
        <v>100</v>
      </c>
      <c r="AF19" s="132">
        <f t="shared" si="1"/>
        <v>533487.23</v>
      </c>
      <c r="AG19" s="133">
        <f t="shared" si="9"/>
        <v>1</v>
      </c>
    </row>
    <row r="20" spans="2:33" s="72" customFormat="1" x14ac:dyDescent="0.25">
      <c r="B20" s="138" t="s">
        <v>4983</v>
      </c>
      <c r="C20" s="139" t="str">
        <f>VLOOKUP(B20,'02_ORÇAMENTO'!B:I,3,0)</f>
        <v>SERVIÇOS DIVERSOS</v>
      </c>
      <c r="D20" s="140">
        <f>VLOOKUP(B20,'02_ORÇAMENTO'!B:I,8,0)</f>
        <v>513011.9800000001</v>
      </c>
      <c r="E20" s="146">
        <f t="shared" si="2"/>
        <v>5.1566819978881739E-2</v>
      </c>
      <c r="F20" s="141">
        <f t="shared" si="3"/>
        <v>0</v>
      </c>
      <c r="G20" s="149">
        <v>0</v>
      </c>
      <c r="H20" s="141">
        <f t="shared" si="4"/>
        <v>51301.198000000004</v>
      </c>
      <c r="I20" s="149">
        <v>10</v>
      </c>
      <c r="J20" s="141">
        <f t="shared" si="5"/>
        <v>51301.198000000004</v>
      </c>
      <c r="K20" s="149">
        <v>10</v>
      </c>
      <c r="L20" s="141">
        <f t="shared" si="6"/>
        <v>102602.39600000001</v>
      </c>
      <c r="M20" s="149">
        <v>20</v>
      </c>
      <c r="N20" s="141">
        <f t="shared" si="7"/>
        <v>102602.39600000001</v>
      </c>
      <c r="O20" s="149">
        <v>20</v>
      </c>
      <c r="P20" s="141">
        <f t="shared" si="8"/>
        <v>102602.39600000001</v>
      </c>
      <c r="Q20" s="149">
        <v>20</v>
      </c>
      <c r="AD20" s="1"/>
      <c r="AE20" s="132">
        <f t="shared" si="0"/>
        <v>100</v>
      </c>
      <c r="AF20" s="132">
        <f t="shared" si="1"/>
        <v>513011.98</v>
      </c>
      <c r="AG20" s="133">
        <f t="shared" si="9"/>
        <v>0.99999999999999978</v>
      </c>
    </row>
    <row r="21" spans="2:33" s="72" customFormat="1" x14ac:dyDescent="0.25">
      <c r="B21" s="138" t="s">
        <v>4999</v>
      </c>
      <c r="C21" s="139" t="str">
        <f>VLOOKUP(B21,'02_ORÇAMENTO'!B:I,3,0)</f>
        <v>PAISAGISMO</v>
      </c>
      <c r="D21" s="140">
        <f>VLOOKUP(B21,'02_ORÇAMENTO'!B:I,8,0)</f>
        <v>28730.15</v>
      </c>
      <c r="E21" s="146">
        <f t="shared" si="2"/>
        <v>2.8878905966606646E-3</v>
      </c>
      <c r="F21" s="141">
        <f t="shared" si="3"/>
        <v>0</v>
      </c>
      <c r="G21" s="149">
        <v>0</v>
      </c>
      <c r="H21" s="141">
        <f t="shared" si="4"/>
        <v>0</v>
      </c>
      <c r="I21" s="149">
        <v>0</v>
      </c>
      <c r="J21" s="141">
        <f t="shared" si="5"/>
        <v>0</v>
      </c>
      <c r="K21" s="149">
        <v>0</v>
      </c>
      <c r="L21" s="141">
        <f t="shared" si="6"/>
        <v>0</v>
      </c>
      <c r="M21" s="149">
        <v>0</v>
      </c>
      <c r="N21" s="141">
        <f t="shared" si="7"/>
        <v>0</v>
      </c>
      <c r="O21" s="149">
        <v>0</v>
      </c>
      <c r="P21" s="141">
        <f t="shared" si="8"/>
        <v>0</v>
      </c>
      <c r="Q21" s="149">
        <v>0</v>
      </c>
      <c r="AD21" s="1"/>
      <c r="AE21" s="132">
        <f t="shared" si="0"/>
        <v>100</v>
      </c>
      <c r="AF21" s="132">
        <f t="shared" si="1"/>
        <v>28730.149999999998</v>
      </c>
      <c r="AG21" s="133">
        <f t="shared" si="9"/>
        <v>0.99999999999999989</v>
      </c>
    </row>
    <row r="22" spans="2:33" s="72" customFormat="1" x14ac:dyDescent="0.25">
      <c r="B22" s="138" t="s">
        <v>5072</v>
      </c>
      <c r="C22" s="139" t="str">
        <f>VLOOKUP(B22,'02_ORÇAMENTO'!B:I,3,0)</f>
        <v>FUNDAÇÕES</v>
      </c>
      <c r="D22" s="140">
        <f>VLOOKUP(B22,'02_ORÇAMENTO'!B:I,8,0)</f>
        <v>787663.62000000011</v>
      </c>
      <c r="E22" s="146">
        <f t="shared" si="2"/>
        <v>7.9174190233246233E-2</v>
      </c>
      <c r="F22" s="141">
        <f t="shared" si="3"/>
        <v>236299.08600000001</v>
      </c>
      <c r="G22" s="149">
        <v>30</v>
      </c>
      <c r="H22" s="141">
        <f t="shared" si="4"/>
        <v>236299.08600000001</v>
      </c>
      <c r="I22" s="149">
        <v>30</v>
      </c>
      <c r="J22" s="141">
        <f t="shared" si="5"/>
        <v>236299.08600000001</v>
      </c>
      <c r="K22" s="149">
        <v>30</v>
      </c>
      <c r="L22" s="141">
        <f t="shared" si="6"/>
        <v>78766.362000000008</v>
      </c>
      <c r="M22" s="149">
        <v>10</v>
      </c>
      <c r="N22" s="141">
        <f t="shared" si="7"/>
        <v>0</v>
      </c>
      <c r="O22" s="149">
        <v>0</v>
      </c>
      <c r="P22" s="141">
        <f t="shared" si="8"/>
        <v>0</v>
      </c>
      <c r="Q22" s="149">
        <v>0</v>
      </c>
      <c r="AD22" s="1"/>
      <c r="AE22" s="132">
        <f t="shared" si="0"/>
        <v>100</v>
      </c>
      <c r="AF22" s="132">
        <f t="shared" si="1"/>
        <v>787663.62</v>
      </c>
      <c r="AG22" s="133">
        <f t="shared" si="9"/>
        <v>0.99999999999999989</v>
      </c>
    </row>
    <row r="23" spans="2:33" s="72" customFormat="1" x14ac:dyDescent="0.25">
      <c r="B23" s="138" t="s">
        <v>5073</v>
      </c>
      <c r="C23" s="139" t="str">
        <f>VLOOKUP(B23,'02_ORÇAMENTO'!B:I,3,0)</f>
        <v>PILARES</v>
      </c>
      <c r="D23" s="140">
        <f>VLOOKUP(B23,'02_ORÇAMENTO'!B:I,8,0)</f>
        <v>382494.2</v>
      </c>
      <c r="E23" s="146">
        <f t="shared" si="2"/>
        <v>3.8447463847464898E-2</v>
      </c>
      <c r="F23" s="141">
        <f t="shared" si="3"/>
        <v>114748.26</v>
      </c>
      <c r="G23" s="149">
        <v>30</v>
      </c>
      <c r="H23" s="141">
        <f>$D23*I23/100</f>
        <v>114748.26</v>
      </c>
      <c r="I23" s="149">
        <v>30</v>
      </c>
      <c r="J23" s="141">
        <f>$D23*K23/100</f>
        <v>114748.26</v>
      </c>
      <c r="K23" s="149">
        <v>30</v>
      </c>
      <c r="L23" s="141">
        <f>$D23*M23/100</f>
        <v>38249.42</v>
      </c>
      <c r="M23" s="149">
        <v>10</v>
      </c>
      <c r="N23" s="141">
        <f t="shared" si="7"/>
        <v>0</v>
      </c>
      <c r="O23" s="149">
        <v>0</v>
      </c>
      <c r="P23" s="141">
        <f t="shared" si="8"/>
        <v>0</v>
      </c>
      <c r="Q23" s="149">
        <v>0</v>
      </c>
      <c r="AD23" s="1"/>
      <c r="AE23" s="132">
        <f t="shared" si="0"/>
        <v>100</v>
      </c>
      <c r="AF23" s="132">
        <f t="shared" si="1"/>
        <v>382494.2</v>
      </c>
      <c r="AG23" s="133">
        <f t="shared" si="9"/>
        <v>1</v>
      </c>
    </row>
    <row r="24" spans="2:33" s="72" customFormat="1" x14ac:dyDescent="0.25">
      <c r="B24" s="138" t="s">
        <v>5074</v>
      </c>
      <c r="C24" s="139" t="str">
        <f>VLOOKUP(B24,'02_ORÇAMENTO'!B:I,3,0)</f>
        <v>VIGAS</v>
      </c>
      <c r="D24" s="140">
        <f>VLOOKUP(B24,'02_ORÇAMENTO'!B:I,8,0)</f>
        <v>563365.37000000011</v>
      </c>
      <c r="E24" s="146">
        <f t="shared" si="2"/>
        <v>5.6628230430654083E-2</v>
      </c>
      <c r="F24" s="141">
        <f t="shared" si="3"/>
        <v>169009.611</v>
      </c>
      <c r="G24" s="149">
        <v>30</v>
      </c>
      <c r="H24" s="141">
        <f>$D24*I24/100</f>
        <v>169009.611</v>
      </c>
      <c r="I24" s="149">
        <v>30</v>
      </c>
      <c r="J24" s="141">
        <f>$D24*K24/100</f>
        <v>169009.611</v>
      </c>
      <c r="K24" s="149">
        <v>30</v>
      </c>
      <c r="L24" s="141">
        <f>$D24*M24/100</f>
        <v>56336.537000000011</v>
      </c>
      <c r="M24" s="149">
        <v>10</v>
      </c>
      <c r="N24" s="141">
        <f t="shared" si="7"/>
        <v>0</v>
      </c>
      <c r="O24" s="149">
        <v>0</v>
      </c>
      <c r="P24" s="141">
        <f t="shared" si="8"/>
        <v>0</v>
      </c>
      <c r="Q24" s="149">
        <v>0</v>
      </c>
      <c r="AD24" s="1"/>
      <c r="AE24" s="132">
        <f t="shared" si="0"/>
        <v>100</v>
      </c>
      <c r="AF24" s="132">
        <f t="shared" si="1"/>
        <v>563365.37</v>
      </c>
      <c r="AG24" s="133">
        <f t="shared" si="9"/>
        <v>0.99999999999999978</v>
      </c>
    </row>
    <row r="25" spans="2:33" s="72" customFormat="1" x14ac:dyDescent="0.25">
      <c r="B25" s="138" t="s">
        <v>5075</v>
      </c>
      <c r="C25" s="139" t="str">
        <f>VLOOKUP(B25,'02_ORÇAMENTO'!B:I,3,0)</f>
        <v>LAJES</v>
      </c>
      <c r="D25" s="140">
        <f>VLOOKUP(B25,'02_ORÇAMENTO'!B:I,8,0)</f>
        <v>1581148.8700000003</v>
      </c>
      <c r="E25" s="146">
        <f t="shared" si="2"/>
        <v>0.15893355772920212</v>
      </c>
      <c r="F25" s="141">
        <f t="shared" si="3"/>
        <v>474344.66100000008</v>
      </c>
      <c r="G25" s="149">
        <v>30</v>
      </c>
      <c r="H25" s="141">
        <f>$D25*I25/100</f>
        <v>474344.66100000008</v>
      </c>
      <c r="I25" s="149">
        <v>30</v>
      </c>
      <c r="J25" s="141">
        <f>$D25*K25/100</f>
        <v>474344.66100000008</v>
      </c>
      <c r="K25" s="149">
        <v>30</v>
      </c>
      <c r="L25" s="141">
        <f>$D25*M25/100</f>
        <v>158114.88700000002</v>
      </c>
      <c r="M25" s="149">
        <v>10</v>
      </c>
      <c r="N25" s="141">
        <f t="shared" si="7"/>
        <v>0</v>
      </c>
      <c r="O25" s="149">
        <v>0</v>
      </c>
      <c r="P25" s="141">
        <f t="shared" si="8"/>
        <v>0</v>
      </c>
      <c r="Q25" s="149">
        <v>0</v>
      </c>
      <c r="AD25" s="1"/>
      <c r="AE25" s="132">
        <f t="shared" si="0"/>
        <v>100</v>
      </c>
      <c r="AF25" s="132">
        <f t="shared" si="1"/>
        <v>1581148.8700000003</v>
      </c>
      <c r="AG25" s="133">
        <f t="shared" si="9"/>
        <v>1</v>
      </c>
    </row>
    <row r="26" spans="2:33" s="72" customFormat="1" x14ac:dyDescent="0.25">
      <c r="B26" s="138" t="s">
        <v>5076</v>
      </c>
      <c r="C26" s="139" t="str">
        <f>VLOOKUP(B26,'02_ORÇAMENTO'!B:I,3,0)</f>
        <v>ESCADAS</v>
      </c>
      <c r="D26" s="140">
        <f>VLOOKUP(B26,'02_ORÇAMENTO'!B:I,8,0)</f>
        <v>26750.210000000003</v>
      </c>
      <c r="E26" s="146">
        <f t="shared" si="2"/>
        <v>2.6888714440299853E-3</v>
      </c>
      <c r="F26" s="141">
        <f t="shared" si="3"/>
        <v>8025.0630000000001</v>
      </c>
      <c r="G26" s="149">
        <v>30</v>
      </c>
      <c r="H26" s="141">
        <f>$D26*I26/100</f>
        <v>8025.0630000000001</v>
      </c>
      <c r="I26" s="149">
        <v>30</v>
      </c>
      <c r="J26" s="141">
        <f>$D26*K26/100</f>
        <v>8025.0630000000001</v>
      </c>
      <c r="K26" s="149">
        <v>30</v>
      </c>
      <c r="L26" s="141">
        <f>$D26*M26/100</f>
        <v>2675.0210000000002</v>
      </c>
      <c r="M26" s="149">
        <v>10</v>
      </c>
      <c r="N26" s="141">
        <f t="shared" si="7"/>
        <v>0</v>
      </c>
      <c r="O26" s="149">
        <v>0</v>
      </c>
      <c r="P26" s="141">
        <f t="shared" si="8"/>
        <v>0</v>
      </c>
      <c r="Q26" s="149">
        <v>0</v>
      </c>
      <c r="AD26" s="1"/>
      <c r="AE26" s="132">
        <f t="shared" si="0"/>
        <v>100</v>
      </c>
      <c r="AF26" s="132">
        <f t="shared" si="1"/>
        <v>26750.21</v>
      </c>
      <c r="AG26" s="133">
        <f t="shared" si="9"/>
        <v>0.99999999999999989</v>
      </c>
    </row>
    <row r="27" spans="2:33" s="72" customFormat="1" x14ac:dyDescent="0.25">
      <c r="B27" s="138" t="s">
        <v>5077</v>
      </c>
      <c r="C27" s="139" t="str">
        <f>VLOOKUP(B27,'02_ORÇAMENTO'!B:I,3,0)</f>
        <v>ESTRUTURA METALICA DE COBERTURA</v>
      </c>
      <c r="D27" s="140">
        <f>VLOOKUP(B27,'02_ORÇAMENTO'!B:I,8,0)</f>
        <v>314678.61</v>
      </c>
      <c r="E27" s="146">
        <f t="shared" si="2"/>
        <v>3.1630792000363679E-2</v>
      </c>
      <c r="F27" s="141">
        <f t="shared" si="3"/>
        <v>0</v>
      </c>
      <c r="G27" s="149">
        <v>0</v>
      </c>
      <c r="H27" s="141">
        <f t="shared" si="4"/>
        <v>0</v>
      </c>
      <c r="I27" s="149">
        <v>0</v>
      </c>
      <c r="J27" s="141">
        <f t="shared" si="5"/>
        <v>31467.860999999997</v>
      </c>
      <c r="K27" s="149">
        <v>10</v>
      </c>
      <c r="L27" s="141">
        <f>$D27*M27/100</f>
        <v>31467.860999999997</v>
      </c>
      <c r="M27" s="149">
        <v>10</v>
      </c>
      <c r="N27" s="141">
        <f>$D27*O27/100</f>
        <v>125871.44399999999</v>
      </c>
      <c r="O27" s="149">
        <v>40</v>
      </c>
      <c r="P27" s="141">
        <f>$D27*Q27/100</f>
        <v>62935.721999999994</v>
      </c>
      <c r="Q27" s="149">
        <v>20</v>
      </c>
      <c r="AD27" s="1"/>
      <c r="AE27" s="132">
        <f t="shared" si="0"/>
        <v>100</v>
      </c>
      <c r="AF27" s="132">
        <f t="shared" si="1"/>
        <v>314678.60999999993</v>
      </c>
      <c r="AG27" s="133">
        <f t="shared" si="9"/>
        <v>0.99999999999999978</v>
      </c>
    </row>
    <row r="28" spans="2:33" s="72" customFormat="1" x14ac:dyDescent="0.25">
      <c r="B28" s="138" t="s">
        <v>5078</v>
      </c>
      <c r="C28" s="139" t="str">
        <f>VLOOKUP(B28,'02_ORÇAMENTO'!B:I,3,0)</f>
        <v>INSTALAÇÕES ELETRICAS</v>
      </c>
      <c r="D28" s="140">
        <f>VLOOKUP(B28,'02_ORÇAMENTO'!B:I,8,0)</f>
        <v>863093.00999999978</v>
      </c>
      <c r="E28" s="146">
        <f t="shared" si="2"/>
        <v>8.6756184274100492E-2</v>
      </c>
      <c r="F28" s="141">
        <f t="shared" si="3"/>
        <v>0</v>
      </c>
      <c r="G28" s="149">
        <v>0</v>
      </c>
      <c r="H28" s="141">
        <f t="shared" si="4"/>
        <v>0</v>
      </c>
      <c r="I28" s="149">
        <v>0</v>
      </c>
      <c r="J28" s="141">
        <f t="shared" si="5"/>
        <v>0</v>
      </c>
      <c r="K28" s="149">
        <v>0</v>
      </c>
      <c r="L28" s="141">
        <f t="shared" si="6"/>
        <v>0</v>
      </c>
      <c r="M28" s="149">
        <v>0</v>
      </c>
      <c r="N28" s="141">
        <f t="shared" si="7"/>
        <v>0</v>
      </c>
      <c r="O28" s="149">
        <v>0</v>
      </c>
      <c r="P28" s="141">
        <f t="shared" si="8"/>
        <v>0</v>
      </c>
      <c r="Q28" s="149">
        <v>0</v>
      </c>
      <c r="AD28" s="1"/>
      <c r="AE28" s="132">
        <f t="shared" si="0"/>
        <v>100</v>
      </c>
      <c r="AF28" s="132">
        <f t="shared" si="1"/>
        <v>863093.00999999978</v>
      </c>
      <c r="AG28" s="133">
        <f t="shared" si="9"/>
        <v>1</v>
      </c>
    </row>
    <row r="29" spans="2:33" s="72" customFormat="1" x14ac:dyDescent="0.25">
      <c r="B29" s="138" t="s">
        <v>5079</v>
      </c>
      <c r="C29" s="139" t="str">
        <f>VLOOKUP(B29,'02_ORÇAMENTO'!B:I,3,0)</f>
        <v>INSTALAÇÕES HIDROSSANITÁRIO</v>
      </c>
      <c r="D29" s="140">
        <f>VLOOKUP(B29,'02_ORÇAMENTO'!B:I,8,0)</f>
        <v>524025.66</v>
      </c>
      <c r="E29" s="146">
        <f t="shared" si="2"/>
        <v>5.2673890526951601E-2</v>
      </c>
      <c r="F29" s="141">
        <f t="shared" si="3"/>
        <v>0</v>
      </c>
      <c r="G29" s="149">
        <v>0</v>
      </c>
      <c r="H29" s="141">
        <f t="shared" si="4"/>
        <v>0</v>
      </c>
      <c r="I29" s="149">
        <v>0</v>
      </c>
      <c r="J29" s="141">
        <f t="shared" si="5"/>
        <v>0</v>
      </c>
      <c r="K29" s="149">
        <v>0</v>
      </c>
      <c r="L29" s="141">
        <f t="shared" si="6"/>
        <v>0</v>
      </c>
      <c r="M29" s="149">
        <v>0</v>
      </c>
      <c r="N29" s="141">
        <f t="shared" si="7"/>
        <v>0</v>
      </c>
      <c r="O29" s="149">
        <v>0</v>
      </c>
      <c r="P29" s="141">
        <f t="shared" si="8"/>
        <v>0</v>
      </c>
      <c r="Q29" s="149">
        <v>0</v>
      </c>
      <c r="AD29" s="1"/>
      <c r="AE29" s="132">
        <f t="shared" si="0"/>
        <v>100</v>
      </c>
      <c r="AF29" s="132">
        <f t="shared" si="1"/>
        <v>524025.65999999992</v>
      </c>
      <c r="AG29" s="133">
        <f t="shared" si="9"/>
        <v>0.99999999999999989</v>
      </c>
    </row>
    <row r="30" spans="2:33" s="72" customFormat="1" x14ac:dyDescent="0.25">
      <c r="B30" s="138" t="s">
        <v>5080</v>
      </c>
      <c r="C30" s="139" t="str">
        <f>VLOOKUP(B30,'02_ORÇAMENTO'!B:I,3,0)</f>
        <v>INSTALAÇÕES DE INCÊNDIO</v>
      </c>
      <c r="D30" s="140">
        <f>VLOOKUP(B30,'02_ORÇAMENTO'!B:I,8,0)</f>
        <v>119328.87</v>
      </c>
      <c r="E30" s="146">
        <f t="shared" si="2"/>
        <v>1.199467185458979E-2</v>
      </c>
      <c r="F30" s="141">
        <f t="shared" si="3"/>
        <v>0</v>
      </c>
      <c r="G30" s="149">
        <v>0</v>
      </c>
      <c r="H30" s="141">
        <f t="shared" si="4"/>
        <v>0</v>
      </c>
      <c r="I30" s="149">
        <v>0</v>
      </c>
      <c r="J30" s="141">
        <f t="shared" si="5"/>
        <v>0</v>
      </c>
      <c r="K30" s="149">
        <v>0</v>
      </c>
      <c r="L30" s="141">
        <f t="shared" si="6"/>
        <v>0</v>
      </c>
      <c r="M30" s="149">
        <v>0</v>
      </c>
      <c r="N30" s="141">
        <f t="shared" si="7"/>
        <v>0</v>
      </c>
      <c r="O30" s="149">
        <v>0</v>
      </c>
      <c r="P30" s="141">
        <f t="shared" si="8"/>
        <v>0</v>
      </c>
      <c r="Q30" s="149">
        <v>0</v>
      </c>
      <c r="AD30" s="1"/>
      <c r="AE30" s="132">
        <f t="shared" si="0"/>
        <v>100</v>
      </c>
      <c r="AF30" s="132">
        <f t="shared" si="1"/>
        <v>119328.87</v>
      </c>
      <c r="AG30" s="133">
        <f t="shared" si="9"/>
        <v>1</v>
      </c>
    </row>
    <row r="31" spans="2:33" s="72" customFormat="1" x14ac:dyDescent="0.25">
      <c r="B31" s="138" t="s">
        <v>5081</v>
      </c>
      <c r="C31" s="139" t="str">
        <f>VLOOKUP(B31,'02_ORÇAMENTO'!B:I,3,0)</f>
        <v>INSTALAÇÃO DE REUSO D'ÁGUAS PLUVIAIS</v>
      </c>
      <c r="D31" s="140">
        <f>VLOOKUP(B31,'02_ORÇAMENTO'!B:I,8,0)</f>
        <v>17761.04</v>
      </c>
      <c r="E31" s="146">
        <f t="shared" si="2"/>
        <v>1.785300125579363E-3</v>
      </c>
      <c r="F31" s="141">
        <f t="shared" si="3"/>
        <v>0</v>
      </c>
      <c r="G31" s="149">
        <v>0</v>
      </c>
      <c r="H31" s="141">
        <f t="shared" si="4"/>
        <v>0</v>
      </c>
      <c r="I31" s="149">
        <v>0</v>
      </c>
      <c r="J31" s="141">
        <f t="shared" si="5"/>
        <v>0</v>
      </c>
      <c r="K31" s="149">
        <v>0</v>
      </c>
      <c r="L31" s="141">
        <f t="shared" si="6"/>
        <v>0</v>
      </c>
      <c r="M31" s="149">
        <v>0</v>
      </c>
      <c r="N31" s="141">
        <f t="shared" si="7"/>
        <v>0</v>
      </c>
      <c r="O31" s="149">
        <v>0</v>
      </c>
      <c r="P31" s="141">
        <f t="shared" si="8"/>
        <v>0</v>
      </c>
      <c r="Q31" s="149">
        <v>0</v>
      </c>
      <c r="AD31" s="1"/>
      <c r="AE31" s="132">
        <f t="shared" si="0"/>
        <v>100</v>
      </c>
      <c r="AF31" s="132">
        <f t="shared" si="1"/>
        <v>17761.04</v>
      </c>
      <c r="AG31" s="133">
        <f t="shared" si="9"/>
        <v>1</v>
      </c>
    </row>
    <row r="32" spans="2:33" s="72" customFormat="1" ht="25.5" x14ac:dyDescent="0.25">
      <c r="B32" s="138" t="s">
        <v>5082</v>
      </c>
      <c r="C32" s="139" t="str">
        <f>VLOOKUP(B32,'02_ORÇAMENTO'!B:I,3,0)</f>
        <v>INSTALAÇÃO DE SISTEMA DE PROTEÇÃO CONTRA DESCARGA ATMOSFERICA</v>
      </c>
      <c r="D32" s="140">
        <f>VLOOKUP(B32,'02_ORÇAMENTO'!B:I,8,0)</f>
        <v>54694.459999999985</v>
      </c>
      <c r="E32" s="146">
        <f t="shared" si="2"/>
        <v>5.4977651256061244E-3</v>
      </c>
      <c r="F32" s="141">
        <f t="shared" si="3"/>
        <v>0</v>
      </c>
      <c r="G32" s="149">
        <v>0</v>
      </c>
      <c r="H32" s="141">
        <f t="shared" si="4"/>
        <v>0</v>
      </c>
      <c r="I32" s="149">
        <v>0</v>
      </c>
      <c r="J32" s="141">
        <f t="shared" si="5"/>
        <v>0</v>
      </c>
      <c r="K32" s="149">
        <v>0</v>
      </c>
      <c r="L32" s="141">
        <f t="shared" si="6"/>
        <v>0</v>
      </c>
      <c r="M32" s="149">
        <v>0</v>
      </c>
      <c r="N32" s="141">
        <f t="shared" si="7"/>
        <v>5469.445999999999</v>
      </c>
      <c r="O32" s="149">
        <v>10</v>
      </c>
      <c r="P32" s="141">
        <f t="shared" si="8"/>
        <v>10938.891999999998</v>
      </c>
      <c r="Q32" s="149">
        <v>20</v>
      </c>
      <c r="AD32" s="1"/>
      <c r="AE32" s="132">
        <f t="shared" si="0"/>
        <v>100</v>
      </c>
      <c r="AF32" s="132">
        <f t="shared" si="1"/>
        <v>54694.459999999992</v>
      </c>
      <c r="AG32" s="133">
        <f t="shared" si="9"/>
        <v>1.0000000000000002</v>
      </c>
    </row>
    <row r="33" spans="2:33" s="72" customFormat="1" x14ac:dyDescent="0.25">
      <c r="B33" s="138" t="s">
        <v>5083</v>
      </c>
      <c r="C33" s="139" t="str">
        <f>VLOOKUP(B33,'02_ORÇAMENTO'!B:I,3,0)</f>
        <v>INSTALAÇÃO DE ELEVADOR</v>
      </c>
      <c r="D33" s="140">
        <f>VLOOKUP(B33,'02_ORÇAMENTO'!B:I,8,0)</f>
        <v>117729.12</v>
      </c>
      <c r="E33" s="146">
        <f t="shared" si="2"/>
        <v>1.1833868552761993E-2</v>
      </c>
      <c r="F33" s="141">
        <f t="shared" si="3"/>
        <v>0</v>
      </c>
      <c r="G33" s="149">
        <v>0</v>
      </c>
      <c r="H33" s="141">
        <f t="shared" si="4"/>
        <v>0</v>
      </c>
      <c r="I33" s="149">
        <v>0</v>
      </c>
      <c r="J33" s="141">
        <f t="shared" si="5"/>
        <v>0</v>
      </c>
      <c r="K33" s="149">
        <v>0</v>
      </c>
      <c r="L33" s="141">
        <f t="shared" si="6"/>
        <v>0</v>
      </c>
      <c r="M33" s="149">
        <v>0</v>
      </c>
      <c r="N33" s="141">
        <f t="shared" si="7"/>
        <v>0</v>
      </c>
      <c r="O33" s="149">
        <v>0</v>
      </c>
      <c r="P33" s="141">
        <f t="shared" si="8"/>
        <v>0</v>
      </c>
      <c r="Q33" s="149">
        <v>0</v>
      </c>
      <c r="AD33" s="1"/>
      <c r="AE33" s="132">
        <f t="shared" si="0"/>
        <v>100</v>
      </c>
      <c r="AF33" s="132">
        <f t="shared" si="1"/>
        <v>117729.12</v>
      </c>
      <c r="AG33" s="133">
        <f t="shared" si="9"/>
        <v>1</v>
      </c>
    </row>
    <row r="34" spans="2:33" s="72" customFormat="1" x14ac:dyDescent="0.25">
      <c r="B34" s="138" t="s">
        <v>5084</v>
      </c>
      <c r="C34" s="139" t="str">
        <f>VLOOKUP(B34,'02_ORÇAMENTO'!B:I,3,0)</f>
        <v>INSTALAÇÃO DE REDE DE LOGICA</v>
      </c>
      <c r="D34" s="140">
        <f>VLOOKUP(B34,'02_ORÇAMENTO'!B:I,8,0)</f>
        <v>14425.64</v>
      </c>
      <c r="E34" s="146">
        <f t="shared" si="2"/>
        <v>1.4500331570427563E-3</v>
      </c>
      <c r="F34" s="141">
        <f t="shared" si="3"/>
        <v>0</v>
      </c>
      <c r="G34" s="149">
        <v>0</v>
      </c>
      <c r="H34" s="141">
        <f t="shared" si="4"/>
        <v>0</v>
      </c>
      <c r="I34" s="149">
        <v>0</v>
      </c>
      <c r="J34" s="141">
        <f t="shared" si="5"/>
        <v>0</v>
      </c>
      <c r="K34" s="149">
        <v>0</v>
      </c>
      <c r="L34" s="141">
        <f t="shared" si="6"/>
        <v>0</v>
      </c>
      <c r="M34" s="149">
        <v>0</v>
      </c>
      <c r="N34" s="141">
        <f t="shared" si="7"/>
        <v>0</v>
      </c>
      <c r="O34" s="149">
        <v>0</v>
      </c>
      <c r="P34" s="141">
        <f t="shared" si="8"/>
        <v>0</v>
      </c>
      <c r="Q34" s="149">
        <v>0</v>
      </c>
      <c r="AD34" s="1"/>
      <c r="AE34" s="132">
        <f t="shared" si="0"/>
        <v>100</v>
      </c>
      <c r="AF34" s="132">
        <f t="shared" si="1"/>
        <v>14425.64</v>
      </c>
      <c r="AG34" s="133">
        <f t="shared" si="9"/>
        <v>1</v>
      </c>
    </row>
    <row r="35" spans="2:33" s="72" customFormat="1" x14ac:dyDescent="0.25">
      <c r="B35" s="138" t="s">
        <v>5085</v>
      </c>
      <c r="C35" s="139" t="str">
        <f>VLOOKUP(B35,'02_ORÇAMENTO'!B:I,3,0)</f>
        <v>INSTALAÇÃO DE REDE DE TELEFONICA</v>
      </c>
      <c r="D35" s="140">
        <f>VLOOKUP(B35,'02_ORÇAMENTO'!B:I,8,0)</f>
        <v>10668.830000000002</v>
      </c>
      <c r="E35" s="146">
        <f t="shared" si="2"/>
        <v>1.0724069952426703E-3</v>
      </c>
      <c r="F35" s="141">
        <f t="shared" si="3"/>
        <v>0</v>
      </c>
      <c r="G35" s="149">
        <v>0</v>
      </c>
      <c r="H35" s="141">
        <f t="shared" si="4"/>
        <v>0</v>
      </c>
      <c r="I35" s="149">
        <v>0</v>
      </c>
      <c r="J35" s="141">
        <f t="shared" si="5"/>
        <v>0</v>
      </c>
      <c r="K35" s="149">
        <v>0</v>
      </c>
      <c r="L35" s="141">
        <f t="shared" si="6"/>
        <v>0</v>
      </c>
      <c r="M35" s="149">
        <v>0</v>
      </c>
      <c r="N35" s="141">
        <f t="shared" si="7"/>
        <v>0</v>
      </c>
      <c r="O35" s="149">
        <v>0</v>
      </c>
      <c r="P35" s="141">
        <f t="shared" si="8"/>
        <v>0</v>
      </c>
      <c r="Q35" s="149">
        <v>0</v>
      </c>
      <c r="AD35" s="1"/>
      <c r="AE35" s="132">
        <f t="shared" si="0"/>
        <v>100</v>
      </c>
      <c r="AF35" s="132">
        <f t="shared" si="1"/>
        <v>10668.830000000002</v>
      </c>
      <c r="AG35" s="133">
        <f t="shared" si="9"/>
        <v>1</v>
      </c>
    </row>
    <row r="36" spans="2:33" s="72" customFormat="1" x14ac:dyDescent="0.25">
      <c r="B36" s="138" t="s">
        <v>5086</v>
      </c>
      <c r="C36" s="139" t="str">
        <f>VLOOKUP(B36,'02_ORÇAMENTO'!B:I,3,0)</f>
        <v>INSTALAÇÃO DE SOM E IMAGEM</v>
      </c>
      <c r="D36" s="140">
        <f>VLOOKUP(B36,'02_ORÇAMENTO'!B:I,8,0)</f>
        <v>7694.2</v>
      </c>
      <c r="E36" s="146">
        <f t="shared" si="2"/>
        <v>7.7340382242440384E-4</v>
      </c>
      <c r="F36" s="141">
        <f>$D36*G36/100</f>
        <v>0</v>
      </c>
      <c r="G36" s="149">
        <v>0</v>
      </c>
      <c r="H36" s="141">
        <f>$D36*I36/100</f>
        <v>0</v>
      </c>
      <c r="I36" s="149">
        <v>0</v>
      </c>
      <c r="J36" s="141">
        <f>$D36*K36/100</f>
        <v>0</v>
      </c>
      <c r="K36" s="149">
        <v>0</v>
      </c>
      <c r="L36" s="141">
        <f>$D36*M36/100</f>
        <v>0</v>
      </c>
      <c r="M36" s="149">
        <v>0</v>
      </c>
      <c r="N36" s="141">
        <f t="shared" si="7"/>
        <v>0</v>
      </c>
      <c r="O36" s="149">
        <v>0</v>
      </c>
      <c r="P36" s="141">
        <f t="shared" si="8"/>
        <v>0</v>
      </c>
      <c r="Q36" s="149">
        <v>0</v>
      </c>
      <c r="AD36" s="1"/>
      <c r="AE36" s="132">
        <f t="shared" si="0"/>
        <v>100</v>
      </c>
      <c r="AF36" s="132">
        <f t="shared" si="1"/>
        <v>7694.2000000000007</v>
      </c>
      <c r="AG36" s="133">
        <f t="shared" si="9"/>
        <v>1.0000000000000002</v>
      </c>
    </row>
    <row r="37" spans="2:33" s="72" customFormat="1" x14ac:dyDescent="0.25">
      <c r="B37" s="138" t="s">
        <v>5087</v>
      </c>
      <c r="C37" s="139" t="str">
        <f>VLOOKUP(B37,'02_ORÇAMENTO'!B:I,3,0)</f>
        <v>INSTALAÇÕES DE POSTO DE TRANSFORMAÇÃO</v>
      </c>
      <c r="D37" s="140">
        <f>VLOOKUP(B37,'02_ORÇAMENTO'!B:I,8,0)</f>
        <v>97826.119999999981</v>
      </c>
      <c r="E37" s="146">
        <f t="shared" si="2"/>
        <v>9.8332633855304514E-3</v>
      </c>
      <c r="F37" s="141">
        <f>$D37*G37/100</f>
        <v>0</v>
      </c>
      <c r="G37" s="149">
        <v>0</v>
      </c>
      <c r="H37" s="141">
        <f>$D37*I37/100</f>
        <v>0</v>
      </c>
      <c r="I37" s="149">
        <v>0</v>
      </c>
      <c r="J37" s="141">
        <f>$D37*K37/100</f>
        <v>0</v>
      </c>
      <c r="K37" s="149">
        <v>0</v>
      </c>
      <c r="L37" s="141">
        <f>$D37*M37/100</f>
        <v>0</v>
      </c>
      <c r="M37" s="149">
        <v>0</v>
      </c>
      <c r="N37" s="141">
        <f t="shared" si="7"/>
        <v>0</v>
      </c>
      <c r="O37" s="149">
        <v>0</v>
      </c>
      <c r="P37" s="141">
        <f t="shared" si="8"/>
        <v>0</v>
      </c>
      <c r="Q37" s="149">
        <v>0</v>
      </c>
      <c r="AD37" s="1"/>
      <c r="AE37" s="132">
        <f t="shared" si="0"/>
        <v>100</v>
      </c>
      <c r="AF37" s="132">
        <f t="shared" si="1"/>
        <v>97826.12</v>
      </c>
      <c r="AG37" s="133">
        <f t="shared" si="9"/>
        <v>1.0000000000000002</v>
      </c>
    </row>
    <row r="38" spans="2:33" s="72" customFormat="1" x14ac:dyDescent="0.25">
      <c r="B38" s="142" t="s">
        <v>5088</v>
      </c>
      <c r="C38" s="143" t="str">
        <f>VLOOKUP(B38,'02_ORÇAMENTO'!B:I,3,0)</f>
        <v>SERVIÇOS FINAIS</v>
      </c>
      <c r="D38" s="144">
        <f>VLOOKUP(B38,'02_ORÇAMENTO'!B:I,8,0)</f>
        <v>4296.76</v>
      </c>
      <c r="E38" s="147">
        <f t="shared" si="2"/>
        <v>4.3190073146529614E-4</v>
      </c>
      <c r="F38" s="141">
        <f>$D38*G38/100</f>
        <v>0</v>
      </c>
      <c r="G38" s="149">
        <v>0</v>
      </c>
      <c r="H38" s="141">
        <f>$D38*I38/100</f>
        <v>0</v>
      </c>
      <c r="I38" s="149">
        <v>0</v>
      </c>
      <c r="J38" s="141">
        <f>$D38*K38/100</f>
        <v>0</v>
      </c>
      <c r="K38" s="149">
        <v>0</v>
      </c>
      <c r="L38" s="141">
        <f>$D38*M38/100</f>
        <v>0</v>
      </c>
      <c r="M38" s="149">
        <v>0</v>
      </c>
      <c r="N38" s="141">
        <f t="shared" si="7"/>
        <v>0</v>
      </c>
      <c r="O38" s="149">
        <v>0</v>
      </c>
      <c r="P38" s="141">
        <f t="shared" si="8"/>
        <v>0</v>
      </c>
      <c r="Q38" s="149">
        <v>0</v>
      </c>
      <c r="AD38" s="1"/>
      <c r="AE38" s="132">
        <f t="shared" si="0"/>
        <v>100</v>
      </c>
      <c r="AF38" s="132">
        <f t="shared" si="1"/>
        <v>4296.76</v>
      </c>
      <c r="AG38" s="133">
        <f t="shared" si="9"/>
        <v>1</v>
      </c>
    </row>
    <row r="39" spans="2:33" s="49" customFormat="1" x14ac:dyDescent="0.25">
      <c r="B39" s="170"/>
      <c r="C39" s="170" t="s">
        <v>5089</v>
      </c>
      <c r="D39" s="74"/>
      <c r="E39" s="75"/>
      <c r="F39" s="160"/>
      <c r="G39" s="161"/>
      <c r="H39" s="160"/>
      <c r="I39" s="161"/>
      <c r="J39" s="160"/>
      <c r="K39" s="161"/>
      <c r="L39" s="160"/>
      <c r="M39" s="161"/>
      <c r="N39" s="160"/>
      <c r="O39" s="161"/>
      <c r="P39" s="160"/>
      <c r="Q39" s="161"/>
      <c r="AD39" s="145"/>
      <c r="AF39" s="73">
        <f>SUM(AF11:AF38)</f>
        <v>9948489.7499999981</v>
      </c>
      <c r="AG39" s="73">
        <f>SUM(D11:D38)</f>
        <v>9948489.7499999981</v>
      </c>
    </row>
    <row r="40" spans="2:33" s="72" customFormat="1" x14ac:dyDescent="0.25">
      <c r="B40" s="517" t="s">
        <v>5090</v>
      </c>
      <c r="C40" s="517"/>
      <c r="D40" s="518">
        <f>SUM(D11:D38)</f>
        <v>9948489.7499999981</v>
      </c>
      <c r="E40" s="519">
        <f>SUM(E11:E39)</f>
        <v>1.0000000000000002</v>
      </c>
      <c r="F40" s="162">
        <f>SUM(F11:F38)</f>
        <v>1117853.9590000003</v>
      </c>
      <c r="G40" s="163">
        <f>F40/$D$40</f>
        <v>0.11236418663445881</v>
      </c>
      <c r="H40" s="162">
        <f>SUM(H11:H38)</f>
        <v>1434926.0780000002</v>
      </c>
      <c r="I40" s="163">
        <f>H40/$D$40</f>
        <v>0.14423556882088565</v>
      </c>
      <c r="J40" s="162">
        <f>SUM(J11:J38)</f>
        <v>1678672.7140000002</v>
      </c>
      <c r="K40" s="163">
        <f>J40/$D$40</f>
        <v>0.16873643700542593</v>
      </c>
      <c r="L40" s="162">
        <f>SUM(L11:L38)</f>
        <v>1113550.26</v>
      </c>
      <c r="M40" s="163">
        <f>L40/$D$40</f>
        <v>0.11193158841019063</v>
      </c>
      <c r="N40" s="162">
        <f>SUM(N11:N38)</f>
        <v>1045380.88</v>
      </c>
      <c r="O40" s="163">
        <f>N40/$D$40</f>
        <v>0.10507935438140248</v>
      </c>
      <c r="P40" s="162">
        <f>SUM(P11:P38)</f>
        <v>693956.99199999997</v>
      </c>
      <c r="Q40" s="163">
        <f>P40/$D$40</f>
        <v>6.9755008995209561E-2</v>
      </c>
      <c r="AE40" s="134"/>
      <c r="AF40" s="134"/>
    </row>
    <row r="41" spans="2:33" s="72" customFormat="1" x14ac:dyDescent="0.25">
      <c r="B41" s="517" t="s">
        <v>5091</v>
      </c>
      <c r="C41" s="517"/>
      <c r="D41" s="518"/>
      <c r="E41" s="519"/>
      <c r="F41" s="148">
        <f>SUM(F40)</f>
        <v>1117853.9590000003</v>
      </c>
      <c r="G41" s="150">
        <f>G40</f>
        <v>0.11236418663445881</v>
      </c>
      <c r="H41" s="148">
        <f>F41+H40</f>
        <v>2552780.0370000005</v>
      </c>
      <c r="I41" s="150">
        <f>I40+G41</f>
        <v>0.25659975545534447</v>
      </c>
      <c r="J41" s="148">
        <f>H41+J40</f>
        <v>4231452.7510000002</v>
      </c>
      <c r="K41" s="150">
        <f>K40+I41</f>
        <v>0.42533619246077037</v>
      </c>
      <c r="L41" s="148">
        <f>J41+L40</f>
        <v>5345003.0109999999</v>
      </c>
      <c r="M41" s="150">
        <f>M40+K41</f>
        <v>0.53726778087096094</v>
      </c>
      <c r="N41" s="148">
        <f>L41+N40</f>
        <v>6390383.8909999998</v>
      </c>
      <c r="O41" s="150">
        <f>O40+M41</f>
        <v>0.64234713525236342</v>
      </c>
      <c r="P41" s="148">
        <f>N41+P40</f>
        <v>7084340.8829999994</v>
      </c>
      <c r="Q41" s="150">
        <f>Q40+O41</f>
        <v>0.71210214424757301</v>
      </c>
    </row>
    <row r="42" spans="2:33" x14ac:dyDescent="0.2">
      <c r="B42" s="171"/>
      <c r="C42" s="171"/>
      <c r="D42" s="171"/>
      <c r="E42" s="171"/>
      <c r="F42" s="172"/>
      <c r="G42" s="173"/>
      <c r="H42" s="172"/>
      <c r="I42" s="173"/>
      <c r="J42" s="172"/>
      <c r="K42" s="173"/>
      <c r="L42" s="172"/>
      <c r="M42" s="173"/>
      <c r="N42" s="172"/>
      <c r="O42" s="173"/>
      <c r="P42" s="172"/>
      <c r="Q42" s="173"/>
    </row>
    <row r="43" spans="2:33" x14ac:dyDescent="0.2">
      <c r="B43" s="509" t="s">
        <v>5066</v>
      </c>
      <c r="C43" s="510"/>
      <c r="D43" s="510"/>
      <c r="E43" s="510"/>
      <c r="F43" s="510" t="s">
        <v>5069</v>
      </c>
      <c r="G43" s="510"/>
      <c r="H43" s="510"/>
      <c r="I43" s="510"/>
      <c r="J43" s="510"/>
      <c r="K43" s="510"/>
      <c r="L43" s="510"/>
      <c r="M43" s="510"/>
      <c r="N43" s="510"/>
      <c r="O43" s="510"/>
      <c r="P43" s="510"/>
      <c r="Q43" s="511"/>
      <c r="AB43" s="135"/>
    </row>
    <row r="44" spans="2:33" x14ac:dyDescent="0.2">
      <c r="B44" s="520" t="s">
        <v>4725</v>
      </c>
      <c r="C44" s="520" t="s">
        <v>5067</v>
      </c>
      <c r="D44" s="520" t="s">
        <v>5068</v>
      </c>
      <c r="E44" s="520"/>
      <c r="F44" s="520" t="s">
        <v>5069</v>
      </c>
      <c r="G44" s="520"/>
      <c r="H44" s="520"/>
      <c r="I44" s="520"/>
      <c r="J44" s="520"/>
      <c r="K44" s="520"/>
      <c r="L44" s="520"/>
      <c r="M44" s="520"/>
      <c r="N44" s="520"/>
      <c r="O44" s="520"/>
      <c r="P44" s="520"/>
      <c r="Q44" s="520"/>
      <c r="AB44" s="136"/>
    </row>
    <row r="45" spans="2:33" x14ac:dyDescent="0.2">
      <c r="B45" s="520"/>
      <c r="C45" s="520"/>
      <c r="D45" s="520"/>
      <c r="E45" s="520"/>
      <c r="F45" s="521" t="s">
        <v>5255</v>
      </c>
      <c r="G45" s="521"/>
      <c r="H45" s="521" t="s">
        <v>5256</v>
      </c>
      <c r="I45" s="521"/>
      <c r="J45" s="521" t="s">
        <v>5257</v>
      </c>
      <c r="K45" s="521"/>
      <c r="L45" s="521" t="s">
        <v>5258</v>
      </c>
      <c r="M45" s="521"/>
      <c r="N45" s="521" t="s">
        <v>5259</v>
      </c>
      <c r="O45" s="521"/>
      <c r="P45" s="521" t="s">
        <v>5260</v>
      </c>
      <c r="Q45" s="521"/>
      <c r="R45" s="3"/>
      <c r="S45" s="3"/>
      <c r="T45" s="2"/>
      <c r="U45" s="2"/>
      <c r="V45" s="3"/>
      <c r="W45" s="3"/>
      <c r="X45" s="3"/>
      <c r="Y45" s="3"/>
      <c r="Z45" s="3"/>
      <c r="AA45" s="3"/>
      <c r="AB45" s="4"/>
      <c r="AC45" s="5"/>
    </row>
    <row r="46" spans="2:33" x14ac:dyDescent="0.2">
      <c r="B46" s="520"/>
      <c r="C46" s="520"/>
      <c r="D46" s="164" t="s">
        <v>5070</v>
      </c>
      <c r="E46" s="165" t="s">
        <v>5071</v>
      </c>
      <c r="F46" s="166" t="s">
        <v>5070</v>
      </c>
      <c r="G46" s="167" t="s">
        <v>5071</v>
      </c>
      <c r="H46" s="167" t="s">
        <v>5070</v>
      </c>
      <c r="I46" s="167" t="s">
        <v>5071</v>
      </c>
      <c r="J46" s="167" t="s">
        <v>5070</v>
      </c>
      <c r="K46" s="167" t="s">
        <v>5071</v>
      </c>
      <c r="L46" s="167" t="s">
        <v>5070</v>
      </c>
      <c r="M46" s="167" t="s">
        <v>5071</v>
      </c>
      <c r="N46" s="167" t="s">
        <v>5070</v>
      </c>
      <c r="O46" s="167" t="s">
        <v>5071</v>
      </c>
      <c r="P46" s="167" t="s">
        <v>5070</v>
      </c>
      <c r="Q46" s="167" t="s">
        <v>5071</v>
      </c>
      <c r="R46" s="6"/>
      <c r="S46" s="6"/>
      <c r="T46" s="2"/>
      <c r="U46" s="130"/>
      <c r="V46" s="130"/>
      <c r="W46" s="6"/>
      <c r="X46" s="6"/>
      <c r="Y46" s="6"/>
      <c r="Z46" s="6"/>
      <c r="AA46" s="6"/>
      <c r="AB46" s="6"/>
      <c r="AC46" s="3"/>
    </row>
    <row r="47" spans="2:33" x14ac:dyDescent="0.2">
      <c r="B47" s="153" t="s">
        <v>4782</v>
      </c>
      <c r="C47" s="154" t="str">
        <f>VLOOKUP(B47,'02_ORÇAMENTO'!B:I,3,0)</f>
        <v>ADMINISTRAÇÃO DA OBRA</v>
      </c>
      <c r="D47" s="155">
        <f>VLOOKUP(B47,'02_ORÇAMENTO'!B:I,8,0)</f>
        <v>284890.92000000004</v>
      </c>
      <c r="E47" s="156">
        <f>(D47/$D$40)</f>
        <v>2.8636599841699601E-2</v>
      </c>
      <c r="F47" s="157">
        <f t="shared" ref="F47:F74" si="10">$D11*G47/100</f>
        <v>23740.910000000003</v>
      </c>
      <c r="G47" s="158">
        <f>Q11</f>
        <v>8.3333333333333339</v>
      </c>
      <c r="H47" s="157">
        <f t="shared" ref="H47:H74" si="11">$D11*I47/100</f>
        <v>23740.910000000003</v>
      </c>
      <c r="I47" s="158">
        <f>G47</f>
        <v>8.3333333333333339</v>
      </c>
      <c r="J47" s="157">
        <f t="shared" ref="J47:J74" si="12">$D11*K47/100</f>
        <v>23740.910000000003</v>
      </c>
      <c r="K47" s="158">
        <f>I47</f>
        <v>8.3333333333333339</v>
      </c>
      <c r="L47" s="157">
        <f t="shared" ref="L47:L74" si="13">$D11*M47/100</f>
        <v>23740.910000000003</v>
      </c>
      <c r="M47" s="158">
        <f>K47</f>
        <v>8.3333333333333339</v>
      </c>
      <c r="N47" s="157">
        <f t="shared" ref="N47:N74" si="14">$D11*O47/100</f>
        <v>23740.910000000003</v>
      </c>
      <c r="O47" s="158">
        <f>M47</f>
        <v>8.3333333333333339</v>
      </c>
      <c r="P47" s="157">
        <f t="shared" ref="P47:P74" si="15">$D11*Q47/100</f>
        <v>23740.910000000003</v>
      </c>
      <c r="Q47" s="158">
        <f>O47</f>
        <v>8.3333333333333339</v>
      </c>
      <c r="R47" s="62"/>
      <c r="S47" s="62"/>
      <c r="T47" s="62"/>
      <c r="U47" s="62"/>
      <c r="V47" s="62"/>
      <c r="W47" s="62"/>
      <c r="X47" s="62"/>
      <c r="Y47" s="62"/>
      <c r="Z47" s="62"/>
      <c r="AA47" s="62"/>
      <c r="AB47" s="62"/>
      <c r="AC47" s="3"/>
    </row>
    <row r="48" spans="2:33" x14ac:dyDescent="0.2">
      <c r="B48" s="138" t="s">
        <v>4793</v>
      </c>
      <c r="C48" s="139" t="str">
        <f>VLOOKUP(B48,'02_ORÇAMENTO'!B:I,3,0)</f>
        <v>SERVIÇOS INICIAIS</v>
      </c>
      <c r="D48" s="140">
        <f>VLOOKUP(B48,'02_ORÇAMENTO'!B:I,8,0)</f>
        <v>229215.91999999998</v>
      </c>
      <c r="E48" s="146">
        <f t="shared" ref="E48:E74" si="16">(D48/$D$40)</f>
        <v>2.3040273022344928E-2</v>
      </c>
      <c r="F48" s="141">
        <f t="shared" si="10"/>
        <v>0</v>
      </c>
      <c r="G48" s="149">
        <v>0</v>
      </c>
      <c r="H48" s="141">
        <f t="shared" si="11"/>
        <v>0</v>
      </c>
      <c r="I48" s="149">
        <v>0</v>
      </c>
      <c r="J48" s="141">
        <f t="shared" si="12"/>
        <v>0</v>
      </c>
      <c r="K48" s="149">
        <v>0</v>
      </c>
      <c r="L48" s="141">
        <f t="shared" si="13"/>
        <v>0</v>
      </c>
      <c r="M48" s="149">
        <v>0</v>
      </c>
      <c r="N48" s="141">
        <f t="shared" si="14"/>
        <v>0</v>
      </c>
      <c r="O48" s="149">
        <v>0</v>
      </c>
      <c r="P48" s="141">
        <f t="shared" si="15"/>
        <v>0</v>
      </c>
      <c r="Q48" s="149">
        <v>0</v>
      </c>
    </row>
    <row r="49" spans="2:17" x14ac:dyDescent="0.2">
      <c r="B49" s="138" t="s">
        <v>4802</v>
      </c>
      <c r="C49" s="139" t="str">
        <f>VLOOKUP(B49,'02_ORÇAMENTO'!B:I,3,0)</f>
        <v>PISOS</v>
      </c>
      <c r="D49" s="140">
        <f>VLOOKUP(B49,'02_ORÇAMENTO'!B:I,8,0)</f>
        <v>346121.44</v>
      </c>
      <c r="E49" s="146">
        <f t="shared" si="16"/>
        <v>3.4791355140110593E-2</v>
      </c>
      <c r="F49" s="141">
        <f t="shared" si="10"/>
        <v>0</v>
      </c>
      <c r="G49" s="149">
        <v>0</v>
      </c>
      <c r="H49" s="141">
        <f t="shared" si="11"/>
        <v>0</v>
      </c>
      <c r="I49" s="149">
        <v>0</v>
      </c>
      <c r="J49" s="141">
        <f t="shared" si="12"/>
        <v>0</v>
      </c>
      <c r="K49" s="149">
        <v>0</v>
      </c>
      <c r="L49" s="141">
        <f t="shared" si="13"/>
        <v>0</v>
      </c>
      <c r="M49" s="149">
        <v>0</v>
      </c>
      <c r="N49" s="141">
        <f t="shared" si="14"/>
        <v>0</v>
      </c>
      <c r="O49" s="149">
        <v>0</v>
      </c>
      <c r="P49" s="141">
        <f t="shared" si="15"/>
        <v>0</v>
      </c>
      <c r="Q49" s="149">
        <v>0</v>
      </c>
    </row>
    <row r="50" spans="2:17" x14ac:dyDescent="0.2">
      <c r="B50" s="138" t="s">
        <v>4835</v>
      </c>
      <c r="C50" s="139" t="str">
        <f>VLOOKUP(B50,'02_ORÇAMENTO'!B:I,3,0)</f>
        <v>PAREDES E DIVISÓRIAS</v>
      </c>
      <c r="D50" s="140">
        <f>VLOOKUP(B50,'02_ORÇAMENTO'!B:I,8,0)</f>
        <v>763240.11</v>
      </c>
      <c r="E50" s="146">
        <f t="shared" si="16"/>
        <v>7.6719193483613946E-2</v>
      </c>
      <c r="F50" s="141">
        <f t="shared" si="10"/>
        <v>0</v>
      </c>
      <c r="G50" s="149">
        <v>0</v>
      </c>
      <c r="H50" s="141">
        <f t="shared" si="11"/>
        <v>0</v>
      </c>
      <c r="I50" s="149">
        <v>0</v>
      </c>
      <c r="J50" s="141">
        <f t="shared" si="12"/>
        <v>0</v>
      </c>
      <c r="K50" s="149">
        <v>0</v>
      </c>
      <c r="L50" s="141">
        <f t="shared" si="13"/>
        <v>0</v>
      </c>
      <c r="M50" s="149">
        <v>0</v>
      </c>
      <c r="N50" s="141">
        <f t="shared" si="14"/>
        <v>0</v>
      </c>
      <c r="O50" s="149">
        <v>0</v>
      </c>
      <c r="P50" s="141">
        <f t="shared" si="15"/>
        <v>0</v>
      </c>
      <c r="Q50" s="149">
        <v>0</v>
      </c>
    </row>
    <row r="51" spans="2:17" x14ac:dyDescent="0.2">
      <c r="B51" s="138" t="s">
        <v>4857</v>
      </c>
      <c r="C51" s="139" t="str">
        <f>VLOOKUP(B51,'02_ORÇAMENTO'!B:I,3,0)</f>
        <v>REVESTIMENTOS</v>
      </c>
      <c r="D51" s="140">
        <f>VLOOKUP(B51,'02_ORÇAMENTO'!B:I,8,0)</f>
        <v>499384.69999999995</v>
      </c>
      <c r="E51" s="146">
        <f t="shared" si="16"/>
        <v>5.019703618833201E-2</v>
      </c>
      <c r="F51" s="141">
        <f t="shared" si="10"/>
        <v>99876.94</v>
      </c>
      <c r="G51" s="149">
        <v>20</v>
      </c>
      <c r="H51" s="141">
        <f t="shared" si="11"/>
        <v>49938.47</v>
      </c>
      <c r="I51" s="149">
        <v>10</v>
      </c>
      <c r="J51" s="141">
        <f t="shared" si="12"/>
        <v>0</v>
      </c>
      <c r="K51" s="149">
        <v>0</v>
      </c>
      <c r="L51" s="141">
        <f t="shared" si="13"/>
        <v>0</v>
      </c>
      <c r="M51" s="149">
        <v>0</v>
      </c>
      <c r="N51" s="141">
        <f t="shared" si="14"/>
        <v>0</v>
      </c>
      <c r="O51" s="149">
        <v>0</v>
      </c>
      <c r="P51" s="141">
        <f t="shared" si="15"/>
        <v>0</v>
      </c>
      <c r="Q51" s="149">
        <v>0</v>
      </c>
    </row>
    <row r="52" spans="2:17" x14ac:dyDescent="0.2">
      <c r="B52" s="138" t="s">
        <v>4872</v>
      </c>
      <c r="C52" s="139" t="str">
        <f>VLOOKUP(B52,'02_ORÇAMENTO'!B:I,3,0)</f>
        <v>PINTURA</v>
      </c>
      <c r="D52" s="140">
        <f>VLOOKUP(B52,'02_ORÇAMENTO'!B:I,8,0)</f>
        <v>323620.95000000007</v>
      </c>
      <c r="E52" s="146">
        <f t="shared" si="16"/>
        <v>3.2529656071666573E-2</v>
      </c>
      <c r="F52" s="141">
        <f t="shared" si="10"/>
        <v>64724.190000000017</v>
      </c>
      <c r="G52" s="149">
        <v>20</v>
      </c>
      <c r="H52" s="141">
        <f t="shared" si="11"/>
        <v>64724.190000000017</v>
      </c>
      <c r="I52" s="149">
        <v>20</v>
      </c>
      <c r="J52" s="141">
        <f t="shared" si="12"/>
        <v>32362.095000000008</v>
      </c>
      <c r="K52" s="149">
        <v>10</v>
      </c>
      <c r="L52" s="141">
        <f t="shared" si="13"/>
        <v>0</v>
      </c>
      <c r="M52" s="149">
        <v>0</v>
      </c>
      <c r="N52" s="141">
        <f t="shared" si="14"/>
        <v>0</v>
      </c>
      <c r="O52" s="149">
        <v>0</v>
      </c>
      <c r="P52" s="141">
        <f t="shared" si="15"/>
        <v>0</v>
      </c>
      <c r="Q52" s="149">
        <v>0</v>
      </c>
    </row>
    <row r="53" spans="2:17" x14ac:dyDescent="0.2">
      <c r="B53" s="138" t="s">
        <v>4888</v>
      </c>
      <c r="C53" s="139" t="str">
        <f>VLOOKUP(B53,'02_ORÇAMENTO'!B:I,3,0)</f>
        <v>FORRO</v>
      </c>
      <c r="D53" s="140">
        <f>VLOOKUP(B53,'02_ORÇAMENTO'!B:I,8,0)</f>
        <v>500155.65</v>
      </c>
      <c r="E53" s="146">
        <f t="shared" si="16"/>
        <v>5.027453036276186E-2</v>
      </c>
      <c r="F53" s="141">
        <f t="shared" si="10"/>
        <v>100031.13</v>
      </c>
      <c r="G53" s="149">
        <v>20</v>
      </c>
      <c r="H53" s="141">
        <f t="shared" si="11"/>
        <v>100031.13</v>
      </c>
      <c r="I53" s="149">
        <v>20</v>
      </c>
      <c r="J53" s="141">
        <f t="shared" si="12"/>
        <v>50015.565000000002</v>
      </c>
      <c r="K53" s="149">
        <v>10</v>
      </c>
      <c r="L53" s="141">
        <f t="shared" si="13"/>
        <v>0</v>
      </c>
      <c r="M53" s="149">
        <v>0</v>
      </c>
      <c r="N53" s="141">
        <f t="shared" si="14"/>
        <v>0</v>
      </c>
      <c r="O53" s="149">
        <v>0</v>
      </c>
      <c r="P53" s="141">
        <f t="shared" si="15"/>
        <v>0</v>
      </c>
      <c r="Q53" s="149">
        <v>0</v>
      </c>
    </row>
    <row r="54" spans="2:17" x14ac:dyDescent="0.2">
      <c r="B54" s="138" t="s">
        <v>4895</v>
      </c>
      <c r="C54" s="139" t="str">
        <f>VLOOKUP(B54,'02_ORÇAMENTO'!B:I,3,0)</f>
        <v>ESQUADRIAS</v>
      </c>
      <c r="D54" s="140">
        <f>VLOOKUP(B54,'02_ORÇAMENTO'!B:I,8,0)</f>
        <v>438986.11</v>
      </c>
      <c r="E54" s="146">
        <f t="shared" si="16"/>
        <v>4.4125904637937641E-2</v>
      </c>
      <c r="F54" s="141">
        <f t="shared" si="10"/>
        <v>43898.610999999997</v>
      </c>
      <c r="G54" s="149">
        <v>10</v>
      </c>
      <c r="H54" s="141">
        <f t="shared" si="11"/>
        <v>0</v>
      </c>
      <c r="I54" s="149">
        <v>0</v>
      </c>
      <c r="J54" s="141">
        <f t="shared" si="12"/>
        <v>0</v>
      </c>
      <c r="K54" s="149">
        <v>0</v>
      </c>
      <c r="L54" s="141">
        <f t="shared" si="13"/>
        <v>0</v>
      </c>
      <c r="M54" s="149">
        <v>0</v>
      </c>
      <c r="N54" s="141">
        <f t="shared" si="14"/>
        <v>0</v>
      </c>
      <c r="O54" s="149">
        <v>0</v>
      </c>
      <c r="P54" s="141">
        <f t="shared" si="15"/>
        <v>0</v>
      </c>
      <c r="Q54" s="149">
        <v>0</v>
      </c>
    </row>
    <row r="55" spans="2:17" x14ac:dyDescent="0.2">
      <c r="B55" s="138" t="s">
        <v>4979</v>
      </c>
      <c r="C55" s="139" t="str">
        <f>VLOOKUP(B55,'02_ORÇAMENTO'!B:I,3,0)</f>
        <v>COBERTURA</v>
      </c>
      <c r="D55" s="140">
        <f>VLOOKUP(B55,'02_ORÇAMENTO'!B:I,8,0)</f>
        <v>533487.23</v>
      </c>
      <c r="E55" s="146">
        <f t="shared" si="16"/>
        <v>5.3624946439734741E-2</v>
      </c>
      <c r="F55" s="141">
        <f t="shared" si="10"/>
        <v>106697.446</v>
      </c>
      <c r="G55" s="149">
        <v>20</v>
      </c>
      <c r="H55" s="141">
        <f t="shared" si="11"/>
        <v>0</v>
      </c>
      <c r="I55" s="149">
        <v>0</v>
      </c>
      <c r="J55" s="141">
        <f t="shared" si="12"/>
        <v>0</v>
      </c>
      <c r="K55" s="149">
        <v>0</v>
      </c>
      <c r="L55" s="141">
        <f t="shared" si="13"/>
        <v>0</v>
      </c>
      <c r="M55" s="149">
        <v>0</v>
      </c>
      <c r="N55" s="141">
        <f t="shared" si="14"/>
        <v>0</v>
      </c>
      <c r="O55" s="149">
        <v>0</v>
      </c>
      <c r="P55" s="141">
        <f t="shared" si="15"/>
        <v>0</v>
      </c>
      <c r="Q55" s="149">
        <v>0</v>
      </c>
    </row>
    <row r="56" spans="2:17" x14ac:dyDescent="0.2">
      <c r="B56" s="138" t="s">
        <v>4983</v>
      </c>
      <c r="C56" s="139" t="str">
        <f>VLOOKUP(B56,'02_ORÇAMENTO'!B:I,3,0)</f>
        <v>SERVIÇOS DIVERSOS</v>
      </c>
      <c r="D56" s="140">
        <f>VLOOKUP(B56,'02_ORÇAMENTO'!B:I,8,0)</f>
        <v>513011.9800000001</v>
      </c>
      <c r="E56" s="146">
        <f t="shared" si="16"/>
        <v>5.1566819978881739E-2</v>
      </c>
      <c r="F56" s="141">
        <f t="shared" si="10"/>
        <v>102602.39600000001</v>
      </c>
      <c r="G56" s="149">
        <v>20</v>
      </c>
      <c r="H56" s="141">
        <f t="shared" si="11"/>
        <v>0</v>
      </c>
      <c r="I56" s="149">
        <v>0</v>
      </c>
      <c r="J56" s="141">
        <f t="shared" si="12"/>
        <v>0</v>
      </c>
      <c r="K56" s="149">
        <v>0</v>
      </c>
      <c r="L56" s="141">
        <f t="shared" si="13"/>
        <v>0</v>
      </c>
      <c r="M56" s="149">
        <v>0</v>
      </c>
      <c r="N56" s="141">
        <f t="shared" si="14"/>
        <v>0</v>
      </c>
      <c r="O56" s="149">
        <v>0</v>
      </c>
      <c r="P56" s="141">
        <f t="shared" si="15"/>
        <v>0</v>
      </c>
      <c r="Q56" s="149">
        <v>0</v>
      </c>
    </row>
    <row r="57" spans="2:17" x14ac:dyDescent="0.2">
      <c r="B57" s="138" t="s">
        <v>4999</v>
      </c>
      <c r="C57" s="139" t="str">
        <f>VLOOKUP(B57,'02_ORÇAMENTO'!B:I,3,0)</f>
        <v>PAISAGISMO</v>
      </c>
      <c r="D57" s="140">
        <f>VLOOKUP(B57,'02_ORÇAMENTO'!B:I,8,0)</f>
        <v>28730.15</v>
      </c>
      <c r="E57" s="146">
        <f t="shared" si="16"/>
        <v>2.8878905966606646E-3</v>
      </c>
      <c r="F57" s="141">
        <f t="shared" si="10"/>
        <v>5746.03</v>
      </c>
      <c r="G57" s="149">
        <v>20</v>
      </c>
      <c r="H57" s="141">
        <f t="shared" si="11"/>
        <v>5746.03</v>
      </c>
      <c r="I57" s="149">
        <v>20</v>
      </c>
      <c r="J57" s="141">
        <f t="shared" si="12"/>
        <v>5746.03</v>
      </c>
      <c r="K57" s="149">
        <v>20</v>
      </c>
      <c r="L57" s="141">
        <f t="shared" si="13"/>
        <v>5746.03</v>
      </c>
      <c r="M57" s="149">
        <v>20</v>
      </c>
      <c r="N57" s="141">
        <f t="shared" si="14"/>
        <v>2873.0149999999999</v>
      </c>
      <c r="O57" s="149">
        <v>10</v>
      </c>
      <c r="P57" s="141">
        <f t="shared" si="15"/>
        <v>2873.0149999999999</v>
      </c>
      <c r="Q57" s="149">
        <v>10</v>
      </c>
    </row>
    <row r="58" spans="2:17" x14ac:dyDescent="0.2">
      <c r="B58" s="138" t="s">
        <v>5072</v>
      </c>
      <c r="C58" s="139" t="str">
        <f>VLOOKUP(B58,'02_ORÇAMENTO'!B:I,3,0)</f>
        <v>FUNDAÇÕES</v>
      </c>
      <c r="D58" s="140">
        <f>VLOOKUP(B58,'02_ORÇAMENTO'!B:I,8,0)</f>
        <v>787663.62000000011</v>
      </c>
      <c r="E58" s="146">
        <f t="shared" si="16"/>
        <v>7.9174190233246233E-2</v>
      </c>
      <c r="F58" s="141">
        <f t="shared" si="10"/>
        <v>0</v>
      </c>
      <c r="G58" s="149">
        <v>0</v>
      </c>
      <c r="H58" s="141">
        <f t="shared" si="11"/>
        <v>0</v>
      </c>
      <c r="I58" s="149">
        <v>0</v>
      </c>
      <c r="J58" s="141">
        <f t="shared" si="12"/>
        <v>0</v>
      </c>
      <c r="K58" s="149">
        <v>0</v>
      </c>
      <c r="L58" s="141">
        <f t="shared" si="13"/>
        <v>0</v>
      </c>
      <c r="M58" s="149">
        <v>0</v>
      </c>
      <c r="N58" s="141">
        <f t="shared" si="14"/>
        <v>0</v>
      </c>
      <c r="O58" s="149">
        <v>0</v>
      </c>
      <c r="P58" s="141">
        <f t="shared" si="15"/>
        <v>0</v>
      </c>
      <c r="Q58" s="149">
        <v>0</v>
      </c>
    </row>
    <row r="59" spans="2:17" x14ac:dyDescent="0.2">
      <c r="B59" s="138" t="s">
        <v>5073</v>
      </c>
      <c r="C59" s="139" t="str">
        <f>VLOOKUP(B59,'02_ORÇAMENTO'!B:I,3,0)</f>
        <v>PILARES</v>
      </c>
      <c r="D59" s="140">
        <f>VLOOKUP(B59,'02_ORÇAMENTO'!B:I,8,0)</f>
        <v>382494.2</v>
      </c>
      <c r="E59" s="146">
        <f t="shared" si="16"/>
        <v>3.8447463847464898E-2</v>
      </c>
      <c r="F59" s="141">
        <f t="shared" si="10"/>
        <v>0</v>
      </c>
      <c r="G59" s="149">
        <v>0</v>
      </c>
      <c r="H59" s="141">
        <f t="shared" si="11"/>
        <v>0</v>
      </c>
      <c r="I59" s="149">
        <v>0</v>
      </c>
      <c r="J59" s="141">
        <f t="shared" si="12"/>
        <v>0</v>
      </c>
      <c r="K59" s="149">
        <v>0</v>
      </c>
      <c r="L59" s="141">
        <f t="shared" si="13"/>
        <v>0</v>
      </c>
      <c r="M59" s="149">
        <v>0</v>
      </c>
      <c r="N59" s="141">
        <f t="shared" si="14"/>
        <v>0</v>
      </c>
      <c r="O59" s="149">
        <v>0</v>
      </c>
      <c r="P59" s="141">
        <f t="shared" si="15"/>
        <v>0</v>
      </c>
      <c r="Q59" s="149">
        <v>0</v>
      </c>
    </row>
    <row r="60" spans="2:17" x14ac:dyDescent="0.2">
      <c r="B60" s="138" t="s">
        <v>5074</v>
      </c>
      <c r="C60" s="139" t="str">
        <f>VLOOKUP(B60,'02_ORÇAMENTO'!B:I,3,0)</f>
        <v>VIGAS</v>
      </c>
      <c r="D60" s="140">
        <f>VLOOKUP(B60,'02_ORÇAMENTO'!B:I,8,0)</f>
        <v>563365.37000000011</v>
      </c>
      <c r="E60" s="146">
        <f t="shared" si="16"/>
        <v>5.6628230430654083E-2</v>
      </c>
      <c r="F60" s="141">
        <f t="shared" si="10"/>
        <v>0</v>
      </c>
      <c r="G60" s="149">
        <v>0</v>
      </c>
      <c r="H60" s="141">
        <f t="shared" si="11"/>
        <v>0</v>
      </c>
      <c r="I60" s="149">
        <v>0</v>
      </c>
      <c r="J60" s="141">
        <f t="shared" si="12"/>
        <v>0</v>
      </c>
      <c r="K60" s="149">
        <v>0</v>
      </c>
      <c r="L60" s="141">
        <f t="shared" si="13"/>
        <v>0</v>
      </c>
      <c r="M60" s="149">
        <v>0</v>
      </c>
      <c r="N60" s="141">
        <f t="shared" si="14"/>
        <v>0</v>
      </c>
      <c r="O60" s="149">
        <v>0</v>
      </c>
      <c r="P60" s="141">
        <f t="shared" si="15"/>
        <v>0</v>
      </c>
      <c r="Q60" s="149">
        <v>0</v>
      </c>
    </row>
    <row r="61" spans="2:17" x14ac:dyDescent="0.2">
      <c r="B61" s="138" t="s">
        <v>5075</v>
      </c>
      <c r="C61" s="139" t="str">
        <f>VLOOKUP(B61,'02_ORÇAMENTO'!B:I,3,0)</f>
        <v>LAJES</v>
      </c>
      <c r="D61" s="140">
        <f>VLOOKUP(B61,'02_ORÇAMENTO'!B:I,8,0)</f>
        <v>1581148.8700000003</v>
      </c>
      <c r="E61" s="146">
        <f t="shared" si="16"/>
        <v>0.15893355772920212</v>
      </c>
      <c r="F61" s="141">
        <f t="shared" si="10"/>
        <v>0</v>
      </c>
      <c r="G61" s="149">
        <v>0</v>
      </c>
      <c r="H61" s="141">
        <f t="shared" si="11"/>
        <v>0</v>
      </c>
      <c r="I61" s="149">
        <v>0</v>
      </c>
      <c r="J61" s="141">
        <f t="shared" si="12"/>
        <v>0</v>
      </c>
      <c r="K61" s="149">
        <v>0</v>
      </c>
      <c r="L61" s="141">
        <f t="shared" si="13"/>
        <v>0</v>
      </c>
      <c r="M61" s="149">
        <v>0</v>
      </c>
      <c r="N61" s="141">
        <f t="shared" si="14"/>
        <v>0</v>
      </c>
      <c r="O61" s="149">
        <v>0</v>
      </c>
      <c r="P61" s="141">
        <f t="shared" si="15"/>
        <v>0</v>
      </c>
      <c r="Q61" s="149">
        <v>0</v>
      </c>
    </row>
    <row r="62" spans="2:17" x14ac:dyDescent="0.2">
      <c r="B62" s="138" t="s">
        <v>5076</v>
      </c>
      <c r="C62" s="139" t="str">
        <f>VLOOKUP(B62,'02_ORÇAMENTO'!B:I,3,0)</f>
        <v>ESCADAS</v>
      </c>
      <c r="D62" s="140">
        <f>VLOOKUP(B62,'02_ORÇAMENTO'!B:I,8,0)</f>
        <v>26750.210000000003</v>
      </c>
      <c r="E62" s="146">
        <f t="shared" si="16"/>
        <v>2.6888714440299853E-3</v>
      </c>
      <c r="F62" s="141">
        <f t="shared" si="10"/>
        <v>0</v>
      </c>
      <c r="G62" s="149">
        <v>0</v>
      </c>
      <c r="H62" s="141">
        <f t="shared" si="11"/>
        <v>0</v>
      </c>
      <c r="I62" s="149">
        <v>0</v>
      </c>
      <c r="J62" s="141">
        <f t="shared" si="12"/>
        <v>0</v>
      </c>
      <c r="K62" s="149">
        <v>0</v>
      </c>
      <c r="L62" s="141">
        <f t="shared" si="13"/>
        <v>0</v>
      </c>
      <c r="M62" s="149">
        <v>0</v>
      </c>
      <c r="N62" s="141">
        <f t="shared" si="14"/>
        <v>0</v>
      </c>
      <c r="O62" s="149">
        <v>0</v>
      </c>
      <c r="P62" s="141">
        <f t="shared" si="15"/>
        <v>0</v>
      </c>
      <c r="Q62" s="149">
        <v>0</v>
      </c>
    </row>
    <row r="63" spans="2:17" x14ac:dyDescent="0.2">
      <c r="B63" s="138" t="s">
        <v>5077</v>
      </c>
      <c r="C63" s="139" t="str">
        <f>VLOOKUP(B63,'02_ORÇAMENTO'!B:I,3,0)</f>
        <v>ESTRUTURA METALICA DE COBERTURA</v>
      </c>
      <c r="D63" s="140">
        <f>VLOOKUP(B63,'02_ORÇAMENTO'!B:I,8,0)</f>
        <v>314678.61</v>
      </c>
      <c r="E63" s="146">
        <f t="shared" si="16"/>
        <v>3.1630792000363679E-2</v>
      </c>
      <c r="F63" s="141">
        <f t="shared" si="10"/>
        <v>62935.721999999994</v>
      </c>
      <c r="G63" s="149">
        <v>20</v>
      </c>
      <c r="H63" s="141">
        <f t="shared" si="11"/>
        <v>0</v>
      </c>
      <c r="I63" s="149">
        <v>0</v>
      </c>
      <c r="J63" s="141">
        <f t="shared" si="12"/>
        <v>0</v>
      </c>
      <c r="K63" s="149">
        <v>0</v>
      </c>
      <c r="L63" s="141">
        <f t="shared" si="13"/>
        <v>0</v>
      </c>
      <c r="M63" s="149">
        <v>0</v>
      </c>
      <c r="N63" s="141">
        <f t="shared" si="14"/>
        <v>0</v>
      </c>
      <c r="O63" s="149">
        <v>0</v>
      </c>
      <c r="P63" s="141">
        <f t="shared" si="15"/>
        <v>0</v>
      </c>
      <c r="Q63" s="149">
        <v>0</v>
      </c>
    </row>
    <row r="64" spans="2:17" x14ac:dyDescent="0.2">
      <c r="B64" s="138" t="s">
        <v>5078</v>
      </c>
      <c r="C64" s="139" t="str">
        <f>VLOOKUP(B64,'02_ORÇAMENTO'!B:I,3,0)</f>
        <v>INSTALAÇÕES ELETRICAS</v>
      </c>
      <c r="D64" s="140">
        <f>VLOOKUP(B64,'02_ORÇAMENTO'!B:I,8,0)</f>
        <v>863093.00999999978</v>
      </c>
      <c r="E64" s="146">
        <f t="shared" si="16"/>
        <v>8.6756184274100492E-2</v>
      </c>
      <c r="F64" s="141">
        <f t="shared" si="10"/>
        <v>172618.60199999996</v>
      </c>
      <c r="G64" s="149">
        <v>20</v>
      </c>
      <c r="H64" s="141">
        <f t="shared" si="11"/>
        <v>172618.60199999996</v>
      </c>
      <c r="I64" s="149">
        <v>20</v>
      </c>
      <c r="J64" s="141">
        <f t="shared" si="12"/>
        <v>172618.60199999996</v>
      </c>
      <c r="K64" s="149">
        <v>20</v>
      </c>
      <c r="L64" s="141">
        <f t="shared" si="13"/>
        <v>172618.60199999996</v>
      </c>
      <c r="M64" s="149">
        <v>20</v>
      </c>
      <c r="N64" s="141">
        <f t="shared" si="14"/>
        <v>129463.95149999997</v>
      </c>
      <c r="O64" s="149">
        <v>15</v>
      </c>
      <c r="P64" s="141">
        <f t="shared" si="15"/>
        <v>43154.650499999989</v>
      </c>
      <c r="Q64" s="149">
        <v>5</v>
      </c>
    </row>
    <row r="65" spans="2:17" x14ac:dyDescent="0.2">
      <c r="B65" s="138" t="s">
        <v>5079</v>
      </c>
      <c r="C65" s="139" t="str">
        <f>VLOOKUP(B65,'02_ORÇAMENTO'!B:I,3,0)</f>
        <v>INSTALAÇÕES HIDROSSANITÁRIO</v>
      </c>
      <c r="D65" s="140">
        <f>VLOOKUP(B65,'02_ORÇAMENTO'!B:I,8,0)</f>
        <v>524025.66</v>
      </c>
      <c r="E65" s="146">
        <f t="shared" si="16"/>
        <v>5.2673890526951601E-2</v>
      </c>
      <c r="F65" s="141">
        <f t="shared" si="10"/>
        <v>104805.132</v>
      </c>
      <c r="G65" s="149">
        <v>20</v>
      </c>
      <c r="H65" s="141">
        <f t="shared" si="11"/>
        <v>104805.132</v>
      </c>
      <c r="I65" s="149">
        <v>20</v>
      </c>
      <c r="J65" s="141">
        <f t="shared" si="12"/>
        <v>104805.132</v>
      </c>
      <c r="K65" s="149">
        <v>20</v>
      </c>
      <c r="L65" s="141">
        <f t="shared" si="13"/>
        <v>104805.132</v>
      </c>
      <c r="M65" s="149">
        <v>20</v>
      </c>
      <c r="N65" s="141">
        <f t="shared" si="14"/>
        <v>78603.848999999987</v>
      </c>
      <c r="O65" s="149">
        <v>15</v>
      </c>
      <c r="P65" s="141">
        <f t="shared" si="15"/>
        <v>26201.282999999999</v>
      </c>
      <c r="Q65" s="149">
        <v>5</v>
      </c>
    </row>
    <row r="66" spans="2:17" x14ac:dyDescent="0.2">
      <c r="B66" s="138" t="s">
        <v>5080</v>
      </c>
      <c r="C66" s="139" t="str">
        <f>VLOOKUP(B66,'02_ORÇAMENTO'!B:I,3,0)</f>
        <v>INSTALAÇÕES DE INCÊNDIO</v>
      </c>
      <c r="D66" s="140">
        <f>VLOOKUP(B66,'02_ORÇAMENTO'!B:I,8,0)</f>
        <v>119328.87</v>
      </c>
      <c r="E66" s="146">
        <f t="shared" si="16"/>
        <v>1.199467185458979E-2</v>
      </c>
      <c r="F66" s="141">
        <f t="shared" si="10"/>
        <v>23865.773999999998</v>
      </c>
      <c r="G66" s="149">
        <v>20</v>
      </c>
      <c r="H66" s="141">
        <f t="shared" si="11"/>
        <v>23865.773999999998</v>
      </c>
      <c r="I66" s="149">
        <v>20</v>
      </c>
      <c r="J66" s="141">
        <f t="shared" si="12"/>
        <v>23865.773999999998</v>
      </c>
      <c r="K66" s="149">
        <v>20</v>
      </c>
      <c r="L66" s="141">
        <f t="shared" si="13"/>
        <v>23865.773999999998</v>
      </c>
      <c r="M66" s="149">
        <v>20</v>
      </c>
      <c r="N66" s="141">
        <f t="shared" si="14"/>
        <v>17899.330499999996</v>
      </c>
      <c r="O66" s="149">
        <v>15</v>
      </c>
      <c r="P66" s="141">
        <f t="shared" si="15"/>
        <v>5966.4434999999994</v>
      </c>
      <c r="Q66" s="149">
        <v>5</v>
      </c>
    </row>
    <row r="67" spans="2:17" x14ac:dyDescent="0.2">
      <c r="B67" s="138" t="s">
        <v>5081</v>
      </c>
      <c r="C67" s="139" t="str">
        <f>VLOOKUP(B67,'02_ORÇAMENTO'!B:I,3,0)</f>
        <v>INSTALAÇÃO DE REUSO D'ÁGUAS PLUVIAIS</v>
      </c>
      <c r="D67" s="140">
        <f>VLOOKUP(B67,'02_ORÇAMENTO'!B:I,8,0)</f>
        <v>17761.04</v>
      </c>
      <c r="E67" s="146">
        <f t="shared" si="16"/>
        <v>1.785300125579363E-3</v>
      </c>
      <c r="F67" s="141">
        <f t="shared" si="10"/>
        <v>3552.2080000000005</v>
      </c>
      <c r="G67" s="149">
        <v>20</v>
      </c>
      <c r="H67" s="141">
        <f t="shared" si="11"/>
        <v>3552.2080000000005</v>
      </c>
      <c r="I67" s="149">
        <v>20</v>
      </c>
      <c r="J67" s="141">
        <f t="shared" si="12"/>
        <v>3552.2080000000005</v>
      </c>
      <c r="K67" s="149">
        <v>20</v>
      </c>
      <c r="L67" s="141">
        <f t="shared" si="13"/>
        <v>3552.2080000000005</v>
      </c>
      <c r="M67" s="149">
        <v>20</v>
      </c>
      <c r="N67" s="141">
        <f t="shared" si="14"/>
        <v>2664.1560000000004</v>
      </c>
      <c r="O67" s="149">
        <v>15</v>
      </c>
      <c r="P67" s="141">
        <f t="shared" si="15"/>
        <v>888.05200000000013</v>
      </c>
      <c r="Q67" s="149">
        <v>5</v>
      </c>
    </row>
    <row r="68" spans="2:17" ht="25.5" x14ac:dyDescent="0.2">
      <c r="B68" s="138" t="s">
        <v>5082</v>
      </c>
      <c r="C68" s="139" t="str">
        <f>VLOOKUP(B68,'02_ORÇAMENTO'!B:I,3,0)</f>
        <v>INSTALAÇÃO DE SISTEMA DE PROTEÇÃO CONTRA DESCARGA ATMOSFERICA</v>
      </c>
      <c r="D68" s="140">
        <f>VLOOKUP(B68,'02_ORÇAMENTO'!B:I,8,0)</f>
        <v>54694.459999999985</v>
      </c>
      <c r="E68" s="146">
        <f t="shared" si="16"/>
        <v>5.4977651256061244E-3</v>
      </c>
      <c r="F68" s="141">
        <f t="shared" si="10"/>
        <v>10938.891999999998</v>
      </c>
      <c r="G68" s="149">
        <v>20</v>
      </c>
      <c r="H68" s="141">
        <f t="shared" si="11"/>
        <v>10938.891999999998</v>
      </c>
      <c r="I68" s="149">
        <v>20</v>
      </c>
      <c r="J68" s="141">
        <f t="shared" si="12"/>
        <v>10938.891999999998</v>
      </c>
      <c r="K68" s="149">
        <v>20</v>
      </c>
      <c r="L68" s="141">
        <f t="shared" si="13"/>
        <v>5469.445999999999</v>
      </c>
      <c r="M68" s="149">
        <v>10</v>
      </c>
      <c r="N68" s="141">
        <f t="shared" si="14"/>
        <v>0</v>
      </c>
      <c r="O68" s="149">
        <v>0</v>
      </c>
      <c r="P68" s="141">
        <f t="shared" si="15"/>
        <v>0</v>
      </c>
      <c r="Q68" s="149">
        <v>0</v>
      </c>
    </row>
    <row r="69" spans="2:17" x14ac:dyDescent="0.2">
      <c r="B69" s="138" t="s">
        <v>5083</v>
      </c>
      <c r="C69" s="139" t="str">
        <f>VLOOKUP(B69,'02_ORÇAMENTO'!B:I,3,0)</f>
        <v>INSTALAÇÃO DE ELEVADOR</v>
      </c>
      <c r="D69" s="140">
        <f>VLOOKUP(B69,'02_ORÇAMENTO'!B:I,8,0)</f>
        <v>117729.12</v>
      </c>
      <c r="E69" s="146">
        <f t="shared" si="16"/>
        <v>1.1833868552761993E-2</v>
      </c>
      <c r="F69" s="141">
        <f t="shared" si="10"/>
        <v>0</v>
      </c>
      <c r="G69" s="149">
        <v>0</v>
      </c>
      <c r="H69" s="141">
        <f t="shared" si="11"/>
        <v>29432.28</v>
      </c>
      <c r="I69" s="149">
        <v>25</v>
      </c>
      <c r="J69" s="141">
        <f t="shared" si="12"/>
        <v>29432.28</v>
      </c>
      <c r="K69" s="149">
        <v>25</v>
      </c>
      <c r="L69" s="141">
        <f t="shared" si="13"/>
        <v>47091.648000000001</v>
      </c>
      <c r="M69" s="149">
        <v>40</v>
      </c>
      <c r="N69" s="141">
        <f t="shared" si="14"/>
        <v>11772.912</v>
      </c>
      <c r="O69" s="149">
        <v>10</v>
      </c>
      <c r="P69" s="141">
        <f t="shared" si="15"/>
        <v>0</v>
      </c>
      <c r="Q69" s="149">
        <v>0</v>
      </c>
    </row>
    <row r="70" spans="2:17" x14ac:dyDescent="0.2">
      <c r="B70" s="138" t="s">
        <v>5084</v>
      </c>
      <c r="C70" s="139" t="str">
        <f>VLOOKUP(B70,'02_ORÇAMENTO'!B:I,3,0)</f>
        <v>INSTALAÇÃO DE REDE DE LOGICA</v>
      </c>
      <c r="D70" s="140">
        <f>VLOOKUP(B70,'02_ORÇAMENTO'!B:I,8,0)</f>
        <v>14425.64</v>
      </c>
      <c r="E70" s="146">
        <f t="shared" si="16"/>
        <v>1.4500331570427563E-3</v>
      </c>
      <c r="F70" s="141">
        <f t="shared" si="10"/>
        <v>2885.1279999999997</v>
      </c>
      <c r="G70" s="149">
        <v>20</v>
      </c>
      <c r="H70" s="141">
        <f t="shared" si="11"/>
        <v>2885.1279999999997</v>
      </c>
      <c r="I70" s="149">
        <v>20</v>
      </c>
      <c r="J70" s="141">
        <f t="shared" si="12"/>
        <v>2885.1279999999997</v>
      </c>
      <c r="K70" s="149">
        <v>20</v>
      </c>
      <c r="L70" s="141">
        <f t="shared" si="13"/>
        <v>2885.1279999999997</v>
      </c>
      <c r="M70" s="149">
        <v>20</v>
      </c>
      <c r="N70" s="141">
        <f t="shared" si="14"/>
        <v>2163.8459999999995</v>
      </c>
      <c r="O70" s="149">
        <v>15</v>
      </c>
      <c r="P70" s="141">
        <f t="shared" si="15"/>
        <v>721.28199999999993</v>
      </c>
      <c r="Q70" s="149">
        <v>5</v>
      </c>
    </row>
    <row r="71" spans="2:17" x14ac:dyDescent="0.2">
      <c r="B71" s="138" t="s">
        <v>5085</v>
      </c>
      <c r="C71" s="139" t="str">
        <f>VLOOKUP(B71,'02_ORÇAMENTO'!B:I,3,0)</f>
        <v>INSTALAÇÃO DE REDE DE TELEFONICA</v>
      </c>
      <c r="D71" s="140">
        <f>VLOOKUP(B71,'02_ORÇAMENTO'!B:I,8,0)</f>
        <v>10668.830000000002</v>
      </c>
      <c r="E71" s="146">
        <f t="shared" si="16"/>
        <v>1.0724069952426703E-3</v>
      </c>
      <c r="F71" s="141">
        <f t="shared" si="10"/>
        <v>2133.7660000000005</v>
      </c>
      <c r="G71" s="149">
        <v>20</v>
      </c>
      <c r="H71" s="141">
        <f t="shared" si="11"/>
        <v>2133.7660000000005</v>
      </c>
      <c r="I71" s="149">
        <v>20</v>
      </c>
      <c r="J71" s="141">
        <f t="shared" si="12"/>
        <v>2133.7660000000005</v>
      </c>
      <c r="K71" s="149">
        <v>20</v>
      </c>
      <c r="L71" s="141">
        <f t="shared" si="13"/>
        <v>2133.7660000000005</v>
      </c>
      <c r="M71" s="149">
        <v>20</v>
      </c>
      <c r="N71" s="141">
        <f t="shared" si="14"/>
        <v>1600.3245000000002</v>
      </c>
      <c r="O71" s="149">
        <v>15</v>
      </c>
      <c r="P71" s="141">
        <f t="shared" si="15"/>
        <v>533.44150000000013</v>
      </c>
      <c r="Q71" s="149">
        <v>5</v>
      </c>
    </row>
    <row r="72" spans="2:17" x14ac:dyDescent="0.2">
      <c r="B72" s="138" t="s">
        <v>5086</v>
      </c>
      <c r="C72" s="139" t="str">
        <f>VLOOKUP(B72,'02_ORÇAMENTO'!B:I,3,0)</f>
        <v>INSTALAÇÃO DE SOM E IMAGEM</v>
      </c>
      <c r="D72" s="140">
        <f>VLOOKUP(B72,'02_ORÇAMENTO'!B:I,8,0)</f>
        <v>7694.2</v>
      </c>
      <c r="E72" s="146">
        <f t="shared" si="16"/>
        <v>7.7340382242440384E-4</v>
      </c>
      <c r="F72" s="141">
        <f t="shared" si="10"/>
        <v>1538.84</v>
      </c>
      <c r="G72" s="149">
        <v>20</v>
      </c>
      <c r="H72" s="141">
        <f t="shared" si="11"/>
        <v>1538.84</v>
      </c>
      <c r="I72" s="149">
        <v>20</v>
      </c>
      <c r="J72" s="141">
        <f t="shared" si="12"/>
        <v>1538.84</v>
      </c>
      <c r="K72" s="149">
        <v>20</v>
      </c>
      <c r="L72" s="141">
        <f t="shared" si="13"/>
        <v>1538.84</v>
      </c>
      <c r="M72" s="149">
        <v>20</v>
      </c>
      <c r="N72" s="141">
        <f t="shared" si="14"/>
        <v>1154.1300000000001</v>
      </c>
      <c r="O72" s="149">
        <v>15</v>
      </c>
      <c r="P72" s="141">
        <f t="shared" si="15"/>
        <v>384.71</v>
      </c>
      <c r="Q72" s="149">
        <v>5</v>
      </c>
    </row>
    <row r="73" spans="2:17" x14ac:dyDescent="0.2">
      <c r="B73" s="138" t="s">
        <v>5087</v>
      </c>
      <c r="C73" s="139" t="str">
        <f>VLOOKUP(B73,'02_ORÇAMENTO'!B:I,3,0)</f>
        <v>INSTALAÇÕES DE POSTO DE TRANSFORMAÇÃO</v>
      </c>
      <c r="D73" s="140">
        <f>VLOOKUP(B73,'02_ORÇAMENTO'!B:I,8,0)</f>
        <v>97826.119999999981</v>
      </c>
      <c r="E73" s="146">
        <f t="shared" si="16"/>
        <v>9.8332633855304514E-3</v>
      </c>
      <c r="F73" s="141">
        <f t="shared" si="10"/>
        <v>19565.223999999998</v>
      </c>
      <c r="G73" s="149">
        <v>20</v>
      </c>
      <c r="H73" s="141">
        <f t="shared" si="11"/>
        <v>19565.223999999998</v>
      </c>
      <c r="I73" s="149">
        <v>20</v>
      </c>
      <c r="J73" s="141">
        <f t="shared" si="12"/>
        <v>19565.223999999998</v>
      </c>
      <c r="K73" s="149">
        <v>20</v>
      </c>
      <c r="L73" s="141">
        <f t="shared" si="13"/>
        <v>19565.223999999998</v>
      </c>
      <c r="M73" s="149">
        <v>20</v>
      </c>
      <c r="N73" s="141">
        <f t="shared" si="14"/>
        <v>14673.917999999998</v>
      </c>
      <c r="O73" s="149">
        <v>15</v>
      </c>
      <c r="P73" s="141">
        <f t="shared" si="15"/>
        <v>4891.3059999999996</v>
      </c>
      <c r="Q73" s="149">
        <v>5</v>
      </c>
    </row>
    <row r="74" spans="2:17" x14ac:dyDescent="0.2">
      <c r="B74" s="142" t="s">
        <v>5088</v>
      </c>
      <c r="C74" s="143" t="str">
        <f>VLOOKUP(B74,'02_ORÇAMENTO'!B:I,3,0)</f>
        <v>SERVIÇOS FINAIS</v>
      </c>
      <c r="D74" s="144">
        <f>VLOOKUP(B74,'02_ORÇAMENTO'!B:I,8,0)</f>
        <v>4296.76</v>
      </c>
      <c r="E74" s="147">
        <f t="shared" si="16"/>
        <v>4.3190073146529614E-4</v>
      </c>
      <c r="F74" s="141">
        <f t="shared" si="10"/>
        <v>0</v>
      </c>
      <c r="G74" s="149">
        <v>0</v>
      </c>
      <c r="H74" s="141">
        <f t="shared" si="11"/>
        <v>0</v>
      </c>
      <c r="I74" s="149">
        <v>0</v>
      </c>
      <c r="J74" s="141">
        <f t="shared" si="12"/>
        <v>0</v>
      </c>
      <c r="K74" s="149">
        <v>0</v>
      </c>
      <c r="L74" s="141">
        <f t="shared" si="13"/>
        <v>0</v>
      </c>
      <c r="M74" s="149">
        <v>0</v>
      </c>
      <c r="N74" s="141">
        <f t="shared" si="14"/>
        <v>859.35200000000009</v>
      </c>
      <c r="O74" s="149">
        <v>20</v>
      </c>
      <c r="P74" s="141">
        <f t="shared" si="15"/>
        <v>3437.4080000000004</v>
      </c>
      <c r="Q74" s="149">
        <v>80</v>
      </c>
    </row>
    <row r="75" spans="2:17" s="168" customFormat="1" x14ac:dyDescent="0.2">
      <c r="B75" s="170"/>
      <c r="C75" s="170" t="s">
        <v>5089</v>
      </c>
      <c r="D75" s="74"/>
      <c r="E75" s="75"/>
      <c r="F75" s="160"/>
      <c r="G75" s="161"/>
      <c r="H75" s="160"/>
      <c r="I75" s="161"/>
      <c r="J75" s="160"/>
      <c r="K75" s="161"/>
      <c r="L75" s="160"/>
      <c r="M75" s="161"/>
      <c r="N75" s="160"/>
      <c r="O75" s="161"/>
      <c r="P75" s="160"/>
      <c r="Q75" s="161"/>
    </row>
    <row r="76" spans="2:17" s="168" customFormat="1" x14ac:dyDescent="0.2">
      <c r="B76" s="517" t="s">
        <v>5090</v>
      </c>
      <c r="C76" s="517"/>
      <c r="D76" s="518">
        <f>SUM(D47:D74)</f>
        <v>9948489.7499999981</v>
      </c>
      <c r="E76" s="519">
        <f>SUM(E47:E75)</f>
        <v>1.0000000000000002</v>
      </c>
      <c r="F76" s="162">
        <f>SUM(F47:F75)</f>
        <v>952156.94099999988</v>
      </c>
      <c r="G76" s="163">
        <f>F76/$D$40</f>
        <v>9.5708691965029166E-2</v>
      </c>
      <c r="H76" s="162">
        <f>SUM(H47:H75)</f>
        <v>615516.57599999988</v>
      </c>
      <c r="I76" s="163">
        <f>H76/$D$40</f>
        <v>6.187035333679667E-2</v>
      </c>
      <c r="J76" s="162">
        <f>SUM(J47:J75)</f>
        <v>483200.44599999994</v>
      </c>
      <c r="K76" s="163">
        <f>J76/$D$40</f>
        <v>4.8570231074520638E-2</v>
      </c>
      <c r="L76" s="162">
        <f>SUM(L47:L75)</f>
        <v>413012.70799999993</v>
      </c>
      <c r="M76" s="163">
        <f>L76/$D$40</f>
        <v>4.151511620143148E-2</v>
      </c>
      <c r="N76" s="162">
        <f>SUM(N47:N75)</f>
        <v>287469.69449999993</v>
      </c>
      <c r="O76" s="163">
        <f>N76/$D$40</f>
        <v>2.8895812502596183E-2</v>
      </c>
      <c r="P76" s="162">
        <f>SUM(P47:P75)</f>
        <v>112792.50149999998</v>
      </c>
      <c r="Q76" s="163">
        <f>P76/$D$40</f>
        <v>1.1337650672053012E-2</v>
      </c>
    </row>
    <row r="77" spans="2:17" s="168" customFormat="1" x14ac:dyDescent="0.2">
      <c r="B77" s="517" t="s">
        <v>5091</v>
      </c>
      <c r="C77" s="517"/>
      <c r="D77" s="518"/>
      <c r="E77" s="519"/>
      <c r="F77" s="148">
        <f>P41+F76</f>
        <v>8036497.8239999991</v>
      </c>
      <c r="G77" s="150">
        <f>G76+Q41</f>
        <v>0.80781083621260219</v>
      </c>
      <c r="H77" s="148">
        <f>F77+H76</f>
        <v>8652014.3999999985</v>
      </c>
      <c r="I77" s="150">
        <f>I76+G77</f>
        <v>0.86968118954939888</v>
      </c>
      <c r="J77" s="148">
        <f>H77+J76</f>
        <v>9135214.845999999</v>
      </c>
      <c r="K77" s="150">
        <f>K76+I77</f>
        <v>0.91825142062391951</v>
      </c>
      <c r="L77" s="148">
        <f>J77+L76</f>
        <v>9548227.5539999995</v>
      </c>
      <c r="M77" s="150">
        <f>M76+K77</f>
        <v>0.95976653682535096</v>
      </c>
      <c r="N77" s="148">
        <f>L77+N76</f>
        <v>9835697.2484999988</v>
      </c>
      <c r="O77" s="150">
        <f>O76+M77</f>
        <v>0.98866234932794717</v>
      </c>
      <c r="P77" s="148">
        <f>N77+P76</f>
        <v>9948489.7499999981</v>
      </c>
      <c r="Q77" s="150">
        <f>Q76+O77</f>
        <v>1.0000000000000002</v>
      </c>
    </row>
    <row r="78" spans="2:17" s="168" customFormat="1" x14ac:dyDescent="0.2">
      <c r="B78" s="171"/>
      <c r="C78" s="171"/>
      <c r="D78" s="171"/>
      <c r="E78" s="171"/>
      <c r="F78" s="172"/>
      <c r="G78" s="173"/>
      <c r="H78" s="172"/>
      <c r="I78" s="173"/>
      <c r="J78" s="172"/>
      <c r="K78" s="173"/>
      <c r="L78" s="172"/>
      <c r="M78" s="173"/>
      <c r="N78" s="172"/>
      <c r="O78" s="173"/>
      <c r="P78" s="172"/>
      <c r="Q78" s="173"/>
    </row>
    <row r="79" spans="2:17" s="168" customFormat="1" x14ac:dyDescent="0.2">
      <c r="F79" s="169"/>
      <c r="G79" s="94"/>
      <c r="H79" s="169"/>
      <c r="I79" s="94"/>
      <c r="J79" s="169"/>
      <c r="K79" s="94"/>
      <c r="L79" s="169"/>
      <c r="M79" s="94"/>
      <c r="N79" s="169"/>
      <c r="O79" s="94"/>
      <c r="P79" s="169"/>
      <c r="Q79" s="94"/>
    </row>
    <row r="80" spans="2:17" s="168" customFormat="1" x14ac:dyDescent="0.2">
      <c r="F80" s="169"/>
      <c r="G80" s="94"/>
      <c r="H80" s="169"/>
      <c r="I80" s="94"/>
      <c r="J80" s="169"/>
      <c r="K80" s="94"/>
      <c r="L80" s="169"/>
      <c r="M80" s="94"/>
      <c r="N80" s="169"/>
      <c r="O80" s="94"/>
      <c r="P80" s="169"/>
      <c r="Q80" s="94"/>
    </row>
  </sheetData>
  <sheetCalcPr fullCalcOnLoad="1"/>
  <mergeCells count="30">
    <mergeCell ref="B76:C76"/>
    <mergeCell ref="F9:G9"/>
    <mergeCell ref="H9:I9"/>
    <mergeCell ref="B40:C40"/>
    <mergeCell ref="B41:C41"/>
    <mergeCell ref="D40:D41"/>
    <mergeCell ref="E40:E41"/>
    <mergeCell ref="B44:B46"/>
    <mergeCell ref="C44:C46"/>
    <mergeCell ref="D44:E45"/>
    <mergeCell ref="B7:Q7"/>
    <mergeCell ref="B43:Q43"/>
    <mergeCell ref="B8:B10"/>
    <mergeCell ref="C8:C10"/>
    <mergeCell ref="D8:E9"/>
    <mergeCell ref="F8:Q8"/>
    <mergeCell ref="J9:K9"/>
    <mergeCell ref="L9:M9"/>
    <mergeCell ref="N9:O9"/>
    <mergeCell ref="P9:Q9"/>
    <mergeCell ref="B77:C77"/>
    <mergeCell ref="D76:D77"/>
    <mergeCell ref="E76:E77"/>
    <mergeCell ref="F44:Q44"/>
    <mergeCell ref="F45:G45"/>
    <mergeCell ref="H45:I45"/>
    <mergeCell ref="J45:K45"/>
    <mergeCell ref="L45:M45"/>
    <mergeCell ref="N45:O45"/>
    <mergeCell ref="P45:Q45"/>
  </mergeCells>
  <printOptions horizontalCentered="1"/>
  <pageMargins left="0.51181102362204722" right="0.51181102362204722" top="0.78740157480314965" bottom="0.78740157480314965" header="0.31496062992125984" footer="0.31496062992125984"/>
  <pageSetup scale="50" firstPageNumber="18" fitToHeight="0" orientation="landscape" useFirstPageNumber="1" r:id="rId1"/>
  <headerFooter>
    <oddFooter>Página &amp;P</oddFooter>
  </headerFooter>
  <rowBreaks count="1" manualBreakCount="1">
    <brk id="41" min="1" max="1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38"/>
  <sheetViews>
    <sheetView view="pageBreakPreview" topLeftCell="A16" zoomScale="115" zoomScaleNormal="100" zoomScaleSheetLayoutView="115" workbookViewId="0">
      <selection activeCell="D30" sqref="D30"/>
    </sheetView>
  </sheetViews>
  <sheetFormatPr defaultRowHeight="12.75" x14ac:dyDescent="0.25"/>
  <cols>
    <col min="1" max="1" width="9.140625" style="7"/>
    <col min="2" max="2" width="15.28515625" style="7" customWidth="1"/>
    <col min="3" max="3" width="38.85546875" style="7" customWidth="1"/>
    <col min="4" max="4" width="31.28515625" style="7" customWidth="1"/>
    <col min="5" max="5" width="21.140625" style="7" customWidth="1"/>
    <col min="6" max="16384" width="9.140625" style="7"/>
  </cols>
  <sheetData>
    <row r="1" spans="2:4" ht="13.5" thickBot="1" x14ac:dyDescent="0.3"/>
    <row r="2" spans="2:4" ht="15" x14ac:dyDescent="0.2">
      <c r="B2" s="201"/>
      <c r="C2" s="202"/>
      <c r="D2" s="203"/>
    </row>
    <row r="3" spans="2:4" ht="15.75" x14ac:dyDescent="0.25">
      <c r="B3" s="527" t="s">
        <v>5092</v>
      </c>
      <c r="C3" s="528"/>
      <c r="D3" s="529"/>
    </row>
    <row r="4" spans="2:4" ht="15.75" thickBot="1" x14ac:dyDescent="0.3">
      <c r="B4" s="204"/>
      <c r="C4" s="205"/>
      <c r="D4" s="206"/>
    </row>
    <row r="5" spans="2:4" ht="15.75" x14ac:dyDescent="0.25">
      <c r="B5" s="9" t="s">
        <v>5093</v>
      </c>
      <c r="C5" s="10" t="s">
        <v>5094</v>
      </c>
      <c r="D5" s="11"/>
    </row>
    <row r="6" spans="2:4" ht="15.75" x14ac:dyDescent="0.25">
      <c r="B6" s="12"/>
      <c r="C6" s="13"/>
      <c r="D6" s="14"/>
    </row>
    <row r="7" spans="2:4" ht="15.75" x14ac:dyDescent="0.25">
      <c r="B7" s="12" t="s">
        <v>5095</v>
      </c>
      <c r="C7" s="15" t="s">
        <v>5096</v>
      </c>
      <c r="D7" s="16">
        <v>4</v>
      </c>
    </row>
    <row r="8" spans="2:4" ht="15.75" x14ac:dyDescent="0.25">
      <c r="B8" s="12"/>
      <c r="C8" s="15"/>
      <c r="D8" s="16"/>
    </row>
    <row r="9" spans="2:4" ht="15.75" x14ac:dyDescent="0.25">
      <c r="B9" s="12" t="s">
        <v>5097</v>
      </c>
      <c r="C9" s="15" t="s">
        <v>5098</v>
      </c>
      <c r="D9" s="16">
        <v>0.8</v>
      </c>
    </row>
    <row r="10" spans="2:4" ht="15.75" x14ac:dyDescent="0.25">
      <c r="B10" s="12"/>
      <c r="C10" s="15"/>
      <c r="D10" s="16"/>
    </row>
    <row r="11" spans="2:4" ht="15.75" x14ac:dyDescent="0.25">
      <c r="B11" s="12" t="s">
        <v>5099</v>
      </c>
      <c r="C11" s="15" t="s">
        <v>5100</v>
      </c>
      <c r="D11" s="16">
        <v>1.2</v>
      </c>
    </row>
    <row r="12" spans="2:4" ht="15.75" x14ac:dyDescent="0.25">
      <c r="B12" s="12"/>
      <c r="C12" s="15"/>
      <c r="D12" s="16"/>
    </row>
    <row r="13" spans="2:4" ht="15.75" x14ac:dyDescent="0.25">
      <c r="B13" s="12"/>
      <c r="C13" s="15"/>
      <c r="D13" s="16"/>
    </row>
    <row r="14" spans="2:4" ht="15.75" x14ac:dyDescent="0.25">
      <c r="B14" s="530" t="s">
        <v>5101</v>
      </c>
      <c r="C14" s="531"/>
      <c r="D14" s="18">
        <f>SUM(D6:D13)</f>
        <v>6</v>
      </c>
    </row>
    <row r="15" spans="2:4" ht="15" x14ac:dyDescent="0.25">
      <c r="B15" s="19"/>
      <c r="C15" s="8"/>
      <c r="D15" s="20"/>
    </row>
    <row r="16" spans="2:4" ht="15.75" x14ac:dyDescent="0.25">
      <c r="B16" s="17" t="s">
        <v>5102</v>
      </c>
      <c r="C16" s="21" t="s">
        <v>5103</v>
      </c>
      <c r="D16" s="22"/>
    </row>
    <row r="17" spans="2:4" ht="15.75" x14ac:dyDescent="0.25">
      <c r="B17" s="23"/>
      <c r="C17" s="13"/>
      <c r="D17" s="24"/>
    </row>
    <row r="18" spans="2:4" ht="15.75" x14ac:dyDescent="0.25">
      <c r="B18" s="12" t="s">
        <v>5104</v>
      </c>
      <c r="C18" s="15" t="s">
        <v>5105</v>
      </c>
      <c r="D18" s="16">
        <v>1.21</v>
      </c>
    </row>
    <row r="19" spans="2:4" ht="15.75" x14ac:dyDescent="0.25">
      <c r="B19" s="530" t="s">
        <v>5106</v>
      </c>
      <c r="C19" s="531"/>
      <c r="D19" s="18">
        <v>1.21</v>
      </c>
    </row>
    <row r="20" spans="2:4" ht="15.75" x14ac:dyDescent="0.25">
      <c r="B20" s="17" t="s">
        <v>5107</v>
      </c>
      <c r="C20" s="21" t="s">
        <v>5103</v>
      </c>
      <c r="D20" s="22"/>
    </row>
    <row r="21" spans="2:4" ht="15.75" x14ac:dyDescent="0.25">
      <c r="B21" s="23"/>
      <c r="C21" s="13"/>
      <c r="D21" s="24"/>
    </row>
    <row r="22" spans="2:4" ht="15.75" x14ac:dyDescent="0.25">
      <c r="B22" s="12" t="s">
        <v>3788</v>
      </c>
      <c r="C22" s="15" t="s">
        <v>5108</v>
      </c>
      <c r="D22" s="16">
        <v>6.36</v>
      </c>
    </row>
    <row r="23" spans="2:4" ht="15.75" x14ac:dyDescent="0.25">
      <c r="B23" s="530" t="s">
        <v>5109</v>
      </c>
      <c r="C23" s="531"/>
      <c r="D23" s="18">
        <f>SUM(D21:D22)</f>
        <v>6.36</v>
      </c>
    </row>
    <row r="24" spans="2:4" ht="15" x14ac:dyDescent="0.25">
      <c r="B24" s="19"/>
      <c r="C24" s="8"/>
      <c r="D24" s="25"/>
    </row>
    <row r="25" spans="2:4" ht="15.75" x14ac:dyDescent="0.25">
      <c r="B25" s="17" t="s">
        <v>5110</v>
      </c>
      <c r="C25" s="21" t="s">
        <v>5111</v>
      </c>
      <c r="D25" s="22"/>
    </row>
    <row r="26" spans="2:4" ht="15.75" x14ac:dyDescent="0.25">
      <c r="B26" s="23"/>
      <c r="C26" s="15"/>
      <c r="D26" s="24"/>
    </row>
    <row r="27" spans="2:4" ht="15.75" x14ac:dyDescent="0.25">
      <c r="B27" s="12" t="s">
        <v>5112</v>
      </c>
      <c r="C27" s="15" t="s">
        <v>5113</v>
      </c>
      <c r="D27" s="16">
        <v>0.65</v>
      </c>
    </row>
    <row r="28" spans="2:4" ht="15.75" x14ac:dyDescent="0.25">
      <c r="B28" s="12"/>
      <c r="C28" s="15"/>
      <c r="D28" s="16"/>
    </row>
    <row r="29" spans="2:4" ht="15.75" x14ac:dyDescent="0.25">
      <c r="B29" s="12" t="s">
        <v>5114</v>
      </c>
      <c r="C29" s="15" t="s">
        <v>5115</v>
      </c>
      <c r="D29" s="16">
        <v>3</v>
      </c>
    </row>
    <row r="30" spans="2:4" ht="15.75" x14ac:dyDescent="0.25">
      <c r="B30" s="12"/>
      <c r="C30" s="15"/>
      <c r="D30" s="16"/>
    </row>
    <row r="31" spans="2:4" ht="15.75" x14ac:dyDescent="0.25">
      <c r="B31" s="12" t="s">
        <v>5116</v>
      </c>
      <c r="C31" s="15" t="s">
        <v>5117</v>
      </c>
      <c r="D31" s="16">
        <v>2</v>
      </c>
    </row>
    <row r="32" spans="2:4" ht="15.75" x14ac:dyDescent="0.25">
      <c r="B32" s="12"/>
      <c r="C32" s="15"/>
      <c r="D32" s="16"/>
    </row>
    <row r="33" spans="2:5" ht="15.75" x14ac:dyDescent="0.25">
      <c r="B33" s="12" t="s">
        <v>5118</v>
      </c>
      <c r="C33" s="15" t="s">
        <v>5119</v>
      </c>
      <c r="D33" s="16">
        <v>4.5</v>
      </c>
    </row>
    <row r="34" spans="2:5" ht="15.75" x14ac:dyDescent="0.25">
      <c r="B34" s="530" t="s">
        <v>5120</v>
      </c>
      <c r="C34" s="531"/>
      <c r="D34" s="26">
        <f>SUM(D27:D33)</f>
        <v>10.15</v>
      </c>
    </row>
    <row r="35" spans="2:5" ht="15" x14ac:dyDescent="0.25">
      <c r="B35" s="19"/>
      <c r="C35" s="8"/>
      <c r="D35" s="20"/>
    </row>
    <row r="36" spans="2:5" x14ac:dyDescent="0.25">
      <c r="B36" s="522" t="s">
        <v>5121</v>
      </c>
      <c r="C36" s="523"/>
      <c r="D36" s="524"/>
    </row>
    <row r="37" spans="2:5" x14ac:dyDescent="0.25">
      <c r="B37" s="522"/>
      <c r="C37" s="523"/>
      <c r="D37" s="524"/>
    </row>
    <row r="38" spans="2:5" ht="16.5" thickBot="1" x14ac:dyDescent="0.25">
      <c r="B38" s="525" t="s">
        <v>5122</v>
      </c>
      <c r="C38" s="526"/>
      <c r="D38" s="27">
        <f>((((1+D14/100)*(1+D19/100)*(1+D23/100))/(1-D34/100))-1)</f>
        <v>0.26995852376182539</v>
      </c>
      <c r="E38" s="28"/>
    </row>
  </sheetData>
  <mergeCells count="8">
    <mergeCell ref="B37:D37"/>
    <mergeCell ref="B38:C38"/>
    <mergeCell ref="B3:D3"/>
    <mergeCell ref="B14:C14"/>
    <mergeCell ref="B19:C19"/>
    <mergeCell ref="B23:C23"/>
    <mergeCell ref="B34:C34"/>
    <mergeCell ref="B36:D36"/>
  </mergeCells>
  <printOptions horizontalCentered="1"/>
  <pageMargins left="0.51181102362204722" right="0.51181102362204722" top="0.78740157480314965" bottom="0.78740157480314965" header="0.31496062992125984" footer="0.31496062992125984"/>
  <pageSetup firstPageNumber="43" fitToHeight="0" orientation="portrait" useFirstPageNumber="1" r:id="rId1"/>
  <headerFooter>
    <oddFoote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38"/>
  <sheetViews>
    <sheetView view="pageBreakPreview" topLeftCell="A19" zoomScaleNormal="100" zoomScaleSheetLayoutView="100" workbookViewId="0">
      <selection activeCell="E27" sqref="E27"/>
    </sheetView>
  </sheetViews>
  <sheetFormatPr defaultRowHeight="12.75" x14ac:dyDescent="0.25"/>
  <cols>
    <col min="1" max="1" width="9.140625" style="7"/>
    <col min="2" max="2" width="15.28515625" style="7" customWidth="1"/>
    <col min="3" max="3" width="38.85546875" style="7" customWidth="1"/>
    <col min="4" max="4" width="31.28515625" style="7" customWidth="1"/>
    <col min="5" max="5" width="21.140625" style="7" customWidth="1"/>
    <col min="6" max="16384" width="9.140625" style="7"/>
  </cols>
  <sheetData>
    <row r="1" spans="2:4" ht="13.5" thickBot="1" x14ac:dyDescent="0.3"/>
    <row r="2" spans="2:4" ht="15" x14ac:dyDescent="0.2">
      <c r="B2" s="201"/>
      <c r="C2" s="202"/>
      <c r="D2" s="203"/>
    </row>
    <row r="3" spans="2:4" ht="15.75" x14ac:dyDescent="0.25">
      <c r="B3" s="527" t="s">
        <v>5092</v>
      </c>
      <c r="C3" s="528"/>
      <c r="D3" s="529"/>
    </row>
    <row r="4" spans="2:4" ht="15.75" thickBot="1" x14ac:dyDescent="0.3">
      <c r="B4" s="204"/>
      <c r="C4" s="205"/>
      <c r="D4" s="206"/>
    </row>
    <row r="5" spans="2:4" ht="15.75" x14ac:dyDescent="0.25">
      <c r="B5" s="9" t="s">
        <v>5093</v>
      </c>
      <c r="C5" s="10" t="s">
        <v>5094</v>
      </c>
      <c r="D5" s="11"/>
    </row>
    <row r="6" spans="2:4" ht="15.75" x14ac:dyDescent="0.25">
      <c r="B6" s="12"/>
      <c r="C6" s="13"/>
      <c r="D6" s="14"/>
    </row>
    <row r="7" spans="2:4" ht="15.75" x14ac:dyDescent="0.25">
      <c r="B7" s="12" t="s">
        <v>5095</v>
      </c>
      <c r="C7" s="15" t="s">
        <v>5096</v>
      </c>
      <c r="D7" s="16">
        <v>3.12</v>
      </c>
    </row>
    <row r="8" spans="2:4" ht="15.75" x14ac:dyDescent="0.25">
      <c r="B8" s="12"/>
      <c r="C8" s="15"/>
      <c r="D8" s="16"/>
    </row>
    <row r="9" spans="2:4" ht="15.75" x14ac:dyDescent="0.25">
      <c r="B9" s="12" t="s">
        <v>5097</v>
      </c>
      <c r="C9" s="15" t="s">
        <v>5098</v>
      </c>
      <c r="D9" s="16">
        <v>0.3</v>
      </c>
    </row>
    <row r="10" spans="2:4" ht="15.75" x14ac:dyDescent="0.25">
      <c r="B10" s="12"/>
      <c r="C10" s="15"/>
      <c r="D10" s="16"/>
    </row>
    <row r="11" spans="2:4" ht="15.75" x14ac:dyDescent="0.25">
      <c r="B11" s="12" t="s">
        <v>5099</v>
      </c>
      <c r="C11" s="15" t="s">
        <v>5100</v>
      </c>
      <c r="D11" s="16">
        <v>0.85</v>
      </c>
    </row>
    <row r="12" spans="2:4" ht="15.75" x14ac:dyDescent="0.25">
      <c r="B12" s="12"/>
      <c r="C12" s="15"/>
      <c r="D12" s="16"/>
    </row>
    <row r="13" spans="2:4" ht="15.75" x14ac:dyDescent="0.25">
      <c r="B13" s="12"/>
      <c r="C13" s="15"/>
      <c r="D13" s="16"/>
    </row>
    <row r="14" spans="2:4" ht="15.75" x14ac:dyDescent="0.25">
      <c r="B14" s="530" t="s">
        <v>5101</v>
      </c>
      <c r="C14" s="531"/>
      <c r="D14" s="18">
        <f>SUM(D6:D13)</f>
        <v>4.2699999999999996</v>
      </c>
    </row>
    <row r="15" spans="2:4" ht="15" x14ac:dyDescent="0.25">
      <c r="B15" s="19"/>
      <c r="C15" s="8"/>
      <c r="D15" s="20"/>
    </row>
    <row r="16" spans="2:4" ht="15.75" x14ac:dyDescent="0.25">
      <c r="B16" s="17" t="s">
        <v>5102</v>
      </c>
      <c r="C16" s="21" t="s">
        <v>5103</v>
      </c>
      <c r="D16" s="22"/>
    </row>
    <row r="17" spans="2:4" ht="15.75" x14ac:dyDescent="0.25">
      <c r="B17" s="23"/>
      <c r="C17" s="13"/>
      <c r="D17" s="24"/>
    </row>
    <row r="18" spans="2:4" ht="15.75" x14ac:dyDescent="0.25">
      <c r="B18" s="12" t="s">
        <v>5104</v>
      </c>
      <c r="C18" s="15" t="s">
        <v>5105</v>
      </c>
      <c r="D18" s="16">
        <v>1.2</v>
      </c>
    </row>
    <row r="19" spans="2:4" ht="15.75" x14ac:dyDescent="0.25">
      <c r="B19" s="530" t="s">
        <v>5106</v>
      </c>
      <c r="C19" s="531"/>
      <c r="D19" s="18">
        <f>D18</f>
        <v>1.2</v>
      </c>
    </row>
    <row r="20" spans="2:4" ht="15.75" x14ac:dyDescent="0.25">
      <c r="B20" s="17" t="s">
        <v>5107</v>
      </c>
      <c r="C20" s="21" t="s">
        <v>5103</v>
      </c>
      <c r="D20" s="22"/>
    </row>
    <row r="21" spans="2:4" ht="15.75" x14ac:dyDescent="0.25">
      <c r="B21" s="23"/>
      <c r="C21" s="13"/>
      <c r="D21" s="24"/>
    </row>
    <row r="22" spans="2:4" ht="15.75" x14ac:dyDescent="0.25">
      <c r="B22" s="12" t="s">
        <v>3788</v>
      </c>
      <c r="C22" s="15" t="s">
        <v>5108</v>
      </c>
      <c r="D22" s="16">
        <v>5</v>
      </c>
    </row>
    <row r="23" spans="2:4" ht="15.75" x14ac:dyDescent="0.25">
      <c r="B23" s="530" t="s">
        <v>5109</v>
      </c>
      <c r="C23" s="531"/>
      <c r="D23" s="18">
        <f>SUM(D21:D22)</f>
        <v>5</v>
      </c>
    </row>
    <row r="24" spans="2:4" ht="15" x14ac:dyDescent="0.25">
      <c r="B24" s="19"/>
      <c r="C24" s="8"/>
      <c r="D24" s="25"/>
    </row>
    <row r="25" spans="2:4" ht="15.75" x14ac:dyDescent="0.25">
      <c r="B25" s="17" t="s">
        <v>5110</v>
      </c>
      <c r="C25" s="21" t="s">
        <v>5111</v>
      </c>
      <c r="D25" s="22"/>
    </row>
    <row r="26" spans="2:4" ht="15.75" x14ac:dyDescent="0.25">
      <c r="B26" s="23"/>
      <c r="C26" s="15"/>
      <c r="D26" s="24"/>
    </row>
    <row r="27" spans="2:4" ht="15.75" x14ac:dyDescent="0.25">
      <c r="B27" s="12" t="s">
        <v>5112</v>
      </c>
      <c r="C27" s="15" t="s">
        <v>5113</v>
      </c>
      <c r="D27" s="16">
        <v>0.65</v>
      </c>
    </row>
    <row r="28" spans="2:4" ht="15.75" x14ac:dyDescent="0.25">
      <c r="B28" s="12"/>
      <c r="C28" s="15"/>
      <c r="D28" s="16"/>
    </row>
    <row r="29" spans="2:4" ht="15.75" x14ac:dyDescent="0.25">
      <c r="B29" s="12" t="s">
        <v>5114</v>
      </c>
      <c r="C29" s="15" t="s">
        <v>5115</v>
      </c>
      <c r="D29" s="16">
        <v>3</v>
      </c>
    </row>
    <row r="30" spans="2:4" ht="15.75" x14ac:dyDescent="0.25">
      <c r="B30" s="12"/>
      <c r="C30" s="15"/>
      <c r="D30" s="16"/>
    </row>
    <row r="31" spans="2:4" ht="15.75" x14ac:dyDescent="0.25">
      <c r="B31" s="12" t="s">
        <v>5116</v>
      </c>
      <c r="C31" s="15" t="s">
        <v>5117</v>
      </c>
      <c r="D31" s="16">
        <v>0</v>
      </c>
    </row>
    <row r="32" spans="2:4" ht="15.75" x14ac:dyDescent="0.25">
      <c r="B32" s="12"/>
      <c r="C32" s="15"/>
      <c r="D32" s="16"/>
    </row>
    <row r="33" spans="2:5" ht="15.75" x14ac:dyDescent="0.25">
      <c r="B33" s="12" t="s">
        <v>5118</v>
      </c>
      <c r="C33" s="15" t="s">
        <v>5119</v>
      </c>
      <c r="D33" s="16">
        <v>0</v>
      </c>
    </row>
    <row r="34" spans="2:5" ht="15.75" x14ac:dyDescent="0.25">
      <c r="B34" s="530" t="s">
        <v>5120</v>
      </c>
      <c r="C34" s="531"/>
      <c r="D34" s="26">
        <f>SUM(D27:D33)</f>
        <v>3.65</v>
      </c>
    </row>
    <row r="35" spans="2:5" ht="15" x14ac:dyDescent="0.25">
      <c r="B35" s="19"/>
      <c r="C35" s="8"/>
      <c r="D35" s="20"/>
    </row>
    <row r="36" spans="2:5" x14ac:dyDescent="0.25">
      <c r="B36" s="522" t="s">
        <v>5121</v>
      </c>
      <c r="C36" s="523"/>
      <c r="D36" s="524"/>
    </row>
    <row r="37" spans="2:5" x14ac:dyDescent="0.25">
      <c r="B37" s="522"/>
      <c r="C37" s="523"/>
      <c r="D37" s="524"/>
    </row>
    <row r="38" spans="2:5" ht="16.5" thickBot="1" x14ac:dyDescent="0.25">
      <c r="B38" s="525" t="s">
        <v>5122</v>
      </c>
      <c r="C38" s="526"/>
      <c r="D38" s="29">
        <f>((((1+D14/100)*(1+D19/100)*(1+D23/100))/(1-D34/100))-1)</f>
        <v>0.14994605085625334</v>
      </c>
      <c r="E38" s="28"/>
    </row>
  </sheetData>
  <mergeCells count="8">
    <mergeCell ref="B37:D37"/>
    <mergeCell ref="B38:C38"/>
    <mergeCell ref="B3:D3"/>
    <mergeCell ref="B14:C14"/>
    <mergeCell ref="B19:C19"/>
    <mergeCell ref="B23:C23"/>
    <mergeCell ref="B34:C34"/>
    <mergeCell ref="B36:D36"/>
  </mergeCells>
  <printOptions horizontalCentered="1"/>
  <pageMargins left="0.51181102362204722" right="0.51181102362204722" top="0.78740157480314965" bottom="0.78740157480314965" header="0.31496062992125984" footer="0.31496062992125984"/>
  <pageSetup firstPageNumber="44" fitToHeight="0" orientation="portrait" useFirstPageNumber="1" r:id="rId1"/>
  <headerFooter>
    <oddFooter>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53"/>
  <sheetViews>
    <sheetView view="pageBreakPreview" topLeftCell="A224" zoomScaleNormal="100" zoomScaleSheetLayoutView="100" workbookViewId="0">
      <selection activeCell="A224" sqref="A1:IV65536"/>
    </sheetView>
  </sheetViews>
  <sheetFormatPr defaultRowHeight="12.75" x14ac:dyDescent="0.25"/>
  <cols>
    <col min="1" max="1" width="9.140625" style="377"/>
    <col min="2" max="2" width="16.7109375" style="377" customWidth="1"/>
    <col min="3" max="3" width="70.7109375" style="365" customWidth="1"/>
    <col min="4" max="5" width="9.140625" style="377"/>
    <col min="6" max="6" width="13.42578125" style="221" bestFit="1" customWidth="1"/>
    <col min="7" max="7" width="16" style="377" customWidth="1"/>
    <col min="8" max="8" width="13.7109375" style="297" customWidth="1"/>
    <col min="9" max="9" width="14" style="297" customWidth="1"/>
    <col min="10" max="10" width="12.140625" style="297" customWidth="1"/>
    <col min="11" max="16384" width="9.140625" style="297"/>
  </cols>
  <sheetData>
    <row r="2" spans="1:7" ht="66.75" customHeight="1" x14ac:dyDescent="0.2">
      <c r="B2" s="384"/>
      <c r="C2" s="355"/>
      <c r="D2" s="356"/>
      <c r="E2" s="356"/>
      <c r="F2" s="213"/>
      <c r="G2" s="357"/>
    </row>
    <row r="3" spans="1:7" x14ac:dyDescent="0.2">
      <c r="B3" s="385" t="s">
        <v>9904</v>
      </c>
      <c r="C3" s="304" t="s">
        <v>9906</v>
      </c>
      <c r="D3" s="369"/>
      <c r="E3" s="369"/>
      <c r="F3" s="42" t="s">
        <v>4732</v>
      </c>
      <c r="G3" s="371" t="s">
        <v>14040</v>
      </c>
    </row>
    <row r="4" spans="1:7" x14ac:dyDescent="0.25">
      <c r="B4" s="386" t="s">
        <v>9907</v>
      </c>
      <c r="C4" s="302" t="s">
        <v>9876</v>
      </c>
      <c r="D4" s="367"/>
      <c r="E4" s="367"/>
      <c r="F4" s="39" t="s">
        <v>4733</v>
      </c>
      <c r="G4" s="366">
        <v>0.27</v>
      </c>
    </row>
    <row r="5" spans="1:7" x14ac:dyDescent="0.25">
      <c r="A5" s="297"/>
      <c r="B5" s="386" t="s">
        <v>9908</v>
      </c>
      <c r="C5" s="302" t="s">
        <v>9909</v>
      </c>
      <c r="D5" s="368"/>
      <c r="E5" s="368"/>
      <c r="F5" s="39" t="s">
        <v>4780</v>
      </c>
      <c r="G5" s="366">
        <v>0.15</v>
      </c>
    </row>
    <row r="6" spans="1:7" x14ac:dyDescent="0.25">
      <c r="A6" s="297"/>
      <c r="B6" s="387" t="s">
        <v>9905</v>
      </c>
      <c r="C6" s="364">
        <v>44317</v>
      </c>
      <c r="D6" s="370"/>
      <c r="E6" s="370"/>
      <c r="F6" s="43"/>
      <c r="G6" s="46"/>
    </row>
    <row r="7" spans="1:7" ht="7.5" customHeight="1" x14ac:dyDescent="0.25">
      <c r="B7" s="388"/>
      <c r="C7" s="379"/>
      <c r="D7" s="388"/>
      <c r="E7" s="388"/>
      <c r="F7" s="214"/>
      <c r="G7" s="388"/>
    </row>
    <row r="8" spans="1:7" ht="18" customHeight="1" x14ac:dyDescent="0.25">
      <c r="B8" s="514" t="s">
        <v>10359</v>
      </c>
      <c r="C8" s="515"/>
      <c r="D8" s="515"/>
      <c r="E8" s="515"/>
      <c r="F8" s="515"/>
      <c r="G8" s="516"/>
    </row>
    <row r="9" spans="1:7" ht="6" customHeight="1" x14ac:dyDescent="0.25">
      <c r="B9" s="388"/>
      <c r="C9" s="379"/>
      <c r="D9" s="388"/>
      <c r="E9" s="388"/>
      <c r="F9" s="214"/>
      <c r="G9" s="388"/>
    </row>
    <row r="10" spans="1:7" ht="25.5" x14ac:dyDescent="0.25">
      <c r="B10" s="389" t="s">
        <v>5036</v>
      </c>
      <c r="C10" s="390" t="s">
        <v>5037</v>
      </c>
      <c r="D10" s="389" t="s">
        <v>4797</v>
      </c>
      <c r="E10" s="534"/>
      <c r="F10" s="534"/>
      <c r="G10" s="534"/>
    </row>
    <row r="11" spans="1:7" x14ac:dyDescent="0.25">
      <c r="B11" s="532" t="s">
        <v>9844</v>
      </c>
      <c r="C11" s="532"/>
      <c r="D11" s="532"/>
      <c r="E11" s="532"/>
      <c r="F11" s="532"/>
      <c r="G11" s="532"/>
    </row>
    <row r="12" spans="1:7" x14ac:dyDescent="0.25">
      <c r="B12" s="288" t="s">
        <v>5038</v>
      </c>
      <c r="C12" s="391" t="s">
        <v>5039</v>
      </c>
      <c r="D12" s="288" t="s">
        <v>5040</v>
      </c>
      <c r="E12" s="288" t="s">
        <v>5041</v>
      </c>
      <c r="F12" s="215" t="s">
        <v>5042</v>
      </c>
      <c r="G12" s="288" t="s">
        <v>5043</v>
      </c>
    </row>
    <row r="13" spans="1:7" x14ac:dyDescent="0.25">
      <c r="B13" s="288">
        <v>88240</v>
      </c>
      <c r="C13" s="391" t="s">
        <v>5044</v>
      </c>
      <c r="D13" s="392" t="s">
        <v>4787</v>
      </c>
      <c r="E13" s="392">
        <v>1.2</v>
      </c>
      <c r="F13" s="215">
        <f>IFERROR(VLOOKUP(B13,INS_05_2021!A:D,4,0),VLOOKUP(B13,SERV_05_2021!A:E,4,0))</f>
        <v>10.27</v>
      </c>
      <c r="G13" s="216">
        <f>TRUNC(E13*F13,2)</f>
        <v>12.32</v>
      </c>
    </row>
    <row r="14" spans="1:7" x14ac:dyDescent="0.25">
      <c r="B14" s="288">
        <v>88278</v>
      </c>
      <c r="C14" s="391" t="s">
        <v>5045</v>
      </c>
      <c r="D14" s="288" t="s">
        <v>4787</v>
      </c>
      <c r="E14" s="392">
        <v>1.2</v>
      </c>
      <c r="F14" s="215">
        <f>IFERROR(VLOOKUP(B14,INS_05_2021!A:D,4,0),VLOOKUP(B14,SERV_05_2021!A:E,4,0))</f>
        <v>12.66</v>
      </c>
      <c r="G14" s="216">
        <f>TRUNC(E14*F14,2)</f>
        <v>15.19</v>
      </c>
    </row>
    <row r="15" spans="1:7" x14ac:dyDescent="0.25">
      <c r="B15" s="288"/>
      <c r="C15" s="391"/>
      <c r="D15" s="532" t="s">
        <v>4731</v>
      </c>
      <c r="E15" s="532"/>
      <c r="F15" s="532"/>
      <c r="G15" s="217">
        <f>SUM(G13:G14)</f>
        <v>27.509999999999998</v>
      </c>
    </row>
    <row r="16" spans="1:7" x14ac:dyDescent="0.25">
      <c r="B16" s="288" t="s">
        <v>5038</v>
      </c>
      <c r="C16" s="391" t="s">
        <v>5046</v>
      </c>
      <c r="D16" s="288" t="s">
        <v>5040</v>
      </c>
      <c r="E16" s="288" t="s">
        <v>5041</v>
      </c>
      <c r="F16" s="215" t="s">
        <v>5042</v>
      </c>
      <c r="G16" s="288" t="s">
        <v>5043</v>
      </c>
    </row>
    <row r="17" spans="2:7" ht="38.25" x14ac:dyDescent="0.25">
      <c r="B17" s="288">
        <v>39513</v>
      </c>
      <c r="C17" s="391" t="s">
        <v>5047</v>
      </c>
      <c r="D17" s="288" t="s">
        <v>4797</v>
      </c>
      <c r="E17" s="392">
        <v>1</v>
      </c>
      <c r="F17" s="215">
        <f>IFERROR(VLOOKUP(B17,INS_05_2021!A:D,4,0),VLOOKUP(B17,SERV_05_2021!A:E,4,0))</f>
        <v>128.94999999999999</v>
      </c>
      <c r="G17" s="216">
        <f>TRUNC(E17*F17,2)</f>
        <v>128.94999999999999</v>
      </c>
    </row>
    <row r="18" spans="2:7" x14ac:dyDescent="0.25">
      <c r="B18" s="288"/>
      <c r="C18" s="391"/>
      <c r="D18" s="532" t="s">
        <v>4731</v>
      </c>
      <c r="E18" s="532"/>
      <c r="F18" s="532"/>
      <c r="G18" s="217">
        <f>G17</f>
        <v>128.94999999999999</v>
      </c>
    </row>
    <row r="19" spans="2:7" x14ac:dyDescent="0.25">
      <c r="B19" s="288"/>
      <c r="C19" s="533" t="s">
        <v>5048</v>
      </c>
      <c r="D19" s="533"/>
      <c r="E19" s="533"/>
      <c r="F19" s="533"/>
      <c r="G19" s="218">
        <f>G15+G18</f>
        <v>156.45999999999998</v>
      </c>
    </row>
    <row r="21" spans="2:7" ht="25.5" x14ac:dyDescent="0.25">
      <c r="B21" s="389" t="s">
        <v>5036</v>
      </c>
      <c r="C21" s="390" t="s">
        <v>4845</v>
      </c>
      <c r="D21" s="389" t="s">
        <v>4797</v>
      </c>
      <c r="E21" s="534"/>
      <c r="F21" s="534"/>
      <c r="G21" s="534"/>
    </row>
    <row r="22" spans="2:7" x14ac:dyDescent="0.25">
      <c r="B22" s="532" t="s">
        <v>9844</v>
      </c>
      <c r="C22" s="532"/>
      <c r="D22" s="532"/>
      <c r="E22" s="532"/>
      <c r="F22" s="532"/>
      <c r="G22" s="532"/>
    </row>
    <row r="23" spans="2:7" x14ac:dyDescent="0.25">
      <c r="B23" s="288" t="s">
        <v>5038</v>
      </c>
      <c r="C23" s="391" t="s">
        <v>5039</v>
      </c>
      <c r="D23" s="288" t="s">
        <v>5040</v>
      </c>
      <c r="E23" s="288" t="s">
        <v>5041</v>
      </c>
      <c r="F23" s="215" t="s">
        <v>5042</v>
      </c>
      <c r="G23" s="288" t="s">
        <v>5043</v>
      </c>
    </row>
    <row r="24" spans="2:7" x14ac:dyDescent="0.25">
      <c r="B24" s="288">
        <v>88309</v>
      </c>
      <c r="C24" s="391" t="s">
        <v>5049</v>
      </c>
      <c r="D24" s="392" t="s">
        <v>4787</v>
      </c>
      <c r="E24" s="392">
        <v>2.4</v>
      </c>
      <c r="F24" s="215">
        <f>IFERROR(VLOOKUP(B24,INS_05_2021!A:D,4,0),VLOOKUP(B24,SERV_05_2021!A:E,4,0))</f>
        <v>17.670000000000002</v>
      </c>
      <c r="G24" s="216">
        <f>TRUNC(E24*F24,2)</f>
        <v>42.4</v>
      </c>
    </row>
    <row r="25" spans="2:7" x14ac:dyDescent="0.25">
      <c r="B25" s="288">
        <v>88316</v>
      </c>
      <c r="C25" s="391" t="s">
        <v>5050</v>
      </c>
      <c r="D25" s="288" t="s">
        <v>4787</v>
      </c>
      <c r="E25" s="392">
        <v>2.4</v>
      </c>
      <c r="F25" s="215">
        <f>IFERROR(VLOOKUP(B25,INS_05_2021!A:D,4,0),VLOOKUP(B25,SERV_05_2021!A:E,4,0))</f>
        <v>14.02</v>
      </c>
      <c r="G25" s="216">
        <f>TRUNC(E25*F25,2)</f>
        <v>33.64</v>
      </c>
    </row>
    <row r="26" spans="2:7" x14ac:dyDescent="0.25">
      <c r="B26" s="288"/>
      <c r="C26" s="391"/>
      <c r="D26" s="532" t="s">
        <v>4731</v>
      </c>
      <c r="E26" s="532"/>
      <c r="F26" s="532"/>
      <c r="G26" s="217">
        <f>SUM(G24:G25)</f>
        <v>76.039999999999992</v>
      </c>
    </row>
    <row r="27" spans="2:7" x14ac:dyDescent="0.25">
      <c r="B27" s="288" t="s">
        <v>5038</v>
      </c>
      <c r="C27" s="391" t="s">
        <v>5046</v>
      </c>
      <c r="D27" s="288" t="s">
        <v>5040</v>
      </c>
      <c r="E27" s="288" t="s">
        <v>5041</v>
      </c>
      <c r="F27" s="215" t="s">
        <v>5042</v>
      </c>
      <c r="G27" s="288" t="s">
        <v>5043</v>
      </c>
    </row>
    <row r="28" spans="2:7" x14ac:dyDescent="0.25">
      <c r="B28" s="288">
        <v>25976</v>
      </c>
      <c r="C28" s="391" t="s">
        <v>5051</v>
      </c>
      <c r="D28" s="288" t="s">
        <v>4797</v>
      </c>
      <c r="E28" s="392">
        <v>1</v>
      </c>
      <c r="F28" s="215">
        <f>IFERROR(VLOOKUP(B28,INS_05_2021!A:D,4,0),VLOOKUP(B28,SERV_05_2021!A:E,4,0))</f>
        <v>468.42</v>
      </c>
      <c r="G28" s="216">
        <f>TRUNC(E28*F28,2)</f>
        <v>468.42</v>
      </c>
    </row>
    <row r="29" spans="2:7" x14ac:dyDescent="0.25">
      <c r="B29" s="288">
        <v>567</v>
      </c>
      <c r="C29" s="391" t="s">
        <v>5052</v>
      </c>
      <c r="D29" s="288" t="s">
        <v>178</v>
      </c>
      <c r="E29" s="392">
        <v>2.66</v>
      </c>
      <c r="F29" s="215">
        <f>IFERROR(VLOOKUP(B29,INS_05_2021!A:D,4,0),VLOOKUP(B29,SERV_05_2021!A:E,4,0))</f>
        <v>14.67</v>
      </c>
      <c r="G29" s="216">
        <f>TRUNC(E29*F29,2)</f>
        <v>39.020000000000003</v>
      </c>
    </row>
    <row r="30" spans="2:7" x14ac:dyDescent="0.25">
      <c r="B30" s="288"/>
      <c r="C30" s="391"/>
      <c r="D30" s="532" t="s">
        <v>4731</v>
      </c>
      <c r="E30" s="532"/>
      <c r="F30" s="532"/>
      <c r="G30" s="217">
        <f>SUM(G28:G29)</f>
        <v>507.44</v>
      </c>
    </row>
    <row r="31" spans="2:7" x14ac:dyDescent="0.25">
      <c r="B31" s="288"/>
      <c r="C31" s="533" t="s">
        <v>5048</v>
      </c>
      <c r="D31" s="533"/>
      <c r="E31" s="533"/>
      <c r="F31" s="533"/>
      <c r="G31" s="218">
        <f>G26+G30</f>
        <v>583.48</v>
      </c>
    </row>
    <row r="33" spans="2:7" ht="25.5" x14ac:dyDescent="0.25">
      <c r="B33" s="389" t="s">
        <v>5036</v>
      </c>
      <c r="C33" s="390" t="s">
        <v>4906</v>
      </c>
      <c r="D33" s="389" t="s">
        <v>4904</v>
      </c>
      <c r="E33" s="534"/>
      <c r="F33" s="534"/>
      <c r="G33" s="534"/>
    </row>
    <row r="34" spans="2:7" x14ac:dyDescent="0.25">
      <c r="B34" s="532" t="s">
        <v>9844</v>
      </c>
      <c r="C34" s="532"/>
      <c r="D34" s="532"/>
      <c r="E34" s="532"/>
      <c r="F34" s="532"/>
      <c r="G34" s="532"/>
    </row>
    <row r="35" spans="2:7" x14ac:dyDescent="0.25">
      <c r="B35" s="288" t="s">
        <v>5038</v>
      </c>
      <c r="C35" s="391" t="s">
        <v>5039</v>
      </c>
      <c r="D35" s="288" t="s">
        <v>5040</v>
      </c>
      <c r="E35" s="288" t="s">
        <v>5041</v>
      </c>
      <c r="F35" s="215" t="s">
        <v>5042</v>
      </c>
      <c r="G35" s="288" t="s">
        <v>5043</v>
      </c>
    </row>
    <row r="36" spans="2:7" x14ac:dyDescent="0.25">
      <c r="B36" s="288">
        <v>88309</v>
      </c>
      <c r="C36" s="391" t="s">
        <v>5049</v>
      </c>
      <c r="D36" s="392" t="s">
        <v>4787</v>
      </c>
      <c r="E36" s="392">
        <v>1</v>
      </c>
      <c r="F36" s="215">
        <f>IFERROR(VLOOKUP(B36,INS_05_2021!A:D,4,0),VLOOKUP(B36,SERV_05_2021!A:E,4,0))</f>
        <v>17.670000000000002</v>
      </c>
      <c r="G36" s="216">
        <f>TRUNC(E36*F36,2)</f>
        <v>17.670000000000002</v>
      </c>
    </row>
    <row r="37" spans="2:7" x14ac:dyDescent="0.25">
      <c r="B37" s="288">
        <v>88316</v>
      </c>
      <c r="C37" s="391" t="s">
        <v>5050</v>
      </c>
      <c r="D37" s="288" t="s">
        <v>4787</v>
      </c>
      <c r="E37" s="392">
        <v>1</v>
      </c>
      <c r="F37" s="215">
        <f>IFERROR(VLOOKUP(B37,INS_05_2021!A:D,4,0),VLOOKUP(B37,SERV_05_2021!A:E,4,0))</f>
        <v>14.02</v>
      </c>
      <c r="G37" s="216">
        <f>TRUNC(E37*F37,2)</f>
        <v>14.02</v>
      </c>
    </row>
    <row r="38" spans="2:7" x14ac:dyDescent="0.25">
      <c r="B38" s="288"/>
      <c r="C38" s="391"/>
      <c r="D38" s="532" t="s">
        <v>4731</v>
      </c>
      <c r="E38" s="532"/>
      <c r="F38" s="532"/>
      <c r="G38" s="217">
        <f>SUM(G36:G37)</f>
        <v>31.69</v>
      </c>
    </row>
    <row r="39" spans="2:7" x14ac:dyDescent="0.25">
      <c r="B39" s="288" t="s">
        <v>5038</v>
      </c>
      <c r="C39" s="391" t="s">
        <v>5046</v>
      </c>
      <c r="D39" s="288" t="s">
        <v>5040</v>
      </c>
      <c r="E39" s="288" t="s">
        <v>5041</v>
      </c>
      <c r="F39" s="215" t="s">
        <v>5042</v>
      </c>
      <c r="G39" s="288" t="s">
        <v>5043</v>
      </c>
    </row>
    <row r="40" spans="2:7" ht="51" x14ac:dyDescent="0.25">
      <c r="B40" s="288">
        <v>90843</v>
      </c>
      <c r="C40" s="391" t="s">
        <v>5053</v>
      </c>
      <c r="D40" s="288" t="s">
        <v>4904</v>
      </c>
      <c r="E40" s="392">
        <v>1</v>
      </c>
      <c r="F40" s="215">
        <f>IFERROR(VLOOKUP(B40,INS_05_2021!A:D,4,0),VLOOKUP(B40,SERV_05_2021!A:E,4,0))</f>
        <v>720.71</v>
      </c>
      <c r="G40" s="216">
        <f>TRUNC(E40*F40,2)</f>
        <v>720.71</v>
      </c>
    </row>
    <row r="41" spans="2:7" ht="25.5" x14ac:dyDescent="0.25">
      <c r="B41" s="288">
        <v>36204</v>
      </c>
      <c r="C41" s="391" t="s">
        <v>5054</v>
      </c>
      <c r="D41" s="288" t="s">
        <v>4904</v>
      </c>
      <c r="E41" s="392">
        <v>1</v>
      </c>
      <c r="F41" s="215">
        <f>IFERROR(VLOOKUP(B41,INS_05_2021!A:D,4,0),VLOOKUP(B41,SERV_05_2021!A:E,4,0))</f>
        <v>203.52</v>
      </c>
      <c r="G41" s="216">
        <f>TRUNC(E41*F41,2)</f>
        <v>203.52</v>
      </c>
    </row>
    <row r="42" spans="2:7" x14ac:dyDescent="0.25">
      <c r="B42" s="288">
        <v>43668</v>
      </c>
      <c r="C42" s="391" t="s">
        <v>5055</v>
      </c>
      <c r="D42" s="288" t="s">
        <v>4797</v>
      </c>
      <c r="E42" s="392">
        <v>0.39</v>
      </c>
      <c r="F42" s="215">
        <f>IFERROR(VLOOKUP(B42,INS_05_2021!A:D,4,0),VLOOKUP(B42,SERV_05_2021!A:E,4,0))</f>
        <v>11.35</v>
      </c>
      <c r="G42" s="216">
        <f>TRUNC(E42*F42,2)</f>
        <v>4.42</v>
      </c>
    </row>
    <row r="43" spans="2:7" x14ac:dyDescent="0.25">
      <c r="B43" s="288"/>
      <c r="C43" s="391"/>
      <c r="D43" s="532" t="s">
        <v>4731</v>
      </c>
      <c r="E43" s="532"/>
      <c r="F43" s="532"/>
      <c r="G43" s="217">
        <f>SUM(G40:G42)</f>
        <v>928.65</v>
      </c>
    </row>
    <row r="44" spans="2:7" x14ac:dyDescent="0.25">
      <c r="B44" s="288"/>
      <c r="C44" s="533" t="s">
        <v>5048</v>
      </c>
      <c r="D44" s="533"/>
      <c r="E44" s="533"/>
      <c r="F44" s="533"/>
      <c r="G44" s="218">
        <f>G38+G43</f>
        <v>960.34</v>
      </c>
    </row>
    <row r="46" spans="2:7" x14ac:dyDescent="0.25">
      <c r="B46" s="389" t="s">
        <v>5036</v>
      </c>
      <c r="C46" s="390" t="s">
        <v>4909</v>
      </c>
      <c r="D46" s="389" t="s">
        <v>4904</v>
      </c>
      <c r="E46" s="534"/>
      <c r="F46" s="534"/>
      <c r="G46" s="534"/>
    </row>
    <row r="47" spans="2:7" x14ac:dyDescent="0.25">
      <c r="B47" s="532" t="s">
        <v>9844</v>
      </c>
      <c r="C47" s="532"/>
      <c r="D47" s="532"/>
      <c r="E47" s="532"/>
      <c r="F47" s="532"/>
      <c r="G47" s="532"/>
    </row>
    <row r="48" spans="2:7" x14ac:dyDescent="0.25">
      <c r="B48" s="288" t="s">
        <v>5038</v>
      </c>
      <c r="C48" s="391" t="s">
        <v>5039</v>
      </c>
      <c r="D48" s="288" t="s">
        <v>5040</v>
      </c>
      <c r="E48" s="288" t="s">
        <v>5041</v>
      </c>
      <c r="F48" s="215" t="s">
        <v>5042</v>
      </c>
      <c r="G48" s="288" t="s">
        <v>5043</v>
      </c>
    </row>
    <row r="49" spans="2:7" x14ac:dyDescent="0.25">
      <c r="B49" s="288">
        <v>88261</v>
      </c>
      <c r="C49" s="391" t="s">
        <v>5056</v>
      </c>
      <c r="D49" s="392" t="s">
        <v>4787</v>
      </c>
      <c r="E49" s="392">
        <v>1</v>
      </c>
      <c r="F49" s="215">
        <f>IFERROR(VLOOKUP(B49,INS_05_2021!A:D,4,0),VLOOKUP(B49,SERV_05_2021!A:E,4,0))</f>
        <v>18.77</v>
      </c>
      <c r="G49" s="216">
        <f>TRUNC(E49*F49,2)</f>
        <v>18.77</v>
      </c>
    </row>
    <row r="50" spans="2:7" x14ac:dyDescent="0.25">
      <c r="B50" s="288">
        <v>88316</v>
      </c>
      <c r="C50" s="391" t="s">
        <v>5050</v>
      </c>
      <c r="D50" s="288" t="s">
        <v>4787</v>
      </c>
      <c r="E50" s="392">
        <v>0.5</v>
      </c>
      <c r="F50" s="215">
        <f>IFERROR(VLOOKUP(B50,INS_05_2021!A:D,4,0),VLOOKUP(B50,SERV_05_2021!A:E,4,0))</f>
        <v>14.02</v>
      </c>
      <c r="G50" s="216">
        <f>TRUNC(E50*F50,2)</f>
        <v>7.01</v>
      </c>
    </row>
    <row r="51" spans="2:7" x14ac:dyDescent="0.25">
      <c r="B51" s="288"/>
      <c r="C51" s="391"/>
      <c r="D51" s="532" t="s">
        <v>4731</v>
      </c>
      <c r="E51" s="532"/>
      <c r="F51" s="532"/>
      <c r="G51" s="217">
        <f>SUM(G49:G50)</f>
        <v>25.78</v>
      </c>
    </row>
    <row r="52" spans="2:7" x14ac:dyDescent="0.25">
      <c r="B52" s="288" t="s">
        <v>5038</v>
      </c>
      <c r="C52" s="391" t="s">
        <v>5046</v>
      </c>
      <c r="D52" s="288" t="s">
        <v>5040</v>
      </c>
      <c r="E52" s="288" t="s">
        <v>5041</v>
      </c>
      <c r="F52" s="215" t="s">
        <v>5042</v>
      </c>
      <c r="G52" s="288" t="s">
        <v>5043</v>
      </c>
    </row>
    <row r="53" spans="2:7" ht="25.5" x14ac:dyDescent="0.25">
      <c r="B53" s="288">
        <v>2432</v>
      </c>
      <c r="C53" s="391" t="s">
        <v>5057</v>
      </c>
      <c r="D53" s="288" t="s">
        <v>4904</v>
      </c>
      <c r="E53" s="392">
        <v>3</v>
      </c>
      <c r="F53" s="215">
        <f>IFERROR(VLOOKUP(B53,INS_05_2021!A:D,4,0),VLOOKUP(B53,SERV_05_2021!A:E,4,0))</f>
        <v>17.95</v>
      </c>
      <c r="G53" s="216">
        <f>TRUNC(E53*F53,2)</f>
        <v>53.85</v>
      </c>
    </row>
    <row r="54" spans="2:7" ht="25.5" x14ac:dyDescent="0.25">
      <c r="B54" s="288">
        <v>20322</v>
      </c>
      <c r="C54" s="391" t="s">
        <v>5058</v>
      </c>
      <c r="D54" s="288" t="s">
        <v>4797</v>
      </c>
      <c r="E54" s="392">
        <v>1.08</v>
      </c>
      <c r="F54" s="215">
        <f>IFERROR(VLOOKUP(B54,INS_05_2021!A:D,4,0),VLOOKUP(B54,SERV_05_2021!A:E,4,0))</f>
        <v>196.33</v>
      </c>
      <c r="G54" s="216">
        <f>TRUNC(E54*F54,2)</f>
        <v>212.03</v>
      </c>
    </row>
    <row r="55" spans="2:7" x14ac:dyDescent="0.25">
      <c r="B55" s="288">
        <v>11055</v>
      </c>
      <c r="C55" s="391" t="s">
        <v>5059</v>
      </c>
      <c r="D55" s="288" t="s">
        <v>4904</v>
      </c>
      <c r="E55" s="392">
        <v>18</v>
      </c>
      <c r="F55" s="215">
        <f>IFERROR(VLOOKUP(B55,INS_05_2021!A:D,4,0),VLOOKUP(B55,SERV_05_2021!A:E,4,0))</f>
        <v>0.06</v>
      </c>
      <c r="G55" s="216">
        <f>TRUNC(E55*F55,2)</f>
        <v>1.08</v>
      </c>
    </row>
    <row r="56" spans="2:7" x14ac:dyDescent="0.25">
      <c r="B56" s="288"/>
      <c r="C56" s="391"/>
      <c r="D56" s="532" t="s">
        <v>4731</v>
      </c>
      <c r="E56" s="532"/>
      <c r="F56" s="532"/>
      <c r="G56" s="217">
        <f>SUM(G53:G55)</f>
        <v>266.95999999999998</v>
      </c>
    </row>
    <row r="57" spans="2:7" x14ac:dyDescent="0.25">
      <c r="B57" s="288"/>
      <c r="C57" s="533" t="s">
        <v>5048</v>
      </c>
      <c r="D57" s="533"/>
      <c r="E57" s="533"/>
      <c r="F57" s="533"/>
      <c r="G57" s="218">
        <f>G51+G56</f>
        <v>292.74</v>
      </c>
    </row>
    <row r="59" spans="2:7" x14ac:dyDescent="0.25">
      <c r="B59" s="389" t="s">
        <v>5036</v>
      </c>
      <c r="C59" s="390" t="s">
        <v>4910</v>
      </c>
      <c r="D59" s="389" t="s">
        <v>4904</v>
      </c>
      <c r="E59" s="534"/>
      <c r="F59" s="534"/>
      <c r="G59" s="534"/>
    </row>
    <row r="60" spans="2:7" x14ac:dyDescent="0.25">
      <c r="B60" s="532" t="s">
        <v>9844</v>
      </c>
      <c r="C60" s="532"/>
      <c r="D60" s="532"/>
      <c r="E60" s="532"/>
      <c r="F60" s="532"/>
      <c r="G60" s="532"/>
    </row>
    <row r="61" spans="2:7" x14ac:dyDescent="0.25">
      <c r="B61" s="288" t="s">
        <v>5038</v>
      </c>
      <c r="C61" s="391" t="s">
        <v>5039</v>
      </c>
      <c r="D61" s="288" t="s">
        <v>5040</v>
      </c>
      <c r="E61" s="288" t="s">
        <v>5041</v>
      </c>
      <c r="F61" s="215" t="s">
        <v>5042</v>
      </c>
      <c r="G61" s="288" t="s">
        <v>5043</v>
      </c>
    </row>
    <row r="62" spans="2:7" x14ac:dyDescent="0.25">
      <c r="B62" s="288">
        <v>88261</v>
      </c>
      <c r="C62" s="391" t="s">
        <v>5056</v>
      </c>
      <c r="D62" s="392" t="s">
        <v>4787</v>
      </c>
      <c r="E62" s="392">
        <v>1.33</v>
      </c>
      <c r="F62" s="215">
        <f>IFERROR(VLOOKUP(B62,INS_05_2021!A:D,4,0),VLOOKUP(B62,SERV_05_2021!A:E,4,0))</f>
        <v>18.77</v>
      </c>
      <c r="G62" s="216">
        <f>TRUNC(E62*F62,2)</f>
        <v>24.96</v>
      </c>
    </row>
    <row r="63" spans="2:7" x14ac:dyDescent="0.25">
      <c r="B63" s="288">
        <v>88316</v>
      </c>
      <c r="C63" s="391" t="s">
        <v>5050</v>
      </c>
      <c r="D63" s="288" t="s">
        <v>4787</v>
      </c>
      <c r="E63" s="392">
        <v>0.66</v>
      </c>
      <c r="F63" s="215">
        <f>IFERROR(VLOOKUP(B63,INS_05_2021!A:D,4,0),VLOOKUP(B63,SERV_05_2021!A:E,4,0))</f>
        <v>14.02</v>
      </c>
      <c r="G63" s="216">
        <f>TRUNC(E63*F63,2)</f>
        <v>9.25</v>
      </c>
    </row>
    <row r="64" spans="2:7" x14ac:dyDescent="0.25">
      <c r="B64" s="288"/>
      <c r="C64" s="391"/>
      <c r="D64" s="532" t="s">
        <v>4731</v>
      </c>
      <c r="E64" s="532"/>
      <c r="F64" s="532"/>
      <c r="G64" s="217">
        <f>SUM(G62:G63)</f>
        <v>34.21</v>
      </c>
    </row>
    <row r="65" spans="2:7" x14ac:dyDescent="0.25">
      <c r="B65" s="288" t="s">
        <v>5038</v>
      </c>
      <c r="C65" s="391" t="s">
        <v>5046</v>
      </c>
      <c r="D65" s="288" t="s">
        <v>5040</v>
      </c>
      <c r="E65" s="288" t="s">
        <v>5041</v>
      </c>
      <c r="F65" s="215" t="s">
        <v>5042</v>
      </c>
      <c r="G65" s="288" t="s">
        <v>5043</v>
      </c>
    </row>
    <row r="66" spans="2:7" ht="25.5" x14ac:dyDescent="0.25">
      <c r="B66" s="288">
        <v>2432</v>
      </c>
      <c r="C66" s="391" t="s">
        <v>5057</v>
      </c>
      <c r="D66" s="288" t="s">
        <v>4904</v>
      </c>
      <c r="E66" s="392">
        <v>3</v>
      </c>
      <c r="F66" s="215">
        <f>IFERROR(VLOOKUP(B66,INS_05_2021!A:D,4,0),VLOOKUP(B66,SERV_05_2021!A:E,4,0))</f>
        <v>17.95</v>
      </c>
      <c r="G66" s="216">
        <f>TRUNC(E66*F66,2)</f>
        <v>53.85</v>
      </c>
    </row>
    <row r="67" spans="2:7" ht="25.5" x14ac:dyDescent="0.25">
      <c r="B67" s="288">
        <v>20322</v>
      </c>
      <c r="C67" s="391" t="s">
        <v>5058</v>
      </c>
      <c r="D67" s="288" t="s">
        <v>4797</v>
      </c>
      <c r="E67" s="392">
        <v>1.44</v>
      </c>
      <c r="F67" s="215">
        <f>IFERROR(VLOOKUP(B67,INS_05_2021!A:D,4,0),VLOOKUP(B67,SERV_05_2021!A:E,4,0))</f>
        <v>196.33</v>
      </c>
      <c r="G67" s="216">
        <f>TRUNC(E67*F67,2)</f>
        <v>282.70999999999998</v>
      </c>
    </row>
    <row r="68" spans="2:7" x14ac:dyDescent="0.25">
      <c r="B68" s="288">
        <v>11055</v>
      </c>
      <c r="C68" s="391" t="s">
        <v>5059</v>
      </c>
      <c r="D68" s="288" t="s">
        <v>4904</v>
      </c>
      <c r="E68" s="392">
        <v>18</v>
      </c>
      <c r="F68" s="215">
        <f>IFERROR(VLOOKUP(B68,INS_05_2021!A:D,4,0),VLOOKUP(B68,SERV_05_2021!A:E,4,0))</f>
        <v>0.06</v>
      </c>
      <c r="G68" s="216">
        <f>TRUNC(E68*F68,2)</f>
        <v>1.08</v>
      </c>
    </row>
    <row r="69" spans="2:7" x14ac:dyDescent="0.25">
      <c r="B69" s="288"/>
      <c r="C69" s="391"/>
      <c r="D69" s="532" t="s">
        <v>4731</v>
      </c>
      <c r="E69" s="532"/>
      <c r="F69" s="532"/>
      <c r="G69" s="217">
        <f>SUM(G66:G68)</f>
        <v>337.64</v>
      </c>
    </row>
    <row r="70" spans="2:7" x14ac:dyDescent="0.25">
      <c r="B70" s="288"/>
      <c r="C70" s="533" t="s">
        <v>5048</v>
      </c>
      <c r="D70" s="533"/>
      <c r="E70" s="533"/>
      <c r="F70" s="533"/>
      <c r="G70" s="218">
        <f>G64+G69</f>
        <v>371.84999999999997</v>
      </c>
    </row>
    <row r="72" spans="2:7" ht="25.5" x14ac:dyDescent="0.25">
      <c r="B72" s="389" t="s">
        <v>5036</v>
      </c>
      <c r="C72" s="390" t="s">
        <v>4824</v>
      </c>
      <c r="D72" s="389" t="s">
        <v>4797</v>
      </c>
      <c r="E72" s="534"/>
      <c r="F72" s="534"/>
      <c r="G72" s="534"/>
    </row>
    <row r="73" spans="2:7" x14ac:dyDescent="0.25">
      <c r="B73" s="532" t="s">
        <v>9844</v>
      </c>
      <c r="C73" s="532"/>
      <c r="D73" s="532"/>
      <c r="E73" s="532"/>
      <c r="F73" s="532"/>
      <c r="G73" s="532"/>
    </row>
    <row r="74" spans="2:7" x14ac:dyDescent="0.25">
      <c r="B74" s="288" t="s">
        <v>5038</v>
      </c>
      <c r="C74" s="391" t="s">
        <v>5039</v>
      </c>
      <c r="D74" s="288" t="s">
        <v>5040</v>
      </c>
      <c r="E74" s="288" t="s">
        <v>5041</v>
      </c>
      <c r="F74" s="215" t="s">
        <v>5042</v>
      </c>
      <c r="G74" s="288" t="s">
        <v>5043</v>
      </c>
    </row>
    <row r="75" spans="2:7" x14ac:dyDescent="0.25">
      <c r="B75" s="288">
        <v>88309</v>
      </c>
      <c r="C75" s="391" t="s">
        <v>5049</v>
      </c>
      <c r="D75" s="392" t="s">
        <v>4787</v>
      </c>
      <c r="E75" s="392">
        <v>0.55000000000000004</v>
      </c>
      <c r="F75" s="215">
        <f>IFERROR(VLOOKUP(B75,INS_05_2021!A:D,4,0),VLOOKUP(B75,SERV_05_2021!A:E,4,0))</f>
        <v>17.670000000000002</v>
      </c>
      <c r="G75" s="216">
        <f>TRUNC(E75*F75,2)</f>
        <v>9.7100000000000009</v>
      </c>
    </row>
    <row r="76" spans="2:7" x14ac:dyDescent="0.25">
      <c r="B76" s="288">
        <v>88316</v>
      </c>
      <c r="C76" s="391" t="s">
        <v>5050</v>
      </c>
      <c r="D76" s="288" t="s">
        <v>4787</v>
      </c>
      <c r="E76" s="392">
        <v>0.45</v>
      </c>
      <c r="F76" s="215">
        <f>IFERROR(VLOOKUP(B76,INS_05_2021!A:D,4,0),VLOOKUP(B76,SERV_05_2021!A:E,4,0))</f>
        <v>14.02</v>
      </c>
      <c r="G76" s="216">
        <f>TRUNC(E76*F76,2)</f>
        <v>6.3</v>
      </c>
    </row>
    <row r="77" spans="2:7" x14ac:dyDescent="0.25">
      <c r="B77" s="288"/>
      <c r="C77" s="391"/>
      <c r="D77" s="532" t="s">
        <v>4731</v>
      </c>
      <c r="E77" s="532"/>
      <c r="F77" s="532"/>
      <c r="G77" s="217">
        <f>SUM(G75:G76)</f>
        <v>16.010000000000002</v>
      </c>
    </row>
    <row r="78" spans="2:7" x14ac:dyDescent="0.25">
      <c r="B78" s="288" t="s">
        <v>5038</v>
      </c>
      <c r="C78" s="391" t="s">
        <v>5046</v>
      </c>
      <c r="D78" s="288" t="s">
        <v>5040</v>
      </c>
      <c r="E78" s="288" t="s">
        <v>5041</v>
      </c>
      <c r="F78" s="215" t="s">
        <v>5042</v>
      </c>
      <c r="G78" s="288" t="s">
        <v>5043</v>
      </c>
    </row>
    <row r="79" spans="2:7" x14ac:dyDescent="0.25">
      <c r="B79" s="288">
        <v>38195</v>
      </c>
      <c r="C79" s="391" t="s">
        <v>5060</v>
      </c>
      <c r="D79" s="288" t="s">
        <v>4797</v>
      </c>
      <c r="E79" s="392">
        <v>1.05</v>
      </c>
      <c r="F79" s="215">
        <f>IFERROR(VLOOKUP(B79,INS_05_2021!A:D,4,0),VLOOKUP(B79,SERV_05_2021!A:E,4,0))</f>
        <v>71.040000000000006</v>
      </c>
      <c r="G79" s="216">
        <f>TRUNC(E79*F79,2)</f>
        <v>74.59</v>
      </c>
    </row>
    <row r="80" spans="2:7" x14ac:dyDescent="0.25">
      <c r="B80" s="288">
        <v>37595</v>
      </c>
      <c r="C80" s="391" t="s">
        <v>5061</v>
      </c>
      <c r="D80" s="288" t="s">
        <v>5062</v>
      </c>
      <c r="E80" s="392">
        <v>4</v>
      </c>
      <c r="F80" s="215">
        <f>IFERROR(VLOOKUP(B80,INS_05_2021!A:D,4,0),VLOOKUP(B80,SERV_05_2021!A:E,4,0))</f>
        <v>2.39</v>
      </c>
      <c r="G80" s="216">
        <f>TRUNC(E80*F80,2)</f>
        <v>9.56</v>
      </c>
    </row>
    <row r="81" spans="2:8" x14ac:dyDescent="0.25">
      <c r="B81" s="288">
        <v>34357</v>
      </c>
      <c r="C81" s="391" t="s">
        <v>5063</v>
      </c>
      <c r="D81" s="288" t="s">
        <v>5062</v>
      </c>
      <c r="E81" s="392">
        <v>0.38</v>
      </c>
      <c r="F81" s="215">
        <f>IFERROR(VLOOKUP(B81,INS_05_2021!A:D,4,0),VLOOKUP(B81,SERV_05_2021!A:E,4,0))</f>
        <v>4.58</v>
      </c>
      <c r="G81" s="216">
        <f>TRUNC(E81*F81,2)</f>
        <v>1.74</v>
      </c>
    </row>
    <row r="82" spans="2:8" x14ac:dyDescent="0.25">
      <c r="B82" s="288"/>
      <c r="C82" s="391"/>
      <c r="D82" s="532" t="s">
        <v>4731</v>
      </c>
      <c r="E82" s="532"/>
      <c r="F82" s="532"/>
      <c r="G82" s="217">
        <f>SUM(G79:G81)</f>
        <v>85.89</v>
      </c>
    </row>
    <row r="83" spans="2:8" x14ac:dyDescent="0.25">
      <c r="B83" s="288"/>
      <c r="C83" s="533" t="s">
        <v>5048</v>
      </c>
      <c r="D83" s="533"/>
      <c r="E83" s="533"/>
      <c r="F83" s="533"/>
      <c r="G83" s="218">
        <f>G77+G82</f>
        <v>101.9</v>
      </c>
    </row>
    <row r="85" spans="2:8" x14ac:dyDescent="0.25">
      <c r="B85" s="389" t="s">
        <v>5036</v>
      </c>
      <c r="C85" s="390" t="s">
        <v>5064</v>
      </c>
      <c r="D85" s="389" t="s">
        <v>4778</v>
      </c>
      <c r="E85" s="534"/>
      <c r="F85" s="534"/>
      <c r="G85" s="534"/>
    </row>
    <row r="86" spans="2:8" x14ac:dyDescent="0.25">
      <c r="B86" s="532" t="s">
        <v>9844</v>
      </c>
      <c r="C86" s="532"/>
      <c r="D86" s="532"/>
      <c r="E86" s="532"/>
      <c r="F86" s="532"/>
      <c r="G86" s="532"/>
    </row>
    <row r="87" spans="2:8" x14ac:dyDescent="0.25">
      <c r="B87" s="288" t="s">
        <v>5038</v>
      </c>
      <c r="C87" s="391" t="s">
        <v>5039</v>
      </c>
      <c r="D87" s="288" t="s">
        <v>5040</v>
      </c>
      <c r="E87" s="288" t="s">
        <v>5041</v>
      </c>
      <c r="F87" s="215" t="s">
        <v>5042</v>
      </c>
      <c r="G87" s="288" t="s">
        <v>5043</v>
      </c>
    </row>
    <row r="88" spans="2:8" x14ac:dyDescent="0.25">
      <c r="B88" s="288">
        <v>88309</v>
      </c>
      <c r="C88" s="391" t="s">
        <v>5049</v>
      </c>
      <c r="D88" s="392" t="s">
        <v>4787</v>
      </c>
      <c r="E88" s="392">
        <v>0.2</v>
      </c>
      <c r="F88" s="215">
        <f>IFERROR(VLOOKUP(B88,INS_05_2021!A:D,4,0),VLOOKUP(B88,SERV_05_2021!A:E,4,0))</f>
        <v>17.670000000000002</v>
      </c>
      <c r="G88" s="216">
        <f>TRUNC(E88*F88,2)</f>
        <v>3.53</v>
      </c>
    </row>
    <row r="89" spans="2:8" x14ac:dyDescent="0.25">
      <c r="B89" s="288">
        <v>88316</v>
      </c>
      <c r="C89" s="391" t="s">
        <v>5050</v>
      </c>
      <c r="D89" s="288" t="s">
        <v>4787</v>
      </c>
      <c r="E89" s="392">
        <v>0.4</v>
      </c>
      <c r="F89" s="215">
        <f>IFERROR(VLOOKUP(B89,INS_05_2021!A:D,4,0),VLOOKUP(B89,SERV_05_2021!A:E,4,0))</f>
        <v>14.02</v>
      </c>
      <c r="G89" s="216">
        <f>TRUNC(E89*F89,2)</f>
        <v>5.6</v>
      </c>
    </row>
    <row r="90" spans="2:8" x14ac:dyDescent="0.25">
      <c r="B90" s="288"/>
      <c r="C90" s="391"/>
      <c r="D90" s="532" t="s">
        <v>4731</v>
      </c>
      <c r="E90" s="532"/>
      <c r="F90" s="532"/>
      <c r="G90" s="217">
        <f>SUM(G88:G89)</f>
        <v>9.129999999999999</v>
      </c>
    </row>
    <row r="91" spans="2:8" x14ac:dyDescent="0.25">
      <c r="B91" s="288" t="s">
        <v>5038</v>
      </c>
      <c r="C91" s="391" t="s">
        <v>5046</v>
      </c>
      <c r="D91" s="288" t="s">
        <v>5040</v>
      </c>
      <c r="E91" s="288" t="s">
        <v>5041</v>
      </c>
      <c r="F91" s="215" t="s">
        <v>5042</v>
      </c>
      <c r="G91" s="288" t="s">
        <v>5043</v>
      </c>
    </row>
    <row r="92" spans="2:8" x14ac:dyDescent="0.25">
      <c r="B92" s="288">
        <v>4734</v>
      </c>
      <c r="C92" s="391" t="s">
        <v>5065</v>
      </c>
      <c r="D92" s="288" t="s">
        <v>4778</v>
      </c>
      <c r="E92" s="392">
        <v>2.36</v>
      </c>
      <c r="F92" s="215">
        <f>IFERROR(VLOOKUP(B92,INS_05_2021!A:D,4,0),VLOOKUP(B92,SERV_05_2021!A:E,4,0))</f>
        <v>102.16</v>
      </c>
      <c r="G92" s="216">
        <f>TRUNC(E92*F92,2)</f>
        <v>241.09</v>
      </c>
    </row>
    <row r="93" spans="2:8" x14ac:dyDescent="0.25">
      <c r="B93" s="288"/>
      <c r="C93" s="391"/>
      <c r="D93" s="532" t="s">
        <v>4731</v>
      </c>
      <c r="E93" s="532"/>
      <c r="F93" s="532"/>
      <c r="G93" s="217">
        <f>G92</f>
        <v>241.09</v>
      </c>
    </row>
    <row r="94" spans="2:8" x14ac:dyDescent="0.25">
      <c r="B94" s="288"/>
      <c r="C94" s="533" t="s">
        <v>5048</v>
      </c>
      <c r="D94" s="533"/>
      <c r="E94" s="533"/>
      <c r="F94" s="533"/>
      <c r="G94" s="218">
        <f>G90+G93</f>
        <v>250.22</v>
      </c>
    </row>
    <row r="96" spans="2:8" x14ac:dyDescent="0.25">
      <c r="B96" s="389" t="s">
        <v>5036</v>
      </c>
      <c r="C96" s="390" t="s">
        <v>4870</v>
      </c>
      <c r="D96" s="389" t="s">
        <v>4778</v>
      </c>
      <c r="E96" s="534"/>
      <c r="F96" s="534"/>
      <c r="G96" s="534"/>
      <c r="H96" s="50">
        <f>'02_ORÇAMENTO'!G82</f>
        <v>98.83</v>
      </c>
    </row>
    <row r="97" spans="2:8" x14ac:dyDescent="0.25">
      <c r="B97" s="532" t="s">
        <v>9844</v>
      </c>
      <c r="C97" s="532"/>
      <c r="D97" s="532"/>
      <c r="E97" s="532"/>
      <c r="F97" s="532"/>
      <c r="G97" s="532"/>
    </row>
    <row r="98" spans="2:8" x14ac:dyDescent="0.25">
      <c r="B98" s="288" t="s">
        <v>5038</v>
      </c>
      <c r="C98" s="391" t="s">
        <v>5039</v>
      </c>
      <c r="D98" s="288" t="s">
        <v>5040</v>
      </c>
      <c r="E98" s="288" t="s">
        <v>5041</v>
      </c>
      <c r="F98" s="215" t="s">
        <v>5042</v>
      </c>
      <c r="G98" s="288" t="s">
        <v>5043</v>
      </c>
    </row>
    <row r="99" spans="2:8" x14ac:dyDescent="0.25">
      <c r="B99" s="288">
        <v>88309</v>
      </c>
      <c r="C99" s="391" t="s">
        <v>5049</v>
      </c>
      <c r="D99" s="392" t="s">
        <v>4787</v>
      </c>
      <c r="E99" s="393">
        <v>1.1355</v>
      </c>
      <c r="F99" s="215">
        <f>IFERROR(VLOOKUP(B99,INS_05_2021!A:D,4,0),VLOOKUP(B99,SERV_05_2021!A:E,4,0))</f>
        <v>17.670000000000002</v>
      </c>
      <c r="G99" s="216">
        <f>TRUNC(E99*F99,2)</f>
        <v>20.059999999999999</v>
      </c>
    </row>
    <row r="100" spans="2:8" x14ac:dyDescent="0.25">
      <c r="B100" s="288">
        <v>88316</v>
      </c>
      <c r="C100" s="391" t="s">
        <v>5050</v>
      </c>
      <c r="D100" s="288" t="s">
        <v>4787</v>
      </c>
      <c r="E100" s="393">
        <f>E99</f>
        <v>1.1355</v>
      </c>
      <c r="F100" s="215">
        <f>IFERROR(VLOOKUP(B100,INS_05_2021!A:D,4,0),VLOOKUP(B100,SERV_05_2021!A:E,4,0))</f>
        <v>14.02</v>
      </c>
      <c r="G100" s="216">
        <f>TRUNC(E100*F100,2)</f>
        <v>15.91</v>
      </c>
    </row>
    <row r="101" spans="2:8" x14ac:dyDescent="0.25">
      <c r="B101" s="288"/>
      <c r="C101" s="391"/>
      <c r="D101" s="532" t="s">
        <v>4731</v>
      </c>
      <c r="E101" s="532"/>
      <c r="F101" s="532"/>
      <c r="G101" s="217">
        <f>SUM(G99:G100)</f>
        <v>35.97</v>
      </c>
    </row>
    <row r="102" spans="2:8" x14ac:dyDescent="0.25">
      <c r="B102" s="288" t="s">
        <v>5038</v>
      </c>
      <c r="C102" s="391" t="s">
        <v>5046</v>
      </c>
      <c r="D102" s="288" t="s">
        <v>5040</v>
      </c>
      <c r="E102" s="288" t="s">
        <v>5041</v>
      </c>
      <c r="F102" s="215" t="s">
        <v>5042</v>
      </c>
      <c r="G102" s="288" t="s">
        <v>5043</v>
      </c>
    </row>
    <row r="103" spans="2:8" x14ac:dyDescent="0.25">
      <c r="B103" s="288">
        <v>3286</v>
      </c>
      <c r="C103" s="391" t="s">
        <v>5262</v>
      </c>
      <c r="D103" s="288" t="s">
        <v>4778</v>
      </c>
      <c r="E103" s="392">
        <v>1</v>
      </c>
      <c r="F103" s="215">
        <f>IFERROR(VLOOKUP(B103,INS_05_2021!A:D,4,0),VLOOKUP(B103,SERV_05_2021!A:E,4,0))</f>
        <v>62.86</v>
      </c>
      <c r="G103" s="216">
        <f>TRUNC(E103*F103,2)</f>
        <v>62.86</v>
      </c>
    </row>
    <row r="104" spans="2:8" x14ac:dyDescent="0.25">
      <c r="B104" s="288"/>
      <c r="C104" s="391"/>
      <c r="D104" s="532" t="s">
        <v>4731</v>
      </c>
      <c r="E104" s="532"/>
      <c r="F104" s="532"/>
      <c r="G104" s="217">
        <f>G103</f>
        <v>62.86</v>
      </c>
    </row>
    <row r="105" spans="2:8" x14ac:dyDescent="0.25">
      <c r="B105" s="288"/>
      <c r="C105" s="533" t="s">
        <v>5048</v>
      </c>
      <c r="D105" s="533"/>
      <c r="E105" s="533"/>
      <c r="F105" s="533"/>
      <c r="G105" s="218">
        <f>G101+G104</f>
        <v>98.83</v>
      </c>
    </row>
    <row r="107" spans="2:8" x14ac:dyDescent="0.25">
      <c r="B107" s="389" t="s">
        <v>5036</v>
      </c>
      <c r="C107" s="390" t="s">
        <v>9880</v>
      </c>
      <c r="D107" s="389" t="s">
        <v>4797</v>
      </c>
      <c r="E107" s="534"/>
      <c r="F107" s="534"/>
      <c r="G107" s="534"/>
      <c r="H107" s="50">
        <f>'02_ORÇAMENTO'!G83</f>
        <v>59.38000000000001</v>
      </c>
    </row>
    <row r="108" spans="2:8" x14ac:dyDescent="0.25">
      <c r="B108" s="532" t="s">
        <v>9844</v>
      </c>
      <c r="C108" s="532"/>
      <c r="D108" s="532"/>
      <c r="E108" s="532"/>
      <c r="F108" s="532"/>
      <c r="G108" s="532"/>
    </row>
    <row r="109" spans="2:8" x14ac:dyDescent="0.25">
      <c r="B109" s="288" t="s">
        <v>5038</v>
      </c>
      <c r="C109" s="391" t="s">
        <v>5039</v>
      </c>
      <c r="D109" s="288" t="s">
        <v>5040</v>
      </c>
      <c r="E109" s="288" t="s">
        <v>5041</v>
      </c>
      <c r="F109" s="215" t="s">
        <v>5042</v>
      </c>
      <c r="G109" s="288" t="s">
        <v>5043</v>
      </c>
    </row>
    <row r="110" spans="2:8" x14ac:dyDescent="0.25">
      <c r="B110" s="288">
        <v>88309</v>
      </c>
      <c r="C110" s="391" t="s">
        <v>5049</v>
      </c>
      <c r="D110" s="392" t="s">
        <v>4787</v>
      </c>
      <c r="E110" s="392">
        <v>0.55000000000000004</v>
      </c>
      <c r="F110" s="215">
        <f>IFERROR(VLOOKUP(B110,INS_05_2021!A:D,4,0),VLOOKUP(B110,SERV_05_2021!A:E,4,0))</f>
        <v>17.670000000000002</v>
      </c>
      <c r="G110" s="216">
        <f>TRUNC(E110*F110,2)</f>
        <v>9.7100000000000009</v>
      </c>
    </row>
    <row r="111" spans="2:8" x14ac:dyDescent="0.25">
      <c r="B111" s="288">
        <v>88316</v>
      </c>
      <c r="C111" s="391" t="s">
        <v>5050</v>
      </c>
      <c r="D111" s="288" t="s">
        <v>4787</v>
      </c>
      <c r="E111" s="392">
        <v>0.45</v>
      </c>
      <c r="F111" s="215">
        <f>IFERROR(VLOOKUP(B111,INS_05_2021!A:D,4,0),VLOOKUP(B111,SERV_05_2021!A:E,4,0))</f>
        <v>14.02</v>
      </c>
      <c r="G111" s="216">
        <f>TRUNC(E111*F111,2)</f>
        <v>6.3</v>
      </c>
    </row>
    <row r="112" spans="2:8" x14ac:dyDescent="0.25">
      <c r="B112" s="288"/>
      <c r="C112" s="391"/>
      <c r="D112" s="532" t="s">
        <v>4731</v>
      </c>
      <c r="E112" s="532"/>
      <c r="F112" s="532"/>
      <c r="G112" s="217">
        <f>SUM(G110:G111)</f>
        <v>16.010000000000002</v>
      </c>
    </row>
    <row r="113" spans="2:8" x14ac:dyDescent="0.25">
      <c r="B113" s="288" t="s">
        <v>5038</v>
      </c>
      <c r="C113" s="391" t="s">
        <v>5046</v>
      </c>
      <c r="D113" s="288" t="s">
        <v>5040</v>
      </c>
      <c r="E113" s="288" t="s">
        <v>5041</v>
      </c>
      <c r="F113" s="215" t="s">
        <v>5042</v>
      </c>
      <c r="G113" s="288" t="s">
        <v>5043</v>
      </c>
    </row>
    <row r="114" spans="2:8" x14ac:dyDescent="0.25">
      <c r="B114" s="288" t="s">
        <v>5261</v>
      </c>
      <c r="C114" s="391" t="str">
        <f>C107</f>
        <v>Revestimento 3D cerâmico</v>
      </c>
      <c r="D114" s="288" t="s">
        <v>4778</v>
      </c>
      <c r="E114" s="392">
        <v>1</v>
      </c>
      <c r="F114" s="215">
        <f>COTAÇÃO!T61</f>
        <v>33.813333333333333</v>
      </c>
      <c r="G114" s="216">
        <f>TRUNC(E114*F114,2)</f>
        <v>33.81</v>
      </c>
    </row>
    <row r="115" spans="2:8" x14ac:dyDescent="0.25">
      <c r="B115" s="288">
        <v>37595</v>
      </c>
      <c r="C115" s="391" t="s">
        <v>5061</v>
      </c>
      <c r="D115" s="288" t="s">
        <v>5062</v>
      </c>
      <c r="E115" s="392">
        <v>4</v>
      </c>
      <c r="F115" s="215">
        <f>IFERROR(VLOOKUP(B115,INS_05_2021!A:D,4,0),VLOOKUP(B115,SERV_05_2021!A:E,4,0))</f>
        <v>2.39</v>
      </c>
      <c r="G115" s="216">
        <f>TRUNC(E115*F115,2)</f>
        <v>9.56</v>
      </c>
    </row>
    <row r="116" spans="2:8" x14ac:dyDescent="0.25">
      <c r="B116" s="288"/>
      <c r="C116" s="391"/>
      <c r="D116" s="532" t="s">
        <v>4731</v>
      </c>
      <c r="E116" s="532"/>
      <c r="F116" s="532"/>
      <c r="G116" s="217">
        <f>SUM(G114:G115)</f>
        <v>43.370000000000005</v>
      </c>
    </row>
    <row r="117" spans="2:8" x14ac:dyDescent="0.25">
      <c r="B117" s="288"/>
      <c r="C117" s="533" t="s">
        <v>5048</v>
      </c>
      <c r="D117" s="533"/>
      <c r="E117" s="533"/>
      <c r="F117" s="533"/>
      <c r="G117" s="218">
        <f>G112+G116</f>
        <v>59.38000000000001</v>
      </c>
    </row>
    <row r="120" spans="2:8" ht="25.5" x14ac:dyDescent="0.25">
      <c r="B120" s="389" t="s">
        <v>5036</v>
      </c>
      <c r="C120" s="390" t="s">
        <v>5037</v>
      </c>
      <c r="D120" s="389" t="s">
        <v>4797</v>
      </c>
      <c r="E120" s="534"/>
      <c r="F120" s="534"/>
      <c r="G120" s="534"/>
      <c r="H120" s="50">
        <f>'02_ORÇAMENTO'!G98</f>
        <v>100.67000000000002</v>
      </c>
    </row>
    <row r="121" spans="2:8" x14ac:dyDescent="0.25">
      <c r="B121" s="532" t="s">
        <v>9844</v>
      </c>
      <c r="C121" s="532"/>
      <c r="D121" s="532"/>
      <c r="E121" s="532"/>
      <c r="F121" s="532"/>
      <c r="G121" s="532"/>
    </row>
    <row r="122" spans="2:8" x14ac:dyDescent="0.25">
      <c r="B122" s="288" t="s">
        <v>5038</v>
      </c>
      <c r="C122" s="391" t="s">
        <v>5039</v>
      </c>
      <c r="D122" s="288" t="s">
        <v>5040</v>
      </c>
      <c r="E122" s="288" t="s">
        <v>5041</v>
      </c>
      <c r="F122" s="215" t="s">
        <v>5042</v>
      </c>
      <c r="G122" s="288" t="s">
        <v>5043</v>
      </c>
    </row>
    <row r="123" spans="2:8" x14ac:dyDescent="0.25">
      <c r="B123" s="288">
        <v>88309</v>
      </c>
      <c r="C123" s="391" t="s">
        <v>5049</v>
      </c>
      <c r="D123" s="392" t="s">
        <v>4787</v>
      </c>
      <c r="E123" s="392">
        <v>0.93700000000000006</v>
      </c>
      <c r="F123" s="215">
        <f>IFERROR(VLOOKUP(B123,INS_05_2021!A:D,4,0),VLOOKUP(B123,SERV_05_2021!A:E,4,0))</f>
        <v>17.670000000000002</v>
      </c>
      <c r="G123" s="216">
        <f>TRUNC(E123*F123,2)</f>
        <v>16.55</v>
      </c>
    </row>
    <row r="124" spans="2:8" x14ac:dyDescent="0.25">
      <c r="B124" s="288">
        <v>88316</v>
      </c>
      <c r="C124" s="391" t="s">
        <v>5050</v>
      </c>
      <c r="D124" s="288" t="s">
        <v>4787</v>
      </c>
      <c r="E124" s="392">
        <f>E123</f>
        <v>0.93700000000000006</v>
      </c>
      <c r="F124" s="215">
        <f>IFERROR(VLOOKUP(B124,INS_05_2021!A:D,4,0),VLOOKUP(B124,SERV_05_2021!A:E,4,0))</f>
        <v>14.02</v>
      </c>
      <c r="G124" s="216">
        <f>TRUNC(E124*F124,2)</f>
        <v>13.13</v>
      </c>
    </row>
    <row r="125" spans="2:8" x14ac:dyDescent="0.25">
      <c r="B125" s="288"/>
      <c r="C125" s="391"/>
      <c r="D125" s="532" t="s">
        <v>4731</v>
      </c>
      <c r="E125" s="532"/>
      <c r="F125" s="532"/>
      <c r="G125" s="217">
        <f>SUM(G123:G124)</f>
        <v>29.68</v>
      </c>
    </row>
    <row r="126" spans="2:8" x14ac:dyDescent="0.25">
      <c r="B126" s="288" t="s">
        <v>5038</v>
      </c>
      <c r="C126" s="391" t="s">
        <v>5046</v>
      </c>
      <c r="D126" s="288" t="s">
        <v>5040</v>
      </c>
      <c r="E126" s="288" t="s">
        <v>5041</v>
      </c>
      <c r="F126" s="215" t="s">
        <v>5042</v>
      </c>
      <c r="G126" s="288" t="s">
        <v>5043</v>
      </c>
    </row>
    <row r="127" spans="2:8" ht="38.25" x14ac:dyDescent="0.25">
      <c r="B127" s="288">
        <v>39513</v>
      </c>
      <c r="C127" s="394" t="s">
        <v>5263</v>
      </c>
      <c r="D127" s="288" t="s">
        <v>4797</v>
      </c>
      <c r="E127" s="392">
        <v>1</v>
      </c>
      <c r="F127" s="215">
        <f>IFERROR(VLOOKUP(B127,INS_05_2021!A:D,4,0),VLOOKUP(B127,SERV_05_2021!A:E,4,0))</f>
        <v>128.94999999999999</v>
      </c>
      <c r="G127" s="216">
        <f>TRUNC(E127*F127,2)</f>
        <v>128.94999999999999</v>
      </c>
    </row>
    <row r="128" spans="2:8" x14ac:dyDescent="0.25">
      <c r="B128" s="288"/>
      <c r="C128" s="391"/>
      <c r="D128" s="532" t="s">
        <v>4731</v>
      </c>
      <c r="E128" s="532"/>
      <c r="F128" s="532"/>
      <c r="G128" s="217">
        <f>SUM(G127:G127)</f>
        <v>128.94999999999999</v>
      </c>
    </row>
    <row r="129" spans="2:12" x14ac:dyDescent="0.25">
      <c r="B129" s="288"/>
      <c r="C129" s="533" t="s">
        <v>5048</v>
      </c>
      <c r="D129" s="533"/>
      <c r="E129" s="533"/>
      <c r="F129" s="533"/>
      <c r="G129" s="218">
        <f>G125+G128</f>
        <v>158.63</v>
      </c>
    </row>
    <row r="132" spans="2:12" ht="25.5" x14ac:dyDescent="0.25">
      <c r="B132" s="389" t="s">
        <v>5036</v>
      </c>
      <c r="C132" s="390" t="s">
        <v>4914</v>
      </c>
      <c r="D132" s="389" t="s">
        <v>4797</v>
      </c>
      <c r="E132" s="534"/>
      <c r="F132" s="534"/>
      <c r="G132" s="534"/>
      <c r="H132" s="50">
        <f>'02_ORÇAMENTO'!G116</f>
        <v>817.5</v>
      </c>
      <c r="I132" s="297" t="s">
        <v>5265</v>
      </c>
    </row>
    <row r="133" spans="2:12" x14ac:dyDescent="0.25">
      <c r="B133" s="532" t="s">
        <v>9844</v>
      </c>
      <c r="C133" s="532"/>
      <c r="D133" s="532"/>
      <c r="E133" s="532"/>
      <c r="F133" s="532"/>
      <c r="G133" s="532"/>
    </row>
    <row r="134" spans="2:12" x14ac:dyDescent="0.25">
      <c r="B134" s="288" t="s">
        <v>5038</v>
      </c>
      <c r="C134" s="391" t="s">
        <v>5039</v>
      </c>
      <c r="D134" s="288" t="s">
        <v>5040</v>
      </c>
      <c r="E134" s="288" t="s">
        <v>5041</v>
      </c>
      <c r="F134" s="215" t="s">
        <v>5042</v>
      </c>
      <c r="G134" s="288" t="s">
        <v>5043</v>
      </c>
    </row>
    <row r="135" spans="2:12" x14ac:dyDescent="0.25">
      <c r="B135" s="395">
        <v>88325</v>
      </c>
      <c r="C135" s="391" t="str">
        <f>IFERROR(VLOOKUP(B135,INS_05_2021!A:D,2,0),VLOOKUP(B135,SERV_05_2021!A:E,2,0))</f>
        <v>VIDRACEIRO COM ENCARGOS COMPLEMENTARES</v>
      </c>
      <c r="D135" s="288" t="str">
        <f>IFERROR(VLOOKUP(B135,INS_05_2021!A:D,3,0),VLOOKUP(B135,SERV_05_2021!A:E,3,0))</f>
        <v>H</v>
      </c>
      <c r="E135" s="392">
        <v>1.34</v>
      </c>
      <c r="F135" s="215">
        <f>IFERROR(VLOOKUP(B135,INS_05_2021!A:D,4,0),VLOOKUP(B135,SERV_05_2021!A:E,4,0))</f>
        <v>17.010000000000002</v>
      </c>
      <c r="G135" s="216">
        <f>TRUNC(E135*F135,2)</f>
        <v>22.79</v>
      </c>
      <c r="J135" s="297">
        <f>2*2.1</f>
        <v>4.2</v>
      </c>
      <c r="K135" s="297">
        <f>E135/1.89</f>
        <v>0.70899470899470907</v>
      </c>
      <c r="L135" s="297">
        <f>K135*J135</f>
        <v>2.9777777777777783</v>
      </c>
    </row>
    <row r="136" spans="2:12" x14ac:dyDescent="0.25">
      <c r="B136" s="288"/>
      <c r="C136" s="391"/>
      <c r="D136" s="532" t="s">
        <v>4731</v>
      </c>
      <c r="E136" s="532"/>
      <c r="F136" s="532"/>
      <c r="G136" s="216">
        <f>TRUNC(E136*F136,2)</f>
        <v>0</v>
      </c>
    </row>
    <row r="137" spans="2:12" x14ac:dyDescent="0.25">
      <c r="B137" s="288" t="s">
        <v>5038</v>
      </c>
      <c r="C137" s="391" t="s">
        <v>5046</v>
      </c>
      <c r="D137" s="288" t="s">
        <v>5040</v>
      </c>
      <c r="E137" s="288" t="s">
        <v>5041</v>
      </c>
      <c r="F137" s="215" t="s">
        <v>5042</v>
      </c>
      <c r="G137" s="288" t="s">
        <v>5043</v>
      </c>
    </row>
    <row r="138" spans="2:12" ht="51" x14ac:dyDescent="0.25">
      <c r="B138" s="396" t="s">
        <v>13823</v>
      </c>
      <c r="C138" s="391" t="s">
        <v>1385</v>
      </c>
      <c r="D138" s="288" t="s">
        <v>239</v>
      </c>
      <c r="E138" s="392">
        <v>0.47619047619047616</v>
      </c>
      <c r="F138" s="215">
        <f>'08_COMP_COMPLEMENTAR'!H1068</f>
        <v>349.53</v>
      </c>
      <c r="G138" s="216">
        <f>TRUNC(E138*F138,2)</f>
        <v>166.44</v>
      </c>
      <c r="I138" s="297">
        <v>2</v>
      </c>
      <c r="J138" s="297">
        <f>2*2.1</f>
        <v>4.2</v>
      </c>
      <c r="K138" s="297">
        <f>I138/J138</f>
        <v>0.47619047619047616</v>
      </c>
      <c r="L138" s="297">
        <f>K138*J138</f>
        <v>2</v>
      </c>
    </row>
    <row r="139" spans="2:12" x14ac:dyDescent="0.25">
      <c r="B139" s="395" t="s">
        <v>13824</v>
      </c>
      <c r="C139" s="391" t="s">
        <v>1386</v>
      </c>
      <c r="D139" s="288" t="s">
        <v>239</v>
      </c>
      <c r="E139" s="392">
        <v>0.47619047619047616</v>
      </c>
      <c r="F139" s="215">
        <f>'08_COMP_COMPLEMENTAR'!H1074</f>
        <v>638</v>
      </c>
      <c r="G139" s="216">
        <f>TRUNC(E139*F139,2)</f>
        <v>303.8</v>
      </c>
      <c r="I139" s="297">
        <v>2</v>
      </c>
      <c r="J139" s="297">
        <f>2*2.1</f>
        <v>4.2</v>
      </c>
      <c r="K139" s="297">
        <f>I139/J139</f>
        <v>0.47619047619047616</v>
      </c>
    </row>
    <row r="140" spans="2:12" x14ac:dyDescent="0.25">
      <c r="B140" s="395">
        <v>10507</v>
      </c>
      <c r="C140" s="391" t="str">
        <f>IFERROR(VLOOKUP(B140,INS_05_2021!A:D,2,0),VLOOKUP(B140,SERV_05_2021!A:E,2,0))</f>
        <v>VIDRO TEMPERADO INCOLOR E = 10 MM, SEM COLOCACAO</v>
      </c>
      <c r="D140" s="288" t="str">
        <f>IFERROR(VLOOKUP(B140,INS_05_2021!A:D,3,0),VLOOKUP(B140,SERV_05_2021!A:E,3,0))</f>
        <v xml:space="preserve">M2    </v>
      </c>
      <c r="E140" s="392">
        <v>1.05</v>
      </c>
      <c r="F140" s="215">
        <f>IFERROR(VLOOKUP(B140,INS_05_2021!A:D,4,0),VLOOKUP(B140,SERV_05_2021!A:E,4,0))</f>
        <v>324.39999999999998</v>
      </c>
      <c r="G140" s="216">
        <f>TRUNC(E140*F140,2)</f>
        <v>340.62</v>
      </c>
      <c r="I140" s="297">
        <f>2*2.1</f>
        <v>4.2</v>
      </c>
      <c r="J140" s="297">
        <f>2*2.1</f>
        <v>4.2</v>
      </c>
      <c r="K140" s="297">
        <f>I140/J140</f>
        <v>1</v>
      </c>
      <c r="L140" s="297">
        <f>K140*J140</f>
        <v>4.2</v>
      </c>
    </row>
    <row r="141" spans="2:12" ht="38.25" x14ac:dyDescent="0.25">
      <c r="B141" s="395">
        <v>11522</v>
      </c>
      <c r="C141" s="391" t="str">
        <f>IFERROR(VLOOKUP(B141,INS_05_2021!A:D,2,0),VLOOKUP(B141,SERV_05_2021!A:E,2,0))</f>
        <v>PUXADOR DE EMBUTIR TIPO CONCHA, COM FURO PARA CHAVE, EM LATAO CROMADO,  COMPRIMENTO DE APROX *100* MM E LARGURA DE APROX *40* MM</v>
      </c>
      <c r="D141" s="288" t="str">
        <f>IFERROR(VLOOKUP(B141,INS_05_2021!A:D,3,0),VLOOKUP(B141,SERV_05_2021!A:E,3,0))</f>
        <v xml:space="preserve">UN    </v>
      </c>
      <c r="E141" s="392">
        <v>0.47619047619047616</v>
      </c>
      <c r="F141" s="215">
        <f>IFERROR(VLOOKUP(B141,INS_05_2021!A:D,4,0),VLOOKUP(B141,SERV_05_2021!A:E,4,0))</f>
        <v>13.95</v>
      </c>
      <c r="G141" s="216">
        <f>TRUNC(E141*F141,2)</f>
        <v>6.64</v>
      </c>
      <c r="I141" s="297">
        <v>2</v>
      </c>
      <c r="J141" s="297">
        <f>2*2.1</f>
        <v>4.2</v>
      </c>
      <c r="K141" s="297">
        <f>I141/J141</f>
        <v>0.47619047619047616</v>
      </c>
    </row>
    <row r="142" spans="2:12" x14ac:dyDescent="0.25">
      <c r="B142" s="288"/>
      <c r="C142" s="391"/>
      <c r="D142" s="532" t="s">
        <v>4731</v>
      </c>
      <c r="E142" s="532"/>
      <c r="F142" s="532"/>
      <c r="G142" s="217">
        <f>SUM(G138:G141)</f>
        <v>817.5</v>
      </c>
    </row>
    <row r="143" spans="2:12" x14ac:dyDescent="0.25">
      <c r="B143" s="288"/>
      <c r="C143" s="533" t="s">
        <v>5048</v>
      </c>
      <c r="D143" s="533"/>
      <c r="E143" s="533"/>
      <c r="F143" s="533"/>
      <c r="G143" s="218">
        <f>G136+G142</f>
        <v>817.5</v>
      </c>
      <c r="H143" s="50">
        <f>'02_ORÇAMENTO'!G117</f>
        <v>897.1099999999999</v>
      </c>
      <c r="I143" s="50">
        <f>H143*G143</f>
        <v>733387.42499999993</v>
      </c>
    </row>
    <row r="146" spans="2:11" ht="25.5" x14ac:dyDescent="0.25">
      <c r="B146" s="389" t="s">
        <v>5036</v>
      </c>
      <c r="C146" s="390" t="s">
        <v>4916</v>
      </c>
      <c r="D146" s="389" t="s">
        <v>4797</v>
      </c>
      <c r="E146" s="534"/>
      <c r="F146" s="534"/>
      <c r="G146" s="534"/>
      <c r="H146" s="50">
        <f>'02_ORÇAMENTO'!G118</f>
        <v>897.1099999999999</v>
      </c>
      <c r="I146" s="297" t="s">
        <v>5265</v>
      </c>
    </row>
    <row r="147" spans="2:11" x14ac:dyDescent="0.25">
      <c r="B147" s="532" t="s">
        <v>9844</v>
      </c>
      <c r="C147" s="532"/>
      <c r="D147" s="532"/>
      <c r="E147" s="532"/>
      <c r="F147" s="532"/>
      <c r="G147" s="532"/>
      <c r="H147" s="297">
        <f>H146/G159</f>
        <v>1</v>
      </c>
    </row>
    <row r="148" spans="2:11" x14ac:dyDescent="0.25">
      <c r="B148" s="288" t="s">
        <v>5038</v>
      </c>
      <c r="C148" s="391" t="s">
        <v>5039</v>
      </c>
      <c r="D148" s="288" t="s">
        <v>5040</v>
      </c>
      <c r="E148" s="288" t="s">
        <v>5041</v>
      </c>
      <c r="F148" s="215" t="s">
        <v>5042</v>
      </c>
      <c r="G148" s="288" t="s">
        <v>5043</v>
      </c>
    </row>
    <row r="149" spans="2:11" x14ac:dyDescent="0.25">
      <c r="B149" s="288">
        <v>88325</v>
      </c>
      <c r="C149" s="391" t="s">
        <v>5264</v>
      </c>
      <c r="D149" s="288" t="s">
        <v>4787</v>
      </c>
      <c r="E149" s="392">
        <v>2</v>
      </c>
      <c r="F149" s="215">
        <f>IFERROR(VLOOKUP(B149,INS_05_2021!A:D,4,0),VLOOKUP(B149,SERV_05_2021!A:E,4,0))</f>
        <v>17.010000000000002</v>
      </c>
      <c r="G149" s="216">
        <f>TRUNC(E149*F149,2)</f>
        <v>34.020000000000003</v>
      </c>
      <c r="H149" s="50"/>
      <c r="I149" s="297">
        <v>0.33</v>
      </c>
      <c r="J149" s="297">
        <v>0.43532156564770969</v>
      </c>
      <c r="K149" s="297">
        <f>J149*I149</f>
        <v>0.1436561166637442</v>
      </c>
    </row>
    <row r="150" spans="2:11" x14ac:dyDescent="0.25">
      <c r="B150" s="396">
        <v>88316</v>
      </c>
      <c r="C150" s="391" t="str">
        <f>IFERROR(VLOOKUP(B150,INS_05_2021!A:D,2,0),VLOOKUP(B150,SERV_05_2021!A:E,2,0))</f>
        <v>SERVENTE COM ENCARGOS COMPLEMENTARES</v>
      </c>
      <c r="D150" s="288" t="str">
        <f>IFERROR(VLOOKUP(B150,INS_05_2021!A:D,3,0),VLOOKUP(B150,SERV_05_2021!A:E,3,0))</f>
        <v>H</v>
      </c>
      <c r="E150" s="392">
        <v>2</v>
      </c>
      <c r="F150" s="215">
        <f>IFERROR(VLOOKUP(B150,INS_05_2021!A:D,4,0),VLOOKUP(B150,SERV_05_2021!A:E,4,0))</f>
        <v>14.02</v>
      </c>
      <c r="G150" s="216">
        <f>TRUNC(E150*F150,2)</f>
        <v>28.04</v>
      </c>
      <c r="H150" s="50"/>
      <c r="I150" s="297">
        <v>0.33</v>
      </c>
      <c r="J150" s="297">
        <v>0.43532156564770969</v>
      </c>
      <c r="K150" s="297">
        <f>J150*I150</f>
        <v>0.1436561166637442</v>
      </c>
    </row>
    <row r="151" spans="2:11" x14ac:dyDescent="0.25">
      <c r="B151" s="288"/>
      <c r="C151" s="391"/>
      <c r="D151" s="532" t="s">
        <v>4731</v>
      </c>
      <c r="E151" s="532"/>
      <c r="F151" s="532"/>
      <c r="G151" s="217">
        <f>SUM(G149:G150)</f>
        <v>62.06</v>
      </c>
      <c r="J151" s="297">
        <v>0.43532156564770969</v>
      </c>
    </row>
    <row r="152" spans="2:11" x14ac:dyDescent="0.25">
      <c r="B152" s="288" t="s">
        <v>5038</v>
      </c>
      <c r="C152" s="391" t="s">
        <v>5046</v>
      </c>
      <c r="D152" s="288" t="s">
        <v>5040</v>
      </c>
      <c r="E152" s="288" t="s">
        <v>5041</v>
      </c>
      <c r="F152" s="215" t="s">
        <v>5042</v>
      </c>
      <c r="G152" s="288" t="s">
        <v>5043</v>
      </c>
      <c r="J152" s="297">
        <v>0.43532156564770969</v>
      </c>
    </row>
    <row r="153" spans="2:11" ht="38.25" x14ac:dyDescent="0.25">
      <c r="B153" s="288">
        <v>11581</v>
      </c>
      <c r="C153" s="391" t="str">
        <f>IFERROR(VLOOKUP(B153,INS_05_2021!A:D,2,0),VLOOKUP(B153,SERV_05_2021!A:E,2,0))</f>
        <v>TRILHO PANTOGRAFICO CONCAVO, TIPO U, EM ALUMINIO, COM DIMENSOES DE APROX *35 X 35* MM, PARA ROLDANA DE PORTA DE CORRER</v>
      </c>
      <c r="D153" s="288" t="str">
        <f>IFERROR(VLOOKUP(B153,INS_05_2021!A:D,3,0),VLOOKUP(B153,SERV_05_2021!A:E,3,0))</f>
        <v xml:space="preserve">M     </v>
      </c>
      <c r="E153" s="392">
        <v>5.3109231009020581</v>
      </c>
      <c r="F153" s="215">
        <f>IFERROR(VLOOKUP(B153,INS_05_2021!A:D,4,0),VLOOKUP(B153,SERV_05_2021!A:E,4,0))</f>
        <v>22.08</v>
      </c>
      <c r="G153" s="216">
        <f>TRUNC(E153*F153,2)</f>
        <v>117.26</v>
      </c>
      <c r="I153" s="297">
        <v>12.2</v>
      </c>
      <c r="J153" s="297">
        <v>0.43532156564770969</v>
      </c>
      <c r="K153" s="297">
        <f>J153*I153</f>
        <v>5.3109231009020581</v>
      </c>
    </row>
    <row r="154" spans="2:11" ht="25.5" x14ac:dyDescent="0.25">
      <c r="B154" s="395">
        <v>34713</v>
      </c>
      <c r="C154" s="391" t="str">
        <f>IFERROR(VLOOKUP(B154,INS_05_2021!A:D,2,0),VLOOKUP(B154,SERV_05_2021!A:E,2,0))</f>
        <v>PORTA VIDRO TEMPERADO INCOLOR, 2 FOLHAS DE CORRER, E = 10 MM (SEM FERRAGENS E SEM COLOCACAO)</v>
      </c>
      <c r="D154" s="288" t="str">
        <f>IFERROR(VLOOKUP(B154,INS_05_2021!A:D,3,0),VLOOKUP(B154,SERV_05_2021!A:E,3,0))</f>
        <v xml:space="preserve">M2    </v>
      </c>
      <c r="E154" s="392">
        <v>1.1000000000000001</v>
      </c>
      <c r="F154" s="215">
        <f>IFERROR(VLOOKUP(B154,INS_05_2021!A:D,4,0),VLOOKUP(B154,SERV_05_2021!A:E,4,0))</f>
        <v>332.63</v>
      </c>
      <c r="G154" s="216">
        <f>TRUNC(E154*F154,2)</f>
        <v>365.89</v>
      </c>
      <c r="I154" s="297">
        <v>8.4</v>
      </c>
      <c r="J154" s="297">
        <v>0.43532156564770969</v>
      </c>
      <c r="K154" s="297">
        <f>J154*I154</f>
        <v>3.6567011514407617</v>
      </c>
    </row>
    <row r="155" spans="2:11" ht="38.25" x14ac:dyDescent="0.25">
      <c r="B155" s="395">
        <v>3103</v>
      </c>
      <c r="C155" s="391" t="str">
        <f>IFERROR(VLOOKUP(B155,INS_05_2021!A:D,2,0),VLOOKUP(B155,SERV_05_2021!A:E,2,0))</f>
        <v>FECHADURA PARA PORTA PIVOTANTE DE VIDRO TEMPERADO, EM ACO INOX COM ACABAMENTO CROMADO, RECORTE PADRAO SANTA MARINA, COM CILINDRO EM LATAO, INCLUINDO CHAVE TIPO CILINDRO</v>
      </c>
      <c r="D155" s="288" t="str">
        <f>IFERROR(VLOOKUP(B155,INS_05_2021!A:D,3,0),VLOOKUP(B155,SERV_05_2021!A:E,3,0))</f>
        <v xml:space="preserve">UN    </v>
      </c>
      <c r="E155" s="392">
        <v>1</v>
      </c>
      <c r="F155" s="215">
        <f>IFERROR(VLOOKUP(B155,INS_05_2021!A:D,4,0),VLOOKUP(B155,SERV_05_2021!A:E,4,0))</f>
        <v>37</v>
      </c>
      <c r="G155" s="216">
        <f>TRUNC(E155*F155,2)</f>
        <v>37</v>
      </c>
      <c r="I155" s="297">
        <v>1</v>
      </c>
      <c r="J155" s="297">
        <v>0.43532156564770969</v>
      </c>
      <c r="K155" s="297">
        <f>J155*I155</f>
        <v>0.43532156564770969</v>
      </c>
    </row>
    <row r="156" spans="2:11" ht="25.5" x14ac:dyDescent="0.25">
      <c r="B156" s="395">
        <v>11575</v>
      </c>
      <c r="C156" s="391" t="str">
        <f>IFERROR(VLOOKUP(B156,INS_05_2021!A:D,2,0),VLOOKUP(B156,SERV_05_2021!A:E,2,0))</f>
        <v>ROLDANA CONCAVA DUPLA, 4 RODAS, EM ZAMAC COM CHAPA DE LATAO, ROLAMENTOS EM ACO, PARA PORTAS E JANELAS DE CORRER</v>
      </c>
      <c r="D156" s="288" t="str">
        <f>IFERROR(VLOOKUP(B156,INS_05_2021!A:D,3,0),VLOOKUP(B156,SERV_05_2021!A:E,3,0))</f>
        <v xml:space="preserve">UN    </v>
      </c>
      <c r="E156" s="392">
        <v>5</v>
      </c>
      <c r="F156" s="215">
        <f>IFERROR(VLOOKUP(B156,INS_05_2021!A:D,4,0),VLOOKUP(B156,SERV_05_2021!A:E,4,0))</f>
        <v>60.19</v>
      </c>
      <c r="G156" s="216">
        <f>TRUNC(E156*F156,2)</f>
        <v>300.95</v>
      </c>
      <c r="I156" s="297">
        <v>4</v>
      </c>
      <c r="J156" s="297">
        <v>0.43532156564770969</v>
      </c>
      <c r="K156" s="297">
        <f>J156*I156</f>
        <v>1.7412862625908387</v>
      </c>
    </row>
    <row r="157" spans="2:11" ht="38.25" x14ac:dyDescent="0.25">
      <c r="B157" s="395">
        <v>11522</v>
      </c>
      <c r="C157" s="391" t="str">
        <f>IFERROR(VLOOKUP(B157,INS_05_2021!A:D,2,0),VLOOKUP(B157,SERV_05_2021!A:E,2,0))</f>
        <v>PUXADOR DE EMBUTIR TIPO CONCHA, COM FURO PARA CHAVE, EM LATAO CROMADO,  COMPRIMENTO DE APROX *100* MM E LARGURA DE APROX *40* MM</v>
      </c>
      <c r="D157" s="288" t="str">
        <f>IFERROR(VLOOKUP(B157,INS_05_2021!A:D,3,0),VLOOKUP(B157,SERV_05_2021!A:E,3,0))</f>
        <v xml:space="preserve">UN    </v>
      </c>
      <c r="E157" s="392">
        <v>1</v>
      </c>
      <c r="F157" s="215">
        <f>IFERROR(VLOOKUP(B157,INS_05_2021!A:D,4,0),VLOOKUP(B157,SERV_05_2021!A:E,4,0))</f>
        <v>13.95</v>
      </c>
      <c r="G157" s="216">
        <f>TRUNC(E157*F157,2)</f>
        <v>13.95</v>
      </c>
      <c r="I157" s="297">
        <v>1</v>
      </c>
      <c r="J157" s="297">
        <v>0.43532156564770969</v>
      </c>
      <c r="K157" s="297">
        <f>J157*I157</f>
        <v>0.43532156564770969</v>
      </c>
    </row>
    <row r="158" spans="2:11" x14ac:dyDescent="0.25">
      <c r="B158" s="288"/>
      <c r="C158" s="391"/>
      <c r="D158" s="532" t="s">
        <v>4731</v>
      </c>
      <c r="E158" s="532"/>
      <c r="F158" s="532"/>
      <c r="G158" s="217">
        <f>SUM(G153:G157)</f>
        <v>835.05</v>
      </c>
    </row>
    <row r="159" spans="2:11" x14ac:dyDescent="0.25">
      <c r="B159" s="288"/>
      <c r="C159" s="533" t="s">
        <v>5048</v>
      </c>
      <c r="D159" s="533"/>
      <c r="E159" s="533"/>
      <c r="F159" s="533"/>
      <c r="G159" s="218">
        <f>G151+G158</f>
        <v>897.1099999999999</v>
      </c>
    </row>
    <row r="162" spans="2:11" ht="25.5" x14ac:dyDescent="0.25">
      <c r="B162" s="389" t="s">
        <v>5036</v>
      </c>
      <c r="C162" s="390" t="s">
        <v>4918</v>
      </c>
      <c r="D162" s="389" t="s">
        <v>4797</v>
      </c>
      <c r="E162" s="534"/>
      <c r="F162" s="534"/>
      <c r="G162" s="534"/>
      <c r="H162" s="50">
        <f>'02_ORÇAMENTO'!G131</f>
        <v>805.26</v>
      </c>
      <c r="I162" s="297" t="s">
        <v>5265</v>
      </c>
    </row>
    <row r="163" spans="2:11" x14ac:dyDescent="0.25">
      <c r="B163" s="532" t="s">
        <v>9844</v>
      </c>
      <c r="C163" s="532"/>
      <c r="D163" s="532"/>
      <c r="E163" s="532"/>
      <c r="F163" s="532"/>
      <c r="G163" s="532"/>
    </row>
    <row r="164" spans="2:11" x14ac:dyDescent="0.25">
      <c r="B164" s="288" t="s">
        <v>5038</v>
      </c>
      <c r="C164" s="391" t="s">
        <v>5039</v>
      </c>
      <c r="D164" s="288" t="s">
        <v>5040</v>
      </c>
      <c r="E164" s="288" t="s">
        <v>5041</v>
      </c>
      <c r="F164" s="215" t="s">
        <v>5042</v>
      </c>
      <c r="G164" s="288" t="s">
        <v>5043</v>
      </c>
    </row>
    <row r="165" spans="2:11" x14ac:dyDescent="0.25">
      <c r="B165" s="288">
        <v>88325</v>
      </c>
      <c r="C165" s="391" t="s">
        <v>5264</v>
      </c>
      <c r="D165" s="288" t="s">
        <v>4787</v>
      </c>
      <c r="E165" s="392">
        <v>2</v>
      </c>
      <c r="F165" s="215">
        <f>IFERROR(VLOOKUP(B165,INS_05_2021!A:D,4,0),VLOOKUP(B165,SERV_05_2021!A:E,4,0))</f>
        <v>17.010000000000002</v>
      </c>
      <c r="G165" s="216">
        <f>TRUNC(E165*F165,2)</f>
        <v>34.020000000000003</v>
      </c>
      <c r="H165" s="50"/>
      <c r="I165" s="297">
        <v>0.33</v>
      </c>
      <c r="J165" s="297">
        <v>0.43532156564770969</v>
      </c>
      <c r="K165" s="297">
        <f>J165*I165</f>
        <v>0.1436561166637442</v>
      </c>
    </row>
    <row r="166" spans="2:11" x14ac:dyDescent="0.25">
      <c r="B166" s="396">
        <v>88316</v>
      </c>
      <c r="C166" s="391" t="str">
        <f>IFERROR(VLOOKUP(B166,INS_05_2021!A:D,2,0),VLOOKUP(B166,SERV_05_2021!A:E,2,0))</f>
        <v>SERVENTE COM ENCARGOS COMPLEMENTARES</v>
      </c>
      <c r="D166" s="288" t="str">
        <f>IFERROR(VLOOKUP(B166,INS_05_2021!A:D,3,0),VLOOKUP(B166,SERV_05_2021!A:E,3,0))</f>
        <v>H</v>
      </c>
      <c r="E166" s="392">
        <v>2</v>
      </c>
      <c r="F166" s="215">
        <f>IFERROR(VLOOKUP(B166,INS_05_2021!A:D,4,0),VLOOKUP(B166,SERV_05_2021!A:E,4,0))</f>
        <v>14.02</v>
      </c>
      <c r="G166" s="216">
        <f>TRUNC(E166*F166,2)</f>
        <v>28.04</v>
      </c>
      <c r="H166" s="50"/>
      <c r="I166" s="297">
        <v>0.33</v>
      </c>
      <c r="J166" s="297">
        <v>0.43532156564770969</v>
      </c>
      <c r="K166" s="297">
        <f>J166*I166</f>
        <v>0.1436561166637442</v>
      </c>
    </row>
    <row r="167" spans="2:11" x14ac:dyDescent="0.25">
      <c r="B167" s="288"/>
      <c r="C167" s="391"/>
      <c r="D167" s="532" t="s">
        <v>4731</v>
      </c>
      <c r="E167" s="532"/>
      <c r="F167" s="532"/>
      <c r="G167" s="217">
        <f>SUM(G165:G166)</f>
        <v>62.06</v>
      </c>
    </row>
    <row r="168" spans="2:11" x14ac:dyDescent="0.25">
      <c r="B168" s="288" t="s">
        <v>5038</v>
      </c>
      <c r="C168" s="391" t="s">
        <v>5046</v>
      </c>
      <c r="D168" s="288" t="s">
        <v>5040</v>
      </c>
      <c r="E168" s="288" t="s">
        <v>5041</v>
      </c>
      <c r="F168" s="215" t="s">
        <v>5042</v>
      </c>
      <c r="G168" s="288" t="s">
        <v>5043</v>
      </c>
    </row>
    <row r="169" spans="2:11" ht="38.25" x14ac:dyDescent="0.25">
      <c r="B169" s="288">
        <v>11581</v>
      </c>
      <c r="C169" s="391" t="str">
        <f>IFERROR(VLOOKUP(B169,INS_05_2021!A:D,2,0),VLOOKUP(B169,SERV_05_2021!A:E,2,0))</f>
        <v>TRILHO PANTOGRAFICO CONCAVO, TIPO U, EM ALUMINIO, COM DIMENSOES DE APROX *35 X 35* MM, PARA ROLDANA DE PORTA DE CORRER</v>
      </c>
      <c r="D169" s="288" t="str">
        <f>IFERROR(VLOOKUP(B169,INS_05_2021!A:D,3,0),VLOOKUP(B169,SERV_05_2021!A:E,3,0))</f>
        <v xml:space="preserve">M     </v>
      </c>
      <c r="E169" s="392">
        <v>5.3109231009020581</v>
      </c>
      <c r="F169" s="215">
        <f>IFERROR(VLOOKUP(B169,INS_05_2021!A:D,4,0),VLOOKUP(B169,SERV_05_2021!A:E,4,0))</f>
        <v>22.08</v>
      </c>
      <c r="G169" s="216">
        <f>TRUNC(E169*F169,2)</f>
        <v>117.26</v>
      </c>
      <c r="I169" s="297">
        <v>12.2</v>
      </c>
      <c r="J169" s="297">
        <f>4*3</f>
        <v>12</v>
      </c>
      <c r="K169" s="297">
        <f>I169/J169</f>
        <v>1.0166666666666666</v>
      </c>
    </row>
    <row r="170" spans="2:11" ht="25.5" x14ac:dyDescent="0.25">
      <c r="B170" s="395">
        <v>34713</v>
      </c>
      <c r="C170" s="391" t="str">
        <f>IFERROR(VLOOKUP(B170,INS_05_2021!A:D,2,0),VLOOKUP(B170,SERV_05_2021!A:E,2,0))</f>
        <v>PORTA VIDRO TEMPERADO INCOLOR, 2 FOLHAS DE CORRER, E = 10 MM (SEM FERRAGENS E SEM COLOCACAO)</v>
      </c>
      <c r="D170" s="288" t="str">
        <f>IFERROR(VLOOKUP(B170,INS_05_2021!A:D,3,0),VLOOKUP(B170,SERV_05_2021!A:E,3,0))</f>
        <v xml:space="preserve">M2    </v>
      </c>
      <c r="E170" s="392">
        <v>1.1000000000000001</v>
      </c>
      <c r="F170" s="215">
        <f>IFERROR(VLOOKUP(B170,INS_05_2021!A:D,4,0),VLOOKUP(B170,SERV_05_2021!A:E,4,0))</f>
        <v>332.63</v>
      </c>
      <c r="G170" s="216">
        <f>TRUNC(E170*F170,2)</f>
        <v>365.89</v>
      </c>
      <c r="I170" s="297">
        <f>4*3</f>
        <v>12</v>
      </c>
      <c r="J170" s="297">
        <f>4*3</f>
        <v>12</v>
      </c>
      <c r="K170" s="297">
        <f>I170/J170</f>
        <v>1</v>
      </c>
    </row>
    <row r="171" spans="2:11" ht="38.25" x14ac:dyDescent="0.25">
      <c r="B171" s="395">
        <v>3103</v>
      </c>
      <c r="C171" s="391" t="str">
        <f>IFERROR(VLOOKUP(B171,INS_05_2021!A:D,2,0),VLOOKUP(B171,SERV_05_2021!A:E,2,0))</f>
        <v>FECHADURA PARA PORTA PIVOTANTE DE VIDRO TEMPERADO, EM ACO INOX COM ACABAMENTO CROMADO, RECORTE PADRAO SANTA MARINA, COM CILINDRO EM LATAO, INCLUINDO CHAVE TIPO CILINDRO</v>
      </c>
      <c r="D171" s="288" t="str">
        <f>IFERROR(VLOOKUP(B171,INS_05_2021!A:D,3,0),VLOOKUP(B171,SERV_05_2021!A:E,3,0))</f>
        <v xml:space="preserve">UN    </v>
      </c>
      <c r="E171" s="392">
        <v>1</v>
      </c>
      <c r="F171" s="215">
        <f>IFERROR(VLOOKUP(B171,INS_05_2021!A:D,4,0),VLOOKUP(B171,SERV_05_2021!A:E,4,0))</f>
        <v>37</v>
      </c>
      <c r="G171" s="216">
        <f>TRUNC(E171*F171,2)</f>
        <v>37</v>
      </c>
      <c r="I171" s="297">
        <v>1</v>
      </c>
      <c r="J171" s="297">
        <f>4*3</f>
        <v>12</v>
      </c>
      <c r="K171" s="297">
        <f>I171/J171</f>
        <v>8.3333333333333329E-2</v>
      </c>
    </row>
    <row r="172" spans="2:11" ht="25.5" x14ac:dyDescent="0.25">
      <c r="B172" s="395">
        <v>11575</v>
      </c>
      <c r="C172" s="391" t="str">
        <f>IFERROR(VLOOKUP(B172,INS_05_2021!A:D,2,0),VLOOKUP(B172,SERV_05_2021!A:E,2,0))</f>
        <v>ROLDANA CONCAVA DUPLA, 4 RODAS, EM ZAMAC COM CHAPA DE LATAO, ROLAMENTOS EM ACO, PARA PORTAS E JANELAS DE CORRER</v>
      </c>
      <c r="D172" s="288" t="str">
        <f>IFERROR(VLOOKUP(B172,INS_05_2021!A:D,3,0),VLOOKUP(B172,SERV_05_2021!A:E,3,0))</f>
        <v xml:space="preserve">UN    </v>
      </c>
      <c r="E172" s="392">
        <v>5</v>
      </c>
      <c r="F172" s="215">
        <f>IFERROR(VLOOKUP(B172,INS_05_2021!A:D,4,0),VLOOKUP(B172,SERV_05_2021!A:E,4,0))</f>
        <v>60.19</v>
      </c>
      <c r="G172" s="216">
        <f>TRUNC(E172*F172,2)</f>
        <v>300.95</v>
      </c>
      <c r="I172" s="297">
        <v>1</v>
      </c>
      <c r="J172" s="297">
        <f>4*3</f>
        <v>12</v>
      </c>
      <c r="K172" s="297">
        <f>I172/J172</f>
        <v>8.3333333333333329E-2</v>
      </c>
    </row>
    <row r="173" spans="2:11" ht="38.25" x14ac:dyDescent="0.25">
      <c r="B173" s="395">
        <v>11522</v>
      </c>
      <c r="C173" s="391" t="str">
        <f>IFERROR(VLOOKUP(B173,INS_05_2021!A:D,2,0),VLOOKUP(B173,SERV_05_2021!A:E,2,0))</f>
        <v>PUXADOR DE EMBUTIR TIPO CONCHA, COM FURO PARA CHAVE, EM LATAO CROMADO,  COMPRIMENTO DE APROX *100* MM E LARGURA DE APROX *40* MM</v>
      </c>
      <c r="D173" s="288" t="str">
        <f>IFERROR(VLOOKUP(B173,INS_05_2021!A:D,3,0),VLOOKUP(B173,SERV_05_2021!A:E,3,0))</f>
        <v xml:space="preserve">UN    </v>
      </c>
      <c r="E173" s="392">
        <v>1</v>
      </c>
      <c r="F173" s="215">
        <f>IFERROR(VLOOKUP(B173,INS_05_2021!A:D,4,0),VLOOKUP(B173,SERV_05_2021!A:E,4,0))</f>
        <v>13.95</v>
      </c>
      <c r="G173" s="216">
        <f>TRUNC(E173*F173,2)</f>
        <v>13.95</v>
      </c>
      <c r="I173" s="297">
        <v>1</v>
      </c>
      <c r="J173" s="297">
        <f>4*3</f>
        <v>12</v>
      </c>
      <c r="K173" s="297">
        <f>I173/J173</f>
        <v>8.3333333333333329E-2</v>
      </c>
    </row>
    <row r="174" spans="2:11" x14ac:dyDescent="0.25">
      <c r="B174" s="288"/>
      <c r="C174" s="391"/>
      <c r="D174" s="532" t="s">
        <v>4731</v>
      </c>
      <c r="E174" s="532"/>
      <c r="F174" s="532"/>
      <c r="G174" s="217">
        <f>SUM(G169:G173)</f>
        <v>835.05</v>
      </c>
    </row>
    <row r="175" spans="2:11" x14ac:dyDescent="0.25">
      <c r="B175" s="288"/>
      <c r="C175" s="533" t="s">
        <v>5048</v>
      </c>
      <c r="D175" s="533"/>
      <c r="E175" s="533"/>
      <c r="F175" s="533"/>
      <c r="G175" s="218">
        <f>G167+G174</f>
        <v>897.1099999999999</v>
      </c>
    </row>
    <row r="177" spans="2:9" ht="38.25" x14ac:dyDescent="0.25">
      <c r="B177" s="389" t="s">
        <v>5036</v>
      </c>
      <c r="C177" s="390" t="s">
        <v>4996</v>
      </c>
      <c r="D177" s="389" t="s">
        <v>4797</v>
      </c>
      <c r="E177" s="534"/>
      <c r="F177" s="534"/>
      <c r="G177" s="534"/>
      <c r="I177" s="297" t="s">
        <v>9861</v>
      </c>
    </row>
    <row r="178" spans="2:9" x14ac:dyDescent="0.25">
      <c r="B178" s="532" t="s">
        <v>9844</v>
      </c>
      <c r="C178" s="532"/>
      <c r="D178" s="532"/>
      <c r="E178" s="532"/>
      <c r="F178" s="532"/>
      <c r="G178" s="532"/>
    </row>
    <row r="179" spans="2:9" x14ac:dyDescent="0.25">
      <c r="B179" s="288" t="s">
        <v>5038</v>
      </c>
      <c r="C179" s="391" t="s">
        <v>5039</v>
      </c>
      <c r="D179" s="288" t="s">
        <v>5040</v>
      </c>
      <c r="E179" s="288" t="s">
        <v>5041</v>
      </c>
      <c r="F179" s="215" t="s">
        <v>5042</v>
      </c>
      <c r="G179" s="288" t="s">
        <v>5043</v>
      </c>
    </row>
    <row r="180" spans="2:9" x14ac:dyDescent="0.25">
      <c r="B180" s="288"/>
      <c r="C180" s="391"/>
      <c r="D180" s="288"/>
      <c r="E180" s="392"/>
      <c r="F180" s="215"/>
      <c r="G180" s="216"/>
    </row>
    <row r="181" spans="2:9" x14ac:dyDescent="0.25">
      <c r="B181" s="396"/>
      <c r="C181" s="391"/>
      <c r="D181" s="288"/>
      <c r="E181" s="392"/>
      <c r="F181" s="219"/>
      <c r="G181" s="216"/>
    </row>
    <row r="182" spans="2:9" x14ac:dyDescent="0.25">
      <c r="B182" s="288"/>
      <c r="C182" s="391"/>
      <c r="D182" s="532" t="s">
        <v>4731</v>
      </c>
      <c r="E182" s="532"/>
      <c r="F182" s="532"/>
      <c r="G182" s="217">
        <f>SUM(G180:G181)</f>
        <v>0</v>
      </c>
    </row>
    <row r="183" spans="2:9" x14ac:dyDescent="0.25">
      <c r="B183" s="288" t="s">
        <v>5038</v>
      </c>
      <c r="C183" s="391" t="s">
        <v>5046</v>
      </c>
      <c r="D183" s="288" t="s">
        <v>5040</v>
      </c>
      <c r="E183" s="288" t="s">
        <v>5041</v>
      </c>
      <c r="F183" s="215" t="s">
        <v>5042</v>
      </c>
      <c r="G183" s="288" t="s">
        <v>5043</v>
      </c>
    </row>
    <row r="184" spans="2:9" ht="25.5" x14ac:dyDescent="0.25">
      <c r="B184" s="288" t="s">
        <v>5266</v>
      </c>
      <c r="C184" s="391" t="str">
        <f>C177</f>
        <v>Painel em vidro laminado verde, 10 mm, reflexivo, fixaod em suportes de alumínio anodizado branco, liga 6060 têmpera T5, sistema estrutural silicone Glazing</v>
      </c>
      <c r="D184" s="288" t="str">
        <f>D177</f>
        <v>m²</v>
      </c>
      <c r="E184" s="392">
        <v>1</v>
      </c>
      <c r="F184" s="215">
        <f>COTAÇÃO!T60</f>
        <v>1207.8309195015156</v>
      </c>
      <c r="G184" s="216">
        <f>TRUNC(E184*F184,2)</f>
        <v>1207.83</v>
      </c>
    </row>
    <row r="185" spans="2:9" x14ac:dyDescent="0.25">
      <c r="B185" s="288"/>
      <c r="C185" s="391"/>
      <c r="D185" s="532" t="s">
        <v>4731</v>
      </c>
      <c r="E185" s="532"/>
      <c r="F185" s="532"/>
      <c r="G185" s="217">
        <f>SUM(G184:G184)</f>
        <v>1207.83</v>
      </c>
    </row>
    <row r="186" spans="2:9" x14ac:dyDescent="0.25">
      <c r="B186" s="288"/>
      <c r="C186" s="533" t="s">
        <v>5048</v>
      </c>
      <c r="D186" s="533"/>
      <c r="E186" s="533"/>
      <c r="F186" s="533"/>
      <c r="G186" s="218">
        <f>G182+G185</f>
        <v>1207.83</v>
      </c>
    </row>
    <row r="188" spans="2:9" x14ac:dyDescent="0.25">
      <c r="B188" s="389" t="s">
        <v>5036</v>
      </c>
      <c r="C188" s="390" t="s">
        <v>4992</v>
      </c>
      <c r="D188" s="389" t="s">
        <v>4904</v>
      </c>
      <c r="E188" s="534"/>
      <c r="F188" s="534"/>
      <c r="G188" s="534"/>
    </row>
    <row r="189" spans="2:9" x14ac:dyDescent="0.25">
      <c r="B189" s="532" t="s">
        <v>9844</v>
      </c>
      <c r="C189" s="532"/>
      <c r="D189" s="532"/>
      <c r="E189" s="532"/>
      <c r="F189" s="532"/>
      <c r="G189" s="532"/>
    </row>
    <row r="190" spans="2:9" x14ac:dyDescent="0.25">
      <c r="B190" s="288" t="s">
        <v>5038</v>
      </c>
      <c r="C190" s="391" t="s">
        <v>5039</v>
      </c>
      <c r="D190" s="288" t="s">
        <v>5040</v>
      </c>
      <c r="E190" s="288" t="s">
        <v>5041</v>
      </c>
      <c r="F190" s="215" t="s">
        <v>5042</v>
      </c>
      <c r="G190" s="288" t="s">
        <v>5043</v>
      </c>
    </row>
    <row r="191" spans="2:9" x14ac:dyDescent="0.25">
      <c r="B191" s="288"/>
      <c r="C191" s="391"/>
      <c r="D191" s="288"/>
      <c r="E191" s="392"/>
      <c r="F191" s="215"/>
      <c r="G191" s="216"/>
    </row>
    <row r="192" spans="2:9" x14ac:dyDescent="0.25">
      <c r="B192" s="396"/>
      <c r="C192" s="391"/>
      <c r="D192" s="288"/>
      <c r="E192" s="392"/>
      <c r="F192" s="219"/>
      <c r="G192" s="216"/>
    </row>
    <row r="193" spans="2:7" x14ac:dyDescent="0.25">
      <c r="B193" s="288"/>
      <c r="C193" s="391"/>
      <c r="D193" s="532" t="s">
        <v>4731</v>
      </c>
      <c r="E193" s="532"/>
      <c r="F193" s="532"/>
      <c r="G193" s="217">
        <f>SUM(G191:G192)</f>
        <v>0</v>
      </c>
    </row>
    <row r="194" spans="2:7" x14ac:dyDescent="0.25">
      <c r="B194" s="288" t="s">
        <v>5038</v>
      </c>
      <c r="C194" s="391" t="s">
        <v>5046</v>
      </c>
      <c r="D194" s="288" t="s">
        <v>5040</v>
      </c>
      <c r="E194" s="288" t="s">
        <v>5041</v>
      </c>
      <c r="F194" s="215" t="s">
        <v>5042</v>
      </c>
      <c r="G194" s="288" t="s">
        <v>5043</v>
      </c>
    </row>
    <row r="195" spans="2:7" x14ac:dyDescent="0.25">
      <c r="B195" s="288" t="s">
        <v>5266</v>
      </c>
      <c r="C195" s="391" t="str">
        <f>C188</f>
        <v>Marquise em ACM - cor vermelha 4,00 x 0,50 x 18,60 m (LxAxC)</v>
      </c>
      <c r="D195" s="288" t="str">
        <f>D188</f>
        <v>unid</v>
      </c>
      <c r="E195" s="392">
        <v>1</v>
      </c>
      <c r="F195" s="220">
        <f>COTAÇÃO!T57</f>
        <v>23770.799999999999</v>
      </c>
      <c r="G195" s="216">
        <f>TRUNC(E195*F195,2)</f>
        <v>23770.799999999999</v>
      </c>
    </row>
    <row r="196" spans="2:7" x14ac:dyDescent="0.25">
      <c r="B196" s="288"/>
      <c r="C196" s="391"/>
      <c r="D196" s="532" t="s">
        <v>4731</v>
      </c>
      <c r="E196" s="532"/>
      <c r="F196" s="532"/>
      <c r="G196" s="217">
        <f>SUM(G195:G195)</f>
        <v>23770.799999999999</v>
      </c>
    </row>
    <row r="197" spans="2:7" x14ac:dyDescent="0.25">
      <c r="B197" s="288"/>
      <c r="C197" s="533" t="s">
        <v>5048</v>
      </c>
      <c r="D197" s="533"/>
      <c r="E197" s="533"/>
      <c r="F197" s="533"/>
      <c r="G197" s="218">
        <f>G193+G196</f>
        <v>23770.799999999999</v>
      </c>
    </row>
    <row r="199" spans="2:7" x14ac:dyDescent="0.25">
      <c r="B199" s="389" t="s">
        <v>5036</v>
      </c>
      <c r="C199" s="390" t="s">
        <v>9860</v>
      </c>
      <c r="D199" s="389" t="s">
        <v>4904</v>
      </c>
      <c r="E199" s="534"/>
      <c r="F199" s="534"/>
      <c r="G199" s="534"/>
    </row>
    <row r="200" spans="2:7" x14ac:dyDescent="0.25">
      <c r="B200" s="532" t="s">
        <v>9844</v>
      </c>
      <c r="C200" s="532"/>
      <c r="D200" s="532"/>
      <c r="E200" s="532"/>
      <c r="F200" s="532"/>
      <c r="G200" s="532"/>
    </row>
    <row r="201" spans="2:7" x14ac:dyDescent="0.25">
      <c r="B201" s="288" t="s">
        <v>5038</v>
      </c>
      <c r="C201" s="391" t="s">
        <v>5039</v>
      </c>
      <c r="D201" s="288" t="s">
        <v>5040</v>
      </c>
      <c r="E201" s="288" t="s">
        <v>5041</v>
      </c>
      <c r="F201" s="215" t="s">
        <v>5042</v>
      </c>
      <c r="G201" s="288" t="s">
        <v>5043</v>
      </c>
    </row>
    <row r="202" spans="2:7" x14ac:dyDescent="0.25">
      <c r="B202" s="288"/>
      <c r="C202" s="391"/>
      <c r="D202" s="288"/>
      <c r="E202" s="392"/>
      <c r="F202" s="215"/>
      <c r="G202" s="216"/>
    </row>
    <row r="203" spans="2:7" x14ac:dyDescent="0.25">
      <c r="B203" s="396"/>
      <c r="C203" s="391"/>
      <c r="D203" s="288"/>
      <c r="E203" s="392"/>
      <c r="F203" s="219"/>
      <c r="G203" s="216"/>
    </row>
    <row r="204" spans="2:7" x14ac:dyDescent="0.25">
      <c r="B204" s="288"/>
      <c r="C204" s="391"/>
      <c r="D204" s="532" t="s">
        <v>4731</v>
      </c>
      <c r="E204" s="532"/>
      <c r="F204" s="532"/>
      <c r="G204" s="217">
        <f>SUM(G202:G203)</f>
        <v>0</v>
      </c>
    </row>
    <row r="205" spans="2:7" x14ac:dyDescent="0.25">
      <c r="B205" s="288" t="s">
        <v>5038</v>
      </c>
      <c r="C205" s="391" t="s">
        <v>5046</v>
      </c>
      <c r="D205" s="288" t="s">
        <v>5040</v>
      </c>
      <c r="E205" s="288" t="s">
        <v>5041</v>
      </c>
      <c r="F205" s="215" t="s">
        <v>5042</v>
      </c>
      <c r="G205" s="288" t="s">
        <v>5043</v>
      </c>
    </row>
    <row r="206" spans="2:7" x14ac:dyDescent="0.25">
      <c r="B206" s="288" t="s">
        <v>5266</v>
      </c>
      <c r="C206" s="391" t="s">
        <v>9860</v>
      </c>
      <c r="D206" s="288" t="str">
        <f>D199</f>
        <v>unid</v>
      </c>
      <c r="E206" s="392">
        <v>1</v>
      </c>
      <c r="F206" s="220">
        <f>COTAÇÃO!T58</f>
        <v>53781.08</v>
      </c>
      <c r="G206" s="216">
        <f>TRUNC(E206*F206,2)</f>
        <v>53781.08</v>
      </c>
    </row>
    <row r="207" spans="2:7" x14ac:dyDescent="0.25">
      <c r="B207" s="288"/>
      <c r="C207" s="391"/>
      <c r="D207" s="532" t="s">
        <v>4731</v>
      </c>
      <c r="E207" s="532"/>
      <c r="F207" s="532"/>
      <c r="G207" s="217">
        <f>SUM(G206:G206)</f>
        <v>53781.08</v>
      </c>
    </row>
    <row r="208" spans="2:7" x14ac:dyDescent="0.25">
      <c r="B208" s="288"/>
      <c r="C208" s="533" t="s">
        <v>5048</v>
      </c>
      <c r="D208" s="533"/>
      <c r="E208" s="533"/>
      <c r="F208" s="533"/>
      <c r="G208" s="218">
        <f>G204+G207</f>
        <v>53781.08</v>
      </c>
    </row>
    <row r="210" spans="2:7" x14ac:dyDescent="0.25">
      <c r="B210" s="389" t="s">
        <v>5036</v>
      </c>
      <c r="C210" s="390" t="s">
        <v>4994</v>
      </c>
      <c r="D210" s="389" t="s">
        <v>4904</v>
      </c>
      <c r="E210" s="534"/>
      <c r="F210" s="534"/>
      <c r="G210" s="534"/>
    </row>
    <row r="211" spans="2:7" x14ac:dyDescent="0.25">
      <c r="B211" s="532" t="s">
        <v>9844</v>
      </c>
      <c r="C211" s="532"/>
      <c r="D211" s="532"/>
      <c r="E211" s="532"/>
      <c r="F211" s="532"/>
      <c r="G211" s="532"/>
    </row>
    <row r="212" spans="2:7" x14ac:dyDescent="0.25">
      <c r="B212" s="288" t="s">
        <v>5038</v>
      </c>
      <c r="C212" s="391" t="s">
        <v>5039</v>
      </c>
      <c r="D212" s="288" t="s">
        <v>5040</v>
      </c>
      <c r="E212" s="288" t="s">
        <v>5041</v>
      </c>
      <c r="F212" s="215" t="s">
        <v>5042</v>
      </c>
      <c r="G212" s="288" t="s">
        <v>5043</v>
      </c>
    </row>
    <row r="213" spans="2:7" x14ac:dyDescent="0.25">
      <c r="B213" s="288"/>
      <c r="C213" s="391"/>
      <c r="D213" s="288"/>
      <c r="E213" s="392"/>
      <c r="F213" s="215"/>
      <c r="G213" s="216"/>
    </row>
    <row r="214" spans="2:7" x14ac:dyDescent="0.25">
      <c r="B214" s="396"/>
      <c r="C214" s="391"/>
      <c r="D214" s="288"/>
      <c r="E214" s="392"/>
      <c r="F214" s="219"/>
      <c r="G214" s="216"/>
    </row>
    <row r="215" spans="2:7" x14ac:dyDescent="0.25">
      <c r="B215" s="288"/>
      <c r="C215" s="391"/>
      <c r="D215" s="532" t="s">
        <v>4731</v>
      </c>
      <c r="E215" s="532"/>
      <c r="F215" s="532"/>
      <c r="G215" s="217">
        <f>SUM(G213:G214)</f>
        <v>0</v>
      </c>
    </row>
    <row r="216" spans="2:7" x14ac:dyDescent="0.25">
      <c r="B216" s="288" t="s">
        <v>5038</v>
      </c>
      <c r="C216" s="391" t="s">
        <v>5046</v>
      </c>
      <c r="D216" s="288" t="s">
        <v>5040</v>
      </c>
      <c r="E216" s="288" t="s">
        <v>5041</v>
      </c>
      <c r="F216" s="215" t="s">
        <v>5042</v>
      </c>
      <c r="G216" s="288" t="s">
        <v>5043</v>
      </c>
    </row>
    <row r="217" spans="2:7" x14ac:dyDescent="0.25">
      <c r="B217" s="288" t="s">
        <v>5266</v>
      </c>
      <c r="C217" s="391" t="str">
        <f>C210</f>
        <v>Ressalto em ACM - cor branca 0,50 x 2,00 x 31,17 m (LxAxC)</v>
      </c>
      <c r="D217" s="288" t="str">
        <f>D210</f>
        <v>unid</v>
      </c>
      <c r="E217" s="392">
        <v>1</v>
      </c>
      <c r="F217" s="220">
        <f>58.11*(0.5*2+31.17)*2</f>
        <v>3738.7974000000004</v>
      </c>
      <c r="G217" s="216">
        <f>TRUNC(E217*F217,2)</f>
        <v>3738.79</v>
      </c>
    </row>
    <row r="218" spans="2:7" x14ac:dyDescent="0.25">
      <c r="B218" s="288"/>
      <c r="C218" s="391"/>
      <c r="D218" s="532" t="s">
        <v>4731</v>
      </c>
      <c r="E218" s="532"/>
      <c r="F218" s="532"/>
      <c r="G218" s="217">
        <f>SUM(G217:G217)</f>
        <v>3738.79</v>
      </c>
    </row>
    <row r="219" spans="2:7" x14ac:dyDescent="0.25">
      <c r="B219" s="288"/>
      <c r="C219" s="533" t="s">
        <v>5048</v>
      </c>
      <c r="D219" s="533"/>
      <c r="E219" s="533"/>
      <c r="F219" s="533"/>
      <c r="G219" s="218">
        <f>G215+G218</f>
        <v>3738.79</v>
      </c>
    </row>
    <row r="222" spans="2:7" ht="25.5" x14ac:dyDescent="0.25">
      <c r="B222" s="389" t="s">
        <v>5036</v>
      </c>
      <c r="C222" s="390" t="s">
        <v>9872</v>
      </c>
      <c r="D222" s="389" t="s">
        <v>4797</v>
      </c>
      <c r="E222" s="534"/>
      <c r="F222" s="534"/>
      <c r="G222" s="534"/>
    </row>
    <row r="223" spans="2:7" x14ac:dyDescent="0.25">
      <c r="B223" s="532" t="s">
        <v>9868</v>
      </c>
      <c r="C223" s="532"/>
      <c r="D223" s="532"/>
      <c r="E223" s="532"/>
      <c r="F223" s="532"/>
      <c r="G223" s="532"/>
    </row>
    <row r="224" spans="2:7" x14ac:dyDescent="0.25">
      <c r="B224" s="288" t="s">
        <v>5038</v>
      </c>
      <c r="C224" s="391" t="s">
        <v>5039</v>
      </c>
      <c r="D224" s="288" t="s">
        <v>5040</v>
      </c>
      <c r="E224" s="288" t="s">
        <v>5041</v>
      </c>
      <c r="F224" s="215" t="s">
        <v>5042</v>
      </c>
      <c r="G224" s="288" t="s">
        <v>5043</v>
      </c>
    </row>
    <row r="225" spans="2:7" x14ac:dyDescent="0.25">
      <c r="B225" s="288">
        <v>88309</v>
      </c>
      <c r="C225" s="391" t="s">
        <v>5049</v>
      </c>
      <c r="D225" s="392" t="s">
        <v>4787</v>
      </c>
      <c r="E225" s="392">
        <v>0.55000000000000004</v>
      </c>
      <c r="F225" s="215">
        <f>IFERROR(VLOOKUP(B225,INS_05_2021!A:D,4,0),VLOOKUP(B225,SERV_05_2021!A:E,4,0))</f>
        <v>17.670000000000002</v>
      </c>
      <c r="G225" s="216">
        <f>TRUNC(E225*F225,2)</f>
        <v>9.7100000000000009</v>
      </c>
    </row>
    <row r="226" spans="2:7" x14ac:dyDescent="0.25">
      <c r="B226" s="288">
        <v>88316</v>
      </c>
      <c r="C226" s="391" t="s">
        <v>5050</v>
      </c>
      <c r="D226" s="288" t="s">
        <v>4787</v>
      </c>
      <c r="E226" s="392">
        <v>0.45</v>
      </c>
      <c r="F226" s="215">
        <f>IFERROR(VLOOKUP(B226,INS_05_2021!A:D,4,0),VLOOKUP(B226,SERV_05_2021!A:E,4,0))</f>
        <v>14.02</v>
      </c>
      <c r="G226" s="216">
        <f>TRUNC(E226*F226,2)</f>
        <v>6.3</v>
      </c>
    </row>
    <row r="227" spans="2:7" x14ac:dyDescent="0.25">
      <c r="B227" s="288"/>
      <c r="C227" s="391"/>
      <c r="D227" s="532" t="s">
        <v>4731</v>
      </c>
      <c r="E227" s="532"/>
      <c r="F227" s="532"/>
      <c r="G227" s="217">
        <f>SUM(G225:G226)</f>
        <v>16.010000000000002</v>
      </c>
    </row>
    <row r="228" spans="2:7" x14ac:dyDescent="0.25">
      <c r="B228" s="288" t="s">
        <v>5038</v>
      </c>
      <c r="C228" s="391" t="s">
        <v>5046</v>
      </c>
      <c r="D228" s="288" t="s">
        <v>5040</v>
      </c>
      <c r="E228" s="288" t="s">
        <v>5041</v>
      </c>
      <c r="F228" s="215" t="s">
        <v>5042</v>
      </c>
      <c r="G228" s="288" t="s">
        <v>5043</v>
      </c>
    </row>
    <row r="229" spans="2:7" x14ac:dyDescent="0.25">
      <c r="B229" s="288">
        <v>38181</v>
      </c>
      <c r="C229" s="391" t="s">
        <v>9869</v>
      </c>
      <c r="D229" s="288" t="s">
        <v>4797</v>
      </c>
      <c r="E229" s="392">
        <v>1</v>
      </c>
      <c r="F229" s="215">
        <f>IFERROR(VLOOKUP(B229,INS_05_2021!A:D,4,0),VLOOKUP(B229,SERV_05_2021!A:E,4,0))</f>
        <v>192.32</v>
      </c>
      <c r="G229" s="216">
        <f>TRUNC(E229*F229,2)</f>
        <v>192.32</v>
      </c>
    </row>
    <row r="230" spans="2:7" x14ac:dyDescent="0.25">
      <c r="B230" s="288"/>
      <c r="C230" s="391"/>
      <c r="D230" s="532" t="s">
        <v>4731</v>
      </c>
      <c r="E230" s="532"/>
      <c r="F230" s="532"/>
      <c r="G230" s="217">
        <f>G229</f>
        <v>192.32</v>
      </c>
    </row>
    <row r="231" spans="2:7" x14ac:dyDescent="0.25">
      <c r="B231" s="288"/>
      <c r="C231" s="533" t="s">
        <v>5048</v>
      </c>
      <c r="D231" s="533"/>
      <c r="E231" s="533"/>
      <c r="F231" s="533"/>
      <c r="G231" s="218">
        <f>G227+G230</f>
        <v>208.32999999999998</v>
      </c>
    </row>
    <row r="233" spans="2:7" ht="25.5" x14ac:dyDescent="0.25">
      <c r="B233" s="389" t="s">
        <v>5036</v>
      </c>
      <c r="C233" s="390" t="s">
        <v>9873</v>
      </c>
      <c r="D233" s="389" t="s">
        <v>4797</v>
      </c>
      <c r="E233" s="534"/>
      <c r="F233" s="534"/>
      <c r="G233" s="534"/>
    </row>
    <row r="234" spans="2:7" x14ac:dyDescent="0.25">
      <c r="B234" s="532" t="s">
        <v>9868</v>
      </c>
      <c r="C234" s="532"/>
      <c r="D234" s="532"/>
      <c r="E234" s="532"/>
      <c r="F234" s="532"/>
      <c r="G234" s="532"/>
    </row>
    <row r="235" spans="2:7" x14ac:dyDescent="0.25">
      <c r="B235" s="288" t="s">
        <v>5038</v>
      </c>
      <c r="C235" s="391" t="s">
        <v>5039</v>
      </c>
      <c r="D235" s="288" t="s">
        <v>5040</v>
      </c>
      <c r="E235" s="288" t="s">
        <v>5041</v>
      </c>
      <c r="F235" s="215" t="s">
        <v>5042</v>
      </c>
      <c r="G235" s="288" t="s">
        <v>5043</v>
      </c>
    </row>
    <row r="236" spans="2:7" x14ac:dyDescent="0.25">
      <c r="B236" s="288">
        <v>88309</v>
      </c>
      <c r="C236" s="391" t="s">
        <v>5049</v>
      </c>
      <c r="D236" s="392" t="s">
        <v>4787</v>
      </c>
      <c r="E236" s="392">
        <v>0.55000000000000004</v>
      </c>
      <c r="F236" s="215">
        <f>IFERROR(VLOOKUP(B236,INS_05_2021!A:D,4,0),VLOOKUP(B236,SERV_05_2021!A:E,4,0))</f>
        <v>17.670000000000002</v>
      </c>
      <c r="G236" s="216">
        <f>TRUNC(E236*F236,2)</f>
        <v>9.7100000000000009</v>
      </c>
    </row>
    <row r="237" spans="2:7" x14ac:dyDescent="0.25">
      <c r="B237" s="288">
        <v>88316</v>
      </c>
      <c r="C237" s="391" t="s">
        <v>5050</v>
      </c>
      <c r="D237" s="288" t="s">
        <v>4787</v>
      </c>
      <c r="E237" s="392">
        <v>0.45</v>
      </c>
      <c r="F237" s="215">
        <f>IFERROR(VLOOKUP(B237,INS_05_2021!A:D,4,0),VLOOKUP(B237,SERV_05_2021!A:E,4,0))</f>
        <v>14.02</v>
      </c>
      <c r="G237" s="216">
        <f>TRUNC(E237*F237,2)</f>
        <v>6.3</v>
      </c>
    </row>
    <row r="238" spans="2:7" x14ac:dyDescent="0.25">
      <c r="B238" s="288"/>
      <c r="C238" s="391"/>
      <c r="D238" s="532" t="s">
        <v>4731</v>
      </c>
      <c r="E238" s="532"/>
      <c r="F238" s="532"/>
      <c r="G238" s="217">
        <f>SUM(G236:G237)</f>
        <v>16.010000000000002</v>
      </c>
    </row>
    <row r="239" spans="2:7" x14ac:dyDescent="0.25">
      <c r="B239" s="288" t="s">
        <v>5038</v>
      </c>
      <c r="C239" s="391" t="s">
        <v>5046</v>
      </c>
      <c r="D239" s="288" t="s">
        <v>5040</v>
      </c>
      <c r="E239" s="288" t="s">
        <v>5041</v>
      </c>
      <c r="F239" s="215" t="s">
        <v>5042</v>
      </c>
      <c r="G239" s="288" t="s">
        <v>5043</v>
      </c>
    </row>
    <row r="240" spans="2:7" x14ac:dyDescent="0.25">
      <c r="B240" s="288">
        <v>38181</v>
      </c>
      <c r="C240" s="391" t="s">
        <v>9870</v>
      </c>
      <c r="D240" s="288" t="s">
        <v>4797</v>
      </c>
      <c r="E240" s="392">
        <v>1</v>
      </c>
      <c r="F240" s="215">
        <f>IFERROR(VLOOKUP(B240,INS_05_2021!A:D,4,0),VLOOKUP(B240,SERV_05_2021!A:E,4,0))</f>
        <v>192.32</v>
      </c>
      <c r="G240" s="216">
        <f>TRUNC(E240*F240,2)</f>
        <v>192.32</v>
      </c>
    </row>
    <row r="241" spans="2:7" x14ac:dyDescent="0.25">
      <c r="B241" s="288"/>
      <c r="C241" s="391"/>
      <c r="D241" s="532" t="s">
        <v>4731</v>
      </c>
      <c r="E241" s="532"/>
      <c r="F241" s="532"/>
      <c r="G241" s="217">
        <f>G240</f>
        <v>192.32</v>
      </c>
    </row>
    <row r="242" spans="2:7" x14ac:dyDescent="0.25">
      <c r="B242" s="288"/>
      <c r="C242" s="533" t="s">
        <v>5048</v>
      </c>
      <c r="D242" s="533"/>
      <c r="E242" s="533"/>
      <c r="F242" s="533"/>
      <c r="G242" s="218">
        <f>G238+G241</f>
        <v>208.32999999999998</v>
      </c>
    </row>
    <row r="244" spans="2:7" ht="25.5" x14ac:dyDescent="0.25">
      <c r="B244" s="389" t="s">
        <v>5036</v>
      </c>
      <c r="C244" s="390" t="s">
        <v>9874</v>
      </c>
      <c r="D244" s="389" t="s">
        <v>4797</v>
      </c>
      <c r="E244" s="534"/>
      <c r="F244" s="534"/>
      <c r="G244" s="534"/>
    </row>
    <row r="245" spans="2:7" x14ac:dyDescent="0.25">
      <c r="B245" s="532" t="s">
        <v>9868</v>
      </c>
      <c r="C245" s="532"/>
      <c r="D245" s="532"/>
      <c r="E245" s="532"/>
      <c r="F245" s="532"/>
      <c r="G245" s="532"/>
    </row>
    <row r="246" spans="2:7" x14ac:dyDescent="0.25">
      <c r="B246" s="288" t="s">
        <v>5038</v>
      </c>
      <c r="C246" s="391" t="s">
        <v>5039</v>
      </c>
      <c r="D246" s="288" t="s">
        <v>5040</v>
      </c>
      <c r="E246" s="288" t="s">
        <v>5041</v>
      </c>
      <c r="F246" s="215" t="s">
        <v>5042</v>
      </c>
      <c r="G246" s="288" t="s">
        <v>5043</v>
      </c>
    </row>
    <row r="247" spans="2:7" x14ac:dyDescent="0.25">
      <c r="B247" s="288">
        <v>88309</v>
      </c>
      <c r="C247" s="391" t="s">
        <v>5049</v>
      </c>
      <c r="D247" s="392" t="s">
        <v>4787</v>
      </c>
      <c r="E247" s="392">
        <v>0.55000000000000004</v>
      </c>
      <c r="F247" s="215">
        <f>IFERROR(VLOOKUP(B247,INS_05_2021!A:D,4,0),VLOOKUP(B247,SERV_05_2021!A:E,4,0))</f>
        <v>17.670000000000002</v>
      </c>
      <c r="G247" s="216">
        <f>TRUNC(E247*F247,2)</f>
        <v>9.7100000000000009</v>
      </c>
    </row>
    <row r="248" spans="2:7" x14ac:dyDescent="0.25">
      <c r="B248" s="288">
        <v>88316</v>
      </c>
      <c r="C248" s="391" t="s">
        <v>5050</v>
      </c>
      <c r="D248" s="288" t="s">
        <v>4787</v>
      </c>
      <c r="E248" s="392">
        <v>0.45</v>
      </c>
      <c r="F248" s="215">
        <f>IFERROR(VLOOKUP(B248,INS_05_2021!A:D,4,0),VLOOKUP(B248,SERV_05_2021!A:E,4,0))</f>
        <v>14.02</v>
      </c>
      <c r="G248" s="216">
        <f>TRUNC(E248*F248,2)</f>
        <v>6.3</v>
      </c>
    </row>
    <row r="249" spans="2:7" x14ac:dyDescent="0.25">
      <c r="B249" s="288"/>
      <c r="C249" s="391"/>
      <c r="D249" s="532" t="s">
        <v>4731</v>
      </c>
      <c r="E249" s="532"/>
      <c r="F249" s="532"/>
      <c r="G249" s="217">
        <f>SUM(G247:G248)</f>
        <v>16.010000000000002</v>
      </c>
    </row>
    <row r="250" spans="2:7" x14ac:dyDescent="0.25">
      <c r="B250" s="288" t="s">
        <v>5038</v>
      </c>
      <c r="C250" s="391" t="s">
        <v>5046</v>
      </c>
      <c r="D250" s="288" t="s">
        <v>5040</v>
      </c>
      <c r="E250" s="288" t="s">
        <v>5041</v>
      </c>
      <c r="F250" s="215" t="s">
        <v>5042</v>
      </c>
      <c r="G250" s="288" t="s">
        <v>5043</v>
      </c>
    </row>
    <row r="251" spans="2:7" x14ac:dyDescent="0.25">
      <c r="B251" s="288">
        <v>38181</v>
      </c>
      <c r="C251" s="391" t="s">
        <v>9871</v>
      </c>
      <c r="D251" s="288" t="s">
        <v>9847</v>
      </c>
      <c r="E251" s="392">
        <v>6.25</v>
      </c>
      <c r="F251" s="215">
        <f>IFERROR(VLOOKUP(B251,INS_05_2021!A:D,4,0),VLOOKUP(B251,SERV_05_2021!A:E,4,0))</f>
        <v>192.32</v>
      </c>
      <c r="G251" s="216">
        <f>TRUNC(E251*F251,2)</f>
        <v>1202</v>
      </c>
    </row>
    <row r="252" spans="2:7" x14ac:dyDescent="0.25">
      <c r="B252" s="288"/>
      <c r="C252" s="391"/>
      <c r="D252" s="532" t="s">
        <v>4731</v>
      </c>
      <c r="E252" s="532"/>
      <c r="F252" s="532"/>
      <c r="G252" s="217">
        <f>G251</f>
        <v>1202</v>
      </c>
    </row>
    <row r="253" spans="2:7" x14ac:dyDescent="0.25">
      <c r="B253" s="288"/>
      <c r="C253" s="533" t="s">
        <v>5048</v>
      </c>
      <c r="D253" s="533"/>
      <c r="E253" s="533"/>
      <c r="F253" s="533"/>
      <c r="G253" s="218">
        <f>G249+G252</f>
        <v>1218.01</v>
      </c>
    </row>
  </sheetData>
  <sheetCalcPr fullCalcOnLoad="1"/>
  <autoFilter ref="B2:G253"/>
  <mergeCells count="101">
    <mergeCell ref="B8:G8"/>
    <mergeCell ref="D249:F249"/>
    <mergeCell ref="D252:F252"/>
    <mergeCell ref="C253:F253"/>
    <mergeCell ref="B234:G234"/>
    <mergeCell ref="D238:F238"/>
    <mergeCell ref="D241:F241"/>
    <mergeCell ref="C242:F242"/>
    <mergeCell ref="E244:G244"/>
    <mergeCell ref="B245:G245"/>
    <mergeCell ref="E222:G222"/>
    <mergeCell ref="B223:G223"/>
    <mergeCell ref="D227:F227"/>
    <mergeCell ref="D230:F230"/>
    <mergeCell ref="C231:F231"/>
    <mergeCell ref="E233:G233"/>
    <mergeCell ref="D207:F207"/>
    <mergeCell ref="C186:F186"/>
    <mergeCell ref="E188:G188"/>
    <mergeCell ref="B189:G189"/>
    <mergeCell ref="D193:F193"/>
    <mergeCell ref="D196:F196"/>
    <mergeCell ref="C197:F197"/>
    <mergeCell ref="E132:G132"/>
    <mergeCell ref="B133:G133"/>
    <mergeCell ref="D136:F136"/>
    <mergeCell ref="D142:F142"/>
    <mergeCell ref="C159:F159"/>
    <mergeCell ref="D185:F185"/>
    <mergeCell ref="B178:G178"/>
    <mergeCell ref="D182:F182"/>
    <mergeCell ref="E146:G146"/>
    <mergeCell ref="B147:G147"/>
    <mergeCell ref="D112:F112"/>
    <mergeCell ref="D116:F116"/>
    <mergeCell ref="C117:F117"/>
    <mergeCell ref="E120:G120"/>
    <mergeCell ref="B121:G121"/>
    <mergeCell ref="D125:F125"/>
    <mergeCell ref="E10:G10"/>
    <mergeCell ref="B11:G11"/>
    <mergeCell ref="D15:F15"/>
    <mergeCell ref="D18:F18"/>
    <mergeCell ref="C19:F19"/>
    <mergeCell ref="E21:G21"/>
    <mergeCell ref="B22:G22"/>
    <mergeCell ref="D26:F26"/>
    <mergeCell ref="D30:F30"/>
    <mergeCell ref="C31:F31"/>
    <mergeCell ref="E33:G33"/>
    <mergeCell ref="B34:G34"/>
    <mergeCell ref="B73:G73"/>
    <mergeCell ref="D38:F38"/>
    <mergeCell ref="D43:F43"/>
    <mergeCell ref="C44:F44"/>
    <mergeCell ref="E46:G46"/>
    <mergeCell ref="B47:G47"/>
    <mergeCell ref="D51:F51"/>
    <mergeCell ref="E59:G59"/>
    <mergeCell ref="B60:G60"/>
    <mergeCell ref="D64:F64"/>
    <mergeCell ref="D69:F69"/>
    <mergeCell ref="C70:F70"/>
    <mergeCell ref="E72:G72"/>
    <mergeCell ref="D215:F215"/>
    <mergeCell ref="D56:F56"/>
    <mergeCell ref="C57:F57"/>
    <mergeCell ref="D93:F93"/>
    <mergeCell ref="E210:G210"/>
    <mergeCell ref="B211:G211"/>
    <mergeCell ref="C175:F175"/>
    <mergeCell ref="B86:G86"/>
    <mergeCell ref="D90:F90"/>
    <mergeCell ref="D151:F151"/>
    <mergeCell ref="D158:F158"/>
    <mergeCell ref="C208:F208"/>
    <mergeCell ref="E177:G177"/>
    <mergeCell ref="E107:G107"/>
    <mergeCell ref="B108:G108"/>
    <mergeCell ref="D128:F128"/>
    <mergeCell ref="C129:F129"/>
    <mergeCell ref="D77:F77"/>
    <mergeCell ref="D82:F82"/>
    <mergeCell ref="C83:F83"/>
    <mergeCell ref="D101:F101"/>
    <mergeCell ref="D104:F104"/>
    <mergeCell ref="C105:F105"/>
    <mergeCell ref="C94:F94"/>
    <mergeCell ref="E96:G96"/>
    <mergeCell ref="B97:G97"/>
    <mergeCell ref="E85:G85"/>
    <mergeCell ref="D218:F218"/>
    <mergeCell ref="C219:F219"/>
    <mergeCell ref="C143:F143"/>
    <mergeCell ref="E162:G162"/>
    <mergeCell ref="B163:G163"/>
    <mergeCell ref="D167:F167"/>
    <mergeCell ref="D174:F174"/>
    <mergeCell ref="E199:G199"/>
    <mergeCell ref="B200:G200"/>
    <mergeCell ref="D204:F204"/>
  </mergeCells>
  <printOptions horizontalCentered="1"/>
  <pageMargins left="0.51181102362204722" right="0.51181102362204722" top="0.78740157480314965" bottom="0.78740157480314965" header="0.31496062992125984" footer="0.31496062992125984"/>
  <pageSetup scale="70" firstPageNumber="21" fitToHeight="0" orientation="portrait" useFirstPageNumber="1" r:id="rId1"/>
  <headerFooter>
    <oddFooter>Página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37"/>
  <sheetViews>
    <sheetView view="pageBreakPreview" zoomScale="85" zoomScaleNormal="100" zoomScaleSheetLayoutView="85" workbookViewId="0">
      <selection sqref="A1:IV65536"/>
    </sheetView>
  </sheetViews>
  <sheetFormatPr defaultRowHeight="12.75" x14ac:dyDescent="0.2"/>
  <cols>
    <col min="1" max="1" width="9.140625" style="399"/>
    <col min="2" max="2" width="12.42578125" style="399" bestFit="1" customWidth="1"/>
    <col min="3" max="3" width="11.85546875" style="399" bestFit="1" customWidth="1"/>
    <col min="4" max="4" width="72" style="399" customWidth="1"/>
    <col min="5" max="5" width="14.85546875" style="399" bestFit="1" customWidth="1"/>
    <col min="6" max="6" width="18" style="399" bestFit="1" customWidth="1"/>
    <col min="7" max="7" width="12.140625" style="399" customWidth="1"/>
    <col min="8" max="8" width="16.85546875" style="399" customWidth="1"/>
    <col min="9" max="10" width="0" style="399" hidden="1" customWidth="1"/>
    <col min="11" max="16384" width="9.140625" style="399"/>
  </cols>
  <sheetData>
    <row r="2" spans="2:11" ht="64.5" customHeight="1" x14ac:dyDescent="0.2">
      <c r="B2" s="384"/>
      <c r="C2" s="397"/>
      <c r="D2" s="397"/>
      <c r="E2" s="397"/>
      <c r="F2" s="397"/>
      <c r="G2" s="222"/>
      <c r="H2" s="398"/>
    </row>
    <row r="3" spans="2:11" x14ac:dyDescent="0.2">
      <c r="B3" s="296"/>
      <c r="C3" s="296"/>
      <c r="D3" s="535"/>
      <c r="E3" s="535"/>
      <c r="F3" s="535"/>
      <c r="G3" s="535"/>
      <c r="H3" s="535"/>
    </row>
    <row r="4" spans="2:11" x14ac:dyDescent="0.2">
      <c r="B4" s="385" t="s">
        <v>9904</v>
      </c>
      <c r="C4" s="304" t="s">
        <v>9906</v>
      </c>
      <c r="D4" s="373"/>
      <c r="E4" s="373"/>
      <c r="F4" s="373"/>
      <c r="G4" s="42" t="s">
        <v>4732</v>
      </c>
      <c r="H4" s="371" t="s">
        <v>14040</v>
      </c>
    </row>
    <row r="5" spans="2:11" x14ac:dyDescent="0.2">
      <c r="B5" s="386" t="s">
        <v>9907</v>
      </c>
      <c r="C5" s="302" t="s">
        <v>9876</v>
      </c>
      <c r="D5" s="372"/>
      <c r="E5" s="372"/>
      <c r="F5" s="372"/>
      <c r="G5" s="39" t="s">
        <v>4733</v>
      </c>
      <c r="H5" s="366">
        <v>0.27</v>
      </c>
    </row>
    <row r="6" spans="2:11" x14ac:dyDescent="0.2">
      <c r="B6" s="386" t="s">
        <v>9908</v>
      </c>
      <c r="C6" s="302" t="s">
        <v>9909</v>
      </c>
      <c r="D6" s="362"/>
      <c r="E6" s="362"/>
      <c r="F6" s="362"/>
      <c r="G6" s="39" t="s">
        <v>4780</v>
      </c>
      <c r="H6" s="366">
        <v>0.15</v>
      </c>
    </row>
    <row r="7" spans="2:11" x14ac:dyDescent="0.2">
      <c r="B7" s="387" t="s">
        <v>9905</v>
      </c>
      <c r="C7" s="364">
        <v>44317</v>
      </c>
      <c r="D7" s="400"/>
      <c r="E7" s="400"/>
      <c r="F7" s="400"/>
      <c r="G7" s="209"/>
      <c r="H7" s="374"/>
    </row>
    <row r="8" spans="2:11" ht="6.75" customHeight="1" x14ac:dyDescent="0.2">
      <c r="B8" s="388"/>
      <c r="C8" s="379"/>
      <c r="D8" s="388"/>
      <c r="E8" s="388"/>
      <c r="F8" s="214"/>
      <c r="G8" s="388"/>
      <c r="H8" s="296"/>
    </row>
    <row r="9" spans="2:11" ht="15" customHeight="1" x14ac:dyDescent="0.2">
      <c r="B9" s="514" t="s">
        <v>10359</v>
      </c>
      <c r="C9" s="515"/>
      <c r="D9" s="515"/>
      <c r="E9" s="515"/>
      <c r="F9" s="515"/>
      <c r="G9" s="515"/>
      <c r="H9" s="516"/>
    </row>
    <row r="10" spans="2:11" ht="6.75" customHeight="1" x14ac:dyDescent="0.2">
      <c r="B10" s="388"/>
      <c r="C10" s="379"/>
      <c r="D10" s="388"/>
      <c r="E10" s="388"/>
      <c r="F10" s="214"/>
      <c r="G10" s="388"/>
    </row>
    <row r="11" spans="2:11" ht="25.5" x14ac:dyDescent="0.2">
      <c r="B11" s="401"/>
      <c r="C11" s="401" t="s">
        <v>5019</v>
      </c>
      <c r="D11" s="402" t="s">
        <v>5020</v>
      </c>
      <c r="E11" s="401" t="s">
        <v>337</v>
      </c>
      <c r="F11" s="403" t="s">
        <v>4165</v>
      </c>
      <c r="G11" s="403" t="s">
        <v>4166</v>
      </c>
      <c r="H11" s="223" t="s">
        <v>4167</v>
      </c>
      <c r="I11" s="399">
        <f>H16</f>
        <v>132.94999999999999</v>
      </c>
      <c r="J11" s="399" t="str">
        <f>UPPER(D11)</f>
        <v>FÔRMA E ESCORA EM MADEIRA PARA LAJE (FABRICAÇÃO, MONTAGEM E DESFORMA) - LAJE</v>
      </c>
      <c r="K11" s="224">
        <f>H16</f>
        <v>132.94999999999999</v>
      </c>
    </row>
    <row r="12" spans="2:11" x14ac:dyDescent="0.2">
      <c r="B12" s="404" t="s">
        <v>4161</v>
      </c>
      <c r="C12" s="404">
        <v>92273</v>
      </c>
      <c r="D12" s="405" t="s">
        <v>5031</v>
      </c>
      <c r="E12" s="404" t="s">
        <v>187</v>
      </c>
      <c r="F12" s="406">
        <v>4</v>
      </c>
      <c r="G12" s="407">
        <f>IFERROR(VLOOKUP(C12,INS_05_2021!A:D,4,0),VLOOKUP(C12,SERV_05_2021!A:E,4,0))</f>
        <v>13.26</v>
      </c>
      <c r="H12" s="225">
        <f>TRUNC(F12*G12,2)</f>
        <v>53.04</v>
      </c>
    </row>
    <row r="13" spans="2:11" ht="25.5" x14ac:dyDescent="0.2">
      <c r="B13" s="404" t="s">
        <v>4161</v>
      </c>
      <c r="C13" s="404">
        <v>92268</v>
      </c>
      <c r="D13" s="405" t="s">
        <v>5032</v>
      </c>
      <c r="E13" s="404" t="s">
        <v>337</v>
      </c>
      <c r="F13" s="406">
        <v>1.05</v>
      </c>
      <c r="G13" s="407">
        <f>IFERROR(VLOOKUP(C13,INS_05_2021!A:D,4,0),VLOOKUP(C13,SERV_05_2021!A:E,4,0))</f>
        <v>45.93</v>
      </c>
      <c r="H13" s="225">
        <f>TRUNC(F13*G13,2)</f>
        <v>48.22</v>
      </c>
    </row>
    <row r="14" spans="2:11" ht="25.5" x14ac:dyDescent="0.2">
      <c r="B14" s="404" t="s">
        <v>4163</v>
      </c>
      <c r="C14" s="408">
        <v>88309</v>
      </c>
      <c r="D14" s="405" t="s">
        <v>3953</v>
      </c>
      <c r="E14" s="404" t="s">
        <v>655</v>
      </c>
      <c r="F14" s="406">
        <v>1</v>
      </c>
      <c r="G14" s="407">
        <f>IFERROR(VLOOKUP(C14,INS_05_2021!A:D,4,0),VLOOKUP(C14,SERV_05_2021!A:E,4,0))</f>
        <v>17.670000000000002</v>
      </c>
      <c r="H14" s="225">
        <f>TRUNC(F14*G14,2)</f>
        <v>17.670000000000002</v>
      </c>
    </row>
    <row r="15" spans="2:11" ht="26.25" thickBot="1" x14ac:dyDescent="0.25">
      <c r="B15" s="404" t="s">
        <v>4163</v>
      </c>
      <c r="C15" s="408">
        <v>88316</v>
      </c>
      <c r="D15" s="405" t="s">
        <v>3960</v>
      </c>
      <c r="E15" s="404" t="s">
        <v>655</v>
      </c>
      <c r="F15" s="406">
        <f>F14</f>
        <v>1</v>
      </c>
      <c r="G15" s="407">
        <f>IFERROR(VLOOKUP(C15,INS_05_2021!A:D,4,0),VLOOKUP(C15,SERV_05_2021!A:E,4,0))</f>
        <v>14.02</v>
      </c>
      <c r="H15" s="225">
        <f>TRUNC(F15*G15,2)</f>
        <v>14.02</v>
      </c>
    </row>
    <row r="16" spans="2:11" ht="13.5" thickBot="1" x14ac:dyDescent="0.25">
      <c r="H16" s="226">
        <f>SUM(H12:H15)</f>
        <v>132.94999999999999</v>
      </c>
    </row>
    <row r="17" spans="2:11" x14ac:dyDescent="0.2">
      <c r="H17" s="227"/>
    </row>
    <row r="18" spans="2:11" x14ac:dyDescent="0.2">
      <c r="F18" s="399">
        <f>F12/4</f>
        <v>1</v>
      </c>
    </row>
    <row r="19" spans="2:11" ht="25.5" x14ac:dyDescent="0.2">
      <c r="B19" s="401"/>
      <c r="C19" s="401" t="s">
        <v>5023</v>
      </c>
      <c r="D19" s="402" t="s">
        <v>5024</v>
      </c>
      <c r="E19" s="401" t="s">
        <v>337</v>
      </c>
      <c r="F19" s="403" t="s">
        <v>4165</v>
      </c>
      <c r="G19" s="403" t="s">
        <v>4166</v>
      </c>
      <c r="H19" s="223" t="s">
        <v>4167</v>
      </c>
      <c r="I19" s="399">
        <f>H24</f>
        <v>378.7</v>
      </c>
      <c r="J19" s="399" t="str">
        <f>UPPER(D19)</f>
        <v>FÔRMA DE ESCADA (FABRICAÇÃO, MONTAGEM E DESFORMA)</v>
      </c>
      <c r="K19" s="224">
        <f>H24</f>
        <v>378.7</v>
      </c>
    </row>
    <row r="20" spans="2:11" ht="25.5" x14ac:dyDescent="0.2">
      <c r="B20" s="404" t="s">
        <v>4163</v>
      </c>
      <c r="C20" s="404" t="s">
        <v>13828</v>
      </c>
      <c r="D20" s="405" t="s">
        <v>5033</v>
      </c>
      <c r="E20" s="404" t="s">
        <v>337</v>
      </c>
      <c r="F20" s="406">
        <v>1</v>
      </c>
      <c r="G20" s="406">
        <f>'08_COMP_COMPLEMENTAR'!H1111</f>
        <v>113.97</v>
      </c>
      <c r="H20" s="225">
        <f>TRUNC(F20*G20,2)</f>
        <v>113.97</v>
      </c>
    </row>
    <row r="21" spans="2:11" ht="25.5" x14ac:dyDescent="0.2">
      <c r="B21" s="404" t="s">
        <v>4163</v>
      </c>
      <c r="C21" s="408" t="s">
        <v>13829</v>
      </c>
      <c r="D21" s="405" t="s">
        <v>1418</v>
      </c>
      <c r="E21" s="404" t="s">
        <v>337</v>
      </c>
      <c r="F21" s="406">
        <v>1</v>
      </c>
      <c r="G21" s="407">
        <f>'08_COMP_COMPLEMENTAR'!H1121</f>
        <v>233.04</v>
      </c>
      <c r="H21" s="225">
        <f>TRUNC(F21*G21,2)</f>
        <v>233.04</v>
      </c>
    </row>
    <row r="22" spans="2:11" ht="25.5" x14ac:dyDescent="0.2">
      <c r="B22" s="404" t="s">
        <v>4163</v>
      </c>
      <c r="C22" s="408">
        <v>88309</v>
      </c>
      <c r="D22" s="405" t="s">
        <v>3953</v>
      </c>
      <c r="E22" s="404" t="s">
        <v>655</v>
      </c>
      <c r="F22" s="406">
        <v>1</v>
      </c>
      <c r="G22" s="407">
        <f>IFERROR(VLOOKUP(C22,INS_05_2021!A:D,4,0),VLOOKUP(C22,SERV_05_2021!A:E,4,0))</f>
        <v>17.670000000000002</v>
      </c>
      <c r="H22" s="225">
        <f>TRUNC(F22*G22,2)</f>
        <v>17.670000000000002</v>
      </c>
    </row>
    <row r="23" spans="2:11" ht="26.25" thickBot="1" x14ac:dyDescent="0.25">
      <c r="B23" s="404" t="s">
        <v>4163</v>
      </c>
      <c r="C23" s="408">
        <v>88316</v>
      </c>
      <c r="D23" s="405" t="s">
        <v>3960</v>
      </c>
      <c r="E23" s="404" t="s">
        <v>655</v>
      </c>
      <c r="F23" s="406">
        <f>F22</f>
        <v>1</v>
      </c>
      <c r="G23" s="407">
        <f>IFERROR(VLOOKUP(C23,INS_05_2021!A:D,4,0),VLOOKUP(C23,SERV_05_2021!A:E,4,0))</f>
        <v>14.02</v>
      </c>
      <c r="H23" s="225">
        <f>TRUNC(F23*G23,2)</f>
        <v>14.02</v>
      </c>
    </row>
    <row r="24" spans="2:11" ht="13.5" thickBot="1" x14ac:dyDescent="0.25">
      <c r="H24" s="226">
        <f>SUM(H20:H23)</f>
        <v>378.7</v>
      </c>
    </row>
    <row r="25" spans="2:11" x14ac:dyDescent="0.2">
      <c r="H25" s="227"/>
    </row>
    <row r="26" spans="2:11" ht="38.25" x14ac:dyDescent="0.2">
      <c r="B26" s="401"/>
      <c r="C26" s="401" t="s">
        <v>5018</v>
      </c>
      <c r="D26" s="402" t="s">
        <v>5034</v>
      </c>
      <c r="E26" s="401" t="s">
        <v>1256</v>
      </c>
      <c r="F26" s="403" t="s">
        <v>4165</v>
      </c>
      <c r="G26" s="403" t="s">
        <v>4166</v>
      </c>
      <c r="H26" s="223" t="s">
        <v>4167</v>
      </c>
      <c r="I26" s="399">
        <f>H30</f>
        <v>639.43999999999994</v>
      </c>
      <c r="J26" s="399" t="str">
        <f>UPPER(D26)</f>
        <v>CONCRETO USINADO BOMBEAVEL, CLASSE DE RESISTENCIA C30, COM BRITA 0 E 1, SLUMP =  190 +/- 20 MM, INCLUSO SERVICO DE BOMBEAMENTO (NBR 8953) PARA LAJE</v>
      </c>
      <c r="K26" s="224">
        <f>H30</f>
        <v>639.43999999999994</v>
      </c>
    </row>
    <row r="27" spans="2:11" ht="38.25" x14ac:dyDescent="0.2">
      <c r="B27" s="404" t="s">
        <v>4161</v>
      </c>
      <c r="C27" s="404">
        <v>96557</v>
      </c>
      <c r="D27" s="405" t="s">
        <v>5035</v>
      </c>
      <c r="E27" s="404" t="s">
        <v>1256</v>
      </c>
      <c r="F27" s="406">
        <v>1.05</v>
      </c>
      <c r="G27" s="407">
        <f>IFERROR(VLOOKUP(C27,INS_05_2021!A:D,4,0),VLOOKUP(C27,SERV_05_2021!A:E,4,0))</f>
        <v>565.46</v>
      </c>
      <c r="H27" s="225">
        <f>TRUNC(F27*G27,2)</f>
        <v>593.73</v>
      </c>
    </row>
    <row r="28" spans="2:11" ht="25.5" x14ac:dyDescent="0.2">
      <c r="B28" s="404" t="s">
        <v>4163</v>
      </c>
      <c r="C28" s="408">
        <v>88309</v>
      </c>
      <c r="D28" s="405" t="s">
        <v>3953</v>
      </c>
      <c r="E28" s="404" t="s">
        <v>655</v>
      </c>
      <c r="F28" s="406">
        <v>1</v>
      </c>
      <c r="G28" s="407">
        <f>IFERROR(VLOOKUP(C28,INS_05_2021!A:D,4,0),VLOOKUP(C28,SERV_05_2021!A:E,4,0))</f>
        <v>17.670000000000002</v>
      </c>
      <c r="H28" s="225">
        <f>TRUNC(F28*G28,2)</f>
        <v>17.670000000000002</v>
      </c>
    </row>
    <row r="29" spans="2:11" ht="26.25" thickBot="1" x14ac:dyDescent="0.25">
      <c r="B29" s="404" t="s">
        <v>4163</v>
      </c>
      <c r="C29" s="408">
        <v>88316</v>
      </c>
      <c r="D29" s="405" t="s">
        <v>3960</v>
      </c>
      <c r="E29" s="404" t="s">
        <v>655</v>
      </c>
      <c r="F29" s="406">
        <v>2</v>
      </c>
      <c r="G29" s="407">
        <f>IFERROR(VLOOKUP(C29,INS_05_2021!A:D,4,0),VLOOKUP(C29,SERV_05_2021!A:E,4,0))</f>
        <v>14.02</v>
      </c>
      <c r="H29" s="225">
        <f>TRUNC(F29*G29,2)</f>
        <v>28.04</v>
      </c>
    </row>
    <row r="30" spans="2:11" ht="13.5" thickBot="1" x14ac:dyDescent="0.25">
      <c r="H30" s="226">
        <f>SUM(H27:H29)</f>
        <v>639.43999999999994</v>
      </c>
    </row>
    <row r="32" spans="2:11" ht="38.25" x14ac:dyDescent="0.2">
      <c r="B32" s="401"/>
      <c r="C32" s="401" t="s">
        <v>5021</v>
      </c>
      <c r="D32" s="402" t="s">
        <v>5022</v>
      </c>
      <c r="E32" s="401" t="s">
        <v>1256</v>
      </c>
      <c r="F32" s="403" t="s">
        <v>4165</v>
      </c>
      <c r="G32" s="403" t="s">
        <v>4166</v>
      </c>
      <c r="H32" s="223" t="s">
        <v>4167</v>
      </c>
      <c r="I32" s="399">
        <f>H37</f>
        <v>684.49999999999989</v>
      </c>
      <c r="J32" s="399" t="str">
        <f>UPPER(D32)</f>
        <v>CONCRETO USINADO BOMBEAVEL, CLASSE DE RESISTENCIA C30, COM BRITA 0 E 1, SLUMP =  190 +/- 20 MM, INCLUSO SERVICO DE BOMBEAMENTO (NBR 8953) PARA ESCADA</v>
      </c>
      <c r="K32" s="224">
        <f>H37</f>
        <v>684.49999999999989</v>
      </c>
    </row>
    <row r="33" spans="2:8" ht="38.25" x14ac:dyDescent="0.2">
      <c r="B33" s="404" t="s">
        <v>4161</v>
      </c>
      <c r="C33" s="404">
        <v>96557</v>
      </c>
      <c r="D33" s="405" t="s">
        <v>5035</v>
      </c>
      <c r="E33" s="404" t="s">
        <v>1256</v>
      </c>
      <c r="F33" s="406">
        <v>1.05</v>
      </c>
      <c r="G33" s="407">
        <f>IFERROR(VLOOKUP(C33,INS_05_2021!A:D,4,0),VLOOKUP(C33,SERV_05_2021!A:E,4,0))</f>
        <v>565.46</v>
      </c>
      <c r="H33" s="225">
        <f>TRUNC(F33*G33,2)</f>
        <v>593.73</v>
      </c>
    </row>
    <row r="34" spans="2:8" ht="25.5" x14ac:dyDescent="0.2">
      <c r="B34" s="404" t="s">
        <v>4161</v>
      </c>
      <c r="C34" s="404">
        <v>25950</v>
      </c>
      <c r="D34" s="405" t="s">
        <v>4154</v>
      </c>
      <c r="E34" s="404" t="s">
        <v>4119</v>
      </c>
      <c r="F34" s="406">
        <f>F33</f>
        <v>1.05</v>
      </c>
      <c r="G34" s="407">
        <f>IFERROR(VLOOKUP(C34,INS_05_2021!A:D,4,0),VLOOKUP(C34,SERV_05_2021!A:E,4,0))</f>
        <v>42.92</v>
      </c>
      <c r="H34" s="225">
        <f>TRUNC(F34*G34,2)</f>
        <v>45.06</v>
      </c>
    </row>
    <row r="35" spans="2:8" ht="25.5" x14ac:dyDescent="0.2">
      <c r="B35" s="404" t="s">
        <v>4163</v>
      </c>
      <c r="C35" s="408">
        <v>88309</v>
      </c>
      <c r="D35" s="405" t="s">
        <v>3953</v>
      </c>
      <c r="E35" s="404" t="s">
        <v>655</v>
      </c>
      <c r="F35" s="406">
        <v>1</v>
      </c>
      <c r="G35" s="407">
        <f>IFERROR(VLOOKUP(C35,INS_05_2021!A:D,4,0),VLOOKUP(C35,SERV_05_2021!A:E,4,0))</f>
        <v>17.670000000000002</v>
      </c>
      <c r="H35" s="225">
        <f>TRUNC(F35*G35,2)</f>
        <v>17.670000000000002</v>
      </c>
    </row>
    <row r="36" spans="2:8" ht="26.25" thickBot="1" x14ac:dyDescent="0.25">
      <c r="B36" s="404" t="s">
        <v>4163</v>
      </c>
      <c r="C36" s="408">
        <v>88316</v>
      </c>
      <c r="D36" s="405" t="s">
        <v>3960</v>
      </c>
      <c r="E36" s="404" t="s">
        <v>655</v>
      </c>
      <c r="F36" s="406">
        <v>2</v>
      </c>
      <c r="G36" s="407">
        <f>IFERROR(VLOOKUP(C36,INS_05_2021!A:D,4,0),VLOOKUP(C36,SERV_05_2021!A:E,4,0))</f>
        <v>14.02</v>
      </c>
      <c r="H36" s="225">
        <f>TRUNC(F36*G36,2)</f>
        <v>28.04</v>
      </c>
    </row>
    <row r="37" spans="2:8" ht="13.5" thickBot="1" x14ac:dyDescent="0.25">
      <c r="H37" s="226">
        <f>SUM(H33:H36)</f>
        <v>684.49999999999989</v>
      </c>
    </row>
  </sheetData>
  <sheetCalcPr fullCalcOnLoad="1"/>
  <autoFilter ref="B1:H37"/>
  <mergeCells count="2">
    <mergeCell ref="B9:H9"/>
    <mergeCell ref="D3:H3"/>
  </mergeCells>
  <printOptions horizontalCentered="1"/>
  <pageMargins left="0.51181102362204722" right="0.51181102362204722" top="0.78740157480314965" bottom="0.78740157480314965" header="0.31496062992125984" footer="0.31496062992125984"/>
  <pageSetup scale="60" firstPageNumber="23" fitToHeight="0" orientation="portrait" useFirstPageNumber="1" r:id="rId1"/>
  <headerFooter>
    <oddFooter>Página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404"/>
  <sheetViews>
    <sheetView view="pageBreakPreview" topLeftCell="B1383" zoomScaleNormal="100" zoomScaleSheetLayoutView="100" workbookViewId="0">
      <selection activeCell="B1383" sqref="A1:IV65536"/>
    </sheetView>
  </sheetViews>
  <sheetFormatPr defaultRowHeight="12.75" x14ac:dyDescent="0.25"/>
  <cols>
    <col min="1" max="1" width="9.140625" style="439"/>
    <col min="2" max="2" width="26.42578125" style="439" customWidth="1"/>
    <col min="3" max="3" width="11.85546875" style="453" bestFit="1" customWidth="1"/>
    <col min="4" max="4" width="67.42578125" style="454" customWidth="1"/>
    <col min="5" max="5" width="14.85546875" style="439" bestFit="1" customWidth="1"/>
    <col min="6" max="6" width="18" style="455" bestFit="1" customWidth="1"/>
    <col min="7" max="7" width="12.140625" style="439" customWidth="1"/>
    <col min="8" max="8" width="16.85546875" style="503" customWidth="1"/>
    <col min="9" max="9" width="11.42578125" style="439" customWidth="1"/>
    <col min="10" max="10" width="9.140625" style="439" customWidth="1"/>
    <col min="11" max="16384" width="9.140625" style="439"/>
  </cols>
  <sheetData>
    <row r="2" spans="2:9" x14ac:dyDescent="0.25">
      <c r="B2" s="436"/>
      <c r="C2" s="354"/>
      <c r="D2" s="437"/>
      <c r="E2" s="356"/>
      <c r="F2" s="438"/>
      <c r="G2" s="213"/>
      <c r="H2" s="357"/>
    </row>
    <row r="3" spans="2:9" ht="54" customHeight="1" x14ac:dyDescent="0.25">
      <c r="B3" s="440"/>
      <c r="C3" s="441"/>
      <c r="D3" s="536"/>
      <c r="E3" s="536"/>
      <c r="F3" s="536"/>
      <c r="G3" s="536"/>
      <c r="H3" s="536"/>
    </row>
    <row r="4" spans="2:9" x14ac:dyDescent="0.2">
      <c r="B4" s="385" t="s">
        <v>9904</v>
      </c>
      <c r="C4" s="412" t="s">
        <v>9906</v>
      </c>
      <c r="D4" s="378"/>
      <c r="E4" s="375"/>
      <c r="F4" s="409"/>
      <c r="G4" s="42" t="s">
        <v>4732</v>
      </c>
      <c r="H4" s="371" t="s">
        <v>14040</v>
      </c>
    </row>
    <row r="5" spans="2:9" x14ac:dyDescent="0.25">
      <c r="B5" s="386" t="s">
        <v>9907</v>
      </c>
      <c r="C5" s="413" t="s">
        <v>9876</v>
      </c>
      <c r="D5" s="379"/>
      <c r="E5" s="368"/>
      <c r="F5" s="410"/>
      <c r="G5" s="39" t="s">
        <v>4733</v>
      </c>
      <c r="H5" s="366">
        <v>0.27</v>
      </c>
    </row>
    <row r="6" spans="2:9" x14ac:dyDescent="0.25">
      <c r="B6" s="386" t="s">
        <v>9908</v>
      </c>
      <c r="C6" s="413" t="s">
        <v>9909</v>
      </c>
      <c r="D6" s="442"/>
      <c r="E6" s="388"/>
      <c r="F6" s="443"/>
      <c r="G6" s="39" t="s">
        <v>4780</v>
      </c>
      <c r="H6" s="366">
        <v>0.15</v>
      </c>
    </row>
    <row r="7" spans="2:9" x14ac:dyDescent="0.25">
      <c r="B7" s="387" t="s">
        <v>9905</v>
      </c>
      <c r="C7" s="364">
        <v>44317</v>
      </c>
      <c r="D7" s="444"/>
      <c r="E7" s="445"/>
      <c r="F7" s="446"/>
      <c r="G7" s="43"/>
      <c r="H7" s="376"/>
    </row>
    <row r="8" spans="2:9" x14ac:dyDescent="0.25">
      <c r="B8" s="388"/>
      <c r="C8" s="368"/>
      <c r="D8" s="442"/>
      <c r="E8" s="388"/>
      <c r="F8" s="447"/>
      <c r="G8" s="388"/>
      <c r="H8" s="440"/>
    </row>
    <row r="9" spans="2:9" x14ac:dyDescent="0.25">
      <c r="B9" s="514" t="s">
        <v>10359</v>
      </c>
      <c r="C9" s="515"/>
      <c r="D9" s="515"/>
      <c r="E9" s="515"/>
      <c r="F9" s="515"/>
      <c r="G9" s="515"/>
      <c r="H9" s="516"/>
    </row>
    <row r="10" spans="2:9" x14ac:dyDescent="0.25">
      <c r="B10" s="388"/>
      <c r="C10" s="368"/>
      <c r="D10" s="442"/>
      <c r="E10" s="388"/>
      <c r="F10" s="447"/>
      <c r="G10" s="388"/>
      <c r="H10" s="439"/>
    </row>
    <row r="11" spans="2:9" ht="25.5" x14ac:dyDescent="0.25">
      <c r="B11" s="401" t="s">
        <v>4160</v>
      </c>
      <c r="C11" s="401" t="s">
        <v>4168</v>
      </c>
      <c r="D11" s="448" t="s">
        <v>1870</v>
      </c>
      <c r="E11" s="401" t="s">
        <v>239</v>
      </c>
      <c r="F11" s="449" t="s">
        <v>4165</v>
      </c>
      <c r="G11" s="403" t="s">
        <v>4166</v>
      </c>
      <c r="H11" s="223" t="s">
        <v>4167</v>
      </c>
      <c r="I11" s="439">
        <f>H15</f>
        <v>512.55000000000007</v>
      </c>
    </row>
    <row r="12" spans="2:9" ht="25.5" x14ac:dyDescent="0.25">
      <c r="B12" s="404" t="s">
        <v>4161</v>
      </c>
      <c r="C12" s="404">
        <v>2377</v>
      </c>
      <c r="D12" s="450" t="str">
        <f>IFERROR(VLOOKUP(C12,INS_05_2021!A:D,2,0),VLOOKUP(C12,SERV_05_2021!A:E,2,0))</f>
        <v>DISJUNTOR TERMOMAGNETICO TRIPOLAR 200 A / 600 V, TIPO FXD / ICC - 35 KA</v>
      </c>
      <c r="E12" s="404" t="str">
        <f>IFERROR(VLOOKUP(C12,INS_05_2021!A:D,3,0),VLOOKUP(C12,SERV_05_2021!A:E,3,0))</f>
        <v xml:space="preserve">UN    </v>
      </c>
      <c r="F12" s="451" t="s">
        <v>4162</v>
      </c>
      <c r="G12" s="406">
        <f>IFERROR(VLOOKUP(C12,INS_05_2021!A:D,4,0),VLOOKUP(C12,SERV_05_2021!A:E,4,0))</f>
        <v>499.63</v>
      </c>
      <c r="H12" s="452">
        <f>TRUNC(F12*G12,2)</f>
        <v>499.63</v>
      </c>
    </row>
    <row r="13" spans="2:9" x14ac:dyDescent="0.25">
      <c r="B13" s="404" t="s">
        <v>4163</v>
      </c>
      <c r="C13" s="408">
        <v>88247</v>
      </c>
      <c r="D13" s="450" t="str">
        <f>IFERROR(VLOOKUP(C13,INS_05_2021!A:D,2,0),VLOOKUP(C13,SERV_05_2021!A:E,2,0))</f>
        <v>AUXILIAR DE ELETRICISTA COM ENCARGOS COMPLEMENTARES</v>
      </c>
      <c r="E13" s="404" t="str">
        <f>IFERROR(VLOOKUP(C13,INS_05_2021!A:D,3,0),VLOOKUP(C13,SERV_05_2021!A:E,3,0))</f>
        <v>H</v>
      </c>
      <c r="F13" s="451" t="s">
        <v>4164</v>
      </c>
      <c r="G13" s="406">
        <f>IFERROR(VLOOKUP(C13,INS_05_2021!A:D,4,0),VLOOKUP(C13,SERV_05_2021!A:E,4,0))</f>
        <v>14</v>
      </c>
      <c r="H13" s="452">
        <f>TRUNC(F13*G13,2)</f>
        <v>5.6</v>
      </c>
    </row>
    <row r="14" spans="2:9" ht="13.5" thickBot="1" x14ac:dyDescent="0.3">
      <c r="B14" s="404" t="s">
        <v>4163</v>
      </c>
      <c r="C14" s="408">
        <v>88264</v>
      </c>
      <c r="D14" s="450" t="str">
        <f>IFERROR(VLOOKUP(C14,INS_05_2021!A:D,2,0),VLOOKUP(C14,SERV_05_2021!A:E,2,0))</f>
        <v>ELETRICISTA COM ENCARGOS COMPLEMENTARES</v>
      </c>
      <c r="E14" s="404" t="str">
        <f>IFERROR(VLOOKUP(C14,INS_05_2021!A:D,3,0),VLOOKUP(C14,SERV_05_2021!A:E,3,0))</f>
        <v>H</v>
      </c>
      <c r="F14" s="451" t="s">
        <v>4164</v>
      </c>
      <c r="G14" s="406">
        <f>IFERROR(VLOOKUP(C14,INS_05_2021!A:D,4,0),VLOOKUP(C14,SERV_05_2021!A:E,4,0))</f>
        <v>18.3</v>
      </c>
      <c r="H14" s="452">
        <f>TRUNC(F14*G14,2)</f>
        <v>7.32</v>
      </c>
    </row>
    <row r="15" spans="2:9" ht="13.5" thickBot="1" x14ac:dyDescent="0.3">
      <c r="H15" s="456">
        <f>SUM(H12:H14)</f>
        <v>512.55000000000007</v>
      </c>
    </row>
    <row r="18" spans="2:10" ht="38.25" x14ac:dyDescent="0.25">
      <c r="B18" s="401" t="s">
        <v>4160</v>
      </c>
      <c r="C18" s="401" t="s">
        <v>4172</v>
      </c>
      <c r="D18" s="448" t="s">
        <v>4174</v>
      </c>
      <c r="E18" s="401" t="s">
        <v>187</v>
      </c>
      <c r="F18" s="449" t="s">
        <v>4165</v>
      </c>
      <c r="G18" s="403" t="s">
        <v>4166</v>
      </c>
      <c r="H18" s="223" t="s">
        <v>4167</v>
      </c>
      <c r="I18" s="439">
        <f>H23</f>
        <v>329.44</v>
      </c>
    </row>
    <row r="19" spans="2:10" ht="38.25" x14ac:dyDescent="0.25">
      <c r="B19" s="404" t="s">
        <v>4161</v>
      </c>
      <c r="C19" s="404">
        <v>882</v>
      </c>
      <c r="D19" s="450" t="str">
        <f>IFERROR(VLOOKUP(C19,INS_05_2021!A:D,2,0),VLOOKUP(C19,SERV_05_2021!A:E,2,0))</f>
        <v>CABO DE COBRE, RIGIDO, CLASSE 2, COMPACTADO, BLINDADO, ISOLACAO EM EPR OU XLPE, COBERTURA ANTICHAMA EM PVC, PEAD OU HFFR, 1 CONDUTOR, 20/35 KV, SECAO NOMINAL 185 MM2</v>
      </c>
      <c r="E19" s="404" t="str">
        <f>IFERROR(VLOOKUP(C19,INS_05_2021!A:D,3,0),VLOOKUP(C19,SERV_05_2021!A:E,3,0))</f>
        <v xml:space="preserve">M     </v>
      </c>
      <c r="F19" s="451" t="s">
        <v>4162</v>
      </c>
      <c r="G19" s="406">
        <f>IFERROR(VLOOKUP(C19,INS_05_2021!A:D,4,0),VLOOKUP(C19,SERV_05_2021!A:E,4,0))</f>
        <v>314.87</v>
      </c>
      <c r="H19" s="452">
        <f>TRUNC(F19*G19,2)</f>
        <v>314.87</v>
      </c>
    </row>
    <row r="20" spans="2:10" ht="25.5" x14ac:dyDescent="0.25">
      <c r="B20" s="404" t="s">
        <v>4161</v>
      </c>
      <c r="C20" s="404">
        <v>21127</v>
      </c>
      <c r="D20" s="450" t="str">
        <f>IFERROR(VLOOKUP(C20,INS_05_2021!A:D,2,0),VLOOKUP(C20,SERV_05_2021!A:E,2,0))</f>
        <v>FITA ISOLANTE ADESIVA ANTICHAMA, USO ATE 750 V, EM ROLO DE 19 MM X 5 M</v>
      </c>
      <c r="E20" s="404" t="str">
        <f>IFERROR(VLOOKUP(C20,INS_05_2021!A:D,3,0),VLOOKUP(C20,SERV_05_2021!A:E,3,0))</f>
        <v xml:space="preserve">UN    </v>
      </c>
      <c r="F20" s="451" t="s">
        <v>4164</v>
      </c>
      <c r="G20" s="406">
        <f>IFERROR(VLOOKUP(C20,INS_05_2021!A:D,4,0),VLOOKUP(C20,SERV_05_2021!A:E,4,0))</f>
        <v>4.1399999999999997</v>
      </c>
      <c r="H20" s="452">
        <f>TRUNC(F20*G20,2)</f>
        <v>1.65</v>
      </c>
    </row>
    <row r="21" spans="2:10" x14ac:dyDescent="0.25">
      <c r="B21" s="404" t="s">
        <v>4163</v>
      </c>
      <c r="C21" s="408">
        <v>88247</v>
      </c>
      <c r="D21" s="450" t="str">
        <f>IFERROR(VLOOKUP(C21,INS_05_2021!A:D,2,0),VLOOKUP(C21,SERV_05_2021!A:E,2,0))</f>
        <v>AUXILIAR DE ELETRICISTA COM ENCARGOS COMPLEMENTARES</v>
      </c>
      <c r="E21" s="404" t="str">
        <f>IFERROR(VLOOKUP(C21,INS_05_2021!A:D,3,0),VLOOKUP(C21,SERV_05_2021!A:E,3,0))</f>
        <v>H</v>
      </c>
      <c r="F21" s="451" t="s">
        <v>4164</v>
      </c>
      <c r="G21" s="406">
        <f>IFERROR(VLOOKUP(C21,INS_05_2021!A:D,4,0),VLOOKUP(C21,SERV_05_2021!A:E,4,0))</f>
        <v>14</v>
      </c>
      <c r="H21" s="452">
        <f>TRUNC(F21*G21,2)</f>
        <v>5.6</v>
      </c>
    </row>
    <row r="22" spans="2:10" ht="13.5" thickBot="1" x14ac:dyDescent="0.3">
      <c r="B22" s="404" t="s">
        <v>4163</v>
      </c>
      <c r="C22" s="408">
        <v>88264</v>
      </c>
      <c r="D22" s="450" t="str">
        <f>IFERROR(VLOOKUP(C22,INS_05_2021!A:D,2,0),VLOOKUP(C22,SERV_05_2021!A:E,2,0))</f>
        <v>ELETRICISTA COM ENCARGOS COMPLEMENTARES</v>
      </c>
      <c r="E22" s="404" t="str">
        <f>IFERROR(VLOOKUP(C22,INS_05_2021!A:D,3,0),VLOOKUP(C22,SERV_05_2021!A:E,3,0))</f>
        <v>H</v>
      </c>
      <c r="F22" s="451" t="s">
        <v>4164</v>
      </c>
      <c r="G22" s="406">
        <f>IFERROR(VLOOKUP(C22,INS_05_2021!A:D,4,0),VLOOKUP(C22,SERV_05_2021!A:E,4,0))</f>
        <v>18.3</v>
      </c>
      <c r="H22" s="452">
        <f>TRUNC(F22*G22,2)</f>
        <v>7.32</v>
      </c>
    </row>
    <row r="23" spans="2:10" ht="13.5" thickBot="1" x14ac:dyDescent="0.3">
      <c r="H23" s="456">
        <f>SUM(H19:H22)</f>
        <v>329.44</v>
      </c>
    </row>
    <row r="25" spans="2:10" ht="38.25" x14ac:dyDescent="0.25">
      <c r="B25" s="401" t="s">
        <v>4160</v>
      </c>
      <c r="C25" s="401" t="s">
        <v>4173</v>
      </c>
      <c r="D25" s="448" t="s">
        <v>4175</v>
      </c>
      <c r="E25" s="401" t="s">
        <v>187</v>
      </c>
      <c r="F25" s="449" t="s">
        <v>4165</v>
      </c>
      <c r="G25" s="403" t="s">
        <v>4166</v>
      </c>
      <c r="H25" s="223" t="s">
        <v>4167</v>
      </c>
      <c r="I25" s="439">
        <f>H30</f>
        <v>226.84</v>
      </c>
    </row>
    <row r="26" spans="2:10" ht="25.5" x14ac:dyDescent="0.25">
      <c r="B26" s="404" t="s">
        <v>4161</v>
      </c>
      <c r="C26" s="404">
        <v>914</v>
      </c>
      <c r="D26" s="450" t="str">
        <f>IFERROR(VLOOKUP(C26,INS_05_2021!A:D,2,0),VLOOKUP(C26,SERV_05_2021!A:E,2,0))</f>
        <v>CABO DE COBRE UNIPOLAR 95 MM2, BLINDADO, ISOLACAO 6/10 KV EPR, COBERTURA EM PVC</v>
      </c>
      <c r="E26" s="404" t="str">
        <f>IFERROR(VLOOKUP(C26,INS_05_2021!A:D,3,0),VLOOKUP(C26,SERV_05_2021!A:E,3,0))</f>
        <v xml:space="preserve">M     </v>
      </c>
      <c r="F26" s="451" t="s">
        <v>4162</v>
      </c>
      <c r="G26" s="406">
        <f>IFERROR(VLOOKUP(C26,INS_05_2021!A:D,4,0),VLOOKUP(C26,SERV_05_2021!A:E,4,0))</f>
        <v>212.27</v>
      </c>
      <c r="H26" s="452">
        <f>TRUNC(F26*G26,2)</f>
        <v>212.27</v>
      </c>
    </row>
    <row r="27" spans="2:10" ht="25.5" x14ac:dyDescent="0.25">
      <c r="B27" s="404" t="s">
        <v>4161</v>
      </c>
      <c r="C27" s="404">
        <v>21127</v>
      </c>
      <c r="D27" s="450" t="str">
        <f>IFERROR(VLOOKUP(C27,INS_05_2021!A:D,2,0),VLOOKUP(C27,SERV_05_2021!A:E,2,0))</f>
        <v>FITA ISOLANTE ADESIVA ANTICHAMA, USO ATE 750 V, EM ROLO DE 19 MM X 5 M</v>
      </c>
      <c r="E27" s="404" t="str">
        <f>IFERROR(VLOOKUP(C27,INS_05_2021!A:D,3,0),VLOOKUP(C27,SERV_05_2021!A:E,3,0))</f>
        <v xml:space="preserve">UN    </v>
      </c>
      <c r="F27" s="451" t="s">
        <v>4164</v>
      </c>
      <c r="G27" s="406">
        <f>IFERROR(VLOOKUP(C27,INS_05_2021!A:D,4,0),VLOOKUP(C27,SERV_05_2021!A:E,4,0))</f>
        <v>4.1399999999999997</v>
      </c>
      <c r="H27" s="452">
        <f>TRUNC(F27*G27,2)</f>
        <v>1.65</v>
      </c>
    </row>
    <row r="28" spans="2:10" x14ac:dyDescent="0.25">
      <c r="B28" s="404" t="s">
        <v>4163</v>
      </c>
      <c r="C28" s="408">
        <v>88247</v>
      </c>
      <c r="D28" s="450" t="str">
        <f>IFERROR(VLOOKUP(C28,INS_05_2021!A:D,2,0),VLOOKUP(C28,SERV_05_2021!A:E,2,0))</f>
        <v>AUXILIAR DE ELETRICISTA COM ENCARGOS COMPLEMENTARES</v>
      </c>
      <c r="E28" s="404" t="str">
        <f>IFERROR(VLOOKUP(C28,INS_05_2021!A:D,3,0),VLOOKUP(C28,SERV_05_2021!A:E,3,0))</f>
        <v>H</v>
      </c>
      <c r="F28" s="451" t="s">
        <v>4164</v>
      </c>
      <c r="G28" s="406">
        <f>IFERROR(VLOOKUP(C28,INS_05_2021!A:D,4,0),VLOOKUP(C28,SERV_05_2021!A:E,4,0))</f>
        <v>14</v>
      </c>
      <c r="H28" s="452">
        <f>TRUNC(F28*G28,2)</f>
        <v>5.6</v>
      </c>
    </row>
    <row r="29" spans="2:10" ht="13.5" thickBot="1" x14ac:dyDescent="0.3">
      <c r="B29" s="404" t="s">
        <v>4163</v>
      </c>
      <c r="C29" s="408">
        <v>88264</v>
      </c>
      <c r="D29" s="450" t="str">
        <f>IFERROR(VLOOKUP(C29,INS_05_2021!A:D,2,0),VLOOKUP(C29,SERV_05_2021!A:E,2,0))</f>
        <v>ELETRICISTA COM ENCARGOS COMPLEMENTARES</v>
      </c>
      <c r="E29" s="404" t="str">
        <f>IFERROR(VLOOKUP(C29,INS_05_2021!A:D,3,0),VLOOKUP(C29,SERV_05_2021!A:E,3,0))</f>
        <v>H</v>
      </c>
      <c r="F29" s="451" t="s">
        <v>4164</v>
      </c>
      <c r="G29" s="406">
        <f>IFERROR(VLOOKUP(C29,INS_05_2021!A:D,4,0),VLOOKUP(C29,SERV_05_2021!A:E,4,0))</f>
        <v>18.3</v>
      </c>
      <c r="H29" s="457">
        <f>TRUNC(F29*G29,2)</f>
        <v>7.32</v>
      </c>
    </row>
    <row r="30" spans="2:10" ht="13.5" thickBot="1" x14ac:dyDescent="0.3">
      <c r="H30" s="456">
        <f>SUM(H26:H29)</f>
        <v>226.84</v>
      </c>
    </row>
    <row r="32" spans="2:10" ht="25.5" x14ac:dyDescent="0.25">
      <c r="B32" s="401" t="s">
        <v>4160</v>
      </c>
      <c r="C32" s="401" t="s">
        <v>4176</v>
      </c>
      <c r="D32" s="448" t="s">
        <v>4178</v>
      </c>
      <c r="E32" s="401" t="s">
        <v>239</v>
      </c>
      <c r="F32" s="449" t="s">
        <v>4165</v>
      </c>
      <c r="G32" s="403" t="s">
        <v>4166</v>
      </c>
      <c r="H32" s="223" t="s">
        <v>4167</v>
      </c>
      <c r="I32" s="439">
        <f>H36</f>
        <v>93.6</v>
      </c>
      <c r="J32" s="439" t="str">
        <f>UPPER(D32)</f>
        <v>DISPOSITIVO DE PROTEÇÃO CONTRA SURTO 175 V - 8 KA</v>
      </c>
    </row>
    <row r="33" spans="2:10" ht="25.5" x14ac:dyDescent="0.25">
      <c r="B33" s="404" t="s">
        <v>4161</v>
      </c>
      <c r="C33" s="404">
        <v>39465</v>
      </c>
      <c r="D33" s="380" t="str">
        <f>IFERROR(VLOOKUP(C33,INS_05_2021!A:D,2,0),VLOOKUP(C33,SERV_05_2021!A:E,2,0))</f>
        <v>DISPOSITIVO DPS CLASSE II, 1 POLO, TENSAO MAXIMA DE 175 V, CORRENTE MAXIMA DE *20* KA (TIPO AC)</v>
      </c>
      <c r="E33" s="381" t="str">
        <f>IFERROR(VLOOKUP(C33,INS_05_2021!A:D,3,0),VLOOKUP(C33,SERV_05_2021!A:E,3,0))</f>
        <v xml:space="preserve">UN    </v>
      </c>
      <c r="F33" s="458">
        <v>1</v>
      </c>
      <c r="G33" s="406">
        <f>IFERROR(VLOOKUP(C33,INS_05_2021!A:D,4,0),VLOOKUP(C33,SERV_05_2021!A:E,4,0))</f>
        <v>61.3</v>
      </c>
      <c r="H33" s="459">
        <f>TRUNC(F33*G33,2)</f>
        <v>61.3</v>
      </c>
    </row>
    <row r="34" spans="2:10" x14ac:dyDescent="0.25">
      <c r="B34" s="404" t="s">
        <v>4163</v>
      </c>
      <c r="C34" s="408">
        <v>88247</v>
      </c>
      <c r="D34" s="450" t="str">
        <f>IFERROR(VLOOKUP(C34,INS_05_2021!A:D,2,0),VLOOKUP(C34,SERV_05_2021!A:E,2,0))</f>
        <v>AUXILIAR DE ELETRICISTA COM ENCARGOS COMPLEMENTARES</v>
      </c>
      <c r="E34" s="404" t="str">
        <f>IFERROR(VLOOKUP(C34,INS_05_2021!A:D,3,0),VLOOKUP(C34,SERV_05_2021!A:E,3,0))</f>
        <v>H</v>
      </c>
      <c r="F34" s="451">
        <v>1</v>
      </c>
      <c r="G34" s="406">
        <f>IFERROR(VLOOKUP(C34,INS_05_2021!A:D,4,0),VLOOKUP(C34,SERV_05_2021!A:E,4,0))</f>
        <v>14</v>
      </c>
      <c r="H34" s="459">
        <f>TRUNC(F34*G34,2)</f>
        <v>14</v>
      </c>
    </row>
    <row r="35" spans="2:10" ht="13.5" thickBot="1" x14ac:dyDescent="0.3">
      <c r="B35" s="404" t="s">
        <v>4163</v>
      </c>
      <c r="C35" s="408">
        <v>88264</v>
      </c>
      <c r="D35" s="450" t="str">
        <f>IFERROR(VLOOKUP(C35,INS_05_2021!A:D,2,0),VLOOKUP(C35,SERV_05_2021!A:E,2,0))</f>
        <v>ELETRICISTA COM ENCARGOS COMPLEMENTARES</v>
      </c>
      <c r="E35" s="404" t="str">
        <f>IFERROR(VLOOKUP(C35,INS_05_2021!A:D,3,0),VLOOKUP(C35,SERV_05_2021!A:E,3,0))</f>
        <v>H</v>
      </c>
      <c r="F35" s="451">
        <v>1</v>
      </c>
      <c r="G35" s="406">
        <f>IFERROR(VLOOKUP(C35,INS_05_2021!A:D,4,0),VLOOKUP(C35,SERV_05_2021!A:E,4,0))</f>
        <v>18.3</v>
      </c>
      <c r="H35" s="460">
        <f>TRUNC(F35*G35,2)</f>
        <v>18.3</v>
      </c>
    </row>
    <row r="36" spans="2:10" ht="13.5" thickBot="1" x14ac:dyDescent="0.3">
      <c r="H36" s="456">
        <f>SUM(H33:H35)</f>
        <v>93.6</v>
      </c>
    </row>
    <row r="38" spans="2:10" ht="25.5" x14ac:dyDescent="0.25">
      <c r="B38" s="401" t="s">
        <v>4160</v>
      </c>
      <c r="C38" s="401" t="s">
        <v>4187</v>
      </c>
      <c r="D38" s="448" t="s">
        <v>4188</v>
      </c>
      <c r="E38" s="401" t="s">
        <v>239</v>
      </c>
      <c r="F38" s="449" t="s">
        <v>4165</v>
      </c>
      <c r="G38" s="403" t="s">
        <v>4166</v>
      </c>
      <c r="H38" s="223" t="s">
        <v>4167</v>
      </c>
      <c r="I38" s="439">
        <f>H42</f>
        <v>29.299999999999997</v>
      </c>
      <c r="J38" s="439" t="str">
        <f>UPPER(D38)</f>
        <v xml:space="preserve">COTOVELO RETO 50X50MM CHAPA 18 PARA ELETROCALHA FURADA TIPO C PRÉ-GALV. QUEN </v>
      </c>
    </row>
    <row r="39" spans="2:10" ht="38.25" x14ac:dyDescent="0.25">
      <c r="B39" s="404" t="s">
        <v>4161</v>
      </c>
      <c r="C39" s="408">
        <v>96559</v>
      </c>
      <c r="D39" s="450" t="str">
        <f>IFERROR(VLOOKUP(C39,INS_05_2021!A:D,2,0),VLOOKUP(C39,SERV_05_2021!A:E,2,0))</f>
        <v>SUPORTE PARA DUTO EM CHAPA GALVANIZADA BITOLA 26, ESPAÇADO A CADA 1 M, EM PERFILADO DE SEÇÃO 38X76 MM, POR ÁREA DE DUTO FIXADO. AF_07/2017</v>
      </c>
      <c r="E39" s="404" t="str">
        <f>IFERROR(VLOOKUP(C39,INS_05_2021!A:D,3,0),VLOOKUP(C39,SERV_05_2021!A:E,3,0))</f>
        <v>M2</v>
      </c>
      <c r="F39" s="451">
        <v>0.81</v>
      </c>
      <c r="G39" s="407">
        <f>IFERROR(VLOOKUP(C39,INS_05_2021!A:D,4,0),VLOOKUP(C39,SERV_05_2021!A:E,4,0))</f>
        <v>24.22</v>
      </c>
      <c r="H39" s="452">
        <f>TRUNC(F39*G39,2)</f>
        <v>19.61</v>
      </c>
    </row>
    <row r="40" spans="2:10" x14ac:dyDescent="0.25">
      <c r="B40" s="404" t="s">
        <v>4163</v>
      </c>
      <c r="C40" s="408">
        <v>88247</v>
      </c>
      <c r="D40" s="450" t="str">
        <f>IFERROR(VLOOKUP(C40,INS_05_2021!A:D,2,0),VLOOKUP(C40,SERV_05_2021!A:E,2,0))</f>
        <v>AUXILIAR DE ELETRICISTA COM ENCARGOS COMPLEMENTARES</v>
      </c>
      <c r="E40" s="404" t="str">
        <f>IFERROR(VLOOKUP(C40,INS_05_2021!A:D,3,0),VLOOKUP(C40,SERV_05_2021!A:E,3,0))</f>
        <v>H</v>
      </c>
      <c r="F40" s="451">
        <v>0.3</v>
      </c>
      <c r="G40" s="406">
        <f>IFERROR(VLOOKUP(C40,INS_05_2021!A:D,4,0),VLOOKUP(C40,SERV_05_2021!A:E,4,0))</f>
        <v>14</v>
      </c>
      <c r="H40" s="452">
        <f>TRUNC(F40*G40,2)</f>
        <v>4.2</v>
      </c>
    </row>
    <row r="41" spans="2:10" ht="13.5" thickBot="1" x14ac:dyDescent="0.3">
      <c r="B41" s="404" t="s">
        <v>4163</v>
      </c>
      <c r="C41" s="408">
        <v>88264</v>
      </c>
      <c r="D41" s="450" t="str">
        <f>IFERROR(VLOOKUP(C41,INS_05_2021!A:D,2,0),VLOOKUP(C41,SERV_05_2021!A:E,2,0))</f>
        <v>ELETRICISTA COM ENCARGOS COMPLEMENTARES</v>
      </c>
      <c r="E41" s="404" t="str">
        <f>IFERROR(VLOOKUP(C41,INS_05_2021!A:D,3,0),VLOOKUP(C41,SERV_05_2021!A:E,3,0))</f>
        <v>H</v>
      </c>
      <c r="F41" s="451">
        <v>0.3</v>
      </c>
      <c r="G41" s="406">
        <f>IFERROR(VLOOKUP(C41,INS_05_2021!A:D,4,0),VLOOKUP(C41,SERV_05_2021!A:E,4,0))</f>
        <v>18.3</v>
      </c>
      <c r="H41" s="457">
        <f>TRUNC(F41*G41,2)</f>
        <v>5.49</v>
      </c>
    </row>
    <row r="42" spans="2:10" ht="13.5" thickBot="1" x14ac:dyDescent="0.3">
      <c r="H42" s="456">
        <f>SUM(H39:H41)</f>
        <v>29.299999999999997</v>
      </c>
    </row>
    <row r="44" spans="2:10" ht="25.5" x14ac:dyDescent="0.25">
      <c r="B44" s="401" t="s">
        <v>4160</v>
      </c>
      <c r="C44" s="401" t="s">
        <v>4189</v>
      </c>
      <c r="D44" s="448" t="s">
        <v>4190</v>
      </c>
      <c r="E44" s="401" t="s">
        <v>239</v>
      </c>
      <c r="F44" s="449" t="s">
        <v>4165</v>
      </c>
      <c r="G44" s="403" t="s">
        <v>4166</v>
      </c>
      <c r="H44" s="223" t="s">
        <v>4167</v>
      </c>
      <c r="I44" s="439">
        <f>H48</f>
        <v>36.08</v>
      </c>
      <c r="J44" s="439" t="str">
        <f>UPPER(D44)</f>
        <v xml:space="preserve">COTOVELO RETO 100X50MM CHAPA 18 PARA ELETROCALHA FURADA TIPO C PRÉ-GALV. QUEN </v>
      </c>
    </row>
    <row r="45" spans="2:10" ht="38.25" x14ac:dyDescent="0.25">
      <c r="B45" s="404" t="s">
        <v>4161</v>
      </c>
      <c r="C45" s="408">
        <v>96559</v>
      </c>
      <c r="D45" s="450" t="str">
        <f>IFERROR(VLOOKUP(C45,INS_05_2021!A:D,2,0),VLOOKUP(C45,SERV_05_2021!A:E,2,0))</f>
        <v>SUPORTE PARA DUTO EM CHAPA GALVANIZADA BITOLA 26, ESPAÇADO A CADA 1 M, EM PERFILADO DE SEÇÃO 38X76 MM, POR ÁREA DE DUTO FIXADO. AF_07/2017</v>
      </c>
      <c r="E45" s="404" t="str">
        <f>IFERROR(VLOOKUP(C45,INS_05_2021!A:D,3,0),VLOOKUP(C45,SERV_05_2021!A:E,3,0))</f>
        <v>M2</v>
      </c>
      <c r="F45" s="451">
        <v>1.0900000000000001</v>
      </c>
      <c r="G45" s="407">
        <f>IFERROR(VLOOKUP(C45,INS_05_2021!A:D,4,0),VLOOKUP(C45,SERV_05_2021!A:E,4,0))</f>
        <v>24.22</v>
      </c>
      <c r="H45" s="452">
        <f>TRUNC(F45*G45,2)</f>
        <v>26.39</v>
      </c>
    </row>
    <row r="46" spans="2:10" x14ac:dyDescent="0.25">
      <c r="B46" s="404" t="s">
        <v>4163</v>
      </c>
      <c r="C46" s="408">
        <v>88247</v>
      </c>
      <c r="D46" s="450" t="str">
        <f>IFERROR(VLOOKUP(C46,INS_05_2021!A:D,2,0),VLOOKUP(C46,SERV_05_2021!A:E,2,0))</f>
        <v>AUXILIAR DE ELETRICISTA COM ENCARGOS COMPLEMENTARES</v>
      </c>
      <c r="E46" s="404" t="str">
        <f>IFERROR(VLOOKUP(C46,INS_05_2021!A:D,3,0),VLOOKUP(C46,SERV_05_2021!A:E,3,0))</f>
        <v>H</v>
      </c>
      <c r="F46" s="451">
        <v>0.3</v>
      </c>
      <c r="G46" s="406">
        <f>IFERROR(VLOOKUP(C46,INS_05_2021!A:D,4,0),VLOOKUP(C46,SERV_05_2021!A:E,4,0))</f>
        <v>14</v>
      </c>
      <c r="H46" s="452">
        <f>TRUNC(F46*G46,2)</f>
        <v>4.2</v>
      </c>
    </row>
    <row r="47" spans="2:10" ht="13.5" thickBot="1" x14ac:dyDescent="0.3">
      <c r="B47" s="404" t="s">
        <v>4163</v>
      </c>
      <c r="C47" s="408">
        <v>88264</v>
      </c>
      <c r="D47" s="450" t="str">
        <f>IFERROR(VLOOKUP(C47,INS_05_2021!A:D,2,0),VLOOKUP(C47,SERV_05_2021!A:E,2,0))</f>
        <v>ELETRICISTA COM ENCARGOS COMPLEMENTARES</v>
      </c>
      <c r="E47" s="404" t="str">
        <f>IFERROR(VLOOKUP(C47,INS_05_2021!A:D,3,0),VLOOKUP(C47,SERV_05_2021!A:E,3,0))</f>
        <v>H</v>
      </c>
      <c r="F47" s="451">
        <v>0.3</v>
      </c>
      <c r="G47" s="406">
        <f>IFERROR(VLOOKUP(C47,INS_05_2021!A:D,4,0),VLOOKUP(C47,SERV_05_2021!A:E,4,0))</f>
        <v>18.3</v>
      </c>
      <c r="H47" s="457">
        <f>TRUNC(F47*G47,2)</f>
        <v>5.49</v>
      </c>
    </row>
    <row r="48" spans="2:10" ht="13.5" thickBot="1" x14ac:dyDescent="0.3">
      <c r="H48" s="456">
        <f>SUM(H45:H47)</f>
        <v>36.08</v>
      </c>
    </row>
    <row r="50" spans="2:10" ht="25.5" x14ac:dyDescent="0.25">
      <c r="B50" s="401" t="s">
        <v>4160</v>
      </c>
      <c r="C50" s="401" t="s">
        <v>4191</v>
      </c>
      <c r="D50" s="448" t="s">
        <v>5270</v>
      </c>
      <c r="E50" s="401" t="s">
        <v>187</v>
      </c>
      <c r="F50" s="449" t="s">
        <v>4165</v>
      </c>
      <c r="G50" s="403" t="s">
        <v>4166</v>
      </c>
      <c r="H50" s="223" t="s">
        <v>4167</v>
      </c>
      <c r="I50" s="439">
        <f>H54</f>
        <v>16.950000000000003</v>
      </c>
      <c r="J50" s="439" t="str">
        <f>UPPER(D50)</f>
        <v>ELETROCALHA FURADA TIPO C PRÉ-GALV. QUEN 100X50MM CHAPA 26</v>
      </c>
    </row>
    <row r="51" spans="2:10" ht="38.25" x14ac:dyDescent="0.25">
      <c r="B51" s="404" t="s">
        <v>4161</v>
      </c>
      <c r="C51" s="408">
        <v>96559</v>
      </c>
      <c r="D51" s="450" t="str">
        <f>IFERROR(VLOOKUP(C51,INS_05_2021!A:D,2,0),VLOOKUP(C51,SERV_05_2021!A:E,2,0))</f>
        <v>SUPORTE PARA DUTO EM CHAPA GALVANIZADA BITOLA 26, ESPAÇADO A CADA 1 M, EM PERFILADO DE SEÇÃO 38X76 MM, POR ÁREA DE DUTO FIXADO. AF_07/2017</v>
      </c>
      <c r="E51" s="404" t="str">
        <f>IFERROR(VLOOKUP(C51,INS_05_2021!A:D,3,0),VLOOKUP(C51,SERV_05_2021!A:E,3,0))</f>
        <v>M2</v>
      </c>
      <c r="F51" s="451">
        <v>0.30000000000000004</v>
      </c>
      <c r="G51" s="407">
        <f>IFERROR(VLOOKUP(C51,INS_05_2021!A:D,4,0),VLOOKUP(C51,SERV_05_2021!A:E,4,0))</f>
        <v>24.22</v>
      </c>
      <c r="H51" s="452">
        <f>TRUNC(F51*G51,2)</f>
        <v>7.26</v>
      </c>
    </row>
    <row r="52" spans="2:10" x14ac:dyDescent="0.25">
      <c r="B52" s="404" t="s">
        <v>4163</v>
      </c>
      <c r="C52" s="408">
        <v>88247</v>
      </c>
      <c r="D52" s="450" t="str">
        <f>IFERROR(VLOOKUP(C52,INS_05_2021!A:D,2,0),VLOOKUP(C52,SERV_05_2021!A:E,2,0))</f>
        <v>AUXILIAR DE ELETRICISTA COM ENCARGOS COMPLEMENTARES</v>
      </c>
      <c r="E52" s="404" t="str">
        <f>IFERROR(VLOOKUP(C52,INS_05_2021!A:D,3,0),VLOOKUP(C52,SERV_05_2021!A:E,3,0))</f>
        <v>H</v>
      </c>
      <c r="F52" s="451">
        <v>0.3</v>
      </c>
      <c r="G52" s="406">
        <f>IFERROR(VLOOKUP(C52,INS_05_2021!A:D,4,0),VLOOKUP(C52,SERV_05_2021!A:E,4,0))</f>
        <v>14</v>
      </c>
      <c r="H52" s="452">
        <f>TRUNC(F52*G52,2)</f>
        <v>4.2</v>
      </c>
    </row>
    <row r="53" spans="2:10" ht="13.5" thickBot="1" x14ac:dyDescent="0.3">
      <c r="B53" s="404" t="s">
        <v>4163</v>
      </c>
      <c r="C53" s="408">
        <v>88264</v>
      </c>
      <c r="D53" s="450" t="str">
        <f>IFERROR(VLOOKUP(C53,INS_05_2021!A:D,2,0),VLOOKUP(C53,SERV_05_2021!A:E,2,0))</f>
        <v>ELETRICISTA COM ENCARGOS COMPLEMENTARES</v>
      </c>
      <c r="E53" s="404" t="str">
        <f>IFERROR(VLOOKUP(C53,INS_05_2021!A:D,3,0),VLOOKUP(C53,SERV_05_2021!A:E,3,0))</f>
        <v>H</v>
      </c>
      <c r="F53" s="451">
        <v>0.3</v>
      </c>
      <c r="G53" s="406">
        <f>IFERROR(VLOOKUP(C53,INS_05_2021!A:D,4,0),VLOOKUP(C53,SERV_05_2021!A:E,4,0))</f>
        <v>18.3</v>
      </c>
      <c r="H53" s="457">
        <f>TRUNC(F53*G53,2)</f>
        <v>5.49</v>
      </c>
    </row>
    <row r="54" spans="2:10" ht="13.5" thickBot="1" x14ac:dyDescent="0.3">
      <c r="H54" s="456">
        <f>SUM(H51:H53)</f>
        <v>16.950000000000003</v>
      </c>
    </row>
    <row r="56" spans="2:10" ht="25.5" x14ac:dyDescent="0.25">
      <c r="B56" s="401" t="s">
        <v>4160</v>
      </c>
      <c r="C56" s="401" t="s">
        <v>4192</v>
      </c>
      <c r="D56" s="448" t="s">
        <v>5269</v>
      </c>
      <c r="E56" s="401" t="s">
        <v>187</v>
      </c>
      <c r="F56" s="449" t="s">
        <v>4165</v>
      </c>
      <c r="G56" s="403" t="s">
        <v>4166</v>
      </c>
      <c r="H56" s="223" t="s">
        <v>4167</v>
      </c>
      <c r="I56" s="439">
        <f>H60</f>
        <v>19.41</v>
      </c>
      <c r="J56" s="439" t="str">
        <f>UPPER(D56)</f>
        <v>ELETROCALHA FURADA TIPO C PRÉ-GALV. QUEN 150X50MM CHAPA 26</v>
      </c>
    </row>
    <row r="57" spans="2:10" ht="38.25" x14ac:dyDescent="0.25">
      <c r="B57" s="404" t="s">
        <v>4161</v>
      </c>
      <c r="C57" s="408">
        <v>96559</v>
      </c>
      <c r="D57" s="450" t="str">
        <f>IFERROR(VLOOKUP(C57,INS_05_2021!A:D,2,0),VLOOKUP(C57,SERV_05_2021!A:E,2,0))</f>
        <v>SUPORTE PARA DUTO EM CHAPA GALVANIZADA BITOLA 26, ESPAÇADO A CADA 1 M, EM PERFILADO DE SEÇÃO 38X76 MM, POR ÁREA DE DUTO FIXADO. AF_07/2017</v>
      </c>
      <c r="E57" s="404" t="str">
        <f>IFERROR(VLOOKUP(C57,INS_05_2021!A:D,3,0),VLOOKUP(C57,SERV_05_2021!A:E,3,0))</f>
        <v>M2</v>
      </c>
      <c r="F57" s="451">
        <v>0.375</v>
      </c>
      <c r="G57" s="407">
        <f>IFERROR(VLOOKUP(C57,INS_05_2021!A:D,4,0),VLOOKUP(C57,SERV_05_2021!A:E,4,0))</f>
        <v>24.22</v>
      </c>
      <c r="H57" s="452">
        <f>TRUNC(F57*G57,2)</f>
        <v>9.08</v>
      </c>
    </row>
    <row r="58" spans="2:10" x14ac:dyDescent="0.25">
      <c r="B58" s="404" t="s">
        <v>4163</v>
      </c>
      <c r="C58" s="408">
        <v>88247</v>
      </c>
      <c r="D58" s="450" t="str">
        <f>IFERROR(VLOOKUP(C58,INS_05_2021!A:D,2,0),VLOOKUP(C58,SERV_05_2021!A:E,2,0))</f>
        <v>AUXILIAR DE ELETRICISTA COM ENCARGOS COMPLEMENTARES</v>
      </c>
      <c r="E58" s="404" t="str">
        <f>IFERROR(VLOOKUP(C58,INS_05_2021!A:D,3,0),VLOOKUP(C58,SERV_05_2021!A:E,3,0))</f>
        <v>H</v>
      </c>
      <c r="F58" s="451">
        <v>0.32</v>
      </c>
      <c r="G58" s="406">
        <f>IFERROR(VLOOKUP(C58,INS_05_2021!A:D,4,0),VLOOKUP(C58,SERV_05_2021!A:E,4,0))</f>
        <v>14</v>
      </c>
      <c r="H58" s="452">
        <f>TRUNC(F58*G58,2)</f>
        <v>4.4800000000000004</v>
      </c>
    </row>
    <row r="59" spans="2:10" ht="13.5" thickBot="1" x14ac:dyDescent="0.3">
      <c r="B59" s="404" t="s">
        <v>4163</v>
      </c>
      <c r="C59" s="408">
        <v>88264</v>
      </c>
      <c r="D59" s="450" t="str">
        <f>IFERROR(VLOOKUP(C59,INS_05_2021!A:D,2,0),VLOOKUP(C59,SERV_05_2021!A:E,2,0))</f>
        <v>ELETRICISTA COM ENCARGOS COMPLEMENTARES</v>
      </c>
      <c r="E59" s="404" t="str">
        <f>IFERROR(VLOOKUP(C59,INS_05_2021!A:D,3,0),VLOOKUP(C59,SERV_05_2021!A:E,3,0))</f>
        <v>H</v>
      </c>
      <c r="F59" s="451">
        <v>0.32</v>
      </c>
      <c r="G59" s="406">
        <f>IFERROR(VLOOKUP(C59,INS_05_2021!A:D,4,0),VLOOKUP(C59,SERV_05_2021!A:E,4,0))</f>
        <v>18.3</v>
      </c>
      <c r="H59" s="457">
        <f>TRUNC(F59*G59,2)</f>
        <v>5.85</v>
      </c>
    </row>
    <row r="60" spans="2:10" ht="13.5" thickBot="1" x14ac:dyDescent="0.3">
      <c r="H60" s="456">
        <f>SUM(H57:H59)</f>
        <v>19.41</v>
      </c>
    </row>
    <row r="62" spans="2:10" ht="25.5" x14ac:dyDescent="0.25">
      <c r="B62" s="401" t="s">
        <v>4160</v>
      </c>
      <c r="C62" s="401" t="s">
        <v>4776</v>
      </c>
      <c r="D62" s="448" t="s">
        <v>5267</v>
      </c>
      <c r="E62" s="401" t="s">
        <v>187</v>
      </c>
      <c r="F62" s="449" t="s">
        <v>4165</v>
      </c>
      <c r="G62" s="403" t="s">
        <v>4166</v>
      </c>
      <c r="H62" s="223" t="s">
        <v>4167</v>
      </c>
      <c r="I62" s="439">
        <f>H66</f>
        <v>25.42</v>
      </c>
      <c r="J62" s="439" t="str">
        <f>UPPER(D62)</f>
        <v>ELETROCALHA FURADA TIPO C PRÉ-GALV. QUEN 200X50MM CHAPA 26</v>
      </c>
    </row>
    <row r="63" spans="2:10" ht="38.25" x14ac:dyDescent="0.25">
      <c r="B63" s="404" t="s">
        <v>4161</v>
      </c>
      <c r="C63" s="408">
        <v>96559</v>
      </c>
      <c r="D63" s="450" t="str">
        <f>IFERROR(VLOOKUP(C63,INS_05_2021!A:D,2,0),VLOOKUP(C63,SERV_05_2021!A:E,2,0))</f>
        <v>SUPORTE PARA DUTO EM CHAPA GALVANIZADA BITOLA 26, ESPAÇADO A CADA 1 M, EM PERFILADO DE SEÇÃO 38X76 MM, POR ÁREA DE DUTO FIXADO. AF_07/2017</v>
      </c>
      <c r="E63" s="404" t="str">
        <f>IFERROR(VLOOKUP(C63,INS_05_2021!A:D,3,0),VLOOKUP(C63,SERV_05_2021!A:E,3,0))</f>
        <v>M2</v>
      </c>
      <c r="F63" s="451">
        <v>0.44999999999999996</v>
      </c>
      <c r="G63" s="407">
        <f>IFERROR(VLOOKUP(C63,INS_05_2021!A:D,4,0),VLOOKUP(C63,SERV_05_2021!A:E,4,0))</f>
        <v>24.22</v>
      </c>
      <c r="H63" s="452">
        <f>TRUNC(F63*G63,2)</f>
        <v>10.89</v>
      </c>
    </row>
    <row r="64" spans="2:10" x14ac:dyDescent="0.25">
      <c r="B64" s="404" t="s">
        <v>4163</v>
      </c>
      <c r="C64" s="408">
        <v>88247</v>
      </c>
      <c r="D64" s="450" t="str">
        <f>IFERROR(VLOOKUP(C64,INS_05_2021!A:D,2,0),VLOOKUP(C64,SERV_05_2021!A:E,2,0))</f>
        <v>AUXILIAR DE ELETRICISTA COM ENCARGOS COMPLEMENTARES</v>
      </c>
      <c r="E64" s="404" t="str">
        <f>IFERROR(VLOOKUP(C64,INS_05_2021!A:D,3,0),VLOOKUP(C64,SERV_05_2021!A:E,3,0))</f>
        <v>H</v>
      </c>
      <c r="F64" s="451">
        <v>0.45</v>
      </c>
      <c r="G64" s="406">
        <f>IFERROR(VLOOKUP(C64,INS_05_2021!A:D,4,0),VLOOKUP(C64,SERV_05_2021!A:E,4,0))</f>
        <v>14</v>
      </c>
      <c r="H64" s="452">
        <f>TRUNC(F64*G64,2)</f>
        <v>6.3</v>
      </c>
    </row>
    <row r="65" spans="2:10" ht="13.5" thickBot="1" x14ac:dyDescent="0.3">
      <c r="B65" s="404" t="s">
        <v>4163</v>
      </c>
      <c r="C65" s="408">
        <v>88264</v>
      </c>
      <c r="D65" s="450" t="str">
        <f>IFERROR(VLOOKUP(C65,INS_05_2021!A:D,2,0),VLOOKUP(C65,SERV_05_2021!A:E,2,0))</f>
        <v>ELETRICISTA COM ENCARGOS COMPLEMENTARES</v>
      </c>
      <c r="E65" s="404" t="str">
        <f>IFERROR(VLOOKUP(C65,INS_05_2021!A:D,3,0),VLOOKUP(C65,SERV_05_2021!A:E,3,0))</f>
        <v>H</v>
      </c>
      <c r="F65" s="451">
        <v>0.45</v>
      </c>
      <c r="G65" s="406">
        <f>IFERROR(VLOOKUP(C65,INS_05_2021!A:D,4,0),VLOOKUP(C65,SERV_05_2021!A:E,4,0))</f>
        <v>18.3</v>
      </c>
      <c r="H65" s="457">
        <f>TRUNC(F65*G65,2)</f>
        <v>8.23</v>
      </c>
    </row>
    <row r="66" spans="2:10" ht="13.5" thickBot="1" x14ac:dyDescent="0.3">
      <c r="H66" s="456">
        <f>SUM(H63:H65)</f>
        <v>25.42</v>
      </c>
    </row>
    <row r="68" spans="2:10" ht="25.5" x14ac:dyDescent="0.25">
      <c r="B68" s="401" t="s">
        <v>4160</v>
      </c>
      <c r="C68" s="401" t="s">
        <v>4193</v>
      </c>
      <c r="D68" s="448" t="s">
        <v>5268</v>
      </c>
      <c r="E68" s="401" t="s">
        <v>187</v>
      </c>
      <c r="F68" s="449" t="s">
        <v>4165</v>
      </c>
      <c r="G68" s="403" t="s">
        <v>4166</v>
      </c>
      <c r="H68" s="223" t="s">
        <v>4167</v>
      </c>
      <c r="I68" s="439">
        <f>H72</f>
        <v>8.4499999999999993</v>
      </c>
      <c r="J68" s="439" t="str">
        <f>UPPER(D68)</f>
        <v>ELETROCALHA FURADA TIPO C PRÉ-GALV. QUEN 50X50MM CHAPA 26</v>
      </c>
    </row>
    <row r="69" spans="2:10" s="466" customFormat="1" ht="38.25" x14ac:dyDescent="0.25">
      <c r="B69" s="461" t="s">
        <v>4161</v>
      </c>
      <c r="C69" s="462">
        <v>96559</v>
      </c>
      <c r="D69" s="463" t="str">
        <f>IFERROR(VLOOKUP(C69,INS_05_2021!A:D,2,0),VLOOKUP(C69,SERV_05_2021!A:E,2,0))</f>
        <v>SUPORTE PARA DUTO EM CHAPA GALVANIZADA BITOLA 26, ESPAÇADO A CADA 1 M, EM PERFILADO DE SEÇÃO 38X76 MM, POR ÁREA DE DUTO FIXADO. AF_07/2017</v>
      </c>
      <c r="E69" s="461" t="str">
        <f>IFERROR(VLOOKUP(C69,INS_05_2021!A:D,3,0),VLOOKUP(C69,SERV_05_2021!A:E,3,0))</f>
        <v>M2</v>
      </c>
      <c r="F69" s="464">
        <v>0.22499999999999998</v>
      </c>
      <c r="G69" s="465">
        <f>IFERROR(VLOOKUP(C69,INS_05_2021!A:D,4,0),VLOOKUP(C69,SERV_05_2021!A:E,4,0))</f>
        <v>24.22</v>
      </c>
      <c r="H69" s="220">
        <f>TRUNC(F69*G69,2)</f>
        <v>5.44</v>
      </c>
    </row>
    <row r="70" spans="2:10" s="466" customFormat="1" x14ac:dyDescent="0.25">
      <c r="B70" s="461" t="s">
        <v>4163</v>
      </c>
      <c r="C70" s="462">
        <v>88247</v>
      </c>
      <c r="D70" s="463" t="str">
        <f>IFERROR(VLOOKUP(C70,INS_05_2021!A:D,2,0),VLOOKUP(C70,SERV_05_2021!A:E,2,0))</f>
        <v>AUXILIAR DE ELETRICISTA COM ENCARGOS COMPLEMENTARES</v>
      </c>
      <c r="E70" s="461" t="str">
        <f>IFERROR(VLOOKUP(C70,INS_05_2021!A:D,3,0),VLOOKUP(C70,SERV_05_2021!A:E,3,0))</f>
        <v>H</v>
      </c>
      <c r="F70" s="464">
        <v>9.35E-2</v>
      </c>
      <c r="G70" s="465">
        <f>IFERROR(VLOOKUP(C70,INS_05_2021!A:D,4,0),VLOOKUP(C70,SERV_05_2021!A:E,4,0))</f>
        <v>14</v>
      </c>
      <c r="H70" s="220">
        <f>TRUNC(F70*G70,2)</f>
        <v>1.3</v>
      </c>
      <c r="I70" s="466">
        <f>I71/(G70+G71)</f>
        <v>0.20464396284829728</v>
      </c>
    </row>
    <row r="71" spans="2:10" s="466" customFormat="1" ht="13.5" thickBot="1" x14ac:dyDescent="0.3">
      <c r="B71" s="461" t="s">
        <v>4163</v>
      </c>
      <c r="C71" s="462">
        <v>88264</v>
      </c>
      <c r="D71" s="463" t="str">
        <f>IFERROR(VLOOKUP(C71,INS_05_2021!A:D,2,0),VLOOKUP(C71,SERV_05_2021!A:E,2,0))</f>
        <v>ELETRICISTA COM ENCARGOS COMPLEMENTARES</v>
      </c>
      <c r="E71" s="461" t="str">
        <f>IFERROR(VLOOKUP(C71,INS_05_2021!A:D,3,0),VLOOKUP(C71,SERV_05_2021!A:E,3,0))</f>
        <v>H</v>
      </c>
      <c r="F71" s="464">
        <f>F70</f>
        <v>9.35E-2</v>
      </c>
      <c r="G71" s="465">
        <f>IFERROR(VLOOKUP(C71,INS_05_2021!A:D,4,0),VLOOKUP(C71,SERV_05_2021!A:E,4,0))</f>
        <v>18.3</v>
      </c>
      <c r="H71" s="467">
        <f>TRUNC(F71*G71,2)</f>
        <v>1.71</v>
      </c>
      <c r="I71" s="468">
        <f>I72-H72</f>
        <v>6.6100000000000012</v>
      </c>
    </row>
    <row r="72" spans="2:10" ht="13.5" thickBot="1" x14ac:dyDescent="0.3">
      <c r="H72" s="456">
        <f>SUM(H69:H71)</f>
        <v>8.4499999999999993</v>
      </c>
      <c r="I72" s="439">
        <v>15.06</v>
      </c>
    </row>
    <row r="74" spans="2:10" ht="25.5" x14ac:dyDescent="0.25">
      <c r="B74" s="401" t="s">
        <v>4160</v>
      </c>
      <c r="C74" s="401" t="s">
        <v>4194</v>
      </c>
      <c r="D74" s="448" t="s">
        <v>5275</v>
      </c>
      <c r="E74" s="401" t="s">
        <v>239</v>
      </c>
      <c r="F74" s="449" t="s">
        <v>4165</v>
      </c>
      <c r="G74" s="403" t="s">
        <v>4166</v>
      </c>
      <c r="H74" s="223" t="s">
        <v>4167</v>
      </c>
      <c r="I74" s="439">
        <f>H78</f>
        <v>34.630000000000003</v>
      </c>
      <c r="J74" s="439" t="str">
        <f>UPPER(D74)</f>
        <v xml:space="preserve">TÊ RETO 100X100MM CHAPA 26 PARA ELETROCALHA FURADA TIPO C PRÉ-GALV. QUEN </v>
      </c>
    </row>
    <row r="75" spans="2:10" ht="38.25" x14ac:dyDescent="0.25">
      <c r="B75" s="404" t="s">
        <v>4161</v>
      </c>
      <c r="C75" s="408">
        <v>96559</v>
      </c>
      <c r="D75" s="450" t="str">
        <f>IFERROR(VLOOKUP(C75,INS_05_2021!A:D,2,0),VLOOKUP(C75,SERV_05_2021!A:E,2,0))</f>
        <v>SUPORTE PARA DUTO EM CHAPA GALVANIZADA BITOLA 26, ESPAÇADO A CADA 1 M, EM PERFILADO DE SEÇÃO 38X76 MM, POR ÁREA DE DUTO FIXADO. AF_07/2017</v>
      </c>
      <c r="E75" s="404" t="str">
        <f>IFERROR(VLOOKUP(C75,INS_05_2021!A:D,3,0),VLOOKUP(C75,SERV_05_2021!A:E,3,0))</f>
        <v>M2</v>
      </c>
      <c r="F75" s="451">
        <v>1.03</v>
      </c>
      <c r="G75" s="407">
        <f>IFERROR(VLOOKUP(C75,INS_05_2021!A:D,4,0),VLOOKUP(C75,SERV_05_2021!A:E,4,0))</f>
        <v>24.22</v>
      </c>
      <c r="H75" s="452">
        <f>TRUNC(F75*G75,2)</f>
        <v>24.94</v>
      </c>
      <c r="I75" s="439">
        <v>55.188000000000002</v>
      </c>
    </row>
    <row r="76" spans="2:10" x14ac:dyDescent="0.25">
      <c r="B76" s="404" t="s">
        <v>4163</v>
      </c>
      <c r="C76" s="408">
        <v>88247</v>
      </c>
      <c r="D76" s="450" t="str">
        <f>IFERROR(VLOOKUP(C76,INS_05_2021!A:D,2,0),VLOOKUP(C76,SERV_05_2021!A:E,2,0))</f>
        <v>AUXILIAR DE ELETRICISTA COM ENCARGOS COMPLEMENTARES</v>
      </c>
      <c r="E76" s="404" t="str">
        <f>IFERROR(VLOOKUP(C76,INS_05_2021!A:D,3,0),VLOOKUP(C76,SERV_05_2021!A:E,3,0))</f>
        <v>H</v>
      </c>
      <c r="F76" s="451">
        <v>0.3</v>
      </c>
      <c r="G76" s="406">
        <f>IFERROR(VLOOKUP(C76,INS_05_2021!A:D,4,0),VLOOKUP(C76,SERV_05_2021!A:E,4,0))</f>
        <v>14</v>
      </c>
      <c r="H76" s="452">
        <f>TRUNC(F76*G76,2)</f>
        <v>4.2</v>
      </c>
    </row>
    <row r="77" spans="2:10" ht="13.5" thickBot="1" x14ac:dyDescent="0.3">
      <c r="B77" s="404" t="s">
        <v>4163</v>
      </c>
      <c r="C77" s="408">
        <v>88264</v>
      </c>
      <c r="D77" s="450" t="str">
        <f>IFERROR(VLOOKUP(C77,INS_05_2021!A:D,2,0),VLOOKUP(C77,SERV_05_2021!A:E,2,0))</f>
        <v>ELETRICISTA COM ENCARGOS COMPLEMENTARES</v>
      </c>
      <c r="E77" s="404" t="str">
        <f>IFERROR(VLOOKUP(C77,INS_05_2021!A:D,3,0),VLOOKUP(C77,SERV_05_2021!A:E,3,0))</f>
        <v>H</v>
      </c>
      <c r="F77" s="451">
        <v>0.3</v>
      </c>
      <c r="G77" s="406">
        <f>IFERROR(VLOOKUP(C77,INS_05_2021!A:D,4,0),VLOOKUP(C77,SERV_05_2021!A:E,4,0))</f>
        <v>18.3</v>
      </c>
      <c r="H77" s="457">
        <f>TRUNC(F77*G77,2)</f>
        <v>5.49</v>
      </c>
    </row>
    <row r="78" spans="2:10" ht="13.5" thickBot="1" x14ac:dyDescent="0.3">
      <c r="H78" s="456">
        <f>SUM(H75:H77)</f>
        <v>34.630000000000003</v>
      </c>
    </row>
    <row r="80" spans="2:10" ht="25.5" x14ac:dyDescent="0.25">
      <c r="B80" s="401" t="s">
        <v>4160</v>
      </c>
      <c r="C80" s="401" t="s">
        <v>4195</v>
      </c>
      <c r="D80" s="448" t="s">
        <v>5276</v>
      </c>
      <c r="E80" s="401" t="s">
        <v>239</v>
      </c>
      <c r="F80" s="449" t="s">
        <v>4165</v>
      </c>
      <c r="G80" s="403" t="s">
        <v>4166</v>
      </c>
      <c r="H80" s="223" t="s">
        <v>4167</v>
      </c>
      <c r="I80" s="439">
        <f>H84</f>
        <v>42.870000000000005</v>
      </c>
      <c r="J80" s="439" t="str">
        <f>UPPER(D80)</f>
        <v xml:space="preserve">TÊ RETO 150X100MM CHAPA 26 PARA ELETROCALHA FURADA TIPO C PRÉ-GALV. QUEN </v>
      </c>
    </row>
    <row r="81" spans="2:10" ht="38.25" x14ac:dyDescent="0.25">
      <c r="B81" s="404" t="s">
        <v>4161</v>
      </c>
      <c r="C81" s="408">
        <v>96559</v>
      </c>
      <c r="D81" s="450" t="str">
        <f>IFERROR(VLOOKUP(C81,INS_05_2021!A:D,2,0),VLOOKUP(C81,SERV_05_2021!A:E,2,0))</f>
        <v>SUPORTE PARA DUTO EM CHAPA GALVANIZADA BITOLA 26, ESPAÇADO A CADA 1 M, EM PERFILADO DE SEÇÃO 38X76 MM, POR ÁREA DE DUTO FIXADO. AF_07/2017</v>
      </c>
      <c r="E81" s="404" t="str">
        <f>IFERROR(VLOOKUP(C81,INS_05_2021!A:D,3,0),VLOOKUP(C81,SERV_05_2021!A:E,3,0))</f>
        <v>M2</v>
      </c>
      <c r="F81" s="451">
        <v>1.37</v>
      </c>
      <c r="G81" s="407">
        <f>IFERROR(VLOOKUP(C81,INS_05_2021!A:D,4,0),VLOOKUP(C81,SERV_05_2021!A:E,4,0))</f>
        <v>24.22</v>
      </c>
      <c r="H81" s="452">
        <f>TRUNC(F81*G81,2)</f>
        <v>33.18</v>
      </c>
      <c r="I81" s="439">
        <v>73.188000000000002</v>
      </c>
    </row>
    <row r="82" spans="2:10" x14ac:dyDescent="0.25">
      <c r="B82" s="404" t="s">
        <v>4163</v>
      </c>
      <c r="C82" s="408">
        <v>88247</v>
      </c>
      <c r="D82" s="450" t="str">
        <f>IFERROR(VLOOKUP(C82,INS_05_2021!A:D,2,0),VLOOKUP(C82,SERV_05_2021!A:E,2,0))</f>
        <v>AUXILIAR DE ELETRICISTA COM ENCARGOS COMPLEMENTARES</v>
      </c>
      <c r="E82" s="404" t="str">
        <f>IFERROR(VLOOKUP(C82,INS_05_2021!A:D,3,0),VLOOKUP(C82,SERV_05_2021!A:E,3,0))</f>
        <v>H</v>
      </c>
      <c r="F82" s="451">
        <v>0.3</v>
      </c>
      <c r="G82" s="406">
        <f>IFERROR(VLOOKUP(C82,INS_05_2021!A:D,4,0),VLOOKUP(C82,SERV_05_2021!A:E,4,0))</f>
        <v>14</v>
      </c>
      <c r="H82" s="452">
        <f>TRUNC(F82*G82,2)</f>
        <v>4.2</v>
      </c>
    </row>
    <row r="83" spans="2:10" ht="13.5" thickBot="1" x14ac:dyDescent="0.3">
      <c r="B83" s="404" t="s">
        <v>4163</v>
      </c>
      <c r="C83" s="408">
        <v>88264</v>
      </c>
      <c r="D83" s="450" t="str">
        <f>IFERROR(VLOOKUP(C83,INS_05_2021!A:D,2,0),VLOOKUP(C83,SERV_05_2021!A:E,2,0))</f>
        <v>ELETRICISTA COM ENCARGOS COMPLEMENTARES</v>
      </c>
      <c r="E83" s="404" t="str">
        <f>IFERROR(VLOOKUP(C83,INS_05_2021!A:D,3,0),VLOOKUP(C83,SERV_05_2021!A:E,3,0))</f>
        <v>H</v>
      </c>
      <c r="F83" s="451">
        <v>0.3</v>
      </c>
      <c r="G83" s="406">
        <f>IFERROR(VLOOKUP(C83,INS_05_2021!A:D,4,0),VLOOKUP(C83,SERV_05_2021!A:E,4,0))</f>
        <v>18.3</v>
      </c>
      <c r="H83" s="457">
        <f>TRUNC(F83*G83,2)</f>
        <v>5.49</v>
      </c>
    </row>
    <row r="84" spans="2:10" ht="13.5" thickBot="1" x14ac:dyDescent="0.3">
      <c r="H84" s="456">
        <f>SUM(H81:H83)</f>
        <v>42.870000000000005</v>
      </c>
    </row>
    <row r="86" spans="2:10" ht="25.5" x14ac:dyDescent="0.25">
      <c r="B86" s="401" t="s">
        <v>4160</v>
      </c>
      <c r="C86" s="401" t="s">
        <v>4196</v>
      </c>
      <c r="D86" s="448" t="s">
        <v>5277</v>
      </c>
      <c r="E86" s="401" t="s">
        <v>239</v>
      </c>
      <c r="F86" s="449" t="s">
        <v>4165</v>
      </c>
      <c r="G86" s="403" t="s">
        <v>4166</v>
      </c>
      <c r="H86" s="223" t="s">
        <v>4167</v>
      </c>
      <c r="I86" s="439">
        <f>H90</f>
        <v>29.79</v>
      </c>
      <c r="J86" s="439" t="str">
        <f>UPPER(D86)</f>
        <v xml:space="preserve">TÊ RETO 50X50MM CHAPA 26 PARA ELETROCALHA FURADA TIPO C PRÉ-GALV. QUEN </v>
      </c>
    </row>
    <row r="87" spans="2:10" ht="38.25" x14ac:dyDescent="0.25">
      <c r="B87" s="404" t="s">
        <v>4161</v>
      </c>
      <c r="C87" s="408">
        <v>96559</v>
      </c>
      <c r="D87" s="450" t="str">
        <f>IFERROR(VLOOKUP(C87,INS_05_2021!A:D,2,0),VLOOKUP(C87,SERV_05_2021!A:E,2,0))</f>
        <v>SUPORTE PARA DUTO EM CHAPA GALVANIZADA BITOLA 26, ESPAÇADO A CADA 1 M, EM PERFILADO DE SEÇÃO 38X76 MM, POR ÁREA DE DUTO FIXADO. AF_07/2017</v>
      </c>
      <c r="E87" s="404" t="str">
        <f>IFERROR(VLOOKUP(C87,INS_05_2021!A:D,3,0),VLOOKUP(C87,SERV_05_2021!A:E,3,0))</f>
        <v>M2</v>
      </c>
      <c r="F87" s="451">
        <v>0.83</v>
      </c>
      <c r="G87" s="407">
        <f>IFERROR(VLOOKUP(C87,INS_05_2021!A:D,4,0),VLOOKUP(C87,SERV_05_2021!A:E,4,0))</f>
        <v>24.22</v>
      </c>
      <c r="H87" s="452">
        <f>TRUNC(F87*G87,2)</f>
        <v>20.100000000000001</v>
      </c>
      <c r="I87" s="439">
        <v>44.387999999999998</v>
      </c>
    </row>
    <row r="88" spans="2:10" x14ac:dyDescent="0.25">
      <c r="B88" s="404" t="s">
        <v>4163</v>
      </c>
      <c r="C88" s="408">
        <v>88247</v>
      </c>
      <c r="D88" s="450" t="str">
        <f>IFERROR(VLOOKUP(C88,INS_05_2021!A:D,2,0),VLOOKUP(C88,SERV_05_2021!A:E,2,0))</f>
        <v>AUXILIAR DE ELETRICISTA COM ENCARGOS COMPLEMENTARES</v>
      </c>
      <c r="E88" s="404" t="str">
        <f>IFERROR(VLOOKUP(C88,INS_05_2021!A:D,3,0),VLOOKUP(C88,SERV_05_2021!A:E,3,0))</f>
        <v>H</v>
      </c>
      <c r="F88" s="451">
        <v>0.3</v>
      </c>
      <c r="G88" s="406">
        <f>IFERROR(VLOOKUP(C88,INS_05_2021!A:D,4,0),VLOOKUP(C88,SERV_05_2021!A:E,4,0))</f>
        <v>14</v>
      </c>
      <c r="H88" s="452">
        <f>TRUNC(F88*G88,2)</f>
        <v>4.2</v>
      </c>
    </row>
    <row r="89" spans="2:10" ht="13.5" thickBot="1" x14ac:dyDescent="0.3">
      <c r="B89" s="404" t="s">
        <v>4163</v>
      </c>
      <c r="C89" s="408">
        <v>88264</v>
      </c>
      <c r="D89" s="450" t="str">
        <f>IFERROR(VLOOKUP(C89,INS_05_2021!A:D,2,0),VLOOKUP(C89,SERV_05_2021!A:E,2,0))</f>
        <v>ELETRICISTA COM ENCARGOS COMPLEMENTARES</v>
      </c>
      <c r="E89" s="404" t="str">
        <f>IFERROR(VLOOKUP(C89,INS_05_2021!A:D,3,0),VLOOKUP(C89,SERV_05_2021!A:E,3,0))</f>
        <v>H</v>
      </c>
      <c r="F89" s="451">
        <v>0.3</v>
      </c>
      <c r="G89" s="406">
        <f>IFERROR(VLOOKUP(C89,INS_05_2021!A:D,4,0),VLOOKUP(C89,SERV_05_2021!A:E,4,0))</f>
        <v>18.3</v>
      </c>
      <c r="H89" s="457">
        <f>TRUNC(F89*G89,2)</f>
        <v>5.49</v>
      </c>
    </row>
    <row r="90" spans="2:10" ht="13.5" thickBot="1" x14ac:dyDescent="0.3">
      <c r="H90" s="456">
        <f>SUM(H87:H89)</f>
        <v>29.79</v>
      </c>
    </row>
    <row r="92" spans="2:10" ht="25.5" x14ac:dyDescent="0.25">
      <c r="B92" s="401" t="s">
        <v>4160</v>
      </c>
      <c r="C92" s="401" t="s">
        <v>4197</v>
      </c>
      <c r="D92" s="448" t="s">
        <v>5278</v>
      </c>
      <c r="E92" s="401" t="s">
        <v>239</v>
      </c>
      <c r="F92" s="449" t="s">
        <v>4165</v>
      </c>
      <c r="G92" s="403" t="s">
        <v>4166</v>
      </c>
      <c r="H92" s="223" t="s">
        <v>4167</v>
      </c>
      <c r="I92" s="439">
        <f>H96</f>
        <v>25.83</v>
      </c>
      <c r="J92" s="439" t="str">
        <f>UPPER(D92)</f>
        <v xml:space="preserve">CRUZETA 90° RETO 150X100MM CHAPA 26 PARA ELETROCALHA FURADA TIPO C PRÉ-GALV. QUEN </v>
      </c>
    </row>
    <row r="93" spans="2:10" ht="38.25" x14ac:dyDescent="0.25">
      <c r="B93" s="404" t="s">
        <v>4161</v>
      </c>
      <c r="C93" s="408">
        <v>96559</v>
      </c>
      <c r="D93" s="450" t="str">
        <f>IFERROR(VLOOKUP(C93,INS_05_2021!A:D,2,0),VLOOKUP(C93,SERV_05_2021!A:E,2,0))</f>
        <v>SUPORTE PARA DUTO EM CHAPA GALVANIZADA BITOLA 26, ESPAÇADO A CADA 1 M, EM PERFILADO DE SEÇÃO 38X76 MM, POR ÁREA DE DUTO FIXADO. AF_07/2017</v>
      </c>
      <c r="E93" s="404" t="str">
        <f>IFERROR(VLOOKUP(C93,INS_05_2021!A:D,3,0),VLOOKUP(C93,SERV_05_2021!A:E,3,0))</f>
        <v>M2</v>
      </c>
      <c r="F93" s="451">
        <v>0.6</v>
      </c>
      <c r="G93" s="407">
        <f>IFERROR(VLOOKUP(C93,INS_05_2021!A:D,4,0),VLOOKUP(C93,SERV_05_2021!A:E,4,0))</f>
        <v>24.22</v>
      </c>
      <c r="H93" s="452">
        <f>TRUNC(F93*G93,2)</f>
        <v>14.53</v>
      </c>
      <c r="I93" s="439">
        <v>32</v>
      </c>
    </row>
    <row r="94" spans="2:10" x14ac:dyDescent="0.25">
      <c r="B94" s="404" t="s">
        <v>4163</v>
      </c>
      <c r="C94" s="408">
        <v>88247</v>
      </c>
      <c r="D94" s="450" t="str">
        <f>IFERROR(VLOOKUP(C94,INS_05_2021!A:D,2,0),VLOOKUP(C94,SERV_05_2021!A:E,2,0))</f>
        <v>AUXILIAR DE ELETRICISTA COM ENCARGOS COMPLEMENTARES</v>
      </c>
      <c r="E94" s="404" t="str">
        <f>IFERROR(VLOOKUP(C94,INS_05_2021!A:D,3,0),VLOOKUP(C94,SERV_05_2021!A:E,3,0))</f>
        <v>H</v>
      </c>
      <c r="F94" s="451">
        <v>0.35</v>
      </c>
      <c r="G94" s="406">
        <f>IFERROR(VLOOKUP(C94,INS_05_2021!A:D,4,0),VLOOKUP(C94,SERV_05_2021!A:E,4,0))</f>
        <v>14</v>
      </c>
      <c r="H94" s="452">
        <f>TRUNC(F94*G94,2)</f>
        <v>4.9000000000000004</v>
      </c>
    </row>
    <row r="95" spans="2:10" ht="13.5" thickBot="1" x14ac:dyDescent="0.3">
      <c r="B95" s="404" t="s">
        <v>4163</v>
      </c>
      <c r="C95" s="408">
        <v>88264</v>
      </c>
      <c r="D95" s="450" t="str">
        <f>IFERROR(VLOOKUP(C95,INS_05_2021!A:D,2,0),VLOOKUP(C95,SERV_05_2021!A:E,2,0))</f>
        <v>ELETRICISTA COM ENCARGOS COMPLEMENTARES</v>
      </c>
      <c r="E95" s="404" t="str">
        <f>IFERROR(VLOOKUP(C95,INS_05_2021!A:D,3,0),VLOOKUP(C95,SERV_05_2021!A:E,3,0))</f>
        <v>H</v>
      </c>
      <c r="F95" s="451">
        <v>0.35</v>
      </c>
      <c r="G95" s="406">
        <f>IFERROR(VLOOKUP(C95,INS_05_2021!A:D,4,0),VLOOKUP(C95,SERV_05_2021!A:E,4,0))</f>
        <v>18.3</v>
      </c>
      <c r="H95" s="457">
        <f>TRUNC(F95*G95,2)</f>
        <v>6.4</v>
      </c>
    </row>
    <row r="96" spans="2:10" ht="13.5" thickBot="1" x14ac:dyDescent="0.3">
      <c r="H96" s="456">
        <f>SUM(H93:H95)</f>
        <v>25.83</v>
      </c>
    </row>
    <row r="98" spans="2:10" ht="38.25" x14ac:dyDescent="0.25">
      <c r="B98" s="401" t="s">
        <v>4198</v>
      </c>
      <c r="C98" s="401" t="s">
        <v>4201</v>
      </c>
      <c r="D98" s="448" t="s">
        <v>4203</v>
      </c>
      <c r="E98" s="401" t="s">
        <v>187</v>
      </c>
      <c r="F98" s="449" t="s">
        <v>4165</v>
      </c>
      <c r="G98" s="403" t="s">
        <v>4166</v>
      </c>
      <c r="H98" s="223" t="s">
        <v>4167</v>
      </c>
      <c r="I98" s="439">
        <f>H103</f>
        <v>10.149999999999999</v>
      </c>
      <c r="J98" s="439" t="str">
        <f>UPPER(D98)</f>
        <v xml:space="preserve">ELETRODUTO FLEXÍVEL CORRUGADO, PVC, DN 50 MM (1.1/2"), PARA CIRCUITOS TERMINAIS, INSTALADO EM FORRO - FORNECIMENTO E INSTALAÇÃO. </v>
      </c>
    </row>
    <row r="99" spans="2:10" ht="38.25" x14ac:dyDescent="0.25">
      <c r="B99" s="404" t="s">
        <v>4161</v>
      </c>
      <c r="C99" s="404">
        <v>39246</v>
      </c>
      <c r="D99" s="450" t="str">
        <f>IFERROR(VLOOKUP(C99,INS_05_2021!A:D,2,0),VLOOKUP(C99,SERV_05_2021!A:E,2,0))</f>
        <v>ELETRODUTODUTO PEAD FLEXIVEL PAREDE SIMPLES, CORRUGACAO HELICOIDAL, COR PRETA, SEM ROSCA, DE 1 1/2",  PARA CABEAMENTO SUBTERRANEO (NBR 15715)</v>
      </c>
      <c r="E99" s="404" t="str">
        <f>IFERROR(VLOOKUP(C99,INS_05_2021!A:D,3,0),VLOOKUP(C99,SERV_05_2021!A:E,3,0))</f>
        <v xml:space="preserve">M     </v>
      </c>
      <c r="F99" s="451" t="s">
        <v>4199</v>
      </c>
      <c r="G99" s="406">
        <f>IFERROR(VLOOKUP(C99,INS_05_2021!A:D,4,0),VLOOKUP(C99,SERV_05_2021!A:E,4,0))</f>
        <v>3.83</v>
      </c>
      <c r="H99" s="452">
        <f>TRUNC(F99*G99,2)</f>
        <v>4.21</v>
      </c>
    </row>
    <row r="100" spans="2:10" x14ac:dyDescent="0.25">
      <c r="B100" s="404" t="s">
        <v>4163</v>
      </c>
      <c r="C100" s="408">
        <v>88247</v>
      </c>
      <c r="D100" s="450" t="s">
        <v>3901</v>
      </c>
      <c r="E100" s="404" t="s">
        <v>655</v>
      </c>
      <c r="F100" s="451" t="s">
        <v>4200</v>
      </c>
      <c r="G100" s="406">
        <f>IFERROR(VLOOKUP(C100,INS_05_2021!A:D,4,0),VLOOKUP(C100,SERV_05_2021!A:E,4,0))</f>
        <v>14</v>
      </c>
      <c r="H100" s="452">
        <f>TRUNC(F100*G100,2)</f>
        <v>1.26</v>
      </c>
    </row>
    <row r="101" spans="2:10" x14ac:dyDescent="0.25">
      <c r="B101" s="404" t="s">
        <v>4163</v>
      </c>
      <c r="C101" s="408">
        <v>88264</v>
      </c>
      <c r="D101" s="450" t="s">
        <v>3916</v>
      </c>
      <c r="E101" s="404" t="s">
        <v>655</v>
      </c>
      <c r="F101" s="451" t="s">
        <v>4200</v>
      </c>
      <c r="G101" s="406">
        <f>IFERROR(VLOOKUP(C101,INS_05_2021!A:D,4,0),VLOOKUP(C101,SERV_05_2021!A:E,4,0))</f>
        <v>18.3</v>
      </c>
      <c r="H101" s="457">
        <f>TRUNC(F101*G101,2)</f>
        <v>1.64</v>
      </c>
    </row>
    <row r="102" spans="2:10" ht="51.75" thickBot="1" x14ac:dyDescent="0.3">
      <c r="B102" s="404" t="s">
        <v>4163</v>
      </c>
      <c r="C102" s="408">
        <v>91171</v>
      </c>
      <c r="D102" s="450" t="str">
        <f>IFERROR(VLOOKUP(C102,INS_05_2021!A:D,2,0),VLOOKUP(C102,SERV_05_2021!A:E,2,0))</f>
        <v>FIXAÇÃO DE TUBOS HORIZONTAIS DE PVC, CPVC OU COBRE DIÂMETROS MAIORES QUE 40 MM E MENORES OU IGUAIS A 75 MM COM ABRAÇADEIRA METÁLICA RÍGIDA TIPO D 1 1/2", FIXADA EM PERFILADO EM LAJE. AF_05/2015</v>
      </c>
      <c r="E102" s="404" t="str">
        <f>IFERROR(VLOOKUP(C102,INS_05_2021!A:D,3,0),VLOOKUP(C102,SERV_05_2021!A:E,3,0))</f>
        <v>M</v>
      </c>
      <c r="F102" s="451" t="s">
        <v>4162</v>
      </c>
      <c r="G102" s="406">
        <f>IFERROR(VLOOKUP(C102,INS_05_2021!A:D,4,0),VLOOKUP(C102,SERV_05_2021!A:E,4,0))</f>
        <v>3.04</v>
      </c>
      <c r="H102" s="457">
        <f>TRUNC(F102*G102,2)</f>
        <v>3.04</v>
      </c>
    </row>
    <row r="103" spans="2:10" ht="13.5" thickBot="1" x14ac:dyDescent="0.3">
      <c r="H103" s="456">
        <f>SUM(H99:H102)</f>
        <v>10.149999999999999</v>
      </c>
    </row>
    <row r="105" spans="2:10" ht="38.25" x14ac:dyDescent="0.25">
      <c r="B105" s="401" t="s">
        <v>4198</v>
      </c>
      <c r="C105" s="401" t="s">
        <v>4202</v>
      </c>
      <c r="D105" s="448" t="s">
        <v>4204</v>
      </c>
      <c r="E105" s="401" t="s">
        <v>187</v>
      </c>
      <c r="F105" s="449" t="s">
        <v>4165</v>
      </c>
      <c r="G105" s="403" t="s">
        <v>4166</v>
      </c>
      <c r="H105" s="223" t="s">
        <v>4167</v>
      </c>
      <c r="I105" s="439">
        <f>H110</f>
        <v>12.96</v>
      </c>
      <c r="J105" s="439" t="str">
        <f>UPPER(D105)</f>
        <v xml:space="preserve">ELETRODUTO FLEXÍVEL CORRUGADO, PVC, DN 60 MM (2"), PARA CIRCUITOS TERMINAIS, INSTALADO EM FORRO - FORNECIMENTO E INSTALAÇÃO. </v>
      </c>
    </row>
    <row r="106" spans="2:10" ht="38.25" x14ac:dyDescent="0.25">
      <c r="B106" s="404" t="s">
        <v>4161</v>
      </c>
      <c r="C106" s="404">
        <v>2446</v>
      </c>
      <c r="D106" s="450" t="str">
        <f>IFERROR(VLOOKUP(C106,INS_05_2021!A:D,2,0),VLOOKUP(C106,SERV_05_2021!A:E,2,0))</f>
        <v>ELETRODUTO/DUTO PEAD FLEXIVEL PAREDE SIMPLES, CORRUGACAO HELICOIDAL, COR PRETA, SEM ROSCA, DE 2",  PARA CABEAMENTO SUBTERRANEO (NBR 15715)</v>
      </c>
      <c r="E106" s="404" t="str">
        <f>IFERROR(VLOOKUP(C106,INS_05_2021!A:D,3,0),VLOOKUP(C106,SERV_05_2021!A:E,3,0))</f>
        <v xml:space="preserve">M     </v>
      </c>
      <c r="F106" s="451" t="s">
        <v>4199</v>
      </c>
      <c r="G106" s="406">
        <f>IFERROR(VLOOKUP(C106,INS_05_2021!A:D,4,0),VLOOKUP(C106,SERV_05_2021!A:E,4,0))</f>
        <v>5.5</v>
      </c>
      <c r="H106" s="452">
        <f>TRUNC(F106*G106,2)</f>
        <v>6.05</v>
      </c>
    </row>
    <row r="107" spans="2:10" x14ac:dyDescent="0.25">
      <c r="B107" s="404" t="s">
        <v>4163</v>
      </c>
      <c r="C107" s="408">
        <v>88247</v>
      </c>
      <c r="D107" s="450" t="s">
        <v>3901</v>
      </c>
      <c r="E107" s="404" t="s">
        <v>655</v>
      </c>
      <c r="F107" s="451">
        <v>0.12</v>
      </c>
      <c r="G107" s="406">
        <f>IFERROR(VLOOKUP(C107,INS_05_2021!A:D,4,0),VLOOKUP(C107,SERV_05_2021!A:E,4,0))</f>
        <v>14</v>
      </c>
      <c r="H107" s="452">
        <f>TRUNC(F107*G107,2)</f>
        <v>1.68</v>
      </c>
    </row>
    <row r="108" spans="2:10" x14ac:dyDescent="0.25">
      <c r="B108" s="404" t="s">
        <v>4163</v>
      </c>
      <c r="C108" s="408">
        <v>88264</v>
      </c>
      <c r="D108" s="450" t="s">
        <v>3916</v>
      </c>
      <c r="E108" s="404" t="s">
        <v>655</v>
      </c>
      <c r="F108" s="451">
        <v>0.12</v>
      </c>
      <c r="G108" s="406">
        <f>IFERROR(VLOOKUP(C108,INS_05_2021!A:D,4,0),VLOOKUP(C108,SERV_05_2021!A:E,4,0))</f>
        <v>18.3</v>
      </c>
      <c r="H108" s="457">
        <f>TRUNC(F108*G108,2)</f>
        <v>2.19</v>
      </c>
    </row>
    <row r="109" spans="2:10" ht="51.75" thickBot="1" x14ac:dyDescent="0.3">
      <c r="B109" s="404" t="s">
        <v>4163</v>
      </c>
      <c r="C109" s="408">
        <v>91171</v>
      </c>
      <c r="D109" s="450" t="str">
        <f>IFERROR(VLOOKUP(C109,INS_05_2021!A:D,2,0),VLOOKUP(C109,SERV_05_2021!A:E,2,0))</f>
        <v>FIXAÇÃO DE TUBOS HORIZONTAIS DE PVC, CPVC OU COBRE DIÂMETROS MAIORES QUE 40 MM E MENORES OU IGUAIS A 75 MM COM ABRAÇADEIRA METÁLICA RÍGIDA TIPO D 1 1/2", FIXADA EM PERFILADO EM LAJE. AF_05/2015</v>
      </c>
      <c r="E109" s="404" t="str">
        <f>IFERROR(VLOOKUP(C109,INS_05_2021!A:D,3,0),VLOOKUP(C109,SERV_05_2021!A:E,3,0))</f>
        <v>M</v>
      </c>
      <c r="F109" s="451" t="s">
        <v>4162</v>
      </c>
      <c r="G109" s="406">
        <f>IFERROR(VLOOKUP(C109,INS_05_2021!A:D,4,0),VLOOKUP(C109,SERV_05_2021!A:E,4,0))</f>
        <v>3.04</v>
      </c>
      <c r="H109" s="457">
        <f>TRUNC(F109*G109,2)</f>
        <v>3.04</v>
      </c>
    </row>
    <row r="110" spans="2:10" ht="13.5" thickBot="1" x14ac:dyDescent="0.3">
      <c r="H110" s="456">
        <f>SUM(H106:H109)</f>
        <v>12.96</v>
      </c>
    </row>
    <row r="112" spans="2:10" ht="38.25" x14ac:dyDescent="0.25">
      <c r="B112" s="401" t="s">
        <v>4198</v>
      </c>
      <c r="C112" s="401" t="s">
        <v>4205</v>
      </c>
      <c r="D112" s="448" t="s">
        <v>4206</v>
      </c>
      <c r="E112" s="401" t="s">
        <v>187</v>
      </c>
      <c r="F112" s="449" t="s">
        <v>4165</v>
      </c>
      <c r="G112" s="403" t="s">
        <v>4166</v>
      </c>
      <c r="H112" s="223" t="s">
        <v>4167</v>
      </c>
      <c r="I112" s="439">
        <f>H117</f>
        <v>20.6</v>
      </c>
      <c r="J112" s="439" t="str">
        <f>UPPER(D112)</f>
        <v xml:space="preserve">ELETRODUTO FLEXÍVEL CORRUGADO, PVC, DN 100 MM (4"), PARA CIRCUITOS TERMINAIS, INSTALADO EM FORRO - FORNECIMENTO E INSTALAÇÃO. </v>
      </c>
    </row>
    <row r="113" spans="2:10" ht="38.25" x14ac:dyDescent="0.25">
      <c r="B113" s="404" t="s">
        <v>4161</v>
      </c>
      <c r="C113" s="404">
        <v>39248</v>
      </c>
      <c r="D113" s="450" t="str">
        <f>IFERROR(VLOOKUP(C113,INS_05_2021!A:D,2,0),VLOOKUP(C113,SERV_05_2021!A:E,2,0))</f>
        <v>ELETRODUTODUTO PEAD FLEXIVEL PAREDE SIMPLES, CORRUGACAO HELICOIDAL, COR PRETA, SEM ROSCA, DE 4",  PARA CABEAMENTO SUBTERRANEO (NBR 15715)</v>
      </c>
      <c r="E113" s="404" t="str">
        <f>IFERROR(VLOOKUP(C113,INS_05_2021!A:D,3,0),VLOOKUP(C113,SERV_05_2021!A:E,3,0))</f>
        <v xml:space="preserve">M     </v>
      </c>
      <c r="F113" s="451" t="s">
        <v>4199</v>
      </c>
      <c r="G113" s="406">
        <f>IFERROR(VLOOKUP(C113,INS_05_2021!A:D,4,0),VLOOKUP(C113,SERV_05_2021!A:E,4,0))</f>
        <v>10.74</v>
      </c>
      <c r="H113" s="452">
        <f>TRUNC(F113*G113,2)</f>
        <v>11.81</v>
      </c>
    </row>
    <row r="114" spans="2:10" x14ac:dyDescent="0.25">
      <c r="B114" s="404" t="s">
        <v>4163</v>
      </c>
      <c r="C114" s="408">
        <v>88247</v>
      </c>
      <c r="D114" s="450" t="s">
        <v>3901</v>
      </c>
      <c r="E114" s="404" t="s">
        <v>655</v>
      </c>
      <c r="F114" s="451">
        <v>0.115</v>
      </c>
      <c r="G114" s="406">
        <f>IFERROR(VLOOKUP(C114,INS_05_2021!A:D,4,0),VLOOKUP(C114,SERV_05_2021!A:E,4,0))</f>
        <v>14</v>
      </c>
      <c r="H114" s="452">
        <f>TRUNC(F114*G114,2)</f>
        <v>1.61</v>
      </c>
    </row>
    <row r="115" spans="2:10" x14ac:dyDescent="0.25">
      <c r="B115" s="404" t="s">
        <v>4163</v>
      </c>
      <c r="C115" s="408">
        <v>88264</v>
      </c>
      <c r="D115" s="450" t="s">
        <v>3916</v>
      </c>
      <c r="E115" s="404" t="s">
        <v>655</v>
      </c>
      <c r="F115" s="451">
        <v>0.15</v>
      </c>
      <c r="G115" s="406">
        <f>IFERROR(VLOOKUP(C115,INS_05_2021!A:D,4,0),VLOOKUP(C115,SERV_05_2021!A:E,4,0))</f>
        <v>18.3</v>
      </c>
      <c r="H115" s="457">
        <f>TRUNC(F115*G115,2)</f>
        <v>2.74</v>
      </c>
    </row>
    <row r="116" spans="2:10" ht="39" thickBot="1" x14ac:dyDescent="0.3">
      <c r="B116" s="404" t="s">
        <v>4163</v>
      </c>
      <c r="C116" s="408">
        <v>91172</v>
      </c>
      <c r="D116" s="450" t="str">
        <f>IFERROR(VLOOKUP(C116,INS_05_2021!A:D,2,0),VLOOKUP(C116,SERV_05_2021!A:E,2,0))</f>
        <v>FIXAÇÃO DE TUBOS HORIZONTAIS DE PVC, CPVC OU COBRE DIÂMETROS MAIORES QUE 75 MM COM ABRAÇADEIRA METÁLICA RÍGIDA TIPO D 3", FIXADA EM PERFILADO EM LAJE. AF_05/2015</v>
      </c>
      <c r="E116" s="404" t="str">
        <f>IFERROR(VLOOKUP(C116,INS_05_2021!A:D,3,0),VLOOKUP(C116,SERV_05_2021!A:E,3,0))</f>
        <v>M</v>
      </c>
      <c r="F116" s="451" t="s">
        <v>4162</v>
      </c>
      <c r="G116" s="406">
        <f>IFERROR(VLOOKUP(C116,INS_05_2021!A:D,4,0),VLOOKUP(C116,SERV_05_2021!A:E,4,0))</f>
        <v>4.4400000000000004</v>
      </c>
      <c r="H116" s="457">
        <f>TRUNC(F116*G116,2)</f>
        <v>4.4400000000000004</v>
      </c>
    </row>
    <row r="117" spans="2:10" ht="13.5" thickBot="1" x14ac:dyDescent="0.3">
      <c r="H117" s="456">
        <f>SUM(H113:H116)</f>
        <v>20.6</v>
      </c>
    </row>
    <row r="119" spans="2:10" ht="25.5" x14ac:dyDescent="0.25">
      <c r="B119" s="401" t="s">
        <v>4198</v>
      </c>
      <c r="C119" s="401" t="s">
        <v>4207</v>
      </c>
      <c r="D119" s="448" t="s">
        <v>4209</v>
      </c>
      <c r="E119" s="401" t="s">
        <v>4177</v>
      </c>
      <c r="F119" s="449" t="s">
        <v>4165</v>
      </c>
      <c r="G119" s="403" t="s">
        <v>4166</v>
      </c>
      <c r="H119" s="223" t="s">
        <v>4167</v>
      </c>
      <c r="I119" s="439">
        <f>H124</f>
        <v>138.19999999999999</v>
      </c>
      <c r="J119" s="439" t="str">
        <f>UPPER(D119)</f>
        <v>LUMINÁRIA LED SOBREPOR LEDVANCE DAMP-PROOF LED 2X18W</v>
      </c>
    </row>
    <row r="120" spans="2:10" x14ac:dyDescent="0.25">
      <c r="B120" s="404" t="s">
        <v>4161</v>
      </c>
      <c r="C120" s="404">
        <v>3811</v>
      </c>
      <c r="D120" s="450" t="str">
        <f>D119</f>
        <v>LUMINÁRIA LED SOBREPOR LEDVANCE DAMP-PROOF LED 2X18W</v>
      </c>
      <c r="E120" s="404" t="s">
        <v>4177</v>
      </c>
      <c r="F120" s="451">
        <v>1</v>
      </c>
      <c r="G120" s="407">
        <f>IFERROR(VLOOKUP(C120,INS_05_2021!A:D,4,0),VLOOKUP(C120,SERV_05_2021!A:E,4,0))</f>
        <v>79.099999999999994</v>
      </c>
      <c r="H120" s="452">
        <f>TRUNC(F120*G120,2)</f>
        <v>79.099999999999994</v>
      </c>
      <c r="I120" s="439">
        <v>128.4</v>
      </c>
    </row>
    <row r="121" spans="2:10" x14ac:dyDescent="0.25">
      <c r="B121" s="404" t="s">
        <v>4161</v>
      </c>
      <c r="C121" s="404">
        <v>39387</v>
      </c>
      <c r="D121" s="450" t="s">
        <v>4211</v>
      </c>
      <c r="E121" s="404" t="s">
        <v>4177</v>
      </c>
      <c r="F121" s="451">
        <v>2</v>
      </c>
      <c r="G121" s="407">
        <f>IFERROR(VLOOKUP(C121,INS_05_2021!A:D,4,0),VLOOKUP(C121,SERV_05_2021!A:E,4,0))</f>
        <v>13.4</v>
      </c>
      <c r="H121" s="452">
        <f>TRUNC(F121*G121,2)</f>
        <v>26.8</v>
      </c>
      <c r="I121" s="439">
        <v>30.96</v>
      </c>
    </row>
    <row r="122" spans="2:10" x14ac:dyDescent="0.25">
      <c r="B122" s="404" t="s">
        <v>4163</v>
      </c>
      <c r="C122" s="408">
        <v>88247</v>
      </c>
      <c r="D122" s="450" t="s">
        <v>3901</v>
      </c>
      <c r="E122" s="404" t="s">
        <v>655</v>
      </c>
      <c r="F122" s="451">
        <v>1</v>
      </c>
      <c r="G122" s="407">
        <f>IFERROR(VLOOKUP(C122,INS_05_2021!A:D,4,0),VLOOKUP(C122,SERV_05_2021!A:E,4,0))</f>
        <v>14</v>
      </c>
      <c r="H122" s="452">
        <f>TRUNC(F122*G122,2)</f>
        <v>14</v>
      </c>
    </row>
    <row r="123" spans="2:10" ht="13.5" thickBot="1" x14ac:dyDescent="0.3">
      <c r="B123" s="404" t="s">
        <v>4163</v>
      </c>
      <c r="C123" s="408">
        <v>88264</v>
      </c>
      <c r="D123" s="450" t="s">
        <v>3916</v>
      </c>
      <c r="E123" s="404" t="s">
        <v>655</v>
      </c>
      <c r="F123" s="451">
        <v>1</v>
      </c>
      <c r="G123" s="407">
        <f>IFERROR(VLOOKUP(C123,INS_05_2021!A:D,4,0),VLOOKUP(C123,SERV_05_2021!A:E,4,0))</f>
        <v>18.3</v>
      </c>
      <c r="H123" s="457">
        <f>TRUNC(F123*G123,2)</f>
        <v>18.3</v>
      </c>
    </row>
    <row r="124" spans="2:10" ht="13.5" thickBot="1" x14ac:dyDescent="0.3">
      <c r="H124" s="456">
        <f>SUM(H120:H123)</f>
        <v>138.19999999999999</v>
      </c>
    </row>
    <row r="126" spans="2:10" ht="25.5" x14ac:dyDescent="0.25">
      <c r="B126" s="401" t="s">
        <v>4198</v>
      </c>
      <c r="C126" s="401" t="s">
        <v>4208</v>
      </c>
      <c r="D126" s="448" t="s">
        <v>4210</v>
      </c>
      <c r="E126" s="401" t="s">
        <v>4177</v>
      </c>
      <c r="F126" s="449" t="s">
        <v>4165</v>
      </c>
      <c r="G126" s="403" t="s">
        <v>4166</v>
      </c>
      <c r="H126" s="223" t="s">
        <v>4167</v>
      </c>
      <c r="I126" s="439">
        <f>H131</f>
        <v>460.56</v>
      </c>
      <c r="J126" s="439" t="str">
        <f>UPPER(D126)</f>
        <v>LUMINÁRIA LED SOBREPOR LEDVANCE DAMP-PROOF LED 2X36W</v>
      </c>
    </row>
    <row r="127" spans="2:10" x14ac:dyDescent="0.25">
      <c r="B127" s="404" t="s">
        <v>4161</v>
      </c>
      <c r="C127" s="461">
        <v>3799</v>
      </c>
      <c r="D127" s="463" t="str">
        <f>D126</f>
        <v>LUMINÁRIA LED SOBREPOR LEDVANCE DAMP-PROOF LED 2X36W</v>
      </c>
      <c r="E127" s="461" t="s">
        <v>4177</v>
      </c>
      <c r="F127" s="464">
        <v>1</v>
      </c>
      <c r="G127" s="465">
        <f>IFERROR(VLOOKUP(C127,INS_05_2021!A:D,4,0),VLOOKUP(C127,SERV_05_2021!A:E,4,0))</f>
        <v>111.86</v>
      </c>
      <c r="H127" s="220">
        <f>TRUNC(F127*G127,2)</f>
        <v>111.86</v>
      </c>
    </row>
    <row r="128" spans="2:10" x14ac:dyDescent="0.25">
      <c r="B128" s="404" t="s">
        <v>4161</v>
      </c>
      <c r="C128" s="461">
        <v>3811</v>
      </c>
      <c r="D128" s="463" t="s">
        <v>4212</v>
      </c>
      <c r="E128" s="461" t="s">
        <v>4177</v>
      </c>
      <c r="F128" s="464">
        <v>2</v>
      </c>
      <c r="G128" s="465">
        <f>IFERROR(VLOOKUP(C128,INS_05_2021!A:D,4,0),VLOOKUP(C128,SERV_05_2021!A:E,4,0))*2</f>
        <v>158.19999999999999</v>
      </c>
      <c r="H128" s="220">
        <f>TRUNC(F128*G128,2)</f>
        <v>316.39999999999998</v>
      </c>
    </row>
    <row r="129" spans="2:10" x14ac:dyDescent="0.25">
      <c r="B129" s="404" t="s">
        <v>4163</v>
      </c>
      <c r="C129" s="462">
        <v>88247</v>
      </c>
      <c r="D129" s="463" t="s">
        <v>3901</v>
      </c>
      <c r="E129" s="461" t="s">
        <v>655</v>
      </c>
      <c r="F129" s="464">
        <v>1</v>
      </c>
      <c r="G129" s="465">
        <f>IFERROR(VLOOKUP(C129,INS_05_2021!A:D,4,0),VLOOKUP(C129,SERV_05_2021!A:E,4,0))</f>
        <v>14</v>
      </c>
      <c r="H129" s="220">
        <f>TRUNC(F129*G129,2)</f>
        <v>14</v>
      </c>
    </row>
    <row r="130" spans="2:10" ht="13.5" thickBot="1" x14ac:dyDescent="0.3">
      <c r="B130" s="404" t="s">
        <v>4163</v>
      </c>
      <c r="C130" s="462">
        <v>88264</v>
      </c>
      <c r="D130" s="463" t="s">
        <v>3916</v>
      </c>
      <c r="E130" s="461" t="s">
        <v>655</v>
      </c>
      <c r="F130" s="464">
        <v>1</v>
      </c>
      <c r="G130" s="465">
        <f>IFERROR(VLOOKUP(C130,INS_05_2021!A:D,4,0),VLOOKUP(C130,SERV_05_2021!A:E,4,0))</f>
        <v>18.3</v>
      </c>
      <c r="H130" s="467">
        <f>TRUNC(F130*G130,2)</f>
        <v>18.3</v>
      </c>
    </row>
    <row r="131" spans="2:10" ht="13.5" thickBot="1" x14ac:dyDescent="0.3">
      <c r="C131" s="469"/>
      <c r="D131" s="470"/>
      <c r="E131" s="466"/>
      <c r="F131" s="471"/>
      <c r="G131" s="466"/>
      <c r="H131" s="472">
        <f>SUM(H127:H130)</f>
        <v>460.56</v>
      </c>
      <c r="I131" s="439">
        <v>286.72000000000003</v>
      </c>
    </row>
    <row r="133" spans="2:10" ht="25.5" x14ac:dyDescent="0.25">
      <c r="B133" s="401" t="s">
        <v>4198</v>
      </c>
      <c r="C133" s="401" t="s">
        <v>4213</v>
      </c>
      <c r="D133" s="448" t="s">
        <v>4216</v>
      </c>
      <c r="E133" s="401" t="s">
        <v>4177</v>
      </c>
      <c r="F133" s="449" t="s">
        <v>4165</v>
      </c>
      <c r="G133" s="403" t="s">
        <v>4166</v>
      </c>
      <c r="H133" s="223" t="s">
        <v>4167</v>
      </c>
      <c r="I133" s="439">
        <f>H138</f>
        <v>53.81</v>
      </c>
      <c r="J133" s="439" t="str">
        <f>UPPER(D133)</f>
        <v>LUMINARIA COM LÂMPADA FLUORESCENTE COMPACTA REATOR INTEGRADO 25W</v>
      </c>
    </row>
    <row r="134" spans="2:10" ht="25.5" x14ac:dyDescent="0.25">
      <c r="B134" s="404" t="s">
        <v>4161</v>
      </c>
      <c r="C134" s="404">
        <v>38781</v>
      </c>
      <c r="D134" s="450" t="s">
        <v>4215</v>
      </c>
      <c r="E134" s="404" t="s">
        <v>4177</v>
      </c>
      <c r="F134" s="451" t="s">
        <v>4162</v>
      </c>
      <c r="G134" s="407">
        <f>IFERROR(VLOOKUP(C134,INS_05_2021!A:D,4,0),VLOOKUP(C134,SERV_05_2021!A:E,4,0))</f>
        <v>35.520000000000003</v>
      </c>
      <c r="H134" s="452">
        <f>TRUNC(F134*G134,2)</f>
        <v>35.520000000000003</v>
      </c>
    </row>
    <row r="135" spans="2:10" ht="25.5" x14ac:dyDescent="0.25">
      <c r="B135" s="404" t="s">
        <v>4163</v>
      </c>
      <c r="C135" s="404">
        <v>38773</v>
      </c>
      <c r="D135" s="450" t="str">
        <f>IFERROR(VLOOKUP(C135,INS_05_2021!A:D,2,0),VLOOKUP(C135,SERV_05_2021!A:E,2,0))</f>
        <v>LUMINARIA DE TETO PLAFON/PLAFONIER EM PLASTICO COM BASE E27, POTENCIA MAXIMA 60 W (NAO INCLUI LAMPADA)</v>
      </c>
      <c r="E135" s="404" t="str">
        <f>IFERROR(VLOOKUP(C135,INS_05_2021!A:D,3,0),VLOOKUP(C135,SERV_05_2021!A:E,3,0))</f>
        <v xml:space="preserve">UN    </v>
      </c>
      <c r="F135" s="451" t="s">
        <v>4162</v>
      </c>
      <c r="G135" s="406">
        <f>IFERROR(VLOOKUP(C135,INS_05_2021!A:D,4,0),VLOOKUP(C135,SERV_05_2021!A:E,4,0))</f>
        <v>5.37</v>
      </c>
      <c r="H135" s="452">
        <f>TRUNC(F135*G135,2)</f>
        <v>5.37</v>
      </c>
    </row>
    <row r="136" spans="2:10" x14ac:dyDescent="0.25">
      <c r="B136" s="404" t="s">
        <v>4163</v>
      </c>
      <c r="C136" s="408">
        <v>88247</v>
      </c>
      <c r="D136" s="450" t="s">
        <v>3901</v>
      </c>
      <c r="E136" s="404" t="s">
        <v>655</v>
      </c>
      <c r="F136" s="451">
        <v>0.4</v>
      </c>
      <c r="G136" s="406">
        <f>IFERROR(VLOOKUP(C136,INS_05_2021!A:D,4,0),VLOOKUP(C136,SERV_05_2021!A:E,4,0))</f>
        <v>14</v>
      </c>
      <c r="H136" s="457">
        <f>TRUNC(F136*G136,2)</f>
        <v>5.6</v>
      </c>
    </row>
    <row r="137" spans="2:10" ht="13.5" thickBot="1" x14ac:dyDescent="0.3">
      <c r="B137" s="404" t="s">
        <v>4163</v>
      </c>
      <c r="C137" s="408">
        <v>88264</v>
      </c>
      <c r="D137" s="450" t="s">
        <v>3916</v>
      </c>
      <c r="E137" s="404" t="s">
        <v>655</v>
      </c>
      <c r="F137" s="451">
        <f>F136</f>
        <v>0.4</v>
      </c>
      <c r="G137" s="406">
        <f>IFERROR(VLOOKUP(C137,INS_05_2021!A:D,4,0),VLOOKUP(C137,SERV_05_2021!A:E,4,0))</f>
        <v>18.3</v>
      </c>
      <c r="H137" s="457">
        <f>TRUNC(F137*G137,2)</f>
        <v>7.32</v>
      </c>
    </row>
    <row r="138" spans="2:10" ht="13.5" thickBot="1" x14ac:dyDescent="0.3">
      <c r="H138" s="456">
        <f>SUM(H134:H137)</f>
        <v>53.81</v>
      </c>
    </row>
    <row r="140" spans="2:10" ht="25.5" x14ac:dyDescent="0.25">
      <c r="B140" s="401" t="s">
        <v>4198</v>
      </c>
      <c r="C140" s="401" t="s">
        <v>4214</v>
      </c>
      <c r="D140" s="448" t="s">
        <v>4217</v>
      </c>
      <c r="E140" s="401" t="s">
        <v>4177</v>
      </c>
      <c r="F140" s="449" t="s">
        <v>4165</v>
      </c>
      <c r="G140" s="403" t="s">
        <v>4166</v>
      </c>
      <c r="H140" s="223" t="s">
        <v>4167</v>
      </c>
      <c r="I140" s="439">
        <f>H145</f>
        <v>57.04</v>
      </c>
      <c r="J140" s="439" t="str">
        <f>UPPER(D140)</f>
        <v>LUMINARIA COM LÂMPADA FLUORESCENTE COMPACTA REATOR INTEGRADO 36W</v>
      </c>
    </row>
    <row r="141" spans="2:10" ht="25.5" x14ac:dyDescent="0.25">
      <c r="B141" s="404" t="s">
        <v>4161</v>
      </c>
      <c r="C141" s="404">
        <v>38781</v>
      </c>
      <c r="D141" s="450" t="s">
        <v>4218</v>
      </c>
      <c r="E141" s="404" t="s">
        <v>4177</v>
      </c>
      <c r="F141" s="451" t="s">
        <v>4162</v>
      </c>
      <c r="G141" s="407">
        <f>IFERROR(VLOOKUP(C141,INS_05_2021!A:D,4,0),VLOOKUP(C141,SERV_05_2021!A:E,4,0))</f>
        <v>35.520000000000003</v>
      </c>
      <c r="H141" s="452">
        <f>TRUNC(F141*G141,2)</f>
        <v>35.520000000000003</v>
      </c>
    </row>
    <row r="142" spans="2:10" ht="25.5" x14ac:dyDescent="0.25">
      <c r="B142" s="404" t="s">
        <v>4163</v>
      </c>
      <c r="C142" s="404">
        <v>38773</v>
      </c>
      <c r="D142" s="450" t="str">
        <f>IFERROR(VLOOKUP(C142,INS_05_2021!A:D,2,0),VLOOKUP(C142,SERV_05_2021!A:E,2,0))</f>
        <v>LUMINARIA DE TETO PLAFON/PLAFONIER EM PLASTICO COM BASE E27, POTENCIA MAXIMA 60 W (NAO INCLUI LAMPADA)</v>
      </c>
      <c r="E142" s="404" t="str">
        <f>IFERROR(VLOOKUP(C142,INS_05_2021!A:D,3,0),VLOOKUP(C142,SERV_05_2021!A:E,3,0))</f>
        <v xml:space="preserve">UN    </v>
      </c>
      <c r="F142" s="451" t="s">
        <v>4162</v>
      </c>
      <c r="G142" s="406">
        <f>IFERROR(VLOOKUP(C142,INS_05_2021!A:D,4,0),VLOOKUP(C142,SERV_05_2021!A:E,4,0))</f>
        <v>5.37</v>
      </c>
      <c r="H142" s="452">
        <f>TRUNC(F142*G142,2)</f>
        <v>5.37</v>
      </c>
    </row>
    <row r="143" spans="2:10" x14ac:dyDescent="0.25">
      <c r="B143" s="404" t="s">
        <v>4163</v>
      </c>
      <c r="C143" s="408">
        <v>88247</v>
      </c>
      <c r="D143" s="450" t="s">
        <v>3901</v>
      </c>
      <c r="E143" s="404" t="s">
        <v>655</v>
      </c>
      <c r="F143" s="451">
        <v>0.5</v>
      </c>
      <c r="G143" s="406">
        <f>IFERROR(VLOOKUP(C143,INS_05_2021!A:D,4,0),VLOOKUP(C143,SERV_05_2021!A:E,4,0))</f>
        <v>14</v>
      </c>
      <c r="H143" s="457">
        <f>TRUNC(F143*G143,2)</f>
        <v>7</v>
      </c>
    </row>
    <row r="144" spans="2:10" ht="13.5" thickBot="1" x14ac:dyDescent="0.3">
      <c r="B144" s="404" t="s">
        <v>4163</v>
      </c>
      <c r="C144" s="408">
        <v>88264</v>
      </c>
      <c r="D144" s="450" t="s">
        <v>3916</v>
      </c>
      <c r="E144" s="404" t="s">
        <v>655</v>
      </c>
      <c r="F144" s="451">
        <f>F143</f>
        <v>0.5</v>
      </c>
      <c r="G144" s="406">
        <f>IFERROR(VLOOKUP(C144,INS_05_2021!A:D,4,0),VLOOKUP(C144,SERV_05_2021!A:E,4,0))</f>
        <v>18.3</v>
      </c>
      <c r="H144" s="457">
        <f>TRUNC(F144*G144,2)</f>
        <v>9.15</v>
      </c>
    </row>
    <row r="145" spans="2:10" ht="13.5" thickBot="1" x14ac:dyDescent="0.3">
      <c r="H145" s="456">
        <f>SUM(H141:H144)</f>
        <v>57.04</v>
      </c>
    </row>
    <row r="147" spans="2:10" ht="25.5" x14ac:dyDescent="0.25">
      <c r="B147" s="401" t="s">
        <v>4198</v>
      </c>
      <c r="C147" s="401" t="s">
        <v>4221</v>
      </c>
      <c r="D147" s="448" t="s">
        <v>4219</v>
      </c>
      <c r="E147" s="401" t="s">
        <v>4177</v>
      </c>
      <c r="F147" s="449" t="s">
        <v>4165</v>
      </c>
      <c r="G147" s="403" t="s">
        <v>4166</v>
      </c>
      <c r="H147" s="223" t="s">
        <v>4167</v>
      </c>
      <c r="I147" s="439">
        <f>H152</f>
        <v>55.42</v>
      </c>
      <c r="J147" s="439" t="str">
        <f>UPPER(D147)</f>
        <v>LUMINARIA COM LÂMPADA FLUORESCENTE COMPACTA REATOR INTEGRADO 26W</v>
      </c>
    </row>
    <row r="148" spans="2:10" ht="25.5" x14ac:dyDescent="0.25">
      <c r="B148" s="404" t="s">
        <v>4161</v>
      </c>
      <c r="C148" s="404">
        <v>38781</v>
      </c>
      <c r="D148" s="450" t="s">
        <v>4220</v>
      </c>
      <c r="E148" s="404" t="s">
        <v>4177</v>
      </c>
      <c r="F148" s="451" t="s">
        <v>4162</v>
      </c>
      <c r="G148" s="407">
        <f>IFERROR(VLOOKUP(C148,INS_05_2021!A:D,4,0),VLOOKUP(C148,SERV_05_2021!A:E,4,0))</f>
        <v>35.520000000000003</v>
      </c>
      <c r="H148" s="452">
        <f>TRUNC(F148*G148,2)</f>
        <v>35.520000000000003</v>
      </c>
    </row>
    <row r="149" spans="2:10" ht="25.5" x14ac:dyDescent="0.25">
      <c r="B149" s="404" t="s">
        <v>4163</v>
      </c>
      <c r="C149" s="404">
        <v>38773</v>
      </c>
      <c r="D149" s="450" t="str">
        <f>IFERROR(VLOOKUP(C149,INS_05_2021!A:D,2,0),VLOOKUP(C149,SERV_05_2021!A:E,2,0))</f>
        <v>LUMINARIA DE TETO PLAFON/PLAFONIER EM PLASTICO COM BASE E27, POTENCIA MAXIMA 60 W (NAO INCLUI LAMPADA)</v>
      </c>
      <c r="E149" s="404" t="str">
        <f>IFERROR(VLOOKUP(C149,INS_05_2021!A:D,3,0),VLOOKUP(C149,SERV_05_2021!A:E,3,0))</f>
        <v xml:space="preserve">UN    </v>
      </c>
      <c r="F149" s="451" t="s">
        <v>4162</v>
      </c>
      <c r="G149" s="406">
        <f>IFERROR(VLOOKUP(C149,INS_05_2021!A:D,4,0),VLOOKUP(C149,SERV_05_2021!A:E,4,0))</f>
        <v>5.37</v>
      </c>
      <c r="H149" s="452">
        <f>TRUNC(F149*G149,2)</f>
        <v>5.37</v>
      </c>
    </row>
    <row r="150" spans="2:10" x14ac:dyDescent="0.25">
      <c r="B150" s="404" t="s">
        <v>4163</v>
      </c>
      <c r="C150" s="408">
        <v>88247</v>
      </c>
      <c r="D150" s="450" t="s">
        <v>3901</v>
      </c>
      <c r="E150" s="404" t="s">
        <v>655</v>
      </c>
      <c r="F150" s="451">
        <v>0.45</v>
      </c>
      <c r="G150" s="406">
        <f>IFERROR(VLOOKUP(C150,INS_05_2021!A:D,4,0),VLOOKUP(C150,SERV_05_2021!A:E,4,0))</f>
        <v>14</v>
      </c>
      <c r="H150" s="457">
        <f>TRUNC(F150*G150,2)</f>
        <v>6.3</v>
      </c>
    </row>
    <row r="151" spans="2:10" ht="13.5" thickBot="1" x14ac:dyDescent="0.3">
      <c r="B151" s="404" t="s">
        <v>4163</v>
      </c>
      <c r="C151" s="408">
        <v>88264</v>
      </c>
      <c r="D151" s="450" t="s">
        <v>3916</v>
      </c>
      <c r="E151" s="404" t="s">
        <v>655</v>
      </c>
      <c r="F151" s="451">
        <f>F150</f>
        <v>0.45</v>
      </c>
      <c r="G151" s="406">
        <f>IFERROR(VLOOKUP(C151,INS_05_2021!A:D,4,0),VLOOKUP(C151,SERV_05_2021!A:E,4,0))</f>
        <v>18.3</v>
      </c>
      <c r="H151" s="457">
        <f>TRUNC(F151*G151,2)</f>
        <v>8.23</v>
      </c>
    </row>
    <row r="152" spans="2:10" ht="13.5" thickBot="1" x14ac:dyDescent="0.3">
      <c r="H152" s="456">
        <f>SUM(H148:H151)</f>
        <v>55.42</v>
      </c>
    </row>
    <row r="154" spans="2:10" ht="25.5" x14ac:dyDescent="0.25">
      <c r="B154" s="401" t="s">
        <v>4198</v>
      </c>
      <c r="C154" s="401" t="s">
        <v>4222</v>
      </c>
      <c r="D154" s="448" t="s">
        <v>4224</v>
      </c>
      <c r="E154" s="401" t="s">
        <v>4177</v>
      </c>
      <c r="F154" s="449" t="s">
        <v>4165</v>
      </c>
      <c r="G154" s="403" t="s">
        <v>4166</v>
      </c>
      <c r="H154" s="223" t="s">
        <v>4167</v>
      </c>
      <c r="I154" s="439">
        <f>H159</f>
        <v>194.99</v>
      </c>
      <c r="J154" s="439" t="str">
        <f>UPPER(D154)</f>
        <v>LÂMPADAS LED PARA SPOT DE EMBUTIR NO CHÃO COM LÂMPADA LED 9W</v>
      </c>
    </row>
    <row r="155" spans="2:10" ht="25.5" x14ac:dyDescent="0.25">
      <c r="B155" s="404" t="s">
        <v>4161</v>
      </c>
      <c r="C155" s="404">
        <v>38194</v>
      </c>
      <c r="D155" s="450" t="str">
        <f>D154</f>
        <v>LÂMPADAS LED PARA SPOT DE EMBUTIR NO CHÃO COM LÂMPADA LED 9W</v>
      </c>
      <c r="E155" s="404" t="s">
        <v>4177</v>
      </c>
      <c r="F155" s="451" t="s">
        <v>4162</v>
      </c>
      <c r="G155" s="407">
        <f>IFERROR(VLOOKUP(C155,INS_05_2021!A:D,4,0),VLOOKUP(C155,SERV_05_2021!A:E,4,0))</f>
        <v>6.99</v>
      </c>
      <c r="H155" s="452">
        <f>TRUNC(F155*G155,2)</f>
        <v>6.99</v>
      </c>
    </row>
    <row r="156" spans="2:10" x14ac:dyDescent="0.25">
      <c r="B156" s="404" t="s">
        <v>4163</v>
      </c>
      <c r="C156" s="404">
        <v>12267</v>
      </c>
      <c r="D156" s="450" t="str">
        <f>IFERROR(VLOOKUP(C156,INS_05_2021!A:D,2,0),VLOOKUP(C156,SERV_05_2021!A:E,2,0))</f>
        <v>LUMINARIA PROVA DE TEMPO PETERCO Y.31/1</v>
      </c>
      <c r="E156" s="404" t="str">
        <f>IFERROR(VLOOKUP(C156,INS_05_2021!A:D,3,0),VLOOKUP(C156,SERV_05_2021!A:E,3,0))</f>
        <v xml:space="preserve">UN    </v>
      </c>
      <c r="F156" s="451" t="s">
        <v>4162</v>
      </c>
      <c r="G156" s="406">
        <f>IFERROR(VLOOKUP(C156,INS_05_2021!A:D,4,0),VLOOKUP(C156,SERV_05_2021!A:E,4,0))</f>
        <v>171.85</v>
      </c>
      <c r="H156" s="452">
        <f>TRUNC(F156*G156,2)</f>
        <v>171.85</v>
      </c>
    </row>
    <row r="157" spans="2:10" x14ac:dyDescent="0.25">
      <c r="B157" s="404" t="s">
        <v>4163</v>
      </c>
      <c r="C157" s="408">
        <v>88247</v>
      </c>
      <c r="D157" s="450" t="s">
        <v>3901</v>
      </c>
      <c r="E157" s="404" t="s">
        <v>655</v>
      </c>
      <c r="F157" s="451">
        <v>0.5</v>
      </c>
      <c r="G157" s="406">
        <f>IFERROR(VLOOKUP(C157,INS_05_2021!A:D,4,0),VLOOKUP(C157,SERV_05_2021!A:E,4,0))</f>
        <v>14</v>
      </c>
      <c r="H157" s="457">
        <f>TRUNC(F157*G157,2)</f>
        <v>7</v>
      </c>
    </row>
    <row r="158" spans="2:10" ht="13.5" thickBot="1" x14ac:dyDescent="0.3">
      <c r="B158" s="404" t="s">
        <v>4163</v>
      </c>
      <c r="C158" s="408">
        <v>88264</v>
      </c>
      <c r="D158" s="450" t="s">
        <v>3916</v>
      </c>
      <c r="E158" s="404" t="s">
        <v>655</v>
      </c>
      <c r="F158" s="451">
        <f>F157</f>
        <v>0.5</v>
      </c>
      <c r="G158" s="406">
        <f>IFERROR(VLOOKUP(C158,INS_05_2021!A:D,4,0),VLOOKUP(C158,SERV_05_2021!A:E,4,0))</f>
        <v>18.3</v>
      </c>
      <c r="H158" s="457">
        <f>TRUNC(F158*G158,2)</f>
        <v>9.15</v>
      </c>
    </row>
    <row r="159" spans="2:10" ht="13.5" thickBot="1" x14ac:dyDescent="0.3">
      <c r="H159" s="456">
        <f>SUM(H155:H158)</f>
        <v>194.99</v>
      </c>
    </row>
    <row r="161" spans="2:10" ht="38.25" x14ac:dyDescent="0.25">
      <c r="B161" s="401" t="s">
        <v>4198</v>
      </c>
      <c r="C161" s="401" t="s">
        <v>4250</v>
      </c>
      <c r="D161" s="448" t="s">
        <v>4252</v>
      </c>
      <c r="E161" s="401" t="s">
        <v>4177</v>
      </c>
      <c r="F161" s="449" t="s">
        <v>4165</v>
      </c>
      <c r="G161" s="403" t="s">
        <v>4166</v>
      </c>
      <c r="H161" s="223" t="s">
        <v>4167</v>
      </c>
      <c r="I161" s="439">
        <f>H165</f>
        <v>1105.78</v>
      </c>
      <c r="J161" s="439" t="str">
        <f>UPPER(D161)</f>
        <v>QUADRO DE DISTRIBUICAO COM BARRAMENTO TRIFASICO, DE EMBUTIR, EM CHAPA DE ACO GALVANIZADO, PARA 50 DISJUNTORES DIN, 600, A</v>
      </c>
    </row>
    <row r="162" spans="2:10" ht="38.25" x14ac:dyDescent="0.25">
      <c r="B162" s="404" t="s">
        <v>4161</v>
      </c>
      <c r="C162" s="404">
        <v>39761</v>
      </c>
      <c r="D162" s="450" t="s">
        <v>4252</v>
      </c>
      <c r="E162" s="404" t="s">
        <v>239</v>
      </c>
      <c r="F162" s="451" t="s">
        <v>4162</v>
      </c>
      <c r="G162" s="406" t="s">
        <v>4152</v>
      </c>
      <c r="H162" s="452">
        <f>TRUNC(F162*G162,2)</f>
        <v>911.98</v>
      </c>
    </row>
    <row r="163" spans="2:10" x14ac:dyDescent="0.25">
      <c r="B163" s="404" t="s">
        <v>4163</v>
      </c>
      <c r="C163" s="408">
        <v>88247</v>
      </c>
      <c r="D163" s="450" t="s">
        <v>3901</v>
      </c>
      <c r="E163" s="404" t="s">
        <v>655</v>
      </c>
      <c r="F163" s="451" t="s">
        <v>4251</v>
      </c>
      <c r="G163" s="406">
        <f>IFERROR(VLOOKUP(C163,INS_05_2021!A:D,4,0),VLOOKUP(C163,SERV_05_2021!A:E,4,0))</f>
        <v>14</v>
      </c>
      <c r="H163" s="452">
        <f>TRUNC(F163*G163,2)</f>
        <v>84</v>
      </c>
    </row>
    <row r="164" spans="2:10" ht="13.5" thickBot="1" x14ac:dyDescent="0.3">
      <c r="B164" s="404" t="s">
        <v>4163</v>
      </c>
      <c r="C164" s="408">
        <v>88264</v>
      </c>
      <c r="D164" s="450" t="s">
        <v>3916</v>
      </c>
      <c r="E164" s="404" t="s">
        <v>655</v>
      </c>
      <c r="F164" s="451" t="s">
        <v>4251</v>
      </c>
      <c r="G164" s="406">
        <f>IFERROR(VLOOKUP(C164,INS_05_2021!A:D,4,0),VLOOKUP(C164,SERV_05_2021!A:E,4,0))</f>
        <v>18.3</v>
      </c>
      <c r="H164" s="457">
        <f>TRUNC(F164*G164,2)</f>
        <v>109.8</v>
      </c>
    </row>
    <row r="165" spans="2:10" ht="13.5" thickBot="1" x14ac:dyDescent="0.3">
      <c r="H165" s="456">
        <f>SUM(H162:H164)</f>
        <v>1105.78</v>
      </c>
    </row>
    <row r="167" spans="2:10" ht="25.5" x14ac:dyDescent="0.25">
      <c r="B167" s="401" t="s">
        <v>4198</v>
      </c>
      <c r="C167" s="401" t="s">
        <v>4272</v>
      </c>
      <c r="D167" s="448" t="s">
        <v>4273</v>
      </c>
      <c r="E167" s="401" t="s">
        <v>4177</v>
      </c>
      <c r="F167" s="449" t="s">
        <v>4165</v>
      </c>
      <c r="G167" s="403" t="s">
        <v>4166</v>
      </c>
      <c r="H167" s="223" t="s">
        <v>4167</v>
      </c>
      <c r="I167" s="439">
        <f>H173</f>
        <v>254.46</v>
      </c>
      <c r="J167" s="439" t="str">
        <f>UPPER(D167)</f>
        <v>FORNECIMENTO E INSTALAÇÃO DE BOIA ELETRICA, INCLUSIVE O COMANDO. (BOIA ELETRICA INFERIOR E SUPERIOR)</v>
      </c>
    </row>
    <row r="168" spans="2:10" x14ac:dyDescent="0.25">
      <c r="B168" s="404" t="s">
        <v>4161</v>
      </c>
      <c r="C168" s="404">
        <v>39796</v>
      </c>
      <c r="D168" s="450" t="s">
        <v>4274</v>
      </c>
      <c r="E168" s="404" t="s">
        <v>239</v>
      </c>
      <c r="F168" s="451" t="s">
        <v>4162</v>
      </c>
      <c r="G168" s="407">
        <f>IFERROR(VLOOKUP(C168,INS_05_2021!A:D,4,0),VLOOKUP(C168,SERV_05_2021!A:E,4,0))</f>
        <v>72.239999999999995</v>
      </c>
      <c r="H168" s="452">
        <f>TRUNC(F168*G168,2)</f>
        <v>72.239999999999995</v>
      </c>
    </row>
    <row r="169" spans="2:10" x14ac:dyDescent="0.25">
      <c r="B169" s="404" t="s">
        <v>4161</v>
      </c>
      <c r="C169" s="404">
        <v>7588</v>
      </c>
      <c r="D169" s="450" t="s">
        <v>4275</v>
      </c>
      <c r="E169" s="404" t="s">
        <v>239</v>
      </c>
      <c r="F169" s="451">
        <v>1</v>
      </c>
      <c r="G169" s="407">
        <f>IFERROR(VLOOKUP(C169,INS_05_2021!A:D,4,0),VLOOKUP(C169,SERV_05_2021!A:E,4,0))</f>
        <v>42.66</v>
      </c>
      <c r="H169" s="452">
        <f>TRUNC(F169*G169,2)</f>
        <v>42.66</v>
      </c>
    </row>
    <row r="170" spans="2:10" x14ac:dyDescent="0.25">
      <c r="B170" s="404" t="s">
        <v>4161</v>
      </c>
      <c r="C170" s="404">
        <v>7588</v>
      </c>
      <c r="D170" s="450" t="s">
        <v>4276</v>
      </c>
      <c r="E170" s="404" t="s">
        <v>239</v>
      </c>
      <c r="F170" s="451">
        <v>1</v>
      </c>
      <c r="G170" s="407">
        <f>IFERROR(VLOOKUP(C170,INS_05_2021!A:D,4,0),VLOOKUP(C170,SERV_05_2021!A:E,4,0))</f>
        <v>42.66</v>
      </c>
      <c r="H170" s="452">
        <f>TRUNC(F170*G170,2)</f>
        <v>42.66</v>
      </c>
    </row>
    <row r="171" spans="2:10" x14ac:dyDescent="0.25">
      <c r="B171" s="404" t="s">
        <v>4163</v>
      </c>
      <c r="C171" s="408">
        <v>88247</v>
      </c>
      <c r="D171" s="450" t="s">
        <v>3901</v>
      </c>
      <c r="E171" s="404" t="s">
        <v>655</v>
      </c>
      <c r="F171" s="451">
        <v>3</v>
      </c>
      <c r="G171" s="406">
        <f>IFERROR(VLOOKUP(C171,INS_05_2021!A:D,4,0),VLOOKUP(C171,SERV_05_2021!A:E,4,0))</f>
        <v>14</v>
      </c>
      <c r="H171" s="452">
        <f>TRUNC(F171*G171,2)</f>
        <v>42</v>
      </c>
    </row>
    <row r="172" spans="2:10" ht="13.5" thickBot="1" x14ac:dyDescent="0.3">
      <c r="B172" s="404" t="s">
        <v>4163</v>
      </c>
      <c r="C172" s="408">
        <v>88264</v>
      </c>
      <c r="D172" s="450" t="s">
        <v>3916</v>
      </c>
      <c r="E172" s="404" t="s">
        <v>655</v>
      </c>
      <c r="F172" s="451">
        <v>3</v>
      </c>
      <c r="G172" s="406">
        <f>IFERROR(VLOOKUP(C172,INS_05_2021!A:D,4,0),VLOOKUP(C172,SERV_05_2021!A:E,4,0))</f>
        <v>18.3</v>
      </c>
      <c r="H172" s="457">
        <f>TRUNC(F172*G172,2)</f>
        <v>54.9</v>
      </c>
    </row>
    <row r="173" spans="2:10" ht="13.5" thickBot="1" x14ac:dyDescent="0.3">
      <c r="H173" s="456">
        <f>SUM(H168:H172)</f>
        <v>254.46</v>
      </c>
    </row>
    <row r="175" spans="2:10" ht="25.5" x14ac:dyDescent="0.25">
      <c r="B175" s="401" t="s">
        <v>4286</v>
      </c>
      <c r="C175" s="401" t="s">
        <v>4223</v>
      </c>
      <c r="D175" s="448" t="s">
        <v>4225</v>
      </c>
      <c r="E175" s="401" t="s">
        <v>4177</v>
      </c>
      <c r="F175" s="449" t="s">
        <v>4165</v>
      </c>
      <c r="G175" s="403" t="s">
        <v>4166</v>
      </c>
      <c r="H175" s="223" t="s">
        <v>4167</v>
      </c>
      <c r="I175" s="439">
        <f>H179</f>
        <v>1417.97</v>
      </c>
      <c r="J175" s="439" t="str">
        <f>UPPER(D175)</f>
        <v>BOMBA HIDRÁULICA - RECALQUE DE 3/4 CV</v>
      </c>
    </row>
    <row r="176" spans="2:10" ht="38.25" x14ac:dyDescent="0.25">
      <c r="B176" s="404" t="s">
        <v>4161</v>
      </c>
      <c r="C176" s="404">
        <v>733</v>
      </c>
      <c r="D176" s="450" t="str">
        <f>IFERROR(VLOOKUP(C176,INS_05_2021!A:D,2,0),VLOOKUP(C176,SERV_05_2021!A:E,2,0))</f>
        <v>BOMBA CENTRIFUGA MOTOR ELETRICO MONOFASICO 0,74HP  DIAMETRO DE SUCCAO X ELEVACAO 1 1/4" X 1", DIAMETRO DO ROTOR 120 MM, HM/Q: 8 M / 7,70 M3/H A 24 M / 2,80 M3/H</v>
      </c>
      <c r="E176" s="404" t="str">
        <f>IFERROR(VLOOKUP(C176,INS_05_2021!A:D,3,0),VLOOKUP(C176,SERV_05_2021!A:E,3,0))</f>
        <v xml:space="preserve">UN    </v>
      </c>
      <c r="F176" s="451">
        <v>1</v>
      </c>
      <c r="G176" s="406">
        <f>IFERROR(VLOOKUP(C176,INS_05_2021!A:D,4,0),VLOOKUP(C176,SERV_05_2021!A:E,4,0))</f>
        <v>1288.77</v>
      </c>
      <c r="H176" s="452">
        <f>TRUNC(F176*G176,2)</f>
        <v>1288.77</v>
      </c>
    </row>
    <row r="177" spans="2:10" x14ac:dyDescent="0.25">
      <c r="B177" s="404" t="s">
        <v>4163</v>
      </c>
      <c r="C177" s="408">
        <v>88247</v>
      </c>
      <c r="D177" s="450" t="s">
        <v>3901</v>
      </c>
      <c r="E177" s="404" t="s">
        <v>655</v>
      </c>
      <c r="F177" s="451">
        <v>4</v>
      </c>
      <c r="G177" s="406">
        <f>IFERROR(VLOOKUP(C177,INS_05_2021!A:D,4,0),VLOOKUP(C177,SERV_05_2021!A:E,4,0))</f>
        <v>14</v>
      </c>
      <c r="H177" s="457">
        <f>TRUNC(F177*G177,2)</f>
        <v>56</v>
      </c>
    </row>
    <row r="178" spans="2:10" ht="13.5" thickBot="1" x14ac:dyDescent="0.3">
      <c r="B178" s="404" t="s">
        <v>4163</v>
      </c>
      <c r="C178" s="408">
        <v>88264</v>
      </c>
      <c r="D178" s="450" t="s">
        <v>3916</v>
      </c>
      <c r="E178" s="404" t="s">
        <v>655</v>
      </c>
      <c r="F178" s="451">
        <f>F177</f>
        <v>4</v>
      </c>
      <c r="G178" s="406">
        <f>IFERROR(VLOOKUP(C178,INS_05_2021!A:D,4,0),VLOOKUP(C178,SERV_05_2021!A:E,4,0))</f>
        <v>18.3</v>
      </c>
      <c r="H178" s="457">
        <f>TRUNC(F178*G178,2)</f>
        <v>73.2</v>
      </c>
    </row>
    <row r="179" spans="2:10" ht="13.5" thickBot="1" x14ac:dyDescent="0.3">
      <c r="H179" s="456">
        <f>SUM(H176:H178)</f>
        <v>1417.97</v>
      </c>
    </row>
    <row r="181" spans="2:10" ht="25.5" x14ac:dyDescent="0.25">
      <c r="B181" s="401" t="s">
        <v>4286</v>
      </c>
      <c r="C181" s="401" t="s">
        <v>4743</v>
      </c>
      <c r="D181" s="448" t="s">
        <v>4744</v>
      </c>
      <c r="E181" s="401" t="s">
        <v>4177</v>
      </c>
      <c r="F181" s="449" t="s">
        <v>4165</v>
      </c>
      <c r="G181" s="403" t="s">
        <v>4166</v>
      </c>
      <c r="H181" s="223" t="s">
        <v>4167</v>
      </c>
      <c r="I181" s="439">
        <f>H185</f>
        <v>1306.29</v>
      </c>
      <c r="J181" s="439" t="str">
        <f>UPPER(D181)</f>
        <v>BOMBA HIDRÁULICA - RECALQUE DE 1/2 CV</v>
      </c>
    </row>
    <row r="182" spans="2:10" ht="51" x14ac:dyDescent="0.25">
      <c r="B182" s="404" t="s">
        <v>4161</v>
      </c>
      <c r="C182" s="404">
        <v>10575</v>
      </c>
      <c r="D182" s="450" t="str">
        <f>IFERROR(VLOOKUP(C182,INS_05_2021!A:D,2,0),VLOOKUP(C182,SERV_05_2021!A:E,2,0))</f>
        <v>BOMBA CENTRIFUGA MOTOR ELETRICO MONOFASICO 0,50 CV DIAMETRO DE SUCCAO X ELEVACAO 3/4" X 3/4", MONOESTAGIO, DIAMETRO DOS ROTORES 114 MM, HM/Q: 2 M / 2,99 M3/H A 24 M / 0,71 M3/H</v>
      </c>
      <c r="E182" s="404" t="str">
        <f>IFERROR(VLOOKUP(C182,INS_05_2021!A:D,3,0),VLOOKUP(C182,SERV_05_2021!A:E,3,0))</f>
        <v xml:space="preserve">UN    </v>
      </c>
      <c r="F182" s="451">
        <v>1</v>
      </c>
      <c r="G182" s="406">
        <f>IFERROR(VLOOKUP(C182,INS_05_2021!A:D,4,0),VLOOKUP(C182,SERV_05_2021!A:E,4,0))</f>
        <v>1177.0899999999999</v>
      </c>
      <c r="H182" s="452">
        <f>TRUNC(F182*G182,2)</f>
        <v>1177.0899999999999</v>
      </c>
    </row>
    <row r="183" spans="2:10" x14ac:dyDescent="0.25">
      <c r="B183" s="404" t="s">
        <v>4163</v>
      </c>
      <c r="C183" s="408">
        <v>88247</v>
      </c>
      <c r="D183" s="450" t="s">
        <v>3901</v>
      </c>
      <c r="E183" s="404" t="s">
        <v>655</v>
      </c>
      <c r="F183" s="451">
        <v>4</v>
      </c>
      <c r="G183" s="406">
        <f>IFERROR(VLOOKUP(C183,INS_05_2021!A:D,4,0),VLOOKUP(C183,SERV_05_2021!A:E,4,0))</f>
        <v>14</v>
      </c>
      <c r="H183" s="457">
        <f>TRUNC(F183*G183,2)</f>
        <v>56</v>
      </c>
    </row>
    <row r="184" spans="2:10" ht="13.5" thickBot="1" x14ac:dyDescent="0.3">
      <c r="B184" s="404" t="s">
        <v>4163</v>
      </c>
      <c r="C184" s="408">
        <v>88264</v>
      </c>
      <c r="D184" s="450" t="s">
        <v>3916</v>
      </c>
      <c r="E184" s="404" t="s">
        <v>655</v>
      </c>
      <c r="F184" s="451">
        <v>4</v>
      </c>
      <c r="G184" s="406">
        <f>IFERROR(VLOOKUP(C184,INS_05_2021!A:D,4,0),VLOOKUP(C184,SERV_05_2021!A:E,4,0))</f>
        <v>18.3</v>
      </c>
      <c r="H184" s="457">
        <f>TRUNC(F184*G184,2)</f>
        <v>73.2</v>
      </c>
    </row>
    <row r="185" spans="2:10" ht="13.5" thickBot="1" x14ac:dyDescent="0.3">
      <c r="H185" s="456">
        <f>SUM(H182:H184)</f>
        <v>1306.29</v>
      </c>
    </row>
    <row r="187" spans="2:10" ht="38.25" x14ac:dyDescent="0.25">
      <c r="B187" s="401" t="s">
        <v>4286</v>
      </c>
      <c r="C187" s="401" t="s">
        <v>4228</v>
      </c>
      <c r="D187" s="448" t="s">
        <v>4238</v>
      </c>
      <c r="E187" s="401" t="s">
        <v>4177</v>
      </c>
      <c r="F187" s="449" t="s">
        <v>4165</v>
      </c>
      <c r="G187" s="403" t="s">
        <v>4166</v>
      </c>
      <c r="H187" s="223" t="s">
        <v>4167</v>
      </c>
      <c r="I187" s="439">
        <f>H197</f>
        <v>441.68</v>
      </c>
      <c r="J187" s="439" t="str">
        <f>UPPER(D187)</f>
        <v>CAIXA DE AREIA PLUVIAL SEM GRELHA, EM ALVENARIA COM TIJOLOS CERÂMICOS MACIÇOS, FUNDO COM BRITA, DIMENSÕES INTERNAS: 0,6X0,6X0,6 M.</v>
      </c>
    </row>
    <row r="188" spans="2:10" ht="51" x14ac:dyDescent="0.25">
      <c r="B188" s="404" t="s">
        <v>4161</v>
      </c>
      <c r="C188" s="408">
        <v>5678</v>
      </c>
      <c r="D188" s="450" t="s">
        <v>374</v>
      </c>
      <c r="E188" s="404" t="s">
        <v>373</v>
      </c>
      <c r="F188" s="451" t="s">
        <v>4229</v>
      </c>
      <c r="G188" s="406">
        <f>IFERROR(VLOOKUP(C188,INS_05_2021!A:D,4,0),VLOOKUP(C188,SERV_05_2021!A:E,4,0))</f>
        <v>99.41</v>
      </c>
      <c r="H188" s="452">
        <f>TRUNC(F188*G188,2)</f>
        <v>0.86</v>
      </c>
    </row>
    <row r="189" spans="2:10" ht="51" x14ac:dyDescent="0.25">
      <c r="B189" s="404" t="s">
        <v>4163</v>
      </c>
      <c r="C189" s="408">
        <v>5679</v>
      </c>
      <c r="D189" s="450" t="s">
        <v>515</v>
      </c>
      <c r="E189" s="404" t="s">
        <v>514</v>
      </c>
      <c r="F189" s="451" t="s">
        <v>4230</v>
      </c>
      <c r="G189" s="406">
        <f>IFERROR(VLOOKUP(C189,INS_05_2021!A:D,4,0),VLOOKUP(C189,SERV_05_2021!A:E,4,0))</f>
        <v>35.86</v>
      </c>
      <c r="H189" s="457">
        <f>TRUNC(F189*G189,2)</f>
        <v>1.05</v>
      </c>
    </row>
    <row r="190" spans="2:10" x14ac:dyDescent="0.25">
      <c r="B190" s="404" t="s">
        <v>4163</v>
      </c>
      <c r="C190" s="404">
        <v>7258</v>
      </c>
      <c r="D190" s="450" t="s">
        <v>4231</v>
      </c>
      <c r="E190" s="404" t="s">
        <v>239</v>
      </c>
      <c r="F190" s="451" t="s">
        <v>4232</v>
      </c>
      <c r="G190" s="406">
        <f>IFERROR(VLOOKUP(C190,INS_05_2021!A:D,4,0),VLOOKUP(C190,SERV_05_2021!A:E,4,0))</f>
        <v>0.75</v>
      </c>
      <c r="H190" s="457">
        <f t="shared" ref="H190:H195" si="0">TRUNC(F190*G190,2)</f>
        <v>127.35</v>
      </c>
    </row>
    <row r="191" spans="2:10" ht="38.25" x14ac:dyDescent="0.25">
      <c r="B191" s="404" t="s">
        <v>4163</v>
      </c>
      <c r="C191" s="408">
        <v>87316</v>
      </c>
      <c r="D191" s="450" t="s">
        <v>3782</v>
      </c>
      <c r="E191" s="404" t="s">
        <v>1256</v>
      </c>
      <c r="F191" s="451" t="s">
        <v>4233</v>
      </c>
      <c r="G191" s="406">
        <f>IFERROR(VLOOKUP(C191,INS_05_2021!A:D,4,0),VLOOKUP(C191,SERV_05_2021!A:E,4,0))</f>
        <v>359.65</v>
      </c>
      <c r="H191" s="457">
        <f t="shared" si="0"/>
        <v>0.5</v>
      </c>
    </row>
    <row r="192" spans="2:10" x14ac:dyDescent="0.25">
      <c r="B192" s="404" t="s">
        <v>4163</v>
      </c>
      <c r="C192" s="408">
        <v>88309</v>
      </c>
      <c r="D192" s="450" t="s">
        <v>3953</v>
      </c>
      <c r="E192" s="404" t="s">
        <v>655</v>
      </c>
      <c r="F192" s="451" t="s">
        <v>4234</v>
      </c>
      <c r="G192" s="406">
        <f>IFERROR(VLOOKUP(C192,INS_05_2021!A:D,4,0),VLOOKUP(C192,SERV_05_2021!A:E,4,0))</f>
        <v>17.670000000000002</v>
      </c>
      <c r="H192" s="457">
        <f t="shared" si="0"/>
        <v>96.11</v>
      </c>
    </row>
    <row r="193" spans="2:10" x14ac:dyDescent="0.25">
      <c r="B193" s="404" t="s">
        <v>4163</v>
      </c>
      <c r="C193" s="408">
        <v>88316</v>
      </c>
      <c r="D193" s="450" t="s">
        <v>3960</v>
      </c>
      <c r="E193" s="404" t="s">
        <v>655</v>
      </c>
      <c r="F193" s="451" t="s">
        <v>4234</v>
      </c>
      <c r="G193" s="406">
        <f>IFERROR(VLOOKUP(C193,INS_05_2021!A:D,4,0),VLOOKUP(C193,SERV_05_2021!A:E,4,0))</f>
        <v>14.02</v>
      </c>
      <c r="H193" s="457">
        <f t="shared" si="0"/>
        <v>76.25</v>
      </c>
    </row>
    <row r="194" spans="2:10" ht="25.5" x14ac:dyDescent="0.25">
      <c r="B194" s="404" t="s">
        <v>4163</v>
      </c>
      <c r="C194" s="408">
        <v>88628</v>
      </c>
      <c r="D194" s="450" t="s">
        <v>3785</v>
      </c>
      <c r="E194" s="404" t="s">
        <v>1256</v>
      </c>
      <c r="F194" s="451" t="s">
        <v>4235</v>
      </c>
      <c r="G194" s="406">
        <f>IFERROR(VLOOKUP(C194,INS_05_2021!A:D,4,0),VLOOKUP(C194,SERV_05_2021!A:E,4,0))</f>
        <v>434.44</v>
      </c>
      <c r="H194" s="457">
        <f t="shared" si="0"/>
        <v>43.96</v>
      </c>
    </row>
    <row r="195" spans="2:10" ht="38.25" x14ac:dyDescent="0.25">
      <c r="B195" s="404" t="s">
        <v>4163</v>
      </c>
      <c r="C195" s="461" t="s">
        <v>13826</v>
      </c>
      <c r="D195" s="450" t="s">
        <v>3214</v>
      </c>
      <c r="E195" s="404" t="s">
        <v>1256</v>
      </c>
      <c r="F195" s="451" t="s">
        <v>4236</v>
      </c>
      <c r="G195" s="406">
        <f>H1091</f>
        <v>112.65000000000002</v>
      </c>
      <c r="H195" s="457">
        <f t="shared" si="0"/>
        <v>9.1199999999999992</v>
      </c>
    </row>
    <row r="196" spans="2:10" ht="26.25" thickBot="1" x14ac:dyDescent="0.3">
      <c r="B196" s="404" t="s">
        <v>4163</v>
      </c>
      <c r="C196" s="408">
        <v>97735</v>
      </c>
      <c r="D196" s="450" t="s">
        <v>1637</v>
      </c>
      <c r="E196" s="404" t="s">
        <v>1256</v>
      </c>
      <c r="F196" s="451" t="s">
        <v>4237</v>
      </c>
      <c r="G196" s="406">
        <f>IFERROR(VLOOKUP(C196,INS_05_2021!A:D,4,0),VLOOKUP(C196,SERV_05_2021!A:E,4,0))</f>
        <v>1930.43</v>
      </c>
      <c r="H196" s="457">
        <f>TRUNC(F196*G196,2)</f>
        <v>86.48</v>
      </c>
    </row>
    <row r="197" spans="2:10" ht="13.5" thickBot="1" x14ac:dyDescent="0.3">
      <c r="H197" s="456">
        <f>SUM(H188:H196)</f>
        <v>441.68</v>
      </c>
    </row>
    <row r="199" spans="2:10" ht="38.25" x14ac:dyDescent="0.25">
      <c r="B199" s="401" t="s">
        <v>4286</v>
      </c>
      <c r="C199" s="401" t="s">
        <v>4239</v>
      </c>
      <c r="D199" s="448" t="s">
        <v>4248</v>
      </c>
      <c r="E199" s="401" t="s">
        <v>4177</v>
      </c>
      <c r="F199" s="449" t="s">
        <v>4165</v>
      </c>
      <c r="G199" s="403" t="s">
        <v>4166</v>
      </c>
      <c r="H199" s="223" t="s">
        <v>4167</v>
      </c>
      <c r="I199" s="439">
        <f>H209</f>
        <v>593.27</v>
      </c>
      <c r="J199" s="439" t="str">
        <f>UPPER(D199)</f>
        <v>CAIXA DE AREIA PLUVIAL SEM GRELHA, EM ALVENARIA COM TIJOLOS CERÂMICOS MACIÇOS, FUNDO COM BRITA, DIMENSÕES INTERNAS: 0,8X0,8X0,6 M.</v>
      </c>
    </row>
    <row r="200" spans="2:10" ht="51" x14ac:dyDescent="0.25">
      <c r="B200" s="404" t="s">
        <v>4161</v>
      </c>
      <c r="C200" s="408">
        <v>5678</v>
      </c>
      <c r="D200" s="450" t="s">
        <v>374</v>
      </c>
      <c r="E200" s="404" t="s">
        <v>373</v>
      </c>
      <c r="F200" s="451" t="s">
        <v>4240</v>
      </c>
      <c r="G200" s="406">
        <f>IFERROR(VLOOKUP(C200,INS_05_2021!A:D,4,0),VLOOKUP(C200,SERV_05_2021!A:E,4,0))</f>
        <v>99.41</v>
      </c>
      <c r="H200" s="452">
        <f>TRUNC(F200*G200,2)</f>
        <v>1.35</v>
      </c>
    </row>
    <row r="201" spans="2:10" ht="51" x14ac:dyDescent="0.25">
      <c r="B201" s="404" t="s">
        <v>4163</v>
      </c>
      <c r="C201" s="408">
        <v>5679</v>
      </c>
      <c r="D201" s="450" t="s">
        <v>515</v>
      </c>
      <c r="E201" s="404" t="s">
        <v>514</v>
      </c>
      <c r="F201" s="451" t="s">
        <v>4241</v>
      </c>
      <c r="G201" s="406">
        <f>IFERROR(VLOOKUP(C201,INS_05_2021!A:D,4,0),VLOOKUP(C201,SERV_05_2021!A:E,4,0))</f>
        <v>35.86</v>
      </c>
      <c r="H201" s="457">
        <f>TRUNC(F201*G201,2)</f>
        <v>1.63</v>
      </c>
    </row>
    <row r="202" spans="2:10" x14ac:dyDescent="0.25">
      <c r="B202" s="404" t="s">
        <v>4163</v>
      </c>
      <c r="C202" s="404">
        <v>7258</v>
      </c>
      <c r="D202" s="450" t="s">
        <v>4231</v>
      </c>
      <c r="E202" s="404" t="s">
        <v>239</v>
      </c>
      <c r="F202" s="451" t="s">
        <v>4242</v>
      </c>
      <c r="G202" s="406">
        <f>IFERROR(VLOOKUP(C202,INS_05_2021!A:D,4,0),VLOOKUP(C202,SERV_05_2021!A:E,4,0))</f>
        <v>0.75</v>
      </c>
      <c r="H202" s="457">
        <f t="shared" ref="H202:H207" si="1">TRUNC(F202*G202,2)</f>
        <v>162.36000000000001</v>
      </c>
    </row>
    <row r="203" spans="2:10" ht="38.25" x14ac:dyDescent="0.25">
      <c r="B203" s="404" t="s">
        <v>4163</v>
      </c>
      <c r="C203" s="408">
        <v>87316</v>
      </c>
      <c r="D203" s="450" t="s">
        <v>3782</v>
      </c>
      <c r="E203" s="404" t="s">
        <v>1256</v>
      </c>
      <c r="F203" s="451" t="s">
        <v>4243</v>
      </c>
      <c r="G203" s="406">
        <f>IFERROR(VLOOKUP(C203,INS_05_2021!A:D,4,0),VLOOKUP(C203,SERV_05_2021!A:E,4,0))</f>
        <v>359.65</v>
      </c>
      <c r="H203" s="457">
        <f t="shared" si="1"/>
        <v>0.64</v>
      </c>
    </row>
    <row r="204" spans="2:10" x14ac:dyDescent="0.25">
      <c r="B204" s="404" t="s">
        <v>4163</v>
      </c>
      <c r="C204" s="408">
        <v>88309</v>
      </c>
      <c r="D204" s="450" t="s">
        <v>3953</v>
      </c>
      <c r="E204" s="404" t="s">
        <v>655</v>
      </c>
      <c r="F204" s="451" t="s">
        <v>4244</v>
      </c>
      <c r="G204" s="406">
        <f>IFERROR(VLOOKUP(C204,INS_05_2021!A:D,4,0),VLOOKUP(C204,SERV_05_2021!A:E,4,0))</f>
        <v>17.670000000000002</v>
      </c>
      <c r="H204" s="457">
        <f t="shared" si="1"/>
        <v>123.67</v>
      </c>
    </row>
    <row r="205" spans="2:10" x14ac:dyDescent="0.25">
      <c r="B205" s="404" t="s">
        <v>4163</v>
      </c>
      <c r="C205" s="408">
        <v>88316</v>
      </c>
      <c r="D205" s="450" t="s">
        <v>3960</v>
      </c>
      <c r="E205" s="404" t="s">
        <v>655</v>
      </c>
      <c r="F205" s="451" t="s">
        <v>4244</v>
      </c>
      <c r="G205" s="406">
        <f>IFERROR(VLOOKUP(C205,INS_05_2021!A:D,4,0),VLOOKUP(C205,SERV_05_2021!A:E,4,0))</f>
        <v>14.02</v>
      </c>
      <c r="H205" s="457">
        <f t="shared" si="1"/>
        <v>98.13</v>
      </c>
    </row>
    <row r="206" spans="2:10" ht="25.5" x14ac:dyDescent="0.25">
      <c r="B206" s="404" t="s">
        <v>4163</v>
      </c>
      <c r="C206" s="408">
        <v>88628</v>
      </c>
      <c r="D206" s="450" t="s">
        <v>3785</v>
      </c>
      <c r="E206" s="404" t="s">
        <v>1256</v>
      </c>
      <c r="F206" s="451" t="s">
        <v>4245</v>
      </c>
      <c r="G206" s="406">
        <f>IFERROR(VLOOKUP(C206,INS_05_2021!A:D,4,0),VLOOKUP(C206,SERV_05_2021!A:E,4,0))</f>
        <v>434.44</v>
      </c>
      <c r="H206" s="457">
        <f t="shared" si="1"/>
        <v>56.73</v>
      </c>
    </row>
    <row r="207" spans="2:10" ht="38.25" x14ac:dyDescent="0.25">
      <c r="B207" s="404" t="s">
        <v>4163</v>
      </c>
      <c r="C207" s="461" t="s">
        <v>13826</v>
      </c>
      <c r="D207" s="450" t="s">
        <v>3214</v>
      </c>
      <c r="E207" s="404" t="s">
        <v>1256</v>
      </c>
      <c r="F207" s="451" t="s">
        <v>4246</v>
      </c>
      <c r="G207" s="406">
        <f>H1091</f>
        <v>112.65000000000002</v>
      </c>
      <c r="H207" s="457">
        <f t="shared" si="1"/>
        <v>13.63</v>
      </c>
    </row>
    <row r="208" spans="2:10" ht="26.25" thickBot="1" x14ac:dyDescent="0.3">
      <c r="B208" s="404" t="s">
        <v>4163</v>
      </c>
      <c r="C208" s="408">
        <v>97735</v>
      </c>
      <c r="D208" s="450" t="s">
        <v>1637</v>
      </c>
      <c r="E208" s="404" t="s">
        <v>1256</v>
      </c>
      <c r="F208" s="451" t="s">
        <v>4247</v>
      </c>
      <c r="G208" s="406">
        <f>IFERROR(VLOOKUP(C208,INS_05_2021!A:D,4,0),VLOOKUP(C208,SERV_05_2021!A:E,4,0))</f>
        <v>1930.43</v>
      </c>
      <c r="H208" s="457">
        <f>TRUNC(F208*G208,2)</f>
        <v>135.13</v>
      </c>
    </row>
    <row r="209" spans="2:10" ht="13.5" thickBot="1" x14ac:dyDescent="0.3">
      <c r="H209" s="456">
        <f>SUM(H200:H208)</f>
        <v>593.27</v>
      </c>
    </row>
    <row r="211" spans="2:10" ht="25.5" x14ac:dyDescent="0.25">
      <c r="B211" s="401" t="s">
        <v>4286</v>
      </c>
      <c r="C211" s="401" t="s">
        <v>4253</v>
      </c>
      <c r="D211" s="448" t="s">
        <v>4254</v>
      </c>
      <c r="E211" s="401" t="s">
        <v>4177</v>
      </c>
      <c r="F211" s="449" t="s">
        <v>4165</v>
      </c>
      <c r="G211" s="403" t="s">
        <v>4166</v>
      </c>
      <c r="H211" s="223" t="s">
        <v>4167</v>
      </c>
      <c r="I211" s="439">
        <f>H223</f>
        <v>936.88</v>
      </c>
      <c r="J211" s="439" t="str">
        <f>UPPER(D211)</f>
        <v>CAIXA DE GORDURA - CG 60X60 CM</v>
      </c>
    </row>
    <row r="212" spans="2:10" ht="51" x14ac:dyDescent="0.25">
      <c r="B212" s="404" t="s">
        <v>4161</v>
      </c>
      <c r="C212" s="408">
        <v>5678</v>
      </c>
      <c r="D212" s="450" t="s">
        <v>374</v>
      </c>
      <c r="E212" s="404" t="s">
        <v>373</v>
      </c>
      <c r="F212" s="451" t="s">
        <v>4240</v>
      </c>
      <c r="G212" s="406">
        <f>IFERROR(VLOOKUP(C212,INS_05_2021!A:D,4,0),VLOOKUP(C212,SERV_05_2021!A:E,4,0))</f>
        <v>99.41</v>
      </c>
      <c r="H212" s="452">
        <f>TRUNC(F212*G212,2)</f>
        <v>1.35</v>
      </c>
    </row>
    <row r="213" spans="2:10" ht="51" x14ac:dyDescent="0.25">
      <c r="B213" s="404" t="s">
        <v>4163</v>
      </c>
      <c r="C213" s="408">
        <v>5679</v>
      </c>
      <c r="D213" s="450" t="s">
        <v>515</v>
      </c>
      <c r="E213" s="404" t="s">
        <v>514</v>
      </c>
      <c r="F213" s="451" t="s">
        <v>4241</v>
      </c>
      <c r="G213" s="406">
        <f>IFERROR(VLOOKUP(C213,INS_05_2021!A:D,4,0),VLOOKUP(C213,SERV_05_2021!A:E,4,0))</f>
        <v>35.86</v>
      </c>
      <c r="H213" s="457">
        <f>TRUNC(F213*G213,2)</f>
        <v>1.63</v>
      </c>
    </row>
    <row r="214" spans="2:10" x14ac:dyDescent="0.25">
      <c r="B214" s="404" t="s">
        <v>4163</v>
      </c>
      <c r="C214" s="404">
        <v>7258</v>
      </c>
      <c r="D214" s="450" t="s">
        <v>4231</v>
      </c>
      <c r="E214" s="404" t="s">
        <v>239</v>
      </c>
      <c r="F214" s="451" t="s">
        <v>4242</v>
      </c>
      <c r="G214" s="406">
        <f>IFERROR(VLOOKUP(C214,INS_05_2021!A:D,4,0),VLOOKUP(C214,SERV_05_2021!A:E,4,0))</f>
        <v>0.75</v>
      </c>
      <c r="H214" s="457">
        <f t="shared" ref="H214:H219" si="2">TRUNC(F214*G214,2)</f>
        <v>162.36000000000001</v>
      </c>
    </row>
    <row r="215" spans="2:10" ht="38.25" x14ac:dyDescent="0.25">
      <c r="B215" s="404" t="s">
        <v>4163</v>
      </c>
      <c r="C215" s="408">
        <v>87316</v>
      </c>
      <c r="D215" s="450" t="s">
        <v>3782</v>
      </c>
      <c r="E215" s="404" t="s">
        <v>1256</v>
      </c>
      <c r="F215" s="451" t="s">
        <v>4243</v>
      </c>
      <c r="G215" s="406">
        <f>IFERROR(VLOOKUP(C215,INS_05_2021!A:D,4,0),VLOOKUP(C215,SERV_05_2021!A:E,4,0))</f>
        <v>359.65</v>
      </c>
      <c r="H215" s="457">
        <f t="shared" si="2"/>
        <v>0.64</v>
      </c>
    </row>
    <row r="216" spans="2:10" x14ac:dyDescent="0.25">
      <c r="B216" s="404" t="s">
        <v>4163</v>
      </c>
      <c r="C216" s="408">
        <v>88309</v>
      </c>
      <c r="D216" s="450" t="s">
        <v>3953</v>
      </c>
      <c r="E216" s="404" t="s">
        <v>655</v>
      </c>
      <c r="F216" s="451" t="s">
        <v>4244</v>
      </c>
      <c r="G216" s="406">
        <f>IFERROR(VLOOKUP(C216,INS_05_2021!A:D,4,0),VLOOKUP(C216,SERV_05_2021!A:E,4,0))</f>
        <v>17.670000000000002</v>
      </c>
      <c r="H216" s="457">
        <f t="shared" si="2"/>
        <v>123.67</v>
      </c>
    </row>
    <row r="217" spans="2:10" x14ac:dyDescent="0.25">
      <c r="B217" s="404" t="s">
        <v>4163</v>
      </c>
      <c r="C217" s="408">
        <v>88316</v>
      </c>
      <c r="D217" s="450" t="s">
        <v>3960</v>
      </c>
      <c r="E217" s="404" t="s">
        <v>655</v>
      </c>
      <c r="F217" s="451" t="s">
        <v>4244</v>
      </c>
      <c r="G217" s="406">
        <f>IFERROR(VLOOKUP(C217,INS_05_2021!A:D,4,0),VLOOKUP(C217,SERV_05_2021!A:E,4,0))</f>
        <v>14.02</v>
      </c>
      <c r="H217" s="457">
        <f t="shared" si="2"/>
        <v>98.13</v>
      </c>
    </row>
    <row r="218" spans="2:10" ht="25.5" x14ac:dyDescent="0.25">
      <c r="B218" s="404" t="s">
        <v>4163</v>
      </c>
      <c r="C218" s="404" t="s">
        <v>13825</v>
      </c>
      <c r="D218" s="450" t="s">
        <v>3785</v>
      </c>
      <c r="E218" s="404" t="s">
        <v>1256</v>
      </c>
      <c r="F218" s="451" t="s">
        <v>4245</v>
      </c>
      <c r="G218" s="406">
        <f>H1081</f>
        <v>4.1099999999999994</v>
      </c>
      <c r="H218" s="457">
        <f t="shared" si="2"/>
        <v>0.53</v>
      </c>
    </row>
    <row r="219" spans="2:10" ht="38.25" x14ac:dyDescent="0.25">
      <c r="B219" s="404" t="s">
        <v>4163</v>
      </c>
      <c r="C219" s="408">
        <v>94970</v>
      </c>
      <c r="D219" s="450" t="s">
        <v>3214</v>
      </c>
      <c r="E219" s="404" t="s">
        <v>1256</v>
      </c>
      <c r="F219" s="451" t="s">
        <v>4246</v>
      </c>
      <c r="G219" s="406">
        <f>IFERROR(VLOOKUP(C219,INS_05_2021!A:D,4,0),VLOOKUP(C219,SERV_05_2021!A:E,4,0))</f>
        <v>359.67</v>
      </c>
      <c r="H219" s="457">
        <f t="shared" si="2"/>
        <v>43.52</v>
      </c>
    </row>
    <row r="220" spans="2:10" ht="38.25" x14ac:dyDescent="0.25">
      <c r="B220" s="404" t="s">
        <v>4163</v>
      </c>
      <c r="C220" s="461" t="s">
        <v>13830</v>
      </c>
      <c r="D220" s="450" t="s">
        <v>3214</v>
      </c>
      <c r="E220" s="404" t="s">
        <v>1256</v>
      </c>
      <c r="F220" s="451" t="s">
        <v>4246</v>
      </c>
      <c r="G220" s="406">
        <f>H1126</f>
        <v>207.49</v>
      </c>
      <c r="H220" s="457">
        <f>TRUNC(F220*G220,2)</f>
        <v>25.1</v>
      </c>
    </row>
    <row r="221" spans="2:10" ht="38.25" x14ac:dyDescent="0.25">
      <c r="B221" s="404" t="s">
        <v>4163</v>
      </c>
      <c r="C221" s="408">
        <v>97733</v>
      </c>
      <c r="D221" s="450" t="s">
        <v>3214</v>
      </c>
      <c r="E221" s="404" t="s">
        <v>1256</v>
      </c>
      <c r="F221" s="451" t="s">
        <v>4246</v>
      </c>
      <c r="G221" s="406">
        <f>IFERROR(VLOOKUP(C221,INS_05_2021!A:D,4,0),VLOOKUP(C221,SERV_05_2021!A:E,4,0))</f>
        <v>2661.89</v>
      </c>
      <c r="H221" s="457">
        <f>TRUNC(F221*G221,2)</f>
        <v>322.08</v>
      </c>
    </row>
    <row r="222" spans="2:10" ht="26.25" thickBot="1" x14ac:dyDescent="0.3">
      <c r="B222" s="404" t="s">
        <v>4163</v>
      </c>
      <c r="C222" s="408">
        <v>97734</v>
      </c>
      <c r="D222" s="450" t="s">
        <v>1637</v>
      </c>
      <c r="E222" s="404" t="s">
        <v>1256</v>
      </c>
      <c r="F222" s="451" t="s">
        <v>4247</v>
      </c>
      <c r="G222" s="406">
        <f>IFERROR(VLOOKUP(C222,INS_05_2021!A:D,4,0),VLOOKUP(C222,SERV_05_2021!A:E,4,0))</f>
        <v>2255.35</v>
      </c>
      <c r="H222" s="457">
        <f>TRUNC(F222*G222,2)</f>
        <v>157.87</v>
      </c>
    </row>
    <row r="223" spans="2:10" ht="13.5" thickBot="1" x14ac:dyDescent="0.3">
      <c r="H223" s="456">
        <f>SUM(H212:H222)</f>
        <v>936.88</v>
      </c>
    </row>
    <row r="225" spans="2:10" ht="25.5" x14ac:dyDescent="0.25">
      <c r="B225" s="401" t="s">
        <v>4286</v>
      </c>
      <c r="C225" s="401" t="s">
        <v>4284</v>
      </c>
      <c r="D225" s="448" t="s">
        <v>4283</v>
      </c>
      <c r="E225" s="401" t="s">
        <v>4177</v>
      </c>
      <c r="F225" s="449" t="s">
        <v>4165</v>
      </c>
      <c r="G225" s="403" t="s">
        <v>4166</v>
      </c>
      <c r="H225" s="223" t="s">
        <v>4167</v>
      </c>
      <c r="I225" s="439">
        <f>H229</f>
        <v>13.080000000000002</v>
      </c>
      <c r="J225" s="439" t="str">
        <f>UPPER(D225)</f>
        <v>BOLSA DE LIGAÇÃO P/ VASO SANITÁRIO 1.1/2"</v>
      </c>
    </row>
    <row r="226" spans="2:10" ht="25.5" x14ac:dyDescent="0.25">
      <c r="B226" s="473" t="s">
        <v>4161</v>
      </c>
      <c r="C226" s="473">
        <v>6140</v>
      </c>
      <c r="D226" s="474" t="s">
        <v>4127</v>
      </c>
      <c r="E226" s="473" t="s">
        <v>4177</v>
      </c>
      <c r="F226" s="475">
        <v>1</v>
      </c>
      <c r="G226" s="476">
        <f>IFERROR(VLOOKUP(C226,INS_05_2021!A:D,4,0),VLOOKUP(C226,SERV_05_2021!A:E,4,0))</f>
        <v>3.48</v>
      </c>
      <c r="H226" s="477">
        <f>TRUNC(F226*G226,2)</f>
        <v>3.48</v>
      </c>
    </row>
    <row r="227" spans="2:10" ht="25.5" x14ac:dyDescent="0.25">
      <c r="B227" s="473" t="s">
        <v>4163</v>
      </c>
      <c r="C227" s="478">
        <v>88248</v>
      </c>
      <c r="D227" s="474" t="s">
        <v>3902</v>
      </c>
      <c r="E227" s="473" t="s">
        <v>655</v>
      </c>
      <c r="F227" s="475">
        <v>0.309</v>
      </c>
      <c r="G227" s="476">
        <f>IFERROR(VLOOKUP(C227,INS_05_2021!A:D,4,0),VLOOKUP(C227,SERV_05_2021!A:E,4,0))</f>
        <v>13.48</v>
      </c>
      <c r="H227" s="479">
        <f>TRUNC(F227*G227,2)</f>
        <v>4.16</v>
      </c>
      <c r="I227" s="439">
        <f>I228/(G227+G228)</f>
        <v>-1.5093127809890894E-2</v>
      </c>
    </row>
    <row r="228" spans="2:10" ht="26.25" thickBot="1" x14ac:dyDescent="0.3">
      <c r="B228" s="473" t="s">
        <v>4163</v>
      </c>
      <c r="C228" s="478">
        <v>88267</v>
      </c>
      <c r="D228" s="474" t="s">
        <v>3919</v>
      </c>
      <c r="E228" s="473" t="s">
        <v>655</v>
      </c>
      <c r="F228" s="475">
        <v>0.30818965517241376</v>
      </c>
      <c r="G228" s="476">
        <f>IFERROR(VLOOKUP(C228,INS_05_2021!A:D,4,0),VLOOKUP(C228,SERV_05_2021!A:E,4,0))</f>
        <v>17.66</v>
      </c>
      <c r="H228" s="479">
        <f>TRUNC(F228*G228,2)</f>
        <v>5.44</v>
      </c>
      <c r="I228" s="480">
        <f>I229-H229</f>
        <v>-0.47000000000000242</v>
      </c>
    </row>
    <row r="229" spans="2:10" ht="13.5" thickBot="1" x14ac:dyDescent="0.3">
      <c r="B229" s="440"/>
      <c r="C229" s="441"/>
      <c r="D229" s="481"/>
      <c r="E229" s="440"/>
      <c r="F229" s="482"/>
      <c r="G229" s="440"/>
      <c r="H229" s="483">
        <f>SUM(H226:H228)</f>
        <v>13.080000000000002</v>
      </c>
      <c r="I229" s="439">
        <v>12.61</v>
      </c>
    </row>
    <row r="231" spans="2:10" ht="25.5" x14ac:dyDescent="0.25">
      <c r="B231" s="401" t="s">
        <v>4286</v>
      </c>
      <c r="C231" s="401" t="s">
        <v>4285</v>
      </c>
      <c r="D231" s="448" t="s">
        <v>4297</v>
      </c>
      <c r="E231" s="401" t="s">
        <v>4177</v>
      </c>
      <c r="F231" s="449" t="s">
        <v>4165</v>
      </c>
      <c r="G231" s="403" t="s">
        <v>4166</v>
      </c>
      <c r="H231" s="223" t="s">
        <v>4167</v>
      </c>
      <c r="I231" s="439">
        <f>H240</f>
        <v>49.150000000000006</v>
      </c>
      <c r="J231" s="439" t="str">
        <f>UPPER(D231)</f>
        <v>CAIXA SIFONADA 150X150X50MM</v>
      </c>
    </row>
    <row r="232" spans="2:10" x14ac:dyDescent="0.25">
      <c r="B232" s="404" t="s">
        <v>4161</v>
      </c>
      <c r="C232" s="404">
        <v>122</v>
      </c>
      <c r="D232" s="450" t="s">
        <v>4287</v>
      </c>
      <c r="E232" s="404" t="s">
        <v>239</v>
      </c>
      <c r="F232" s="451" t="s">
        <v>4288</v>
      </c>
      <c r="G232" s="406">
        <f>IFERROR(VLOOKUP(C232,INS_05_2021!A:D,4,0),VLOOKUP(C232,SERV_05_2021!A:E,4,0))</f>
        <v>81.209999999999994</v>
      </c>
      <c r="H232" s="452">
        <f>TRUNC(F232*G232,2)</f>
        <v>1.2</v>
      </c>
    </row>
    <row r="233" spans="2:10" x14ac:dyDescent="0.25">
      <c r="B233" s="404" t="s">
        <v>4161</v>
      </c>
      <c r="C233" s="404">
        <v>296</v>
      </c>
      <c r="D233" s="450" t="s">
        <v>4289</v>
      </c>
      <c r="E233" s="404" t="s">
        <v>239</v>
      </c>
      <c r="F233" s="451" t="s">
        <v>4162</v>
      </c>
      <c r="G233" s="406">
        <f>IFERROR(VLOOKUP(C233,INS_05_2021!A:D,4,0),VLOOKUP(C233,SERV_05_2021!A:E,4,0))</f>
        <v>2.96</v>
      </c>
      <c r="H233" s="452">
        <f t="shared" ref="H233:H238" si="3">TRUNC(F233*G233,2)</f>
        <v>2.96</v>
      </c>
    </row>
    <row r="234" spans="2:10" ht="25.5" x14ac:dyDescent="0.25">
      <c r="B234" s="404" t="s">
        <v>4161</v>
      </c>
      <c r="C234" s="404">
        <v>11712</v>
      </c>
      <c r="D234" s="450" t="s">
        <v>4138</v>
      </c>
      <c r="E234" s="404" t="s">
        <v>239</v>
      </c>
      <c r="F234" s="451" t="s">
        <v>4162</v>
      </c>
      <c r="G234" s="406">
        <f>IFERROR(VLOOKUP(C234,INS_05_2021!A:D,4,0),VLOOKUP(C234,SERV_05_2021!A:E,4,0))</f>
        <v>34.9</v>
      </c>
      <c r="H234" s="452">
        <f t="shared" si="3"/>
        <v>34.9</v>
      </c>
    </row>
    <row r="235" spans="2:10" ht="25.5" x14ac:dyDescent="0.25">
      <c r="B235" s="404" t="s">
        <v>4161</v>
      </c>
      <c r="C235" s="404">
        <v>20078</v>
      </c>
      <c r="D235" s="450" t="s">
        <v>4290</v>
      </c>
      <c r="E235" s="404" t="s">
        <v>239</v>
      </c>
      <c r="F235" s="451" t="s">
        <v>4291</v>
      </c>
      <c r="G235" s="406">
        <f>IFERROR(VLOOKUP(C235,INS_05_2021!A:D,4,0),VLOOKUP(C235,SERV_05_2021!A:E,4,0))</f>
        <v>29.73</v>
      </c>
      <c r="H235" s="452">
        <f t="shared" si="3"/>
        <v>0.59</v>
      </c>
    </row>
    <row r="236" spans="2:10" x14ac:dyDescent="0.25">
      <c r="B236" s="404" t="s">
        <v>4161</v>
      </c>
      <c r="C236" s="404">
        <v>20083</v>
      </c>
      <c r="D236" s="450" t="s">
        <v>4292</v>
      </c>
      <c r="E236" s="404" t="s">
        <v>239</v>
      </c>
      <c r="F236" s="451" t="s">
        <v>4293</v>
      </c>
      <c r="G236" s="406">
        <f>IFERROR(VLOOKUP(C236,INS_05_2021!A:D,4,0),VLOOKUP(C236,SERV_05_2021!A:E,4,0))</f>
        <v>70.52</v>
      </c>
      <c r="H236" s="452">
        <f t="shared" si="3"/>
        <v>1.58</v>
      </c>
    </row>
    <row r="237" spans="2:10" x14ac:dyDescent="0.25">
      <c r="B237" s="404" t="s">
        <v>4161</v>
      </c>
      <c r="C237" s="404">
        <v>38383</v>
      </c>
      <c r="D237" s="450" t="s">
        <v>4294</v>
      </c>
      <c r="E237" s="404" t="s">
        <v>239</v>
      </c>
      <c r="F237" s="451" t="s">
        <v>4295</v>
      </c>
      <c r="G237" s="406">
        <f>IFERROR(VLOOKUP(C237,INS_05_2021!A:D,4,0),VLOOKUP(C237,SERV_05_2021!A:E,4,0))</f>
        <v>2.19</v>
      </c>
      <c r="H237" s="452">
        <f t="shared" si="3"/>
        <v>0.14000000000000001</v>
      </c>
    </row>
    <row r="238" spans="2:10" ht="25.5" x14ac:dyDescent="0.25">
      <c r="B238" s="404" t="s">
        <v>4163</v>
      </c>
      <c r="C238" s="408">
        <v>88248</v>
      </c>
      <c r="D238" s="450" t="s">
        <v>3902</v>
      </c>
      <c r="E238" s="404" t="s">
        <v>655</v>
      </c>
      <c r="F238" s="451" t="s">
        <v>4296</v>
      </c>
      <c r="G238" s="406">
        <f>IFERROR(VLOOKUP(C238,INS_05_2021!A:D,4,0),VLOOKUP(C238,SERV_05_2021!A:E,4,0))</f>
        <v>13.48</v>
      </c>
      <c r="H238" s="452">
        <f t="shared" si="3"/>
        <v>3.37</v>
      </c>
    </row>
    <row r="239" spans="2:10" ht="26.25" thickBot="1" x14ac:dyDescent="0.3">
      <c r="B239" s="404" t="s">
        <v>4163</v>
      </c>
      <c r="C239" s="408">
        <v>88267</v>
      </c>
      <c r="D239" s="450" t="s">
        <v>3919</v>
      </c>
      <c r="E239" s="404" t="s">
        <v>655</v>
      </c>
      <c r="F239" s="451" t="s">
        <v>4296</v>
      </c>
      <c r="G239" s="406">
        <f>IFERROR(VLOOKUP(C239,INS_05_2021!A:D,4,0),VLOOKUP(C239,SERV_05_2021!A:E,4,0))</f>
        <v>17.66</v>
      </c>
      <c r="H239" s="457">
        <f>TRUNC(F239*G239,2)</f>
        <v>4.41</v>
      </c>
    </row>
    <row r="240" spans="2:10" ht="13.5" thickBot="1" x14ac:dyDescent="0.3">
      <c r="H240" s="456">
        <f>SUM(H232:H239)</f>
        <v>49.150000000000006</v>
      </c>
    </row>
    <row r="242" spans="2:10" ht="25.5" x14ac:dyDescent="0.25">
      <c r="B242" s="401" t="s">
        <v>4286</v>
      </c>
      <c r="C242" s="401" t="s">
        <v>4298</v>
      </c>
      <c r="D242" s="448" t="s">
        <v>4299</v>
      </c>
      <c r="E242" s="401" t="s">
        <v>4177</v>
      </c>
      <c r="F242" s="449" t="s">
        <v>4165</v>
      </c>
      <c r="G242" s="403" t="s">
        <v>4166</v>
      </c>
      <c r="H242" s="223" t="s">
        <v>4167</v>
      </c>
      <c r="I242" s="439">
        <f>H251</f>
        <v>111.84</v>
      </c>
      <c r="J242" s="439" t="str">
        <f>UPPER(D242)</f>
        <v>CAIXA SIFONADA 250X172X50</v>
      </c>
    </row>
    <row r="243" spans="2:10" x14ac:dyDescent="0.25">
      <c r="B243" s="404" t="s">
        <v>4161</v>
      </c>
      <c r="C243" s="404">
        <v>122</v>
      </c>
      <c r="D243" s="450" t="s">
        <v>4287</v>
      </c>
      <c r="E243" s="404" t="s">
        <v>239</v>
      </c>
      <c r="F243" s="451" t="s">
        <v>4288</v>
      </c>
      <c r="G243" s="406">
        <f>IFERROR(VLOOKUP(C243,INS_05_2021!A:D,4,0),VLOOKUP(C243,SERV_05_2021!A:E,4,0))</f>
        <v>81.209999999999994</v>
      </c>
      <c r="H243" s="452">
        <f t="shared" ref="H243:H250" si="4">TRUNC(F243*G243,2)</f>
        <v>1.2</v>
      </c>
    </row>
    <row r="244" spans="2:10" x14ac:dyDescent="0.25">
      <c r="B244" s="404" t="s">
        <v>4161</v>
      </c>
      <c r="C244" s="404">
        <v>296</v>
      </c>
      <c r="D244" s="450" t="s">
        <v>4289</v>
      </c>
      <c r="E244" s="404" t="s">
        <v>239</v>
      </c>
      <c r="F244" s="451" t="s">
        <v>4162</v>
      </c>
      <c r="G244" s="406">
        <f>IFERROR(VLOOKUP(C244,INS_05_2021!A:D,4,0),VLOOKUP(C244,SERV_05_2021!A:E,4,0))</f>
        <v>2.96</v>
      </c>
      <c r="H244" s="457">
        <f t="shared" si="4"/>
        <v>2.96</v>
      </c>
    </row>
    <row r="245" spans="2:10" ht="25.5" x14ac:dyDescent="0.25">
      <c r="B245" s="404" t="s">
        <v>4161</v>
      </c>
      <c r="C245" s="404">
        <v>11880</v>
      </c>
      <c r="D245" s="450" t="s">
        <v>4300</v>
      </c>
      <c r="E245" s="404" t="s">
        <v>239</v>
      </c>
      <c r="F245" s="451" t="s">
        <v>4162</v>
      </c>
      <c r="G245" s="406">
        <f>IFERROR(VLOOKUP(C245,INS_05_2021!A:D,4,0),VLOOKUP(C245,SERV_05_2021!A:E,4,0))</f>
        <v>97.59</v>
      </c>
      <c r="H245" s="457">
        <f t="shared" si="4"/>
        <v>97.59</v>
      </c>
    </row>
    <row r="246" spans="2:10" ht="25.5" x14ac:dyDescent="0.25">
      <c r="B246" s="404" t="s">
        <v>4161</v>
      </c>
      <c r="C246" s="404">
        <v>20078</v>
      </c>
      <c r="D246" s="450" t="s">
        <v>4290</v>
      </c>
      <c r="E246" s="404" t="s">
        <v>239</v>
      </c>
      <c r="F246" s="451" t="s">
        <v>4291</v>
      </c>
      <c r="G246" s="406">
        <f>IFERROR(VLOOKUP(C246,INS_05_2021!A:D,4,0),VLOOKUP(C246,SERV_05_2021!A:E,4,0))</f>
        <v>29.73</v>
      </c>
      <c r="H246" s="457">
        <f t="shared" si="4"/>
        <v>0.59</v>
      </c>
    </row>
    <row r="247" spans="2:10" x14ac:dyDescent="0.25">
      <c r="B247" s="404" t="s">
        <v>4161</v>
      </c>
      <c r="C247" s="404">
        <v>20083</v>
      </c>
      <c r="D247" s="450" t="s">
        <v>4292</v>
      </c>
      <c r="E247" s="404" t="s">
        <v>239</v>
      </c>
      <c r="F247" s="451" t="s">
        <v>4293</v>
      </c>
      <c r="G247" s="406">
        <f>IFERROR(VLOOKUP(C247,INS_05_2021!A:D,4,0),VLOOKUP(C247,SERV_05_2021!A:E,4,0))</f>
        <v>70.52</v>
      </c>
      <c r="H247" s="457">
        <f t="shared" si="4"/>
        <v>1.58</v>
      </c>
    </row>
    <row r="248" spans="2:10" x14ac:dyDescent="0.25">
      <c r="B248" s="404" t="s">
        <v>4161</v>
      </c>
      <c r="C248" s="404">
        <v>38383</v>
      </c>
      <c r="D248" s="450" t="s">
        <v>4294</v>
      </c>
      <c r="E248" s="404" t="s">
        <v>239</v>
      </c>
      <c r="F248" s="451" t="s">
        <v>4295</v>
      </c>
      <c r="G248" s="406">
        <f>IFERROR(VLOOKUP(C248,INS_05_2021!A:D,4,0),VLOOKUP(C248,SERV_05_2021!A:E,4,0))</f>
        <v>2.19</v>
      </c>
      <c r="H248" s="457">
        <f t="shared" si="4"/>
        <v>0.14000000000000001</v>
      </c>
    </row>
    <row r="249" spans="2:10" ht="25.5" x14ac:dyDescent="0.25">
      <c r="B249" s="404" t="s">
        <v>4163</v>
      </c>
      <c r="C249" s="408">
        <v>88248</v>
      </c>
      <c r="D249" s="450" t="s">
        <v>3902</v>
      </c>
      <c r="E249" s="404" t="s">
        <v>655</v>
      </c>
      <c r="F249" s="451" t="s">
        <v>4296</v>
      </c>
      <c r="G249" s="406">
        <f>IFERROR(VLOOKUP(C249,INS_05_2021!A:D,4,0),VLOOKUP(C249,SERV_05_2021!A:E,4,0))</f>
        <v>13.48</v>
      </c>
      <c r="H249" s="457">
        <f t="shared" si="4"/>
        <v>3.37</v>
      </c>
    </row>
    <row r="250" spans="2:10" ht="26.25" thickBot="1" x14ac:dyDescent="0.3">
      <c r="B250" s="404" t="s">
        <v>4163</v>
      </c>
      <c r="C250" s="408">
        <v>88267</v>
      </c>
      <c r="D250" s="450" t="s">
        <v>3919</v>
      </c>
      <c r="E250" s="404" t="s">
        <v>655</v>
      </c>
      <c r="F250" s="451" t="s">
        <v>4296</v>
      </c>
      <c r="G250" s="406">
        <f>IFERROR(VLOOKUP(C250,INS_05_2021!A:D,4,0),VLOOKUP(C250,SERV_05_2021!A:E,4,0))</f>
        <v>17.66</v>
      </c>
      <c r="H250" s="457">
        <f t="shared" si="4"/>
        <v>4.41</v>
      </c>
    </row>
    <row r="251" spans="2:10" ht="13.5" thickBot="1" x14ac:dyDescent="0.3">
      <c r="H251" s="456">
        <f>SUM(H243:H250)</f>
        <v>111.84</v>
      </c>
    </row>
    <row r="253" spans="2:10" ht="25.5" x14ac:dyDescent="0.25">
      <c r="B253" s="401" t="s">
        <v>4286</v>
      </c>
      <c r="C253" s="401" t="s">
        <v>4301</v>
      </c>
      <c r="D253" s="448" t="s">
        <v>4302</v>
      </c>
      <c r="E253" s="401" t="s">
        <v>4177</v>
      </c>
      <c r="F253" s="449" t="s">
        <v>4165</v>
      </c>
      <c r="G253" s="403" t="s">
        <v>4166</v>
      </c>
      <c r="H253" s="223" t="s">
        <v>4167</v>
      </c>
      <c r="I253" s="439">
        <f>H257</f>
        <v>25.270000000000003</v>
      </c>
      <c r="J253" s="439" t="str">
        <f>UPPER(D253)</f>
        <v>TUBO DE DESCARGA VDE 38 MM</v>
      </c>
    </row>
    <row r="254" spans="2:10" x14ac:dyDescent="0.25">
      <c r="B254" s="404" t="s">
        <v>4161</v>
      </c>
      <c r="C254" s="404">
        <v>12613</v>
      </c>
      <c r="D254" s="450" t="str">
        <f>D253</f>
        <v>TUBO DE DESCARGA VDE 38 MM</v>
      </c>
      <c r="E254" s="404" t="s">
        <v>4177</v>
      </c>
      <c r="F254" s="451">
        <v>1</v>
      </c>
      <c r="G254" s="406">
        <f>IFERROR(VLOOKUP(C254,INS_05_2021!A:D,4,0),VLOOKUP(C254,SERV_05_2021!A:E,4,0))</f>
        <v>19.05</v>
      </c>
      <c r="H254" s="452">
        <f>TRUNC(F254*G254,2)</f>
        <v>19.05</v>
      </c>
    </row>
    <row r="255" spans="2:10" ht="25.5" x14ac:dyDescent="0.25">
      <c r="B255" s="404" t="s">
        <v>4163</v>
      </c>
      <c r="C255" s="408">
        <v>88248</v>
      </c>
      <c r="D255" s="450" t="s">
        <v>3902</v>
      </c>
      <c r="E255" s="404" t="s">
        <v>655</v>
      </c>
      <c r="F255" s="451">
        <v>0.2</v>
      </c>
      <c r="G255" s="406">
        <f>IFERROR(VLOOKUP(C255,INS_05_2021!A:D,4,0),VLOOKUP(C255,SERV_05_2021!A:E,4,0))</f>
        <v>13.48</v>
      </c>
      <c r="H255" s="457">
        <f>TRUNC(F255*G255,2)</f>
        <v>2.69</v>
      </c>
    </row>
    <row r="256" spans="2:10" ht="26.25" thickBot="1" x14ac:dyDescent="0.3">
      <c r="B256" s="404" t="s">
        <v>4163</v>
      </c>
      <c r="C256" s="408">
        <v>88267</v>
      </c>
      <c r="D256" s="450" t="s">
        <v>3919</v>
      </c>
      <c r="E256" s="404" t="s">
        <v>655</v>
      </c>
      <c r="F256" s="451">
        <v>0.2</v>
      </c>
      <c r="G256" s="406">
        <f>IFERROR(VLOOKUP(C256,INS_05_2021!A:D,4,0),VLOOKUP(C256,SERV_05_2021!A:E,4,0))</f>
        <v>17.66</v>
      </c>
      <c r="H256" s="457">
        <f>TRUNC(F256*G256,2)</f>
        <v>3.53</v>
      </c>
    </row>
    <row r="257" spans="2:10" ht="13.5" thickBot="1" x14ac:dyDescent="0.3">
      <c r="H257" s="456">
        <f>SUM(H254:H256)</f>
        <v>25.270000000000003</v>
      </c>
    </row>
    <row r="259" spans="2:10" ht="25.5" x14ac:dyDescent="0.25">
      <c r="B259" s="401" t="s">
        <v>4286</v>
      </c>
      <c r="C259" s="401" t="s">
        <v>4303</v>
      </c>
      <c r="D259" s="448" t="s">
        <v>4304</v>
      </c>
      <c r="E259" s="401" t="s">
        <v>4177</v>
      </c>
      <c r="F259" s="449" t="s">
        <v>4165</v>
      </c>
      <c r="G259" s="403" t="s">
        <v>4166</v>
      </c>
      <c r="H259" s="223" t="s">
        <v>4167</v>
      </c>
      <c r="I259" s="439">
        <f>H263</f>
        <v>13.78</v>
      </c>
      <c r="J259" s="439" t="str">
        <f>UPPER(D259)</f>
        <v>TUBO DE LIGAÇÃO  LATÃO CROMADO C/ CANOPLA P/ VASO SA. MM</v>
      </c>
    </row>
    <row r="260" spans="2:10" ht="25.5" x14ac:dyDescent="0.25">
      <c r="B260" s="404" t="s">
        <v>4161</v>
      </c>
      <c r="C260" s="404">
        <v>6142</v>
      </c>
      <c r="D260" s="450" t="s">
        <v>4141</v>
      </c>
      <c r="E260" s="404" t="s">
        <v>4177</v>
      </c>
      <c r="F260" s="451">
        <v>1</v>
      </c>
      <c r="G260" s="406">
        <f>IFERROR(VLOOKUP(C260,INS_05_2021!A:D,4,0),VLOOKUP(C260,SERV_05_2021!A:E,4,0))</f>
        <v>7.56</v>
      </c>
      <c r="H260" s="452">
        <f>TRUNC(F260*G260,2)</f>
        <v>7.56</v>
      </c>
    </row>
    <row r="261" spans="2:10" ht="25.5" x14ac:dyDescent="0.25">
      <c r="B261" s="404" t="s">
        <v>4163</v>
      </c>
      <c r="C261" s="408">
        <v>88248</v>
      </c>
      <c r="D261" s="450" t="s">
        <v>3902</v>
      </c>
      <c r="E261" s="404" t="s">
        <v>655</v>
      </c>
      <c r="F261" s="451">
        <v>0.2</v>
      </c>
      <c r="G261" s="406">
        <f>IFERROR(VLOOKUP(C261,INS_05_2021!A:D,4,0),VLOOKUP(C261,SERV_05_2021!A:E,4,0))</f>
        <v>13.48</v>
      </c>
      <c r="H261" s="457">
        <f>TRUNC(F261*G261,2)</f>
        <v>2.69</v>
      </c>
    </row>
    <row r="262" spans="2:10" ht="26.25" thickBot="1" x14ac:dyDescent="0.3">
      <c r="B262" s="404" t="s">
        <v>4163</v>
      </c>
      <c r="C262" s="408">
        <v>88267</v>
      </c>
      <c r="D262" s="450" t="s">
        <v>3919</v>
      </c>
      <c r="E262" s="404" t="s">
        <v>655</v>
      </c>
      <c r="F262" s="451">
        <v>0.2</v>
      </c>
      <c r="G262" s="406">
        <f>IFERROR(VLOOKUP(C262,INS_05_2021!A:D,4,0),VLOOKUP(C262,SERV_05_2021!A:E,4,0))</f>
        <v>17.66</v>
      </c>
      <c r="H262" s="457">
        <f>TRUNC(F262*G262,2)</f>
        <v>3.53</v>
      </c>
    </row>
    <row r="263" spans="2:10" ht="13.5" thickBot="1" x14ac:dyDescent="0.3">
      <c r="H263" s="456">
        <f>SUM(H260:H262)</f>
        <v>13.78</v>
      </c>
    </row>
    <row r="265" spans="2:10" ht="25.5" x14ac:dyDescent="0.25">
      <c r="B265" s="401" t="s">
        <v>4286</v>
      </c>
      <c r="C265" s="401" t="s">
        <v>5279</v>
      </c>
      <c r="D265" s="448" t="s">
        <v>4306</v>
      </c>
      <c r="E265" s="401" t="s">
        <v>4177</v>
      </c>
      <c r="F265" s="449" t="s">
        <v>4165</v>
      </c>
      <c r="G265" s="403" t="s">
        <v>4166</v>
      </c>
      <c r="H265" s="223" t="s">
        <v>4167</v>
      </c>
      <c r="I265" s="439">
        <f>H271</f>
        <v>34.85</v>
      </c>
      <c r="J265" s="439" t="str">
        <f>UPPER(D265)</f>
        <v>JUNÇÃO INVERTIDA 100 MM X 50 MM</v>
      </c>
    </row>
    <row r="266" spans="2:10" ht="25.5" x14ac:dyDescent="0.25">
      <c r="B266" s="404" t="s">
        <v>4161</v>
      </c>
      <c r="C266" s="404">
        <v>301</v>
      </c>
      <c r="D266" s="450" t="s">
        <v>4305</v>
      </c>
      <c r="E266" s="404" t="s">
        <v>239</v>
      </c>
      <c r="F266" s="451">
        <v>2</v>
      </c>
      <c r="G266" s="406">
        <f>IFERROR(VLOOKUP(C266,INS_05_2021!A:D,4,0),VLOOKUP(C266,SERV_05_2021!A:E,4,0))</f>
        <v>5.25</v>
      </c>
      <c r="H266" s="452">
        <f>TRUNC(F266*G266,2)</f>
        <v>10.5</v>
      </c>
    </row>
    <row r="267" spans="2:10" ht="25.5" x14ac:dyDescent="0.25">
      <c r="B267" s="404" t="s">
        <v>4161</v>
      </c>
      <c r="C267" s="404">
        <v>20078</v>
      </c>
      <c r="D267" s="450" t="s">
        <v>4290</v>
      </c>
      <c r="E267" s="404" t="s">
        <v>239</v>
      </c>
      <c r="F267" s="451">
        <v>9.1999999999999998E-2</v>
      </c>
      <c r="G267" s="406">
        <f>IFERROR(VLOOKUP(C267,INS_05_2021!A:D,4,0),VLOOKUP(C267,SERV_05_2021!A:E,4,0))</f>
        <v>29.73</v>
      </c>
      <c r="H267" s="457">
        <f>TRUNC(F267*G267,2)</f>
        <v>2.73</v>
      </c>
    </row>
    <row r="268" spans="2:10" x14ac:dyDescent="0.25">
      <c r="B268" s="404" t="s">
        <v>4161</v>
      </c>
      <c r="C268" s="404">
        <v>10908</v>
      </c>
      <c r="D268" s="450" t="str">
        <f>D265</f>
        <v>JUNÇÃO INVERTIDA 100 MM X 50 MM</v>
      </c>
      <c r="E268" s="404" t="s">
        <v>239</v>
      </c>
      <c r="F268" s="451">
        <v>1</v>
      </c>
      <c r="G268" s="406">
        <f>IFERROR(VLOOKUP(C268,INS_05_2021!A:D,4,0),VLOOKUP(C268,SERV_05_2021!A:E,4,0))</f>
        <v>15.87</v>
      </c>
      <c r="H268" s="457">
        <f>TRUNC(F268*G268,2)</f>
        <v>15.87</v>
      </c>
    </row>
    <row r="269" spans="2:10" ht="25.5" x14ac:dyDescent="0.25">
      <c r="B269" s="404" t="s">
        <v>4163</v>
      </c>
      <c r="C269" s="408">
        <v>88248</v>
      </c>
      <c r="D269" s="450" t="s">
        <v>3902</v>
      </c>
      <c r="E269" s="404" t="s">
        <v>655</v>
      </c>
      <c r="F269" s="451">
        <v>0.185</v>
      </c>
      <c r="G269" s="406">
        <f>IFERROR(VLOOKUP(C269,INS_05_2021!A:D,4,0),VLOOKUP(C269,SERV_05_2021!A:E,4,0))</f>
        <v>13.48</v>
      </c>
      <c r="H269" s="457">
        <f>TRUNC(F269*G269,2)</f>
        <v>2.4900000000000002</v>
      </c>
    </row>
    <row r="270" spans="2:10" ht="26.25" thickBot="1" x14ac:dyDescent="0.3">
      <c r="B270" s="404" t="s">
        <v>4163</v>
      </c>
      <c r="C270" s="408">
        <v>88267</v>
      </c>
      <c r="D270" s="450" t="s">
        <v>3919</v>
      </c>
      <c r="E270" s="404" t="s">
        <v>655</v>
      </c>
      <c r="F270" s="451">
        <v>0.185</v>
      </c>
      <c r="G270" s="406">
        <f>IFERROR(VLOOKUP(C270,INS_05_2021!A:D,4,0),VLOOKUP(C270,SERV_05_2021!A:E,4,0))</f>
        <v>17.66</v>
      </c>
      <c r="H270" s="457">
        <f>TRUNC(F270*G270,2)</f>
        <v>3.26</v>
      </c>
    </row>
    <row r="271" spans="2:10" ht="13.5" thickBot="1" x14ac:dyDescent="0.3">
      <c r="H271" s="456">
        <f>SUM(H266:H270)</f>
        <v>34.85</v>
      </c>
    </row>
    <row r="273" spans="2:10" ht="25.5" x14ac:dyDescent="0.25">
      <c r="B273" s="401" t="s">
        <v>4286</v>
      </c>
      <c r="C273" s="401" t="s">
        <v>4307</v>
      </c>
      <c r="D273" s="448" t="s">
        <v>4308</v>
      </c>
      <c r="E273" s="401" t="s">
        <v>4177</v>
      </c>
      <c r="F273" s="449" t="s">
        <v>4165</v>
      </c>
      <c r="G273" s="403" t="s">
        <v>4166</v>
      </c>
      <c r="H273" s="223" t="s">
        <v>4167</v>
      </c>
      <c r="I273" s="439">
        <f>H280</f>
        <v>36.75</v>
      </c>
      <c r="J273" s="439" t="str">
        <f>UPPER(D273)</f>
        <v>JUNÇÃO SIMPLES 100 MM - 50 MM</v>
      </c>
    </row>
    <row r="274" spans="2:10" ht="25.5" x14ac:dyDescent="0.25">
      <c r="B274" s="404" t="s">
        <v>4161</v>
      </c>
      <c r="C274" s="404">
        <v>301</v>
      </c>
      <c r="D274" s="450" t="s">
        <v>4305</v>
      </c>
      <c r="E274" s="404" t="s">
        <v>239</v>
      </c>
      <c r="F274" s="451">
        <v>2</v>
      </c>
      <c r="G274" s="406">
        <f>IFERROR(VLOOKUP(C274,INS_05_2021!A:D,4,0),VLOOKUP(C274,SERV_05_2021!A:E,4,0))</f>
        <v>5.25</v>
      </c>
      <c r="H274" s="452">
        <f t="shared" ref="H274:H279" si="5">TRUNC(F274*G274,2)</f>
        <v>10.5</v>
      </c>
    </row>
    <row r="275" spans="2:10" x14ac:dyDescent="0.25">
      <c r="B275" s="404" t="s">
        <v>4161</v>
      </c>
      <c r="C275" s="404">
        <v>296</v>
      </c>
      <c r="D275" s="450" t="s">
        <v>4121</v>
      </c>
      <c r="E275" s="404" t="s">
        <v>4113</v>
      </c>
      <c r="F275" s="451">
        <v>1</v>
      </c>
      <c r="G275" s="406">
        <f>IFERROR(VLOOKUP(C275,INS_05_2021!A:D,4,0),VLOOKUP(C275,SERV_05_2021!A:E,4,0))</f>
        <v>2.96</v>
      </c>
      <c r="H275" s="452">
        <f t="shared" si="5"/>
        <v>2.96</v>
      </c>
    </row>
    <row r="276" spans="2:10" ht="25.5" x14ac:dyDescent="0.25">
      <c r="B276" s="404" t="s">
        <v>4161</v>
      </c>
      <c r="C276" s="404">
        <v>20078</v>
      </c>
      <c r="D276" s="450" t="s">
        <v>4290</v>
      </c>
      <c r="E276" s="404" t="s">
        <v>239</v>
      </c>
      <c r="F276" s="451">
        <v>9.1999999999999998E-2</v>
      </c>
      <c r="G276" s="406">
        <f>IFERROR(VLOOKUP(C276,INS_05_2021!A:D,4,0),VLOOKUP(C276,SERV_05_2021!A:E,4,0))</f>
        <v>29.73</v>
      </c>
      <c r="H276" s="457">
        <f t="shared" si="5"/>
        <v>2.73</v>
      </c>
    </row>
    <row r="277" spans="2:10" x14ac:dyDescent="0.25">
      <c r="B277" s="404" t="s">
        <v>4161</v>
      </c>
      <c r="C277" s="404">
        <v>3659</v>
      </c>
      <c r="D277" s="450" t="str">
        <f>D273</f>
        <v>JUNÇÃO SIMPLES 100 MM - 50 MM</v>
      </c>
      <c r="E277" s="404" t="s">
        <v>239</v>
      </c>
      <c r="F277" s="451">
        <v>1</v>
      </c>
      <c r="G277" s="406">
        <f>IFERROR(VLOOKUP(C277,INS_05_2021!A:D,4,0),VLOOKUP(C277,SERV_05_2021!A:E,4,0))</f>
        <v>14.81</v>
      </c>
      <c r="H277" s="457">
        <f t="shared" si="5"/>
        <v>14.81</v>
      </c>
    </row>
    <row r="278" spans="2:10" ht="25.5" x14ac:dyDescent="0.25">
      <c r="B278" s="404" t="s">
        <v>4163</v>
      </c>
      <c r="C278" s="408">
        <v>88248</v>
      </c>
      <c r="D278" s="450" t="s">
        <v>3902</v>
      </c>
      <c r="E278" s="404" t="s">
        <v>655</v>
      </c>
      <c r="F278" s="451">
        <v>0.185</v>
      </c>
      <c r="G278" s="406">
        <f>IFERROR(VLOOKUP(C278,INS_05_2021!A:D,4,0),VLOOKUP(C278,SERV_05_2021!A:E,4,0))</f>
        <v>13.48</v>
      </c>
      <c r="H278" s="457">
        <f t="shared" si="5"/>
        <v>2.4900000000000002</v>
      </c>
    </row>
    <row r="279" spans="2:10" ht="26.25" thickBot="1" x14ac:dyDescent="0.3">
      <c r="B279" s="404" t="s">
        <v>4163</v>
      </c>
      <c r="C279" s="408">
        <v>88267</v>
      </c>
      <c r="D279" s="450" t="s">
        <v>3919</v>
      </c>
      <c r="E279" s="404" t="s">
        <v>655</v>
      </c>
      <c r="F279" s="451">
        <v>0.185</v>
      </c>
      <c r="G279" s="406">
        <f>IFERROR(VLOOKUP(C279,INS_05_2021!A:D,4,0),VLOOKUP(C279,SERV_05_2021!A:E,4,0))</f>
        <v>17.66</v>
      </c>
      <c r="H279" s="457">
        <f t="shared" si="5"/>
        <v>3.26</v>
      </c>
    </row>
    <row r="280" spans="2:10" ht="13.5" thickBot="1" x14ac:dyDescent="0.3">
      <c r="H280" s="472">
        <f>SUM(H274:H279)</f>
        <v>36.75</v>
      </c>
    </row>
    <row r="282" spans="2:10" ht="25.5" x14ac:dyDescent="0.25">
      <c r="B282" s="401" t="s">
        <v>4286</v>
      </c>
      <c r="C282" s="401" t="s">
        <v>4310</v>
      </c>
      <c r="D282" s="448" t="s">
        <v>4309</v>
      </c>
      <c r="E282" s="401" t="s">
        <v>4177</v>
      </c>
      <c r="F282" s="449" t="s">
        <v>4165</v>
      </c>
      <c r="G282" s="403" t="s">
        <v>4166</v>
      </c>
      <c r="H282" s="223" t="s">
        <v>4167</v>
      </c>
      <c r="I282" s="439">
        <f>H289</f>
        <v>127.41</v>
      </c>
      <c r="J282" s="439" t="str">
        <f>UPPER(D282)</f>
        <v>JUNÇÃO SIMPLES 150 MM - 100 MM</v>
      </c>
    </row>
    <row r="283" spans="2:10" ht="25.5" x14ac:dyDescent="0.25">
      <c r="B283" s="404" t="s">
        <v>4161</v>
      </c>
      <c r="C283" s="404">
        <v>301</v>
      </c>
      <c r="D283" s="450" t="s">
        <v>4305</v>
      </c>
      <c r="E283" s="404" t="s">
        <v>239</v>
      </c>
      <c r="F283" s="451">
        <v>1</v>
      </c>
      <c r="G283" s="406">
        <f>IFERROR(VLOOKUP(C283,INS_05_2021!A:D,4,0),VLOOKUP(C283,SERV_05_2021!A:E,4,0))</f>
        <v>5.25</v>
      </c>
      <c r="H283" s="452">
        <f t="shared" ref="H283:H288" si="6">TRUNC(F283*G283,2)</f>
        <v>5.25</v>
      </c>
    </row>
    <row r="284" spans="2:10" ht="25.5" x14ac:dyDescent="0.25">
      <c r="B284" s="404" t="s">
        <v>4161</v>
      </c>
      <c r="C284" s="404">
        <v>318</v>
      </c>
      <c r="D284" s="450" t="s">
        <v>4311</v>
      </c>
      <c r="E284" s="404" t="s">
        <v>4113</v>
      </c>
      <c r="F284" s="451">
        <v>2</v>
      </c>
      <c r="G284" s="406">
        <f>IFERROR(VLOOKUP(C284,INS_05_2021!A:D,4,0),VLOOKUP(C284,SERV_05_2021!A:E,4,0))</f>
        <v>29.9</v>
      </c>
      <c r="H284" s="452">
        <f t="shared" si="6"/>
        <v>59.8</v>
      </c>
    </row>
    <row r="285" spans="2:10" ht="25.5" x14ac:dyDescent="0.25">
      <c r="B285" s="404" t="s">
        <v>4161</v>
      </c>
      <c r="C285" s="404">
        <v>20078</v>
      </c>
      <c r="D285" s="450" t="s">
        <v>4290</v>
      </c>
      <c r="E285" s="404" t="s">
        <v>239</v>
      </c>
      <c r="F285" s="451">
        <v>9.1999999999999998E-2</v>
      </c>
      <c r="G285" s="406">
        <f>IFERROR(VLOOKUP(C285,INS_05_2021!A:D,4,0),VLOOKUP(C285,SERV_05_2021!A:E,4,0))</f>
        <v>29.73</v>
      </c>
      <c r="H285" s="457">
        <f t="shared" si="6"/>
        <v>2.73</v>
      </c>
    </row>
    <row r="286" spans="2:10" ht="25.5" x14ac:dyDescent="0.25">
      <c r="B286" s="404" t="s">
        <v>4161</v>
      </c>
      <c r="C286" s="404">
        <v>20138</v>
      </c>
      <c r="D286" s="450" t="s">
        <v>4148</v>
      </c>
      <c r="E286" s="404" t="s">
        <v>4113</v>
      </c>
      <c r="F286" s="451">
        <v>1</v>
      </c>
      <c r="G286" s="406">
        <f>IFERROR(VLOOKUP(C286,INS_05_2021!A:D,4,0),VLOOKUP(C286,SERV_05_2021!A:E,4,0))</f>
        <v>53.88</v>
      </c>
      <c r="H286" s="457">
        <f t="shared" si="6"/>
        <v>53.88</v>
      </c>
    </row>
    <row r="287" spans="2:10" ht="25.5" x14ac:dyDescent="0.25">
      <c r="B287" s="404" t="s">
        <v>4163</v>
      </c>
      <c r="C287" s="408">
        <v>88248</v>
      </c>
      <c r="D287" s="450" t="s">
        <v>3902</v>
      </c>
      <c r="E287" s="404" t="s">
        <v>655</v>
      </c>
      <c r="F287" s="451">
        <v>0.185</v>
      </c>
      <c r="G287" s="406">
        <f>IFERROR(VLOOKUP(C287,INS_05_2021!A:D,4,0),VLOOKUP(C287,SERV_05_2021!A:E,4,0))</f>
        <v>13.48</v>
      </c>
      <c r="H287" s="457">
        <f t="shared" si="6"/>
        <v>2.4900000000000002</v>
      </c>
    </row>
    <row r="288" spans="2:10" ht="26.25" thickBot="1" x14ac:dyDescent="0.3">
      <c r="B288" s="404" t="s">
        <v>4163</v>
      </c>
      <c r="C288" s="408">
        <v>88267</v>
      </c>
      <c r="D288" s="450" t="s">
        <v>3919</v>
      </c>
      <c r="E288" s="404" t="s">
        <v>655</v>
      </c>
      <c r="F288" s="451">
        <v>0.185</v>
      </c>
      <c r="G288" s="406">
        <f>IFERROR(VLOOKUP(C288,INS_05_2021!A:D,4,0),VLOOKUP(C288,SERV_05_2021!A:E,4,0))</f>
        <v>17.66</v>
      </c>
      <c r="H288" s="457">
        <f t="shared" si="6"/>
        <v>3.26</v>
      </c>
    </row>
    <row r="289" spans="2:10" ht="13.5" thickBot="1" x14ac:dyDescent="0.3">
      <c r="H289" s="456">
        <f>SUM(H283:H288)</f>
        <v>127.41</v>
      </c>
    </row>
    <row r="291" spans="2:10" ht="25.5" x14ac:dyDescent="0.25">
      <c r="B291" s="401" t="s">
        <v>4286</v>
      </c>
      <c r="C291" s="401" t="s">
        <v>4328</v>
      </c>
      <c r="D291" s="448" t="s">
        <v>4309</v>
      </c>
      <c r="E291" s="401" t="s">
        <v>4177</v>
      </c>
      <c r="F291" s="449" t="s">
        <v>4165</v>
      </c>
      <c r="G291" s="403" t="s">
        <v>4166</v>
      </c>
      <c r="H291" s="223" t="s">
        <v>4167</v>
      </c>
      <c r="I291" s="439">
        <f>H297</f>
        <v>10.190000000000001</v>
      </c>
      <c r="J291" s="439" t="str">
        <f>UPPER(D291)</f>
        <v>JUNÇÃO SIMPLES 150 MM - 100 MM</v>
      </c>
    </row>
    <row r="292" spans="2:10" ht="25.5" x14ac:dyDescent="0.25">
      <c r="B292" s="404" t="s">
        <v>4161</v>
      </c>
      <c r="C292" s="404">
        <v>20078</v>
      </c>
      <c r="D292" s="450" t="s">
        <v>4290</v>
      </c>
      <c r="E292" s="404" t="s">
        <v>239</v>
      </c>
      <c r="F292" s="451">
        <v>0.02</v>
      </c>
      <c r="G292" s="406">
        <f>IFERROR(VLOOKUP(C292,INS_05_2021!A:D,4,0),VLOOKUP(C292,SERV_05_2021!A:E,4,0))</f>
        <v>29.73</v>
      </c>
      <c r="H292" s="452">
        <f>TRUNC(F292*G292,2)</f>
        <v>0.59</v>
      </c>
    </row>
    <row r="293" spans="2:10" ht="25.5" x14ac:dyDescent="0.25">
      <c r="B293" s="404" t="s">
        <v>4161</v>
      </c>
      <c r="C293" s="404">
        <v>20086</v>
      </c>
      <c r="D293" s="450" t="s">
        <v>4136</v>
      </c>
      <c r="E293" s="404" t="s">
        <v>239</v>
      </c>
      <c r="F293" s="451">
        <v>1</v>
      </c>
      <c r="G293" s="406">
        <f>IFERROR(VLOOKUP(C293,INS_05_2021!A:D,4,0),VLOOKUP(C293,SERV_05_2021!A:E,4,0))</f>
        <v>2.1</v>
      </c>
      <c r="H293" s="452">
        <f>TRUNC(F293*G293,2)</f>
        <v>2.1</v>
      </c>
    </row>
    <row r="294" spans="2:10" ht="25.5" x14ac:dyDescent="0.25">
      <c r="B294" s="404" t="s">
        <v>4161</v>
      </c>
      <c r="C294" s="404">
        <v>38418</v>
      </c>
      <c r="D294" s="450" t="s">
        <v>4329</v>
      </c>
      <c r="E294" s="404" t="s">
        <v>239</v>
      </c>
      <c r="F294" s="451">
        <v>1</v>
      </c>
      <c r="G294" s="406">
        <f>IFERROR(VLOOKUP(C294,INS_05_2021!A:D,4,0),VLOOKUP(C294,SERV_05_2021!A:E,4,0))</f>
        <v>6.11</v>
      </c>
      <c r="H294" s="457">
        <f>TRUNC(F294*G294,2)</f>
        <v>6.11</v>
      </c>
    </row>
    <row r="295" spans="2:10" ht="25.5" x14ac:dyDescent="0.25">
      <c r="B295" s="404" t="s">
        <v>4163</v>
      </c>
      <c r="C295" s="408">
        <v>88248</v>
      </c>
      <c r="D295" s="450" t="s">
        <v>3902</v>
      </c>
      <c r="E295" s="404" t="s">
        <v>655</v>
      </c>
      <c r="F295" s="451">
        <v>4.4999999999999998E-2</v>
      </c>
      <c r="G295" s="406">
        <f>IFERROR(VLOOKUP(C295,INS_05_2021!A:D,4,0),VLOOKUP(C295,SERV_05_2021!A:E,4,0))</f>
        <v>13.48</v>
      </c>
      <c r="H295" s="457">
        <f>TRUNC(F295*G295,2)</f>
        <v>0.6</v>
      </c>
    </row>
    <row r="296" spans="2:10" ht="26.25" thickBot="1" x14ac:dyDescent="0.3">
      <c r="B296" s="404" t="s">
        <v>4163</v>
      </c>
      <c r="C296" s="408">
        <v>88267</v>
      </c>
      <c r="D296" s="450" t="s">
        <v>3919</v>
      </c>
      <c r="E296" s="404" t="s">
        <v>655</v>
      </c>
      <c r="F296" s="451">
        <v>4.4999999999999998E-2</v>
      </c>
      <c r="G296" s="406">
        <f>IFERROR(VLOOKUP(C296,INS_05_2021!A:D,4,0),VLOOKUP(C296,SERV_05_2021!A:E,4,0))</f>
        <v>17.66</v>
      </c>
      <c r="H296" s="457">
        <f>TRUNC(F296*G296,2)</f>
        <v>0.79</v>
      </c>
    </row>
    <row r="297" spans="2:10" ht="13.5" thickBot="1" x14ac:dyDescent="0.3">
      <c r="H297" s="456">
        <f>SUM(H292:H296)</f>
        <v>10.190000000000001</v>
      </c>
    </row>
    <row r="299" spans="2:10" ht="25.5" x14ac:dyDescent="0.25">
      <c r="B299" s="401" t="s">
        <v>4286</v>
      </c>
      <c r="C299" s="401" t="s">
        <v>4312</v>
      </c>
      <c r="D299" s="448" t="s">
        <v>4313</v>
      </c>
      <c r="E299" s="401" t="s">
        <v>4177</v>
      </c>
      <c r="F299" s="449" t="s">
        <v>4165</v>
      </c>
      <c r="G299" s="403" t="s">
        <v>4166</v>
      </c>
      <c r="H299" s="223" t="s">
        <v>4167</v>
      </c>
      <c r="I299" s="439">
        <f>H306</f>
        <v>6.2200000000000006</v>
      </c>
      <c r="J299" s="439" t="str">
        <f>UPPER(D299)</f>
        <v>BUCHA DE REDUÇÃO SOLD. CURTA 32 MM - 25 MM</v>
      </c>
    </row>
    <row r="300" spans="2:10" x14ac:dyDescent="0.25">
      <c r="B300" s="404" t="s">
        <v>4161</v>
      </c>
      <c r="C300" s="404">
        <v>122</v>
      </c>
      <c r="D300" s="450" t="s">
        <v>4287</v>
      </c>
      <c r="E300" s="404" t="s">
        <v>239</v>
      </c>
      <c r="F300" s="451">
        <v>8.9999999999999993E-3</v>
      </c>
      <c r="G300" s="406">
        <f>IFERROR(VLOOKUP(C300,INS_05_2021!A:D,4,0),VLOOKUP(C300,SERV_05_2021!A:E,4,0))</f>
        <v>81.209999999999994</v>
      </c>
      <c r="H300" s="452">
        <f t="shared" ref="H300:H305" si="7">TRUNC(F300*G300,2)</f>
        <v>0.73</v>
      </c>
    </row>
    <row r="301" spans="2:10" ht="25.5" x14ac:dyDescent="0.25">
      <c r="B301" s="404" t="s">
        <v>4161</v>
      </c>
      <c r="C301" s="404">
        <v>829</v>
      </c>
      <c r="D301" s="450" t="s">
        <v>4128</v>
      </c>
      <c r="E301" s="404" t="s">
        <v>239</v>
      </c>
      <c r="F301" s="451">
        <v>1</v>
      </c>
      <c r="G301" s="406">
        <f>IFERROR(VLOOKUP(C301,INS_05_2021!A:D,4,0),VLOOKUP(C301,SERV_05_2021!A:E,4,0))</f>
        <v>0.89</v>
      </c>
      <c r="H301" s="452">
        <f t="shared" si="7"/>
        <v>0.89</v>
      </c>
    </row>
    <row r="302" spans="2:10" x14ac:dyDescent="0.25">
      <c r="B302" s="404" t="s">
        <v>4161</v>
      </c>
      <c r="C302" s="404">
        <v>20083</v>
      </c>
      <c r="D302" s="450" t="s">
        <v>4292</v>
      </c>
      <c r="E302" s="404" t="s">
        <v>239</v>
      </c>
      <c r="F302" s="451">
        <v>1.0999999999999999E-2</v>
      </c>
      <c r="G302" s="406">
        <f>IFERROR(VLOOKUP(C302,INS_05_2021!A:D,4,0),VLOOKUP(C302,SERV_05_2021!A:E,4,0))</f>
        <v>70.52</v>
      </c>
      <c r="H302" s="457">
        <f t="shared" si="7"/>
        <v>0.77</v>
      </c>
    </row>
    <row r="303" spans="2:10" x14ac:dyDescent="0.25">
      <c r="B303" s="404" t="s">
        <v>4161</v>
      </c>
      <c r="C303" s="404">
        <v>38383</v>
      </c>
      <c r="D303" s="450" t="s">
        <v>4294</v>
      </c>
      <c r="E303" s="404" t="s">
        <v>239</v>
      </c>
      <c r="F303" s="451">
        <v>0.06</v>
      </c>
      <c r="G303" s="406">
        <f>IFERROR(VLOOKUP(C303,INS_05_2021!A:D,4,0),VLOOKUP(C303,SERV_05_2021!A:E,4,0))</f>
        <v>2.19</v>
      </c>
      <c r="H303" s="457">
        <f t="shared" si="7"/>
        <v>0.13</v>
      </c>
    </row>
    <row r="304" spans="2:10" ht="25.5" x14ac:dyDescent="0.25">
      <c r="B304" s="404" t="s">
        <v>4163</v>
      </c>
      <c r="C304" s="408">
        <v>88248</v>
      </c>
      <c r="D304" s="450" t="s">
        <v>3902</v>
      </c>
      <c r="E304" s="404" t="s">
        <v>655</v>
      </c>
      <c r="F304" s="451">
        <v>0.11899999999999999</v>
      </c>
      <c r="G304" s="406">
        <f>IFERROR(VLOOKUP(C304,INS_05_2021!A:D,4,0),VLOOKUP(C304,SERV_05_2021!A:E,4,0))</f>
        <v>13.48</v>
      </c>
      <c r="H304" s="457">
        <f t="shared" si="7"/>
        <v>1.6</v>
      </c>
    </row>
    <row r="305" spans="2:10" ht="26.25" thickBot="1" x14ac:dyDescent="0.3">
      <c r="B305" s="404" t="s">
        <v>4163</v>
      </c>
      <c r="C305" s="408">
        <v>88267</v>
      </c>
      <c r="D305" s="450" t="s">
        <v>3919</v>
      </c>
      <c r="E305" s="404" t="s">
        <v>655</v>
      </c>
      <c r="F305" s="451">
        <v>0.11899999999999999</v>
      </c>
      <c r="G305" s="406">
        <f>IFERROR(VLOOKUP(C305,INS_05_2021!A:D,4,0),VLOOKUP(C305,SERV_05_2021!A:E,4,0))</f>
        <v>17.66</v>
      </c>
      <c r="H305" s="457">
        <f t="shared" si="7"/>
        <v>2.1</v>
      </c>
    </row>
    <row r="306" spans="2:10" ht="13.5" thickBot="1" x14ac:dyDescent="0.3">
      <c r="H306" s="456">
        <f>SUM(H300:H305)</f>
        <v>6.2200000000000006</v>
      </c>
    </row>
    <row r="308" spans="2:10" ht="25.5" x14ac:dyDescent="0.25">
      <c r="B308" s="401" t="s">
        <v>4286</v>
      </c>
      <c r="C308" s="401" t="s">
        <v>4314</v>
      </c>
      <c r="D308" s="448" t="s">
        <v>4315</v>
      </c>
      <c r="E308" s="401" t="s">
        <v>4177</v>
      </c>
      <c r="F308" s="449" t="s">
        <v>4165</v>
      </c>
      <c r="G308" s="403" t="s">
        <v>4166</v>
      </c>
      <c r="H308" s="223" t="s">
        <v>4167</v>
      </c>
      <c r="I308" s="439">
        <f>H315</f>
        <v>14.73</v>
      </c>
      <c r="J308" s="439" t="str">
        <f>UPPER(D308)</f>
        <v>BUCHA DE REDUÇÃO SOLD. CURTA 60 MM - 50 MM</v>
      </c>
    </row>
    <row r="309" spans="2:10" x14ac:dyDescent="0.25">
      <c r="B309" s="404" t="s">
        <v>4161</v>
      </c>
      <c r="C309" s="404">
        <v>122</v>
      </c>
      <c r="D309" s="450" t="s">
        <v>4287</v>
      </c>
      <c r="E309" s="404" t="s">
        <v>239</v>
      </c>
      <c r="F309" s="451">
        <v>0.01</v>
      </c>
      <c r="G309" s="406">
        <f>IFERROR(VLOOKUP(C309,INS_05_2021!A:D,4,0),VLOOKUP(C309,SERV_05_2021!A:E,4,0))</f>
        <v>81.209999999999994</v>
      </c>
      <c r="H309" s="452">
        <f t="shared" ref="H309:H314" si="8">TRUNC(F309*G309,2)</f>
        <v>0.81</v>
      </c>
    </row>
    <row r="310" spans="2:10" ht="25.5" x14ac:dyDescent="0.25">
      <c r="B310" s="404" t="s">
        <v>4161</v>
      </c>
      <c r="C310" s="404">
        <v>818</v>
      </c>
      <c r="D310" s="450" t="s">
        <v>4129</v>
      </c>
      <c r="E310" s="404" t="s">
        <v>4113</v>
      </c>
      <c r="F310" s="451">
        <v>1</v>
      </c>
      <c r="G310" s="406">
        <f>IFERROR(VLOOKUP(C310,INS_05_2021!A:D,4,0),VLOOKUP(C310,SERV_05_2021!A:E,4,0))</f>
        <v>5.35</v>
      </c>
      <c r="H310" s="452">
        <f t="shared" si="8"/>
        <v>5.35</v>
      </c>
    </row>
    <row r="311" spans="2:10" x14ac:dyDescent="0.25">
      <c r="B311" s="404" t="s">
        <v>4161</v>
      </c>
      <c r="C311" s="404">
        <v>20083</v>
      </c>
      <c r="D311" s="450" t="s">
        <v>4292</v>
      </c>
      <c r="E311" s="404" t="s">
        <v>239</v>
      </c>
      <c r="F311" s="451">
        <v>2.1999999999999999E-2</v>
      </c>
      <c r="G311" s="406">
        <f>IFERROR(VLOOKUP(C311,INS_05_2021!A:D,4,0),VLOOKUP(C311,SERV_05_2021!A:E,4,0))</f>
        <v>70.52</v>
      </c>
      <c r="H311" s="457">
        <f t="shared" si="8"/>
        <v>1.55</v>
      </c>
    </row>
    <row r="312" spans="2:10" x14ac:dyDescent="0.25">
      <c r="B312" s="404" t="s">
        <v>4161</v>
      </c>
      <c r="C312" s="404">
        <v>38383</v>
      </c>
      <c r="D312" s="450" t="s">
        <v>4294</v>
      </c>
      <c r="E312" s="404" t="s">
        <v>239</v>
      </c>
      <c r="F312" s="451">
        <v>8.5999999999999993E-2</v>
      </c>
      <c r="G312" s="406">
        <f>IFERROR(VLOOKUP(C312,INS_05_2021!A:D,4,0),VLOOKUP(C312,SERV_05_2021!A:E,4,0))</f>
        <v>2.19</v>
      </c>
      <c r="H312" s="457">
        <f t="shared" si="8"/>
        <v>0.18</v>
      </c>
    </row>
    <row r="313" spans="2:10" ht="25.5" x14ac:dyDescent="0.25">
      <c r="B313" s="404" t="s">
        <v>4163</v>
      </c>
      <c r="C313" s="408">
        <v>88248</v>
      </c>
      <c r="D313" s="450" t="s">
        <v>3902</v>
      </c>
      <c r="E313" s="404" t="s">
        <v>655</v>
      </c>
      <c r="F313" s="451">
        <v>0.22</v>
      </c>
      <c r="G313" s="406">
        <f>IFERROR(VLOOKUP(C313,INS_05_2021!A:D,4,0),VLOOKUP(C313,SERV_05_2021!A:E,4,0))</f>
        <v>13.48</v>
      </c>
      <c r="H313" s="457">
        <f t="shared" si="8"/>
        <v>2.96</v>
      </c>
    </row>
    <row r="314" spans="2:10" ht="26.25" thickBot="1" x14ac:dyDescent="0.3">
      <c r="B314" s="404" t="s">
        <v>4163</v>
      </c>
      <c r="C314" s="408">
        <v>88267</v>
      </c>
      <c r="D314" s="450" t="s">
        <v>3919</v>
      </c>
      <c r="E314" s="404" t="s">
        <v>655</v>
      </c>
      <c r="F314" s="451">
        <v>0.22</v>
      </c>
      <c r="G314" s="406">
        <f>IFERROR(VLOOKUP(C314,INS_05_2021!A:D,4,0),VLOOKUP(C314,SERV_05_2021!A:E,4,0))</f>
        <v>17.66</v>
      </c>
      <c r="H314" s="457">
        <f t="shared" si="8"/>
        <v>3.88</v>
      </c>
    </row>
    <row r="315" spans="2:10" ht="13.5" thickBot="1" x14ac:dyDescent="0.3">
      <c r="H315" s="456">
        <f>SUM(H309:H314)</f>
        <v>14.73</v>
      </c>
    </row>
    <row r="317" spans="2:10" ht="25.5" x14ac:dyDescent="0.25">
      <c r="B317" s="401" t="s">
        <v>4286</v>
      </c>
      <c r="C317" s="401" t="s">
        <v>4316</v>
      </c>
      <c r="D317" s="448" t="s">
        <v>4319</v>
      </c>
      <c r="E317" s="401" t="s">
        <v>4177</v>
      </c>
      <c r="F317" s="449" t="s">
        <v>4165</v>
      </c>
      <c r="G317" s="403" t="s">
        <v>4166</v>
      </c>
      <c r="H317" s="223" t="s">
        <v>4167</v>
      </c>
      <c r="I317" s="439">
        <f>H324</f>
        <v>25.509999999999998</v>
      </c>
      <c r="J317" s="439" t="str">
        <f>UPPER(D317)</f>
        <v>BUCHA DE REDUÇÃO SOLD. CURTA 75 MM - 60 MM</v>
      </c>
    </row>
    <row r="318" spans="2:10" x14ac:dyDescent="0.25">
      <c r="B318" s="404" t="s">
        <v>4161</v>
      </c>
      <c r="C318" s="404">
        <v>122</v>
      </c>
      <c r="D318" s="450" t="s">
        <v>4287</v>
      </c>
      <c r="E318" s="404" t="s">
        <v>239</v>
      </c>
      <c r="F318" s="451">
        <v>0.01</v>
      </c>
      <c r="G318" s="406">
        <f>IFERROR(VLOOKUP(C318,INS_05_2021!A:D,4,0),VLOOKUP(C318,SERV_05_2021!A:E,4,0))</f>
        <v>81.209999999999994</v>
      </c>
      <c r="H318" s="452">
        <f t="shared" ref="H318:H323" si="9">TRUNC(F318*G318,2)</f>
        <v>0.81</v>
      </c>
    </row>
    <row r="319" spans="2:10" ht="25.5" x14ac:dyDescent="0.25">
      <c r="B319" s="404" t="s">
        <v>4161</v>
      </c>
      <c r="C319" s="404">
        <v>823</v>
      </c>
      <c r="D319" s="450" t="s">
        <v>4130</v>
      </c>
      <c r="E319" s="404" t="s">
        <v>4113</v>
      </c>
      <c r="F319" s="451">
        <v>1</v>
      </c>
      <c r="G319" s="406">
        <f>IFERROR(VLOOKUP(C319,INS_05_2021!A:D,4,0),VLOOKUP(C319,SERV_05_2021!A:E,4,0))</f>
        <v>16.13</v>
      </c>
      <c r="H319" s="452">
        <f t="shared" si="9"/>
        <v>16.13</v>
      </c>
    </row>
    <row r="320" spans="2:10" x14ac:dyDescent="0.25">
      <c r="B320" s="404" t="s">
        <v>4161</v>
      </c>
      <c r="C320" s="404">
        <v>20083</v>
      </c>
      <c r="D320" s="450" t="s">
        <v>4292</v>
      </c>
      <c r="E320" s="404" t="s">
        <v>239</v>
      </c>
      <c r="F320" s="451">
        <v>2.1999999999999999E-2</v>
      </c>
      <c r="G320" s="406">
        <f>IFERROR(VLOOKUP(C320,INS_05_2021!A:D,4,0),VLOOKUP(C320,SERV_05_2021!A:E,4,0))</f>
        <v>70.52</v>
      </c>
      <c r="H320" s="457">
        <f t="shared" si="9"/>
        <v>1.55</v>
      </c>
    </row>
    <row r="321" spans="2:10" x14ac:dyDescent="0.25">
      <c r="B321" s="404" t="s">
        <v>4161</v>
      </c>
      <c r="C321" s="404">
        <v>38383</v>
      </c>
      <c r="D321" s="450" t="s">
        <v>4294</v>
      </c>
      <c r="E321" s="404" t="s">
        <v>239</v>
      </c>
      <c r="F321" s="451">
        <v>8.5999999999999993E-2</v>
      </c>
      <c r="G321" s="406">
        <f>IFERROR(VLOOKUP(C321,INS_05_2021!A:D,4,0),VLOOKUP(C321,SERV_05_2021!A:E,4,0))</f>
        <v>2.19</v>
      </c>
      <c r="H321" s="457">
        <f t="shared" si="9"/>
        <v>0.18</v>
      </c>
    </row>
    <row r="322" spans="2:10" ht="25.5" x14ac:dyDescent="0.25">
      <c r="B322" s="404" t="s">
        <v>4163</v>
      </c>
      <c r="C322" s="408">
        <v>88248</v>
      </c>
      <c r="D322" s="450" t="s">
        <v>3902</v>
      </c>
      <c r="E322" s="404" t="s">
        <v>655</v>
      </c>
      <c r="F322" s="451">
        <v>0.22</v>
      </c>
      <c r="G322" s="406">
        <f>IFERROR(VLOOKUP(C322,INS_05_2021!A:D,4,0),VLOOKUP(C322,SERV_05_2021!A:E,4,0))</f>
        <v>13.48</v>
      </c>
      <c r="H322" s="457">
        <f t="shared" si="9"/>
        <v>2.96</v>
      </c>
    </row>
    <row r="323" spans="2:10" ht="26.25" thickBot="1" x14ac:dyDescent="0.3">
      <c r="B323" s="404" t="s">
        <v>4163</v>
      </c>
      <c r="C323" s="408">
        <v>88267</v>
      </c>
      <c r="D323" s="450" t="s">
        <v>3919</v>
      </c>
      <c r="E323" s="404" t="s">
        <v>655</v>
      </c>
      <c r="F323" s="451">
        <v>0.22</v>
      </c>
      <c r="G323" s="406">
        <f>IFERROR(VLOOKUP(C323,INS_05_2021!A:D,4,0),VLOOKUP(C323,SERV_05_2021!A:E,4,0))</f>
        <v>17.66</v>
      </c>
      <c r="H323" s="457">
        <f t="shared" si="9"/>
        <v>3.88</v>
      </c>
    </row>
    <row r="324" spans="2:10" ht="13.5" thickBot="1" x14ac:dyDescent="0.3">
      <c r="H324" s="456">
        <f>SUM(H318:H323)</f>
        <v>25.509999999999998</v>
      </c>
    </row>
    <row r="326" spans="2:10" ht="25.5" x14ac:dyDescent="0.25">
      <c r="B326" s="401" t="s">
        <v>4286</v>
      </c>
      <c r="C326" s="401" t="s">
        <v>4317</v>
      </c>
      <c r="D326" s="448" t="s">
        <v>4320</v>
      </c>
      <c r="E326" s="401" t="s">
        <v>4177</v>
      </c>
      <c r="F326" s="449" t="s">
        <v>4165</v>
      </c>
      <c r="G326" s="403" t="s">
        <v>4166</v>
      </c>
      <c r="H326" s="223" t="s">
        <v>4167</v>
      </c>
      <c r="I326" s="439">
        <f>H333</f>
        <v>13.5</v>
      </c>
      <c r="J326" s="439" t="str">
        <f>UPPER(D326)</f>
        <v>BUCHA DE REDUÇÃO SOLD. LONGA 50 MM - 25 MM</v>
      </c>
    </row>
    <row r="327" spans="2:10" x14ac:dyDescent="0.25">
      <c r="B327" s="404" t="s">
        <v>4161</v>
      </c>
      <c r="C327" s="404">
        <v>122</v>
      </c>
      <c r="D327" s="450" t="s">
        <v>4287</v>
      </c>
      <c r="E327" s="404" t="s">
        <v>239</v>
      </c>
      <c r="F327" s="451">
        <v>0.01</v>
      </c>
      <c r="G327" s="406">
        <f>IFERROR(VLOOKUP(C327,INS_05_2021!A:D,4,0),VLOOKUP(C327,SERV_05_2021!A:E,4,0))</f>
        <v>81.209999999999994</v>
      </c>
      <c r="H327" s="452">
        <f t="shared" ref="H327:H332" si="10">TRUNC(F327*G327,2)</f>
        <v>0.81</v>
      </c>
    </row>
    <row r="328" spans="2:10" ht="25.5" x14ac:dyDescent="0.25">
      <c r="B328" s="404" t="s">
        <v>4161</v>
      </c>
      <c r="C328" s="404">
        <v>813</v>
      </c>
      <c r="D328" s="450" t="s">
        <v>4131</v>
      </c>
      <c r="E328" s="404" t="s">
        <v>4113</v>
      </c>
      <c r="F328" s="451">
        <v>1</v>
      </c>
      <c r="G328" s="406">
        <f>IFERROR(VLOOKUP(C328,INS_05_2021!A:D,4,0),VLOOKUP(C328,SERV_05_2021!A:E,4,0))</f>
        <v>4.12</v>
      </c>
      <c r="H328" s="452">
        <f t="shared" si="10"/>
        <v>4.12</v>
      </c>
    </row>
    <row r="329" spans="2:10" x14ac:dyDescent="0.25">
      <c r="B329" s="404" t="s">
        <v>4161</v>
      </c>
      <c r="C329" s="404">
        <v>20083</v>
      </c>
      <c r="D329" s="450" t="s">
        <v>4292</v>
      </c>
      <c r="E329" s="404" t="s">
        <v>239</v>
      </c>
      <c r="F329" s="451">
        <v>2.1999999999999999E-2</v>
      </c>
      <c r="G329" s="406">
        <f>IFERROR(VLOOKUP(C329,INS_05_2021!A:D,4,0),VLOOKUP(C329,SERV_05_2021!A:E,4,0))</f>
        <v>70.52</v>
      </c>
      <c r="H329" s="457">
        <f t="shared" si="10"/>
        <v>1.55</v>
      </c>
    </row>
    <row r="330" spans="2:10" x14ac:dyDescent="0.25">
      <c r="B330" s="404" t="s">
        <v>4161</v>
      </c>
      <c r="C330" s="404">
        <v>38383</v>
      </c>
      <c r="D330" s="450" t="s">
        <v>4294</v>
      </c>
      <c r="E330" s="404" t="s">
        <v>239</v>
      </c>
      <c r="F330" s="451">
        <v>8.5999999999999993E-2</v>
      </c>
      <c r="G330" s="406">
        <f>IFERROR(VLOOKUP(C330,INS_05_2021!A:D,4,0),VLOOKUP(C330,SERV_05_2021!A:E,4,0))</f>
        <v>2.19</v>
      </c>
      <c r="H330" s="457">
        <f t="shared" si="10"/>
        <v>0.18</v>
      </c>
    </row>
    <row r="331" spans="2:10" ht="25.5" x14ac:dyDescent="0.25">
      <c r="B331" s="404" t="s">
        <v>4163</v>
      </c>
      <c r="C331" s="408">
        <v>88248</v>
      </c>
      <c r="D331" s="450" t="s">
        <v>3902</v>
      </c>
      <c r="E331" s="404" t="s">
        <v>655</v>
      </c>
      <c r="F331" s="451">
        <v>0.22</v>
      </c>
      <c r="G331" s="406">
        <f>IFERROR(VLOOKUP(C331,INS_05_2021!A:D,4,0),VLOOKUP(C331,SERV_05_2021!A:E,4,0))</f>
        <v>13.48</v>
      </c>
      <c r="H331" s="457">
        <f t="shared" si="10"/>
        <v>2.96</v>
      </c>
    </row>
    <row r="332" spans="2:10" ht="26.25" thickBot="1" x14ac:dyDescent="0.3">
      <c r="B332" s="404" t="s">
        <v>4163</v>
      </c>
      <c r="C332" s="408">
        <v>88267</v>
      </c>
      <c r="D332" s="450" t="s">
        <v>3919</v>
      </c>
      <c r="E332" s="404" t="s">
        <v>655</v>
      </c>
      <c r="F332" s="451">
        <v>0.22</v>
      </c>
      <c r="G332" s="406">
        <f>IFERROR(VLOOKUP(C332,INS_05_2021!A:D,4,0),VLOOKUP(C332,SERV_05_2021!A:E,4,0))</f>
        <v>17.66</v>
      </c>
      <c r="H332" s="457">
        <f t="shared" si="10"/>
        <v>3.88</v>
      </c>
    </row>
    <row r="333" spans="2:10" ht="13.5" thickBot="1" x14ac:dyDescent="0.3">
      <c r="H333" s="456">
        <f>SUM(H327:H332)</f>
        <v>13.5</v>
      </c>
    </row>
    <row r="335" spans="2:10" ht="25.5" x14ac:dyDescent="0.25">
      <c r="B335" s="401" t="s">
        <v>4286</v>
      </c>
      <c r="C335" s="401" t="s">
        <v>4318</v>
      </c>
      <c r="D335" s="448" t="s">
        <v>4321</v>
      </c>
      <c r="E335" s="401" t="s">
        <v>4177</v>
      </c>
      <c r="F335" s="449" t="s">
        <v>4165</v>
      </c>
      <c r="G335" s="403" t="s">
        <v>4166</v>
      </c>
      <c r="H335" s="223" t="s">
        <v>4167</v>
      </c>
      <c r="I335" s="439">
        <f>H342</f>
        <v>14.61</v>
      </c>
      <c r="J335" s="439" t="str">
        <f>UPPER(D335)</f>
        <v>BUCHA DE REDUÇÃO SOLD. LONGA 50 MM - 32 MM</v>
      </c>
    </row>
    <row r="336" spans="2:10" x14ac:dyDescent="0.25">
      <c r="B336" s="404" t="s">
        <v>4161</v>
      </c>
      <c r="C336" s="404">
        <v>122</v>
      </c>
      <c r="D336" s="450" t="s">
        <v>4287</v>
      </c>
      <c r="E336" s="404" t="s">
        <v>239</v>
      </c>
      <c r="F336" s="451">
        <v>0.01</v>
      </c>
      <c r="G336" s="406">
        <f>IFERROR(VLOOKUP(C336,INS_05_2021!A:D,4,0),VLOOKUP(C336,SERV_05_2021!A:E,4,0))</f>
        <v>81.209999999999994</v>
      </c>
      <c r="H336" s="452">
        <f t="shared" ref="H336:H341" si="11">TRUNC(F336*G336,2)</f>
        <v>0.81</v>
      </c>
    </row>
    <row r="337" spans="2:10" ht="25.5" x14ac:dyDescent="0.25">
      <c r="B337" s="404" t="s">
        <v>4161</v>
      </c>
      <c r="C337" s="404">
        <v>820</v>
      </c>
      <c r="D337" s="450" t="s">
        <v>4132</v>
      </c>
      <c r="E337" s="404" t="s">
        <v>4113</v>
      </c>
      <c r="F337" s="451">
        <v>1</v>
      </c>
      <c r="G337" s="406">
        <f>IFERROR(VLOOKUP(C337,INS_05_2021!A:D,4,0),VLOOKUP(C337,SERV_05_2021!A:E,4,0))</f>
        <v>5.23</v>
      </c>
      <c r="H337" s="452">
        <f t="shared" si="11"/>
        <v>5.23</v>
      </c>
    </row>
    <row r="338" spans="2:10" x14ac:dyDescent="0.25">
      <c r="B338" s="404" t="s">
        <v>4161</v>
      </c>
      <c r="C338" s="404">
        <v>20083</v>
      </c>
      <c r="D338" s="450" t="s">
        <v>4292</v>
      </c>
      <c r="E338" s="404" t="s">
        <v>239</v>
      </c>
      <c r="F338" s="451">
        <v>2.1999999999999999E-2</v>
      </c>
      <c r="G338" s="406">
        <f>IFERROR(VLOOKUP(C338,INS_05_2021!A:D,4,0),VLOOKUP(C338,SERV_05_2021!A:E,4,0))</f>
        <v>70.52</v>
      </c>
      <c r="H338" s="457">
        <f t="shared" si="11"/>
        <v>1.55</v>
      </c>
    </row>
    <row r="339" spans="2:10" x14ac:dyDescent="0.25">
      <c r="B339" s="404" t="s">
        <v>4161</v>
      </c>
      <c r="C339" s="404">
        <v>38383</v>
      </c>
      <c r="D339" s="450" t="s">
        <v>4294</v>
      </c>
      <c r="E339" s="404" t="s">
        <v>239</v>
      </c>
      <c r="F339" s="451">
        <v>8.5999999999999993E-2</v>
      </c>
      <c r="G339" s="406">
        <f>IFERROR(VLOOKUP(C339,INS_05_2021!A:D,4,0),VLOOKUP(C339,SERV_05_2021!A:E,4,0))</f>
        <v>2.19</v>
      </c>
      <c r="H339" s="457">
        <f t="shared" si="11"/>
        <v>0.18</v>
      </c>
    </row>
    <row r="340" spans="2:10" ht="25.5" x14ac:dyDescent="0.25">
      <c r="B340" s="404" t="s">
        <v>4163</v>
      </c>
      <c r="C340" s="408">
        <v>88248</v>
      </c>
      <c r="D340" s="450" t="s">
        <v>3902</v>
      </c>
      <c r="E340" s="404" t="s">
        <v>655</v>
      </c>
      <c r="F340" s="451">
        <v>0.22</v>
      </c>
      <c r="G340" s="406">
        <f>IFERROR(VLOOKUP(C340,INS_05_2021!A:D,4,0),VLOOKUP(C340,SERV_05_2021!A:E,4,0))</f>
        <v>13.48</v>
      </c>
      <c r="H340" s="457">
        <f t="shared" si="11"/>
        <v>2.96</v>
      </c>
    </row>
    <row r="341" spans="2:10" ht="26.25" thickBot="1" x14ac:dyDescent="0.3">
      <c r="B341" s="404" t="s">
        <v>4163</v>
      </c>
      <c r="C341" s="408">
        <v>88267</v>
      </c>
      <c r="D341" s="450" t="s">
        <v>3919</v>
      </c>
      <c r="E341" s="404" t="s">
        <v>655</v>
      </c>
      <c r="F341" s="451">
        <v>0.22</v>
      </c>
      <c r="G341" s="406">
        <f>IFERROR(VLOOKUP(C341,INS_05_2021!A:D,4,0),VLOOKUP(C341,SERV_05_2021!A:E,4,0))</f>
        <v>17.66</v>
      </c>
      <c r="H341" s="457">
        <f t="shared" si="11"/>
        <v>3.88</v>
      </c>
    </row>
    <row r="342" spans="2:10" ht="13.5" thickBot="1" x14ac:dyDescent="0.3">
      <c r="H342" s="456">
        <f>SUM(H336:H341)</f>
        <v>14.61</v>
      </c>
    </row>
    <row r="344" spans="2:10" ht="25.5" x14ac:dyDescent="0.25">
      <c r="B344" s="401" t="s">
        <v>4286</v>
      </c>
      <c r="C344" s="401" t="s">
        <v>4322</v>
      </c>
      <c r="D344" s="448" t="s">
        <v>4323</v>
      </c>
      <c r="E344" s="401" t="s">
        <v>4177</v>
      </c>
      <c r="F344" s="449" t="s">
        <v>4165</v>
      </c>
      <c r="G344" s="403" t="s">
        <v>4166</v>
      </c>
      <c r="H344" s="223" t="s">
        <v>4167</v>
      </c>
      <c r="I344" s="439">
        <f>H351</f>
        <v>18.28</v>
      </c>
      <c r="J344" s="439" t="str">
        <f>UPPER(D344)</f>
        <v>BUCHA DE REDUÇÃO SOLD. LONGA 60 MM - 25 MM</v>
      </c>
    </row>
    <row r="345" spans="2:10" x14ac:dyDescent="0.25">
      <c r="B345" s="404" t="s">
        <v>4161</v>
      </c>
      <c r="C345" s="404">
        <v>122</v>
      </c>
      <c r="D345" s="450" t="s">
        <v>4287</v>
      </c>
      <c r="E345" s="404" t="s">
        <v>239</v>
      </c>
      <c r="F345" s="451">
        <v>0.01</v>
      </c>
      <c r="G345" s="406">
        <f>IFERROR(VLOOKUP(C345,INS_05_2021!A:D,4,0),VLOOKUP(C345,SERV_05_2021!A:E,4,0))</f>
        <v>81.209999999999994</v>
      </c>
      <c r="H345" s="452">
        <f t="shared" ref="H345:H350" si="12">TRUNC(F345*G345,2)</f>
        <v>0.81</v>
      </c>
    </row>
    <row r="346" spans="2:10" ht="25.5" x14ac:dyDescent="0.25">
      <c r="B346" s="404" t="s">
        <v>4161</v>
      </c>
      <c r="C346" s="404">
        <v>816</v>
      </c>
      <c r="D346" s="450" t="s">
        <v>4133</v>
      </c>
      <c r="E346" s="404" t="s">
        <v>4113</v>
      </c>
      <c r="F346" s="451">
        <v>1</v>
      </c>
      <c r="G346" s="406">
        <f>IFERROR(VLOOKUP(C346,INS_05_2021!A:D,4,0),VLOOKUP(C346,SERV_05_2021!A:E,4,0))</f>
        <v>8.9</v>
      </c>
      <c r="H346" s="452">
        <f t="shared" si="12"/>
        <v>8.9</v>
      </c>
    </row>
    <row r="347" spans="2:10" x14ac:dyDescent="0.25">
      <c r="B347" s="404" t="s">
        <v>4161</v>
      </c>
      <c r="C347" s="404">
        <v>20083</v>
      </c>
      <c r="D347" s="450" t="s">
        <v>4292</v>
      </c>
      <c r="E347" s="404" t="s">
        <v>239</v>
      </c>
      <c r="F347" s="451">
        <v>2.1999999999999999E-2</v>
      </c>
      <c r="G347" s="406">
        <f>IFERROR(VLOOKUP(C347,INS_05_2021!A:D,4,0),VLOOKUP(C347,SERV_05_2021!A:E,4,0))</f>
        <v>70.52</v>
      </c>
      <c r="H347" s="457">
        <f t="shared" si="12"/>
        <v>1.55</v>
      </c>
    </row>
    <row r="348" spans="2:10" x14ac:dyDescent="0.25">
      <c r="B348" s="404" t="s">
        <v>4161</v>
      </c>
      <c r="C348" s="404">
        <v>38383</v>
      </c>
      <c r="D348" s="450" t="s">
        <v>4294</v>
      </c>
      <c r="E348" s="404" t="s">
        <v>239</v>
      </c>
      <c r="F348" s="451">
        <v>8.5999999999999993E-2</v>
      </c>
      <c r="G348" s="406">
        <f>IFERROR(VLOOKUP(C348,INS_05_2021!A:D,4,0),VLOOKUP(C348,SERV_05_2021!A:E,4,0))</f>
        <v>2.19</v>
      </c>
      <c r="H348" s="457">
        <f t="shared" si="12"/>
        <v>0.18</v>
      </c>
    </row>
    <row r="349" spans="2:10" ht="25.5" x14ac:dyDescent="0.25">
      <c r="B349" s="404" t="s">
        <v>4163</v>
      </c>
      <c r="C349" s="408">
        <v>88248</v>
      </c>
      <c r="D349" s="450" t="s">
        <v>3902</v>
      </c>
      <c r="E349" s="404" t="s">
        <v>655</v>
      </c>
      <c r="F349" s="451">
        <v>0.22</v>
      </c>
      <c r="G349" s="406">
        <f>IFERROR(VLOOKUP(C349,INS_05_2021!A:D,4,0),VLOOKUP(C349,SERV_05_2021!A:E,4,0))</f>
        <v>13.48</v>
      </c>
      <c r="H349" s="457">
        <f t="shared" si="12"/>
        <v>2.96</v>
      </c>
    </row>
    <row r="350" spans="2:10" ht="26.25" thickBot="1" x14ac:dyDescent="0.3">
      <c r="B350" s="404" t="s">
        <v>4163</v>
      </c>
      <c r="C350" s="408">
        <v>88267</v>
      </c>
      <c r="D350" s="450" t="s">
        <v>3919</v>
      </c>
      <c r="E350" s="404" t="s">
        <v>655</v>
      </c>
      <c r="F350" s="451">
        <v>0.22</v>
      </c>
      <c r="G350" s="406">
        <f>IFERROR(VLOOKUP(C350,INS_05_2021!A:D,4,0),VLOOKUP(C350,SERV_05_2021!A:E,4,0))</f>
        <v>17.66</v>
      </c>
      <c r="H350" s="457">
        <f t="shared" si="12"/>
        <v>3.88</v>
      </c>
    </row>
    <row r="351" spans="2:10" ht="13.5" thickBot="1" x14ac:dyDescent="0.3">
      <c r="H351" s="456">
        <f>SUM(H345:H350)</f>
        <v>18.28</v>
      </c>
    </row>
    <row r="353" spans="2:10" ht="25.5" x14ac:dyDescent="0.25">
      <c r="B353" s="401" t="s">
        <v>4286</v>
      </c>
      <c r="C353" s="401" t="s">
        <v>4322</v>
      </c>
      <c r="D353" s="448" t="s">
        <v>4324</v>
      </c>
      <c r="E353" s="401" t="s">
        <v>4177</v>
      </c>
      <c r="F353" s="449" t="s">
        <v>4165</v>
      </c>
      <c r="G353" s="403" t="s">
        <v>4166</v>
      </c>
      <c r="H353" s="223" t="s">
        <v>4167</v>
      </c>
      <c r="I353" s="439">
        <f>H360</f>
        <v>20.13</v>
      </c>
      <c r="J353" s="439" t="str">
        <f>UPPER(D353)</f>
        <v>BUCHA DE REDUÇÃO SOLD. LONGA 60 MM - 32 MM</v>
      </c>
    </row>
    <row r="354" spans="2:10" x14ac:dyDescent="0.25">
      <c r="B354" s="404" t="s">
        <v>4161</v>
      </c>
      <c r="C354" s="404">
        <v>122</v>
      </c>
      <c r="D354" s="450" t="s">
        <v>4287</v>
      </c>
      <c r="E354" s="404" t="s">
        <v>239</v>
      </c>
      <c r="F354" s="451">
        <v>0.01</v>
      </c>
      <c r="G354" s="406">
        <f>IFERROR(VLOOKUP(C354,INS_05_2021!A:D,4,0),VLOOKUP(C354,SERV_05_2021!A:E,4,0))</f>
        <v>81.209999999999994</v>
      </c>
      <c r="H354" s="452">
        <f t="shared" ref="H354:H359" si="13">TRUNC(F354*G354,2)</f>
        <v>0.81</v>
      </c>
    </row>
    <row r="355" spans="2:10" ht="25.5" x14ac:dyDescent="0.25">
      <c r="B355" s="404" t="s">
        <v>4161</v>
      </c>
      <c r="C355" s="404">
        <v>814</v>
      </c>
      <c r="D355" s="450" t="s">
        <v>4134</v>
      </c>
      <c r="E355" s="404" t="s">
        <v>4113</v>
      </c>
      <c r="F355" s="451">
        <v>1</v>
      </c>
      <c r="G355" s="406">
        <f>IFERROR(VLOOKUP(C355,INS_05_2021!A:D,4,0),VLOOKUP(C355,SERV_05_2021!A:E,4,0))</f>
        <v>10.75</v>
      </c>
      <c r="H355" s="452">
        <f t="shared" si="13"/>
        <v>10.75</v>
      </c>
    </row>
    <row r="356" spans="2:10" x14ac:dyDescent="0.25">
      <c r="B356" s="404" t="s">
        <v>4161</v>
      </c>
      <c r="C356" s="404">
        <v>20083</v>
      </c>
      <c r="D356" s="450" t="s">
        <v>4292</v>
      </c>
      <c r="E356" s="404" t="s">
        <v>239</v>
      </c>
      <c r="F356" s="451">
        <v>2.1999999999999999E-2</v>
      </c>
      <c r="G356" s="406">
        <f>IFERROR(VLOOKUP(C356,INS_05_2021!A:D,4,0),VLOOKUP(C356,SERV_05_2021!A:E,4,0))</f>
        <v>70.52</v>
      </c>
      <c r="H356" s="457">
        <f t="shared" si="13"/>
        <v>1.55</v>
      </c>
    </row>
    <row r="357" spans="2:10" x14ac:dyDescent="0.25">
      <c r="B357" s="404" t="s">
        <v>4161</v>
      </c>
      <c r="C357" s="404">
        <v>38383</v>
      </c>
      <c r="D357" s="450" t="s">
        <v>4294</v>
      </c>
      <c r="E357" s="404" t="s">
        <v>239</v>
      </c>
      <c r="F357" s="451">
        <v>8.5999999999999993E-2</v>
      </c>
      <c r="G357" s="406">
        <f>IFERROR(VLOOKUP(C357,INS_05_2021!A:D,4,0),VLOOKUP(C357,SERV_05_2021!A:E,4,0))</f>
        <v>2.19</v>
      </c>
      <c r="H357" s="457">
        <f t="shared" si="13"/>
        <v>0.18</v>
      </c>
    </row>
    <row r="358" spans="2:10" ht="25.5" x14ac:dyDescent="0.25">
      <c r="B358" s="404" t="s">
        <v>4163</v>
      </c>
      <c r="C358" s="408">
        <v>88248</v>
      </c>
      <c r="D358" s="450" t="s">
        <v>3902</v>
      </c>
      <c r="E358" s="404" t="s">
        <v>655</v>
      </c>
      <c r="F358" s="451">
        <v>0.22</v>
      </c>
      <c r="G358" s="406">
        <f>IFERROR(VLOOKUP(C358,INS_05_2021!A:D,4,0),VLOOKUP(C358,SERV_05_2021!A:E,4,0))</f>
        <v>13.48</v>
      </c>
      <c r="H358" s="457">
        <f t="shared" si="13"/>
        <v>2.96</v>
      </c>
    </row>
    <row r="359" spans="2:10" ht="26.25" thickBot="1" x14ac:dyDescent="0.3">
      <c r="B359" s="404" t="s">
        <v>4163</v>
      </c>
      <c r="C359" s="408">
        <v>88267</v>
      </c>
      <c r="D359" s="450" t="s">
        <v>3919</v>
      </c>
      <c r="E359" s="404" t="s">
        <v>655</v>
      </c>
      <c r="F359" s="451">
        <v>0.22</v>
      </c>
      <c r="G359" s="406">
        <f>IFERROR(VLOOKUP(C359,INS_05_2021!A:D,4,0),VLOOKUP(C359,SERV_05_2021!A:E,4,0))</f>
        <v>17.66</v>
      </c>
      <c r="H359" s="457">
        <f t="shared" si="13"/>
        <v>3.88</v>
      </c>
    </row>
    <row r="360" spans="2:10" ht="13.5" thickBot="1" x14ac:dyDescent="0.3">
      <c r="H360" s="456">
        <f>SUM(H354:H359)</f>
        <v>20.13</v>
      </c>
    </row>
    <row r="362" spans="2:10" ht="25.5" x14ac:dyDescent="0.25">
      <c r="B362" s="401" t="s">
        <v>4286</v>
      </c>
      <c r="C362" s="401" t="s">
        <v>4325</v>
      </c>
      <c r="D362" s="448" t="s">
        <v>4326</v>
      </c>
      <c r="E362" s="401" t="s">
        <v>4177</v>
      </c>
      <c r="F362" s="449" t="s">
        <v>4165</v>
      </c>
      <c r="G362" s="403" t="s">
        <v>4166</v>
      </c>
      <c r="H362" s="223" t="s">
        <v>4167</v>
      </c>
      <c r="I362" s="439">
        <f>H369</f>
        <v>25.93</v>
      </c>
      <c r="J362" s="439" t="str">
        <f>UPPER(D362)</f>
        <v>BUCHA DE REDUÇÃO SOLD. LONGA 75 MM - 50 MM</v>
      </c>
    </row>
    <row r="363" spans="2:10" x14ac:dyDescent="0.25">
      <c r="B363" s="404" t="s">
        <v>4161</v>
      </c>
      <c r="C363" s="404">
        <v>122</v>
      </c>
      <c r="D363" s="450" t="s">
        <v>4287</v>
      </c>
      <c r="E363" s="404" t="s">
        <v>239</v>
      </c>
      <c r="F363" s="451">
        <v>0.01</v>
      </c>
      <c r="G363" s="406">
        <f>IFERROR(VLOOKUP(C363,INS_05_2021!A:D,4,0),VLOOKUP(C363,SERV_05_2021!A:E,4,0))</f>
        <v>81.209999999999994</v>
      </c>
      <c r="H363" s="452">
        <f t="shared" ref="H363:H368" si="14">TRUNC(F363*G363,2)</f>
        <v>0.81</v>
      </c>
    </row>
    <row r="364" spans="2:10" ht="25.5" x14ac:dyDescent="0.25">
      <c r="B364" s="404" t="s">
        <v>4161</v>
      </c>
      <c r="C364" s="404">
        <v>821</v>
      </c>
      <c r="D364" s="450" t="s">
        <v>4135</v>
      </c>
      <c r="E364" s="404" t="s">
        <v>4113</v>
      </c>
      <c r="F364" s="451">
        <v>1</v>
      </c>
      <c r="G364" s="406">
        <f>IFERROR(VLOOKUP(C364,INS_05_2021!A:D,4,0),VLOOKUP(C364,SERV_05_2021!A:E,4,0))</f>
        <v>16.55</v>
      </c>
      <c r="H364" s="452">
        <f t="shared" si="14"/>
        <v>16.55</v>
      </c>
    </row>
    <row r="365" spans="2:10" x14ac:dyDescent="0.25">
      <c r="B365" s="404" t="s">
        <v>4161</v>
      </c>
      <c r="C365" s="404">
        <v>20083</v>
      </c>
      <c r="D365" s="450" t="s">
        <v>4292</v>
      </c>
      <c r="E365" s="404" t="s">
        <v>239</v>
      </c>
      <c r="F365" s="451">
        <v>2.1999999999999999E-2</v>
      </c>
      <c r="G365" s="406">
        <f>IFERROR(VLOOKUP(C365,INS_05_2021!A:D,4,0),VLOOKUP(C365,SERV_05_2021!A:E,4,0))</f>
        <v>70.52</v>
      </c>
      <c r="H365" s="457">
        <f t="shared" si="14"/>
        <v>1.55</v>
      </c>
    </row>
    <row r="366" spans="2:10" x14ac:dyDescent="0.25">
      <c r="B366" s="404" t="s">
        <v>4161</v>
      </c>
      <c r="C366" s="404">
        <v>38383</v>
      </c>
      <c r="D366" s="450" t="s">
        <v>4294</v>
      </c>
      <c r="E366" s="404" t="s">
        <v>239</v>
      </c>
      <c r="F366" s="451">
        <v>8.5999999999999993E-2</v>
      </c>
      <c r="G366" s="406">
        <f>IFERROR(VLOOKUP(C366,INS_05_2021!A:D,4,0),VLOOKUP(C366,SERV_05_2021!A:E,4,0))</f>
        <v>2.19</v>
      </c>
      <c r="H366" s="457">
        <f t="shared" si="14"/>
        <v>0.18</v>
      </c>
    </row>
    <row r="367" spans="2:10" ht="25.5" x14ac:dyDescent="0.25">
      <c r="B367" s="404" t="s">
        <v>4163</v>
      </c>
      <c r="C367" s="408">
        <v>88248</v>
      </c>
      <c r="D367" s="450" t="s">
        <v>3902</v>
      </c>
      <c r="E367" s="404" t="s">
        <v>655</v>
      </c>
      <c r="F367" s="451">
        <v>0.22</v>
      </c>
      <c r="G367" s="406">
        <f>IFERROR(VLOOKUP(C367,INS_05_2021!A:D,4,0),VLOOKUP(C367,SERV_05_2021!A:E,4,0))</f>
        <v>13.48</v>
      </c>
      <c r="H367" s="457">
        <f t="shared" si="14"/>
        <v>2.96</v>
      </c>
    </row>
    <row r="368" spans="2:10" ht="26.25" thickBot="1" x14ac:dyDescent="0.3">
      <c r="B368" s="404" t="s">
        <v>4163</v>
      </c>
      <c r="C368" s="408">
        <v>88267</v>
      </c>
      <c r="D368" s="450" t="s">
        <v>3919</v>
      </c>
      <c r="E368" s="404" t="s">
        <v>655</v>
      </c>
      <c r="F368" s="451">
        <v>0.22</v>
      </c>
      <c r="G368" s="406">
        <f>IFERROR(VLOOKUP(C368,INS_05_2021!A:D,4,0),VLOOKUP(C368,SERV_05_2021!A:E,4,0))</f>
        <v>17.66</v>
      </c>
      <c r="H368" s="457">
        <f t="shared" si="14"/>
        <v>3.88</v>
      </c>
    </row>
    <row r="369" spans="2:12" ht="13.5" thickBot="1" x14ac:dyDescent="0.3">
      <c r="H369" s="456">
        <f>SUM(H363:H368)</f>
        <v>25.93</v>
      </c>
    </row>
    <row r="371" spans="2:12" ht="25.5" x14ac:dyDescent="0.25">
      <c r="B371" s="401" t="s">
        <v>4286</v>
      </c>
      <c r="C371" s="401" t="s">
        <v>4327</v>
      </c>
      <c r="D371" s="448" t="s">
        <v>4330</v>
      </c>
      <c r="E371" s="401" t="s">
        <v>4177</v>
      </c>
      <c r="F371" s="449" t="s">
        <v>4165</v>
      </c>
      <c r="G371" s="403" t="s">
        <v>4166</v>
      </c>
      <c r="H371" s="223" t="s">
        <v>4167</v>
      </c>
      <c r="I371" s="439">
        <f>H375</f>
        <v>4891.79</v>
      </c>
      <c r="J371" s="439" t="str">
        <f>UPPER(D371)</f>
        <v>FIBRA DE VIDRO 10.000 LITROS</v>
      </c>
    </row>
    <row r="372" spans="2:12" x14ac:dyDescent="0.25">
      <c r="B372" s="404" t="s">
        <v>4161</v>
      </c>
      <c r="C372" s="404">
        <v>37106</v>
      </c>
      <c r="D372" s="450" t="s">
        <v>4331</v>
      </c>
      <c r="E372" s="404" t="s">
        <v>239</v>
      </c>
      <c r="F372" s="451">
        <v>1</v>
      </c>
      <c r="G372" s="406">
        <f>IFERROR(VLOOKUP(C372,INS_05_2021!A:D,4,0),VLOOKUP(C372,SERV_05_2021!A:E,4,0))</f>
        <v>4652.0200000000004</v>
      </c>
      <c r="H372" s="457">
        <f>TRUNC(F372*G372,2)</f>
        <v>4652.0200000000004</v>
      </c>
    </row>
    <row r="373" spans="2:12" ht="25.5" x14ac:dyDescent="0.25">
      <c r="B373" s="404" t="s">
        <v>4163</v>
      </c>
      <c r="C373" s="408">
        <v>88248</v>
      </c>
      <c r="D373" s="450" t="s">
        <v>3902</v>
      </c>
      <c r="E373" s="404" t="s">
        <v>655</v>
      </c>
      <c r="F373" s="451">
        <v>7.7</v>
      </c>
      <c r="G373" s="406">
        <f>IFERROR(VLOOKUP(C373,INS_05_2021!A:D,4,0),VLOOKUP(C373,SERV_05_2021!A:E,4,0))</f>
        <v>13.48</v>
      </c>
      <c r="H373" s="457">
        <f>TRUNC(F373*G373,2)</f>
        <v>103.79</v>
      </c>
    </row>
    <row r="374" spans="2:12" ht="26.25" thickBot="1" x14ac:dyDescent="0.3">
      <c r="B374" s="404" t="s">
        <v>4163</v>
      </c>
      <c r="C374" s="408">
        <v>88267</v>
      </c>
      <c r="D374" s="450" t="s">
        <v>3919</v>
      </c>
      <c r="E374" s="404" t="s">
        <v>655</v>
      </c>
      <c r="F374" s="451">
        <v>7.7</v>
      </c>
      <c r="G374" s="406">
        <f>IFERROR(VLOOKUP(C374,INS_05_2021!A:D,4,0),VLOOKUP(C374,SERV_05_2021!A:E,4,0))</f>
        <v>17.66</v>
      </c>
      <c r="H374" s="457">
        <f>TRUNC(F374*G374,2)</f>
        <v>135.97999999999999</v>
      </c>
    </row>
    <row r="375" spans="2:12" ht="13.5" thickBot="1" x14ac:dyDescent="0.3">
      <c r="H375" s="456">
        <f>SUM(H372:H374)</f>
        <v>4891.79</v>
      </c>
    </row>
    <row r="377" spans="2:12" ht="25.5" x14ac:dyDescent="0.25">
      <c r="B377" s="401" t="s">
        <v>4286</v>
      </c>
      <c r="C377" s="401" t="s">
        <v>4746</v>
      </c>
      <c r="D377" s="448" t="s">
        <v>4747</v>
      </c>
      <c r="E377" s="401" t="s">
        <v>4177</v>
      </c>
      <c r="F377" s="449" t="s">
        <v>4165</v>
      </c>
      <c r="G377" s="403" t="s">
        <v>4166</v>
      </c>
      <c r="H377" s="223" t="s">
        <v>4167</v>
      </c>
      <c r="I377" s="439">
        <f>H381</f>
        <v>1474.5600000000002</v>
      </c>
      <c r="J377" s="439" t="str">
        <f>UPPER(D377)</f>
        <v>FIBRA DE VIDRO 5.000 LITROS TIPO SUBTERRANEA</v>
      </c>
    </row>
    <row r="378" spans="2:12" ht="25.5" x14ac:dyDescent="0.25">
      <c r="B378" s="404" t="s">
        <v>4161</v>
      </c>
      <c r="C378" s="404" t="s">
        <v>4758</v>
      </c>
      <c r="D378" s="450" t="s">
        <v>4749</v>
      </c>
      <c r="E378" s="404" t="s">
        <v>239</v>
      </c>
      <c r="F378" s="451">
        <v>1</v>
      </c>
      <c r="G378" s="406">
        <f>1350</f>
        <v>1350</v>
      </c>
      <c r="H378" s="457">
        <f>TRUNC(F378*G378,2)</f>
        <v>1350</v>
      </c>
    </row>
    <row r="379" spans="2:12" ht="25.5" x14ac:dyDescent="0.25">
      <c r="B379" s="404" t="s">
        <v>4163</v>
      </c>
      <c r="C379" s="408">
        <v>88248</v>
      </c>
      <c r="D379" s="450" t="s">
        <v>3902</v>
      </c>
      <c r="E379" s="404" t="s">
        <v>655</v>
      </c>
      <c r="F379" s="451">
        <v>4</v>
      </c>
      <c r="G379" s="406">
        <f>IFERROR(VLOOKUP(C379,INS_05_2021!A:D,4,0),VLOOKUP(C379,SERV_05_2021!A:E,4,0))</f>
        <v>13.48</v>
      </c>
      <c r="H379" s="457">
        <f>TRUNC(F379*G379,2)</f>
        <v>53.92</v>
      </c>
    </row>
    <row r="380" spans="2:12" ht="26.25" thickBot="1" x14ac:dyDescent="0.3">
      <c r="B380" s="404" t="s">
        <v>4163</v>
      </c>
      <c r="C380" s="408">
        <v>88267</v>
      </c>
      <c r="D380" s="450" t="s">
        <v>3919</v>
      </c>
      <c r="E380" s="404" t="s">
        <v>655</v>
      </c>
      <c r="F380" s="451">
        <v>4</v>
      </c>
      <c r="G380" s="406">
        <f>IFERROR(VLOOKUP(C380,INS_05_2021!A:D,4,0),VLOOKUP(C380,SERV_05_2021!A:E,4,0))</f>
        <v>17.66</v>
      </c>
      <c r="H380" s="457">
        <f>TRUNC(F380*G380,2)</f>
        <v>70.64</v>
      </c>
    </row>
    <row r="381" spans="2:12" ht="13.5" thickBot="1" x14ac:dyDescent="0.3">
      <c r="H381" s="456">
        <f>SUM(H378:H380)</f>
        <v>1474.5600000000002</v>
      </c>
    </row>
    <row r="383" spans="2:12" ht="25.5" x14ac:dyDescent="0.25">
      <c r="B383" s="401" t="s">
        <v>4286</v>
      </c>
      <c r="C383" s="401" t="s">
        <v>4751</v>
      </c>
      <c r="D383" s="448" t="s">
        <v>4752</v>
      </c>
      <c r="E383" s="401" t="s">
        <v>4177</v>
      </c>
      <c r="F383" s="449" t="s">
        <v>4165</v>
      </c>
      <c r="G383" s="403" t="s">
        <v>4166</v>
      </c>
      <c r="H383" s="223" t="s">
        <v>4167</v>
      </c>
      <c r="I383" s="439">
        <f>H387</f>
        <v>2077.85</v>
      </c>
      <c r="J383" s="439" t="str">
        <f>UPPER(D383)</f>
        <v>FILTRO FINO VORTEX WFF 100 OU SIMILAR</v>
      </c>
      <c r="L383" s="439" t="str">
        <f>UPPER(D383)</f>
        <v>FILTRO FINO VORTEX WFF 100 OU SIMILAR</v>
      </c>
    </row>
    <row r="384" spans="2:12" x14ac:dyDescent="0.25">
      <c r="B384" s="404" t="s">
        <v>4161</v>
      </c>
      <c r="C384" s="404" t="s">
        <v>4757</v>
      </c>
      <c r="D384" s="450" t="s">
        <v>4760</v>
      </c>
      <c r="E384" s="404" t="s">
        <v>239</v>
      </c>
      <c r="F384" s="451">
        <v>1</v>
      </c>
      <c r="G384" s="406">
        <v>2000</v>
      </c>
      <c r="H384" s="457">
        <f>TRUNC(F384*G384,2)</f>
        <v>2000</v>
      </c>
    </row>
    <row r="385" spans="2:12" ht="25.5" x14ac:dyDescent="0.25">
      <c r="B385" s="404" t="s">
        <v>4163</v>
      </c>
      <c r="C385" s="408">
        <v>88248</v>
      </c>
      <c r="D385" s="450" t="s">
        <v>3902</v>
      </c>
      <c r="E385" s="404" t="s">
        <v>655</v>
      </c>
      <c r="F385" s="451">
        <v>2.5</v>
      </c>
      <c r="G385" s="406">
        <f>IFERROR(VLOOKUP(C385,INS_05_2021!A:D,4,0),VLOOKUP(C385,SERV_05_2021!A:E,4,0))</f>
        <v>13.48</v>
      </c>
      <c r="H385" s="457">
        <f>TRUNC(F385*G385,2)</f>
        <v>33.700000000000003</v>
      </c>
    </row>
    <row r="386" spans="2:12" ht="26.25" thickBot="1" x14ac:dyDescent="0.3">
      <c r="B386" s="404" t="s">
        <v>4163</v>
      </c>
      <c r="C386" s="408">
        <v>88267</v>
      </c>
      <c r="D386" s="450" t="s">
        <v>3919</v>
      </c>
      <c r="E386" s="404" t="s">
        <v>655</v>
      </c>
      <c r="F386" s="451">
        <v>2.5</v>
      </c>
      <c r="G386" s="406">
        <f>IFERROR(VLOOKUP(C386,INS_05_2021!A:D,4,0),VLOOKUP(C386,SERV_05_2021!A:E,4,0))</f>
        <v>17.66</v>
      </c>
      <c r="H386" s="457">
        <f>TRUNC(F386*G386,2)</f>
        <v>44.15</v>
      </c>
    </row>
    <row r="387" spans="2:12" ht="13.5" thickBot="1" x14ac:dyDescent="0.3">
      <c r="H387" s="456">
        <f>SUM(H384:H386)</f>
        <v>2077.85</v>
      </c>
    </row>
    <row r="389" spans="2:12" ht="25.5" x14ac:dyDescent="0.25">
      <c r="B389" s="401" t="s">
        <v>4286</v>
      </c>
      <c r="C389" s="401" t="s">
        <v>4753</v>
      </c>
      <c r="D389" s="448" t="s">
        <v>4754</v>
      </c>
      <c r="E389" s="401" t="s">
        <v>4177</v>
      </c>
      <c r="F389" s="449" t="s">
        <v>4165</v>
      </c>
      <c r="G389" s="403" t="s">
        <v>4166</v>
      </c>
      <c r="H389" s="223" t="s">
        <v>4167</v>
      </c>
      <c r="I389" s="439">
        <f>H393</f>
        <v>927.85</v>
      </c>
      <c r="J389" s="439" t="str">
        <f>UPPER(D389)</f>
        <v>MULTISIFÃO WFF 100 OU SIMILAR</v>
      </c>
      <c r="L389" s="439" t="str">
        <f>UPPER(D389)</f>
        <v>MULTISIFÃO WFF 100 OU SIMILAR</v>
      </c>
    </row>
    <row r="390" spans="2:12" x14ac:dyDescent="0.25">
      <c r="B390" s="404" t="s">
        <v>4161</v>
      </c>
      <c r="C390" s="404" t="s">
        <v>4759</v>
      </c>
      <c r="D390" s="450" t="s">
        <v>4761</v>
      </c>
      <c r="E390" s="404" t="s">
        <v>239</v>
      </c>
      <c r="F390" s="451">
        <v>1</v>
      </c>
      <c r="G390" s="406">
        <v>850</v>
      </c>
      <c r="H390" s="457">
        <f>TRUNC(F390*G390,2)</f>
        <v>850</v>
      </c>
    </row>
    <row r="391" spans="2:12" ht="25.5" x14ac:dyDescent="0.25">
      <c r="B391" s="404" t="s">
        <v>4163</v>
      </c>
      <c r="C391" s="408">
        <v>88248</v>
      </c>
      <c r="D391" s="450" t="s">
        <v>3902</v>
      </c>
      <c r="E391" s="404" t="s">
        <v>655</v>
      </c>
      <c r="F391" s="451">
        <v>2.5</v>
      </c>
      <c r="G391" s="406">
        <f>IFERROR(VLOOKUP(C391,INS_05_2021!A:D,4,0),VLOOKUP(C391,SERV_05_2021!A:E,4,0))</f>
        <v>13.48</v>
      </c>
      <c r="H391" s="457">
        <f>TRUNC(F391*G391,2)</f>
        <v>33.700000000000003</v>
      </c>
    </row>
    <row r="392" spans="2:12" ht="26.25" thickBot="1" x14ac:dyDescent="0.3">
      <c r="B392" s="404" t="s">
        <v>4163</v>
      </c>
      <c r="C392" s="408">
        <v>88267</v>
      </c>
      <c r="D392" s="450" t="s">
        <v>3919</v>
      </c>
      <c r="E392" s="404" t="s">
        <v>655</v>
      </c>
      <c r="F392" s="451">
        <v>2.5</v>
      </c>
      <c r="G392" s="406">
        <f>IFERROR(VLOOKUP(C392,INS_05_2021!A:D,4,0),VLOOKUP(C392,SERV_05_2021!A:E,4,0))</f>
        <v>17.66</v>
      </c>
      <c r="H392" s="457">
        <f>TRUNC(F392*G392,2)</f>
        <v>44.15</v>
      </c>
    </row>
    <row r="393" spans="2:12" ht="13.5" thickBot="1" x14ac:dyDescent="0.3">
      <c r="H393" s="456">
        <f>SUM(H390:H392)</f>
        <v>927.85</v>
      </c>
    </row>
    <row r="395" spans="2:12" ht="25.5" x14ac:dyDescent="0.25">
      <c r="B395" s="401" t="s">
        <v>4286</v>
      </c>
      <c r="C395" s="401" t="s">
        <v>4755</v>
      </c>
      <c r="D395" s="448" t="s">
        <v>4756</v>
      </c>
      <c r="E395" s="401" t="s">
        <v>4177</v>
      </c>
      <c r="F395" s="449" t="s">
        <v>4165</v>
      </c>
      <c r="G395" s="403" t="s">
        <v>4166</v>
      </c>
      <c r="H395" s="223" t="s">
        <v>4167</v>
      </c>
      <c r="I395" s="439">
        <f>H399</f>
        <v>1162.28</v>
      </c>
      <c r="J395" s="439" t="str">
        <f>UPPER(D395)</f>
        <v>FREIO D´ AGUA PARA TUBO DN 100 (WISY VOTEX WFF100) OU SIMILAR</v>
      </c>
      <c r="L395" s="439" t="str">
        <f>UPPER(D395)</f>
        <v>FREIO D´ AGUA PARA TUBO DN 100 (WISY VOTEX WFF100) OU SIMILAR</v>
      </c>
    </row>
    <row r="396" spans="2:12" x14ac:dyDescent="0.25">
      <c r="B396" s="404" t="s">
        <v>4161</v>
      </c>
      <c r="C396" s="404" t="s">
        <v>4748</v>
      </c>
      <c r="D396" s="450" t="str">
        <f>D395</f>
        <v>FREIO D´ AGUA PARA TUBO DN 100 (WISY VOTEX WFF100) OU SIMILAR</v>
      </c>
      <c r="E396" s="404" t="s">
        <v>239</v>
      </c>
      <c r="F396" s="451">
        <v>1</v>
      </c>
      <c r="G396" s="406">
        <v>1100</v>
      </c>
      <c r="H396" s="457">
        <f>TRUNC(F396*G396,2)</f>
        <v>1100</v>
      </c>
    </row>
    <row r="397" spans="2:12" ht="25.5" x14ac:dyDescent="0.25">
      <c r="B397" s="404" t="s">
        <v>4163</v>
      </c>
      <c r="C397" s="408">
        <v>88248</v>
      </c>
      <c r="D397" s="450" t="s">
        <v>3902</v>
      </c>
      <c r="E397" s="404" t="s">
        <v>655</v>
      </c>
      <c r="F397" s="451">
        <v>2</v>
      </c>
      <c r="G397" s="406">
        <f>IFERROR(VLOOKUP(C397,INS_05_2021!A:D,4,0),VLOOKUP(C397,SERV_05_2021!A:E,4,0))</f>
        <v>13.48</v>
      </c>
      <c r="H397" s="457">
        <f>TRUNC(F397*G397,2)</f>
        <v>26.96</v>
      </c>
    </row>
    <row r="398" spans="2:12" ht="26.25" thickBot="1" x14ac:dyDescent="0.3">
      <c r="B398" s="404" t="s">
        <v>4163</v>
      </c>
      <c r="C398" s="408">
        <v>88267</v>
      </c>
      <c r="D398" s="450" t="s">
        <v>3919</v>
      </c>
      <c r="E398" s="404" t="s">
        <v>655</v>
      </c>
      <c r="F398" s="451">
        <v>2</v>
      </c>
      <c r="G398" s="406">
        <f>IFERROR(VLOOKUP(C398,INS_05_2021!A:D,4,0),VLOOKUP(C398,SERV_05_2021!A:E,4,0))</f>
        <v>17.66</v>
      </c>
      <c r="H398" s="457">
        <f>TRUNC(F398*G398,2)</f>
        <v>35.32</v>
      </c>
    </row>
    <row r="399" spans="2:12" ht="13.5" thickBot="1" x14ac:dyDescent="0.3">
      <c r="H399" s="456">
        <f>SUM(H396:H398)</f>
        <v>1162.28</v>
      </c>
    </row>
    <row r="401" spans="2:10" ht="25.5" x14ac:dyDescent="0.25">
      <c r="B401" s="401" t="s">
        <v>4286</v>
      </c>
      <c r="C401" s="401" t="s">
        <v>4338</v>
      </c>
      <c r="D401" s="448" t="s">
        <v>4339</v>
      </c>
      <c r="E401" s="401" t="s">
        <v>4177</v>
      </c>
      <c r="F401" s="449" t="s">
        <v>4165</v>
      </c>
      <c r="G401" s="403" t="s">
        <v>4166</v>
      </c>
      <c r="H401" s="223" t="s">
        <v>4167</v>
      </c>
      <c r="I401" s="439">
        <f>H416</f>
        <v>12222.27</v>
      </c>
      <c r="J401" s="439" t="str">
        <f>UPPER(D401)</f>
        <v>TANQUE SEPTICO EM ALVENARIA 1,70X3,40X1,80M. CONFORME O PROJETO EM ANEXO.</v>
      </c>
    </row>
    <row r="402" spans="2:10" ht="51" x14ac:dyDescent="0.25">
      <c r="B402" s="404" t="s">
        <v>4163</v>
      </c>
      <c r="C402" s="408">
        <v>5678</v>
      </c>
      <c r="D402" s="450" t="s">
        <v>374</v>
      </c>
      <c r="E402" s="404" t="s">
        <v>373</v>
      </c>
      <c r="F402" s="451">
        <v>0.20430000000000001</v>
      </c>
      <c r="G402" s="406">
        <f>IFERROR(VLOOKUP(C402,INS_05_2021!A:D,4,0),VLOOKUP(C402,SERV_05_2021!A:E,4,0))</f>
        <v>99.41</v>
      </c>
      <c r="H402" s="457">
        <f>TRUNC(F402*G402,2)</f>
        <v>20.3</v>
      </c>
    </row>
    <row r="403" spans="2:10" ht="51" x14ac:dyDescent="0.25">
      <c r="B403" s="404" t="s">
        <v>4163</v>
      </c>
      <c r="C403" s="408">
        <v>5679</v>
      </c>
      <c r="D403" s="450" t="s">
        <v>515</v>
      </c>
      <c r="E403" s="404" t="s">
        <v>514</v>
      </c>
      <c r="F403" s="451">
        <v>0.68720000000000003</v>
      </c>
      <c r="G403" s="406">
        <f>IFERROR(VLOOKUP(C403,INS_05_2021!A:D,4,0),VLOOKUP(C403,SERV_05_2021!A:E,4,0))</f>
        <v>35.86</v>
      </c>
      <c r="H403" s="457">
        <f>TRUNC(F403*G403,2)</f>
        <v>24.64</v>
      </c>
    </row>
    <row r="404" spans="2:10" x14ac:dyDescent="0.25">
      <c r="B404" s="404" t="s">
        <v>4161</v>
      </c>
      <c r="C404" s="404">
        <v>7258</v>
      </c>
      <c r="D404" s="450" t="s">
        <v>4231</v>
      </c>
      <c r="E404" s="404" t="s">
        <v>239</v>
      </c>
      <c r="F404" s="451">
        <v>5426.4</v>
      </c>
      <c r="G404" s="406">
        <f>IFERROR(VLOOKUP(C404,INS_05_2021!A:D,4,0),VLOOKUP(C404,SERV_05_2021!A:E,4,0))</f>
        <v>0.75</v>
      </c>
      <c r="H404" s="457">
        <f t="shared" ref="H404:H414" si="15">TRUNC(F404*G404,2)</f>
        <v>4069.8</v>
      </c>
    </row>
    <row r="405" spans="2:10" ht="38.25" x14ac:dyDescent="0.25">
      <c r="B405" s="404" t="s">
        <v>4163</v>
      </c>
      <c r="C405" s="408">
        <v>87316</v>
      </c>
      <c r="D405" s="450" t="s">
        <v>3782</v>
      </c>
      <c r="E405" s="404" t="s">
        <v>1256</v>
      </c>
      <c r="F405" s="451">
        <v>2.3400000000000001E-2</v>
      </c>
      <c r="G405" s="406">
        <f>IFERROR(VLOOKUP(C405,INS_05_2021!A:D,4,0),VLOOKUP(C405,SERV_05_2021!A:E,4,0))</f>
        <v>359.65</v>
      </c>
      <c r="H405" s="457">
        <f t="shared" si="15"/>
        <v>8.41</v>
      </c>
    </row>
    <row r="406" spans="2:10" x14ac:dyDescent="0.25">
      <c r="B406" s="404" t="s">
        <v>4163</v>
      </c>
      <c r="C406" s="408">
        <v>88309</v>
      </c>
      <c r="D406" s="450" t="s">
        <v>3953</v>
      </c>
      <c r="E406" s="404" t="s">
        <v>655</v>
      </c>
      <c r="F406" s="451">
        <v>108.69450000000001</v>
      </c>
      <c r="G406" s="406">
        <f>IFERROR(VLOOKUP(C406,INS_05_2021!A:D,4,0),VLOOKUP(C406,SERV_05_2021!A:E,4,0))</f>
        <v>17.670000000000002</v>
      </c>
      <c r="H406" s="457">
        <f t="shared" si="15"/>
        <v>1920.63</v>
      </c>
    </row>
    <row r="407" spans="2:10" x14ac:dyDescent="0.25">
      <c r="B407" s="404" t="s">
        <v>4163</v>
      </c>
      <c r="C407" s="408">
        <v>88316</v>
      </c>
      <c r="D407" s="450" t="s">
        <v>3960</v>
      </c>
      <c r="E407" s="404" t="s">
        <v>655</v>
      </c>
      <c r="F407" s="451">
        <v>108.69450000000001</v>
      </c>
      <c r="G407" s="406">
        <f>IFERROR(VLOOKUP(C407,INS_05_2021!A:D,4,0),VLOOKUP(C407,SERV_05_2021!A:E,4,0))</f>
        <v>14.02</v>
      </c>
      <c r="H407" s="457">
        <f t="shared" si="15"/>
        <v>1523.89</v>
      </c>
    </row>
    <row r="408" spans="2:10" ht="25.5" x14ac:dyDescent="0.25">
      <c r="B408" s="404" t="s">
        <v>4163</v>
      </c>
      <c r="C408" s="408">
        <v>89995</v>
      </c>
      <c r="D408" s="450" t="s">
        <v>1542</v>
      </c>
      <c r="E408" s="404" t="s">
        <v>1256</v>
      </c>
      <c r="F408" s="451">
        <v>0.27200000000000002</v>
      </c>
      <c r="G408" s="406">
        <f>IFERROR(VLOOKUP(C408,INS_05_2021!A:D,4,0),VLOOKUP(C408,SERV_05_2021!A:E,4,0))</f>
        <v>644.64</v>
      </c>
      <c r="H408" s="457">
        <f t="shared" si="15"/>
        <v>175.34</v>
      </c>
    </row>
    <row r="409" spans="2:10" ht="25.5" x14ac:dyDescent="0.25">
      <c r="B409" s="404" t="s">
        <v>4163</v>
      </c>
      <c r="C409" s="408">
        <v>89998</v>
      </c>
      <c r="D409" s="450" t="s">
        <v>1441</v>
      </c>
      <c r="E409" s="404" t="s">
        <v>322</v>
      </c>
      <c r="F409" s="451">
        <v>8.3911999999999995</v>
      </c>
      <c r="G409" s="406">
        <f>IFERROR(VLOOKUP(C409,INS_05_2021!A:D,4,0),VLOOKUP(C409,SERV_05_2021!A:E,4,0))</f>
        <v>14.04</v>
      </c>
      <c r="H409" s="457">
        <f t="shared" si="15"/>
        <v>117.81</v>
      </c>
    </row>
    <row r="410" spans="2:10" ht="38.25" x14ac:dyDescent="0.25">
      <c r="B410" s="404" t="s">
        <v>4163</v>
      </c>
      <c r="C410" s="408">
        <v>92783</v>
      </c>
      <c r="D410" s="450" t="s">
        <v>1469</v>
      </c>
      <c r="E410" s="404" t="s">
        <v>322</v>
      </c>
      <c r="F410" s="451">
        <v>55.154000000000003</v>
      </c>
      <c r="G410" s="406">
        <f>IFERROR(VLOOKUP(C410,INS_05_2021!A:D,4,0),VLOOKUP(C410,SERV_05_2021!A:E,4,0))</f>
        <v>19.489999999999998</v>
      </c>
      <c r="H410" s="457">
        <f t="shared" si="15"/>
        <v>1074.95</v>
      </c>
    </row>
    <row r="411" spans="2:10" ht="38.25" x14ac:dyDescent="0.25">
      <c r="B411" s="404" t="s">
        <v>4163</v>
      </c>
      <c r="C411" s="461" t="s">
        <v>13827</v>
      </c>
      <c r="D411" s="450" t="s">
        <v>3215</v>
      </c>
      <c r="E411" s="404" t="s">
        <v>1256</v>
      </c>
      <c r="F411" s="451">
        <v>0.96899999999999997</v>
      </c>
      <c r="G411" s="406">
        <f>H1101</f>
        <v>147.13999999999999</v>
      </c>
      <c r="H411" s="457">
        <f t="shared" si="15"/>
        <v>142.57</v>
      </c>
    </row>
    <row r="412" spans="2:10" ht="25.5" x14ac:dyDescent="0.25">
      <c r="B412" s="404" t="s">
        <v>4163</v>
      </c>
      <c r="C412" s="408">
        <v>94970</v>
      </c>
      <c r="D412" s="450" t="s">
        <v>1586</v>
      </c>
      <c r="E412" s="404" t="s">
        <v>1256</v>
      </c>
      <c r="F412" s="451">
        <v>2.0777999999999999</v>
      </c>
      <c r="G412" s="406">
        <f>IFERROR(VLOOKUP(C412,INS_05_2021!A:D,4,0),VLOOKUP(C412,SERV_05_2021!A:E,4,0))</f>
        <v>359.67</v>
      </c>
      <c r="H412" s="457">
        <f t="shared" si="15"/>
        <v>747.32</v>
      </c>
    </row>
    <row r="413" spans="2:10" ht="38.25" x14ac:dyDescent="0.25">
      <c r="B413" s="404" t="s">
        <v>4163</v>
      </c>
      <c r="C413" s="408">
        <v>96536</v>
      </c>
      <c r="D413" s="450" t="s">
        <v>1430</v>
      </c>
      <c r="E413" s="404" t="s">
        <v>337</v>
      </c>
      <c r="F413" s="451">
        <v>2.72</v>
      </c>
      <c r="G413" s="406">
        <f>IFERROR(VLOOKUP(C413,INS_05_2021!A:D,4,0),VLOOKUP(C413,SERV_05_2021!A:E,4,0))</f>
        <v>47.36</v>
      </c>
      <c r="H413" s="457">
        <f t="shared" si="15"/>
        <v>128.81</v>
      </c>
    </row>
    <row r="414" spans="2:10" ht="25.5" x14ac:dyDescent="0.25">
      <c r="B414" s="404" t="s">
        <v>4163</v>
      </c>
      <c r="C414" s="461" t="s">
        <v>13830</v>
      </c>
      <c r="D414" s="450" t="s">
        <v>3787</v>
      </c>
      <c r="E414" s="404" t="s">
        <v>1256</v>
      </c>
      <c r="F414" s="451">
        <v>4.1566000000000001</v>
      </c>
      <c r="G414" s="406">
        <f>H1126</f>
        <v>207.49</v>
      </c>
      <c r="H414" s="457">
        <f t="shared" si="15"/>
        <v>862.45</v>
      </c>
    </row>
    <row r="415" spans="2:10" ht="26.25" thickBot="1" x14ac:dyDescent="0.3">
      <c r="B415" s="404" t="s">
        <v>4163</v>
      </c>
      <c r="C415" s="408">
        <v>97735</v>
      </c>
      <c r="D415" s="450" t="s">
        <v>1637</v>
      </c>
      <c r="E415" s="404" t="s">
        <v>1256</v>
      </c>
      <c r="F415" s="451">
        <v>0.72799999999999998</v>
      </c>
      <c r="G415" s="406">
        <f>IFERROR(VLOOKUP(C415,INS_05_2021!A:D,4,0),VLOOKUP(C415,SERV_05_2021!A:E,4,0))</f>
        <v>1930.43</v>
      </c>
      <c r="H415" s="457">
        <f>TRUNC(F415*G415,2)</f>
        <v>1405.35</v>
      </c>
    </row>
    <row r="416" spans="2:10" ht="13.5" thickBot="1" x14ac:dyDescent="0.3">
      <c r="H416" s="456">
        <f>SUM(H402:H415)</f>
        <v>12222.27</v>
      </c>
    </row>
    <row r="418" spans="2:10" ht="25.5" x14ac:dyDescent="0.25">
      <c r="B418" s="401" t="s">
        <v>4286</v>
      </c>
      <c r="C418" s="401" t="s">
        <v>4340</v>
      </c>
      <c r="D418" s="448" t="s">
        <v>4341</v>
      </c>
      <c r="E418" s="401" t="s">
        <v>4177</v>
      </c>
      <c r="F418" s="449" t="s">
        <v>4165</v>
      </c>
      <c r="G418" s="403" t="s">
        <v>4166</v>
      </c>
      <c r="H418" s="223" t="s">
        <v>4167</v>
      </c>
      <c r="I418" s="439">
        <f>H434</f>
        <v>14743.91</v>
      </c>
      <c r="J418" s="439" t="str">
        <f>UPPER(D418)</f>
        <v>FILTRO ANAERÓBIO EM ALVENARIA 2,65X3,20X1,20M. CONFORME O PROJETO EM ANEXO.</v>
      </c>
    </row>
    <row r="419" spans="2:10" ht="25.5" x14ac:dyDescent="0.25">
      <c r="B419" s="404" t="s">
        <v>4161</v>
      </c>
      <c r="C419" s="404">
        <v>4720</v>
      </c>
      <c r="D419" s="450" t="s">
        <v>4342</v>
      </c>
      <c r="E419" s="404" t="s">
        <v>1256</v>
      </c>
      <c r="F419" s="451">
        <v>6.681</v>
      </c>
      <c r="G419" s="406">
        <f>IFERROR(VLOOKUP(C419,INS_05_2021!A:D,4,0),VLOOKUP(C419,SERV_05_2021!A:E,4,0))</f>
        <v>91.7</v>
      </c>
      <c r="H419" s="457">
        <f t="shared" ref="H419:H433" si="16">TRUNC(F419*G419,2)</f>
        <v>612.64</v>
      </c>
    </row>
    <row r="420" spans="2:10" ht="51" x14ac:dyDescent="0.25">
      <c r="B420" s="404" t="s">
        <v>4163</v>
      </c>
      <c r="C420" s="408">
        <v>5678</v>
      </c>
      <c r="D420" s="450" t="s">
        <v>374</v>
      </c>
      <c r="E420" s="404" t="s">
        <v>373</v>
      </c>
      <c r="F420" s="451">
        <v>2.0640999999999998</v>
      </c>
      <c r="G420" s="406">
        <f>IFERROR(VLOOKUP(C420,INS_05_2021!A:D,4,0),VLOOKUP(C420,SERV_05_2021!A:E,4,0))</f>
        <v>99.41</v>
      </c>
      <c r="H420" s="457">
        <f>TRUNC(F420*G420,2)</f>
        <v>205.19</v>
      </c>
    </row>
    <row r="421" spans="2:10" ht="51" x14ac:dyDescent="0.25">
      <c r="B421" s="404" t="s">
        <v>4163</v>
      </c>
      <c r="C421" s="408">
        <v>5679</v>
      </c>
      <c r="D421" s="450" t="s">
        <v>515</v>
      </c>
      <c r="E421" s="404" t="s">
        <v>514</v>
      </c>
      <c r="F421" s="451">
        <v>6.9428000000000001</v>
      </c>
      <c r="G421" s="406">
        <f>IFERROR(VLOOKUP(C421,INS_05_2021!A:D,4,0),VLOOKUP(C421,SERV_05_2021!A:E,4,0))</f>
        <v>35.86</v>
      </c>
      <c r="H421" s="457">
        <f t="shared" si="16"/>
        <v>248.96</v>
      </c>
    </row>
    <row r="422" spans="2:10" x14ac:dyDescent="0.25">
      <c r="B422" s="404" t="s">
        <v>4161</v>
      </c>
      <c r="C422" s="404">
        <v>7258</v>
      </c>
      <c r="D422" s="450" t="s">
        <v>4231</v>
      </c>
      <c r="E422" s="404" t="s">
        <v>239</v>
      </c>
      <c r="F422" s="451">
        <v>4468.8</v>
      </c>
      <c r="G422" s="406">
        <f>IFERROR(VLOOKUP(C422,INS_05_2021!A:D,4,0),VLOOKUP(C422,SERV_05_2021!A:E,4,0))</f>
        <v>0.75</v>
      </c>
      <c r="H422" s="457">
        <f t="shared" si="16"/>
        <v>3351.6</v>
      </c>
    </row>
    <row r="423" spans="2:10" ht="38.25" x14ac:dyDescent="0.25">
      <c r="B423" s="404" t="s">
        <v>4163</v>
      </c>
      <c r="C423" s="408">
        <v>87316</v>
      </c>
      <c r="D423" s="450" t="s">
        <v>3782</v>
      </c>
      <c r="E423" s="404" t="s">
        <v>1256</v>
      </c>
      <c r="F423" s="451">
        <v>2.0899999999999998E-2</v>
      </c>
      <c r="G423" s="406">
        <f>IFERROR(VLOOKUP(C423,INS_05_2021!A:D,4,0),VLOOKUP(C423,SERV_05_2021!A:E,4,0))</f>
        <v>359.65</v>
      </c>
      <c r="H423" s="457">
        <f t="shared" si="16"/>
        <v>7.51</v>
      </c>
    </row>
    <row r="424" spans="2:10" x14ac:dyDescent="0.25">
      <c r="B424" s="404" t="s">
        <v>4163</v>
      </c>
      <c r="C424" s="408">
        <v>88309</v>
      </c>
      <c r="D424" s="450" t="s">
        <v>3953</v>
      </c>
      <c r="E424" s="404" t="s">
        <v>655</v>
      </c>
      <c r="F424" s="451">
        <v>99.677599999999998</v>
      </c>
      <c r="G424" s="406">
        <f>IFERROR(VLOOKUP(C424,INS_05_2021!A:D,4,0),VLOOKUP(C424,SERV_05_2021!A:E,4,0))</f>
        <v>17.670000000000002</v>
      </c>
      <c r="H424" s="457">
        <f t="shared" si="16"/>
        <v>1761.3</v>
      </c>
    </row>
    <row r="425" spans="2:10" x14ac:dyDescent="0.25">
      <c r="B425" s="404" t="s">
        <v>4163</v>
      </c>
      <c r="C425" s="408">
        <v>88316</v>
      </c>
      <c r="D425" s="450" t="s">
        <v>3960</v>
      </c>
      <c r="E425" s="404" t="s">
        <v>655</v>
      </c>
      <c r="F425" s="451">
        <v>99.677599999999998</v>
      </c>
      <c r="G425" s="406">
        <f>IFERROR(VLOOKUP(C425,INS_05_2021!A:D,4,0),VLOOKUP(C425,SERV_05_2021!A:E,4,0))</f>
        <v>14.02</v>
      </c>
      <c r="H425" s="457">
        <f t="shared" si="16"/>
        <v>1397.47</v>
      </c>
    </row>
    <row r="426" spans="2:10" ht="25.5" x14ac:dyDescent="0.25">
      <c r="B426" s="404" t="s">
        <v>4163</v>
      </c>
      <c r="C426" s="408">
        <v>89995</v>
      </c>
      <c r="D426" s="450" t="s">
        <v>1542</v>
      </c>
      <c r="E426" s="404" t="s">
        <v>1256</v>
      </c>
      <c r="F426" s="451">
        <v>0.60799999999999998</v>
      </c>
      <c r="G426" s="406">
        <f>IFERROR(VLOOKUP(C426,INS_05_2021!A:D,4,0),VLOOKUP(C426,SERV_05_2021!A:E,4,0))</f>
        <v>644.64</v>
      </c>
      <c r="H426" s="457">
        <f t="shared" si="16"/>
        <v>391.94</v>
      </c>
    </row>
    <row r="427" spans="2:10" ht="25.5" x14ac:dyDescent="0.25">
      <c r="B427" s="404" t="s">
        <v>4163</v>
      </c>
      <c r="C427" s="408">
        <v>89998</v>
      </c>
      <c r="D427" s="450" t="s">
        <v>1441</v>
      </c>
      <c r="E427" s="404" t="s">
        <v>322</v>
      </c>
      <c r="F427" s="451">
        <v>18.756799999999998</v>
      </c>
      <c r="G427" s="406">
        <f>IFERROR(VLOOKUP(C427,INS_05_2021!A:D,4,0),VLOOKUP(C427,SERV_05_2021!A:E,4,0))</f>
        <v>14.04</v>
      </c>
      <c r="H427" s="457">
        <f t="shared" si="16"/>
        <v>263.33999999999997</v>
      </c>
    </row>
    <row r="428" spans="2:10" ht="38.25" x14ac:dyDescent="0.25">
      <c r="B428" s="404" t="s">
        <v>4163</v>
      </c>
      <c r="C428" s="408">
        <v>92783</v>
      </c>
      <c r="D428" s="450" t="s">
        <v>1469</v>
      </c>
      <c r="E428" s="404" t="s">
        <v>322</v>
      </c>
      <c r="F428" s="451">
        <v>63.176400000000001</v>
      </c>
      <c r="G428" s="406">
        <f>IFERROR(VLOOKUP(C428,INS_05_2021!A:D,4,0),VLOOKUP(C428,SERV_05_2021!A:E,4,0))</f>
        <v>19.489999999999998</v>
      </c>
      <c r="H428" s="457">
        <f t="shared" si="16"/>
        <v>1231.3</v>
      </c>
    </row>
    <row r="429" spans="2:10" ht="38.25" x14ac:dyDescent="0.25">
      <c r="B429" s="404" t="s">
        <v>4163</v>
      </c>
      <c r="C429" s="461" t="s">
        <v>13827</v>
      </c>
      <c r="D429" s="450" t="s">
        <v>3215</v>
      </c>
      <c r="E429" s="404" t="s">
        <v>1256</v>
      </c>
      <c r="F429" s="451">
        <v>1.121</v>
      </c>
      <c r="G429" s="406">
        <f>H1101</f>
        <v>147.13999999999999</v>
      </c>
      <c r="H429" s="457">
        <f t="shared" si="16"/>
        <v>164.94</v>
      </c>
    </row>
    <row r="430" spans="2:10" ht="25.5" x14ac:dyDescent="0.25">
      <c r="B430" s="404" t="s">
        <v>4163</v>
      </c>
      <c r="C430" s="408">
        <v>94970</v>
      </c>
      <c r="D430" s="450" t="s">
        <v>1586</v>
      </c>
      <c r="E430" s="404" t="s">
        <v>1256</v>
      </c>
      <c r="F430" s="451">
        <v>2.38</v>
      </c>
      <c r="G430" s="406">
        <f>IFERROR(VLOOKUP(C430,INS_05_2021!A:D,4,0),VLOOKUP(C430,SERV_05_2021!A:E,4,0))</f>
        <v>359.67</v>
      </c>
      <c r="H430" s="457">
        <f t="shared" si="16"/>
        <v>856.01</v>
      </c>
    </row>
    <row r="431" spans="2:10" ht="38.25" x14ac:dyDescent="0.25">
      <c r="B431" s="404" t="s">
        <v>4163</v>
      </c>
      <c r="C431" s="408">
        <v>96536</v>
      </c>
      <c r="D431" s="450" t="s">
        <v>1430</v>
      </c>
      <c r="E431" s="404" t="s">
        <v>337</v>
      </c>
      <c r="F431" s="451">
        <v>6.08</v>
      </c>
      <c r="G431" s="406">
        <f>IFERROR(VLOOKUP(C431,INS_05_2021!A:D,4,0),VLOOKUP(C431,SERV_05_2021!A:E,4,0))</f>
        <v>47.36</v>
      </c>
      <c r="H431" s="457">
        <f t="shared" si="16"/>
        <v>287.94</v>
      </c>
    </row>
    <row r="432" spans="2:10" ht="25.5" x14ac:dyDescent="0.25">
      <c r="B432" s="404" t="s">
        <v>4163</v>
      </c>
      <c r="C432" s="461" t="s">
        <v>13830</v>
      </c>
      <c r="D432" s="450" t="s">
        <v>3787</v>
      </c>
      <c r="E432" s="404" t="s">
        <v>1256</v>
      </c>
      <c r="F432" s="451">
        <v>3.6435</v>
      </c>
      <c r="G432" s="406">
        <f>H1126</f>
        <v>207.49</v>
      </c>
      <c r="H432" s="457">
        <f t="shared" si="16"/>
        <v>755.98</v>
      </c>
    </row>
    <row r="433" spans="2:10" ht="26.25" thickBot="1" x14ac:dyDescent="0.3">
      <c r="B433" s="404" t="s">
        <v>4163</v>
      </c>
      <c r="C433" s="408">
        <v>97735</v>
      </c>
      <c r="D433" s="450" t="s">
        <v>1637</v>
      </c>
      <c r="E433" s="404" t="s">
        <v>1256</v>
      </c>
      <c r="F433" s="451">
        <v>1.6617</v>
      </c>
      <c r="G433" s="406">
        <f>IFERROR(VLOOKUP(C433,INS_05_2021!A:D,4,0),VLOOKUP(C433,SERV_05_2021!A:E,4,0))</f>
        <v>1930.43</v>
      </c>
      <c r="H433" s="457">
        <f t="shared" si="16"/>
        <v>3207.79</v>
      </c>
    </row>
    <row r="434" spans="2:10" ht="13.5" thickBot="1" x14ac:dyDescent="0.3">
      <c r="H434" s="456">
        <f>SUM(H419:H433)</f>
        <v>14743.91</v>
      </c>
    </row>
    <row r="436" spans="2:10" ht="25.5" x14ac:dyDescent="0.25">
      <c r="B436" s="401" t="s">
        <v>4286</v>
      </c>
      <c r="C436" s="401" t="s">
        <v>4343</v>
      </c>
      <c r="D436" s="448" t="s">
        <v>4344</v>
      </c>
      <c r="E436" s="401" t="s">
        <v>4177</v>
      </c>
      <c r="F436" s="449" t="s">
        <v>4165</v>
      </c>
      <c r="G436" s="403" t="s">
        <v>4166</v>
      </c>
      <c r="H436" s="223" t="s">
        <v>4167</v>
      </c>
      <c r="I436" s="439">
        <f>H451</f>
        <v>1524.5200000000002</v>
      </c>
      <c r="J436" s="439" t="str">
        <f>UPPER(D436)</f>
        <v>CAIXA DE CLORAÇÃO 0,60X1,15X1,20M. CONFORME O PROJETO EM ANEXO.</v>
      </c>
    </row>
    <row r="437" spans="2:10" ht="51" x14ac:dyDescent="0.25">
      <c r="B437" s="404" t="s">
        <v>4163</v>
      </c>
      <c r="C437" s="408">
        <v>5678</v>
      </c>
      <c r="D437" s="450" t="s">
        <v>374</v>
      </c>
      <c r="E437" s="404" t="s">
        <v>373</v>
      </c>
      <c r="F437" s="451">
        <v>0.17200833333333332</v>
      </c>
      <c r="G437" s="406">
        <f>IFERROR(VLOOKUP(C437,INS_05_2021!A:D,4,0),VLOOKUP(C437,SERV_05_2021!A:E,4,0))</f>
        <v>99.41</v>
      </c>
      <c r="H437" s="457">
        <f t="shared" ref="H437:H450" si="17">TRUNC(F437*G437,2)</f>
        <v>17.09</v>
      </c>
    </row>
    <row r="438" spans="2:10" ht="51" x14ac:dyDescent="0.25">
      <c r="B438" s="404" t="s">
        <v>4163</v>
      </c>
      <c r="C438" s="408">
        <v>5679</v>
      </c>
      <c r="D438" s="450" t="s">
        <v>515</v>
      </c>
      <c r="E438" s="404" t="s">
        <v>514</v>
      </c>
      <c r="F438" s="451">
        <v>0.57856666666666667</v>
      </c>
      <c r="G438" s="406">
        <f>IFERROR(VLOOKUP(C438,INS_05_2021!A:D,4,0),VLOOKUP(C438,SERV_05_2021!A:E,4,0))</f>
        <v>35.86</v>
      </c>
      <c r="H438" s="457">
        <f t="shared" si="17"/>
        <v>20.74</v>
      </c>
    </row>
    <row r="439" spans="2:10" x14ac:dyDescent="0.25">
      <c r="B439" s="404" t="s">
        <v>4161</v>
      </c>
      <c r="C439" s="404">
        <v>7258</v>
      </c>
      <c r="D439" s="450" t="s">
        <v>4231</v>
      </c>
      <c r="E439" s="404" t="s">
        <v>239</v>
      </c>
      <c r="F439" s="484">
        <v>450</v>
      </c>
      <c r="G439" s="406">
        <f>IFERROR(VLOOKUP(C439,INS_05_2021!A:D,4,0),VLOOKUP(C439,SERV_05_2021!A:E,4,0))</f>
        <v>0.75</v>
      </c>
      <c r="H439" s="457">
        <f t="shared" si="17"/>
        <v>337.5</v>
      </c>
    </row>
    <row r="440" spans="2:10" ht="38.25" x14ac:dyDescent="0.25">
      <c r="B440" s="404" t="s">
        <v>4163</v>
      </c>
      <c r="C440" s="408">
        <v>87316</v>
      </c>
      <c r="D440" s="450" t="s">
        <v>3782</v>
      </c>
      <c r="E440" s="404" t="s">
        <v>1256</v>
      </c>
      <c r="F440" s="451">
        <v>1.7416666666666665E-3</v>
      </c>
      <c r="G440" s="406">
        <f>IFERROR(VLOOKUP(C440,INS_05_2021!A:D,4,0),VLOOKUP(C440,SERV_05_2021!A:E,4,0))</f>
        <v>359.65</v>
      </c>
      <c r="H440" s="457">
        <f t="shared" si="17"/>
        <v>0.62</v>
      </c>
    </row>
    <row r="441" spans="2:10" x14ac:dyDescent="0.25">
      <c r="B441" s="404" t="s">
        <v>4163</v>
      </c>
      <c r="C441" s="408">
        <v>88309</v>
      </c>
      <c r="D441" s="450" t="s">
        <v>3953</v>
      </c>
      <c r="E441" s="404" t="s">
        <v>655</v>
      </c>
      <c r="F441" s="451">
        <v>8.3064666666666671</v>
      </c>
      <c r="G441" s="406">
        <f>IFERROR(VLOOKUP(C441,INS_05_2021!A:D,4,0),VLOOKUP(C441,SERV_05_2021!A:E,4,0))</f>
        <v>17.670000000000002</v>
      </c>
      <c r="H441" s="457">
        <f t="shared" si="17"/>
        <v>146.77000000000001</v>
      </c>
    </row>
    <row r="442" spans="2:10" x14ac:dyDescent="0.25">
      <c r="B442" s="404" t="s">
        <v>4163</v>
      </c>
      <c r="C442" s="408">
        <v>88316</v>
      </c>
      <c r="D442" s="450" t="s">
        <v>3960</v>
      </c>
      <c r="E442" s="404" t="s">
        <v>655</v>
      </c>
      <c r="F442" s="451">
        <v>8.3064666666666671</v>
      </c>
      <c r="G442" s="406">
        <f>IFERROR(VLOOKUP(C442,INS_05_2021!A:D,4,0),VLOOKUP(C442,SERV_05_2021!A:E,4,0))</f>
        <v>14.02</v>
      </c>
      <c r="H442" s="457">
        <f t="shared" si="17"/>
        <v>116.45</v>
      </c>
    </row>
    <row r="443" spans="2:10" ht="25.5" x14ac:dyDescent="0.25">
      <c r="B443" s="404" t="s">
        <v>4163</v>
      </c>
      <c r="C443" s="408">
        <v>89995</v>
      </c>
      <c r="D443" s="450" t="s">
        <v>1542</v>
      </c>
      <c r="E443" s="404" t="s">
        <v>1256</v>
      </c>
      <c r="F443" s="451">
        <v>5.0666666666666665E-2</v>
      </c>
      <c r="G443" s="406">
        <f>IFERROR(VLOOKUP(C443,INS_05_2021!A:D,4,0),VLOOKUP(C443,SERV_05_2021!A:E,4,0))</f>
        <v>644.64</v>
      </c>
      <c r="H443" s="457">
        <f t="shared" si="17"/>
        <v>32.659999999999997</v>
      </c>
    </row>
    <row r="444" spans="2:10" ht="25.5" x14ac:dyDescent="0.25">
      <c r="B444" s="404" t="s">
        <v>4163</v>
      </c>
      <c r="C444" s="408">
        <v>89998</v>
      </c>
      <c r="D444" s="450" t="s">
        <v>1441</v>
      </c>
      <c r="E444" s="404" t="s">
        <v>322</v>
      </c>
      <c r="F444" s="451">
        <v>1.5630666666666666</v>
      </c>
      <c r="G444" s="406">
        <f>IFERROR(VLOOKUP(C444,INS_05_2021!A:D,4,0),VLOOKUP(C444,SERV_05_2021!A:E,4,0))</f>
        <v>14.04</v>
      </c>
      <c r="H444" s="457">
        <f t="shared" si="17"/>
        <v>21.94</v>
      </c>
    </row>
    <row r="445" spans="2:10" ht="38.25" x14ac:dyDescent="0.25">
      <c r="B445" s="404" t="s">
        <v>4163</v>
      </c>
      <c r="C445" s="408">
        <v>92783</v>
      </c>
      <c r="D445" s="450" t="s">
        <v>1469</v>
      </c>
      <c r="E445" s="404" t="s">
        <v>322</v>
      </c>
      <c r="F445" s="451">
        <v>5.2647000000000004</v>
      </c>
      <c r="G445" s="406">
        <f>IFERROR(VLOOKUP(C445,INS_05_2021!A:D,4,0),VLOOKUP(C445,SERV_05_2021!A:E,4,0))</f>
        <v>19.489999999999998</v>
      </c>
      <c r="H445" s="457">
        <f t="shared" si="17"/>
        <v>102.6</v>
      </c>
    </row>
    <row r="446" spans="2:10" ht="38.25" x14ac:dyDescent="0.25">
      <c r="B446" s="404" t="s">
        <v>4163</v>
      </c>
      <c r="C446" s="461" t="s">
        <v>13827</v>
      </c>
      <c r="D446" s="450" t="s">
        <v>3215</v>
      </c>
      <c r="E446" s="404" t="s">
        <v>1256</v>
      </c>
      <c r="F446" s="451">
        <v>9.3416666666666662E-2</v>
      </c>
      <c r="G446" s="406">
        <f>H1101</f>
        <v>147.13999999999999</v>
      </c>
      <c r="H446" s="457">
        <f t="shared" si="17"/>
        <v>13.74</v>
      </c>
    </row>
    <row r="447" spans="2:10" ht="25.5" x14ac:dyDescent="0.25">
      <c r="B447" s="404" t="s">
        <v>4163</v>
      </c>
      <c r="C447" s="408">
        <v>94970</v>
      </c>
      <c r="D447" s="450" t="s">
        <v>1586</v>
      </c>
      <c r="E447" s="404" t="s">
        <v>1256</v>
      </c>
      <c r="F447" s="451">
        <v>0.19833333333333333</v>
      </c>
      <c r="G447" s="406">
        <f>IFERROR(VLOOKUP(C447,INS_05_2021!A:D,4,0),VLOOKUP(C447,SERV_05_2021!A:E,4,0))</f>
        <v>359.67</v>
      </c>
      <c r="H447" s="457">
        <f t="shared" si="17"/>
        <v>71.33</v>
      </c>
    </row>
    <row r="448" spans="2:10" ht="38.25" x14ac:dyDescent="0.25">
      <c r="B448" s="404" t="s">
        <v>4163</v>
      </c>
      <c r="C448" s="408">
        <v>96536</v>
      </c>
      <c r="D448" s="450" t="s">
        <v>1430</v>
      </c>
      <c r="E448" s="404" t="s">
        <v>337</v>
      </c>
      <c r="F448" s="451">
        <v>0.50666666666666671</v>
      </c>
      <c r="G448" s="406">
        <f>IFERROR(VLOOKUP(C448,INS_05_2021!A:D,4,0),VLOOKUP(C448,SERV_05_2021!A:E,4,0))</f>
        <v>47.36</v>
      </c>
      <c r="H448" s="457">
        <f t="shared" si="17"/>
        <v>23.99</v>
      </c>
    </row>
    <row r="449" spans="2:10" ht="25.5" x14ac:dyDescent="0.25">
      <c r="B449" s="404" t="s">
        <v>4163</v>
      </c>
      <c r="C449" s="461" t="s">
        <v>13830</v>
      </c>
      <c r="D449" s="450" t="s">
        <v>3787</v>
      </c>
      <c r="E449" s="404" t="s">
        <v>1256</v>
      </c>
      <c r="F449" s="451">
        <v>0.30362499999999998</v>
      </c>
      <c r="G449" s="406">
        <f>H1126</f>
        <v>207.49</v>
      </c>
      <c r="H449" s="457">
        <f t="shared" si="17"/>
        <v>62.99</v>
      </c>
    </row>
    <row r="450" spans="2:10" ht="26.25" thickBot="1" x14ac:dyDescent="0.3">
      <c r="B450" s="404" t="s">
        <v>4163</v>
      </c>
      <c r="C450" s="408">
        <v>97735</v>
      </c>
      <c r="D450" s="450" t="s">
        <v>1637</v>
      </c>
      <c r="E450" s="404" t="s">
        <v>1256</v>
      </c>
      <c r="F450" s="451">
        <f>0.138475+(0.5*0.1*0.8+0.4*0.1*0.8*3)*1.1</f>
        <v>0.28807500000000008</v>
      </c>
      <c r="G450" s="406">
        <f>IFERROR(VLOOKUP(C450,INS_05_2021!A:D,4,0),VLOOKUP(C450,SERV_05_2021!A:E,4,0))</f>
        <v>1930.43</v>
      </c>
      <c r="H450" s="457">
        <f t="shared" si="17"/>
        <v>556.1</v>
      </c>
    </row>
    <row r="451" spans="2:10" ht="13.5" thickBot="1" x14ac:dyDescent="0.3">
      <c r="H451" s="456">
        <f>SUM(H437:H450)</f>
        <v>1524.5200000000002</v>
      </c>
    </row>
    <row r="453" spans="2:10" ht="25.5" x14ac:dyDescent="0.25">
      <c r="B453" s="401" t="s">
        <v>4286</v>
      </c>
      <c r="C453" s="401" t="s">
        <v>4346</v>
      </c>
      <c r="D453" s="448" t="s">
        <v>9835</v>
      </c>
      <c r="E453" s="401" t="s">
        <v>4177</v>
      </c>
      <c r="F453" s="449" t="s">
        <v>4165</v>
      </c>
      <c r="G453" s="403" t="s">
        <v>4166</v>
      </c>
      <c r="H453" s="223" t="s">
        <v>4167</v>
      </c>
      <c r="I453" s="439">
        <f>H457</f>
        <v>299.23</v>
      </c>
      <c r="J453" s="439" t="str">
        <f>UPPER(D453)</f>
        <v>ASSENTO PARA VASO</v>
      </c>
    </row>
    <row r="454" spans="2:10" x14ac:dyDescent="0.25">
      <c r="B454" s="404" t="s">
        <v>4161</v>
      </c>
      <c r="C454" s="404">
        <v>377</v>
      </c>
      <c r="D454" s="450" t="str">
        <f>D453</f>
        <v>ASSENTO PARA VASO</v>
      </c>
      <c r="E454" s="404" t="s">
        <v>239</v>
      </c>
      <c r="F454" s="451">
        <v>1</v>
      </c>
      <c r="G454" s="406">
        <v>289.89999999999998</v>
      </c>
      <c r="H454" s="457">
        <f>TRUNC(F454*G454,2)</f>
        <v>289.89999999999998</v>
      </c>
    </row>
    <row r="455" spans="2:10" ht="25.5" x14ac:dyDescent="0.25">
      <c r="B455" s="404" t="s">
        <v>4163</v>
      </c>
      <c r="C455" s="408">
        <v>88248</v>
      </c>
      <c r="D455" s="450" t="s">
        <v>3902</v>
      </c>
      <c r="E455" s="404" t="s">
        <v>655</v>
      </c>
      <c r="F455" s="451">
        <v>0.3</v>
      </c>
      <c r="G455" s="406">
        <f>IFERROR(VLOOKUP(C455,INS_05_2021!A:D,4,0),VLOOKUP(C455,SERV_05_2021!A:E,4,0))</f>
        <v>13.48</v>
      </c>
      <c r="H455" s="457">
        <f>TRUNC(F455*G455,2)</f>
        <v>4.04</v>
      </c>
    </row>
    <row r="456" spans="2:10" ht="26.25" thickBot="1" x14ac:dyDescent="0.3">
      <c r="B456" s="404" t="s">
        <v>4163</v>
      </c>
      <c r="C456" s="408">
        <v>88267</v>
      </c>
      <c r="D456" s="450" t="s">
        <v>3919</v>
      </c>
      <c r="E456" s="404" t="s">
        <v>655</v>
      </c>
      <c r="F456" s="451">
        <v>0.3</v>
      </c>
      <c r="G456" s="406">
        <f>IFERROR(VLOOKUP(C456,INS_05_2021!A:D,4,0),VLOOKUP(C456,SERV_05_2021!A:E,4,0))</f>
        <v>17.66</v>
      </c>
      <c r="H456" s="457">
        <f>TRUNC(F456*G456,2)</f>
        <v>5.29</v>
      </c>
    </row>
    <row r="457" spans="2:10" ht="13.5" thickBot="1" x14ac:dyDescent="0.3">
      <c r="H457" s="456">
        <f>SUM(H454:H456)</f>
        <v>299.23</v>
      </c>
    </row>
    <row r="459" spans="2:10" ht="25.5" x14ac:dyDescent="0.25">
      <c r="B459" s="401" t="s">
        <v>4286</v>
      </c>
      <c r="C459" s="401" t="s">
        <v>4348</v>
      </c>
      <c r="D459" s="448" t="s">
        <v>4349</v>
      </c>
      <c r="E459" s="401" t="s">
        <v>4177</v>
      </c>
      <c r="F459" s="449" t="s">
        <v>4165</v>
      </c>
      <c r="G459" s="403" t="s">
        <v>4166</v>
      </c>
      <c r="H459" s="223" t="s">
        <v>4167</v>
      </c>
      <c r="I459" s="439">
        <f>H463</f>
        <v>5.46</v>
      </c>
      <c r="J459" s="439" t="str">
        <f>UPPER(D459)</f>
        <v>ANEL DE VEDAÇÃO PARA VASO SANITARIO</v>
      </c>
    </row>
    <row r="460" spans="2:10" x14ac:dyDescent="0.25">
      <c r="B460" s="404" t="s">
        <v>4161</v>
      </c>
      <c r="C460" s="404">
        <v>6138</v>
      </c>
      <c r="D460" s="450" t="str">
        <f>D459</f>
        <v>ANEL DE VEDAÇÃO PARA VASO SANITARIO</v>
      </c>
      <c r="E460" s="404" t="s">
        <v>239</v>
      </c>
      <c r="F460" s="451">
        <v>1</v>
      </c>
      <c r="G460" s="406">
        <f>IFERROR(VLOOKUP(C460,INS_05_2021!A:D,4,0),VLOOKUP(C460,SERV_05_2021!A:E,4,0))</f>
        <v>2.36</v>
      </c>
      <c r="H460" s="457">
        <f>TRUNC(F460*G460,2)</f>
        <v>2.36</v>
      </c>
    </row>
    <row r="461" spans="2:10" ht="25.5" x14ac:dyDescent="0.25">
      <c r="B461" s="404" t="s">
        <v>4163</v>
      </c>
      <c r="C461" s="408">
        <v>88248</v>
      </c>
      <c r="D461" s="450" t="s">
        <v>3902</v>
      </c>
      <c r="E461" s="404" t="s">
        <v>655</v>
      </c>
      <c r="F461" s="451">
        <v>0.1</v>
      </c>
      <c r="G461" s="406">
        <f>IFERROR(VLOOKUP(C461,INS_05_2021!A:D,4,0),VLOOKUP(C461,SERV_05_2021!A:E,4,0))</f>
        <v>13.48</v>
      </c>
      <c r="H461" s="457">
        <f>TRUNC(F461*G461,2)</f>
        <v>1.34</v>
      </c>
    </row>
    <row r="462" spans="2:10" ht="26.25" thickBot="1" x14ac:dyDescent="0.3">
      <c r="B462" s="404" t="s">
        <v>4163</v>
      </c>
      <c r="C462" s="408">
        <v>88267</v>
      </c>
      <c r="D462" s="450" t="s">
        <v>3919</v>
      </c>
      <c r="E462" s="404" t="s">
        <v>655</v>
      </c>
      <c r="F462" s="451">
        <v>0.1</v>
      </c>
      <c r="G462" s="406">
        <f>IFERROR(VLOOKUP(C462,INS_05_2021!A:D,4,0),VLOOKUP(C462,SERV_05_2021!A:E,4,0))</f>
        <v>17.66</v>
      </c>
      <c r="H462" s="457">
        <f>TRUNC(F462*G462,2)</f>
        <v>1.76</v>
      </c>
    </row>
    <row r="463" spans="2:10" ht="13.5" thickBot="1" x14ac:dyDescent="0.3">
      <c r="H463" s="456">
        <f>SUM(H460:H462)</f>
        <v>5.46</v>
      </c>
    </row>
    <row r="465" spans="2:11" ht="25.5" x14ac:dyDescent="0.25">
      <c r="B465" s="401" t="s">
        <v>4286</v>
      </c>
      <c r="C465" s="401" t="s">
        <v>4359</v>
      </c>
      <c r="D465" s="448" t="s">
        <v>4351</v>
      </c>
      <c r="E465" s="401" t="s">
        <v>4177</v>
      </c>
      <c r="F465" s="449" t="s">
        <v>4165</v>
      </c>
      <c r="G465" s="403" t="s">
        <v>4166</v>
      </c>
      <c r="H465" s="223" t="s">
        <v>4167</v>
      </c>
      <c r="I465" s="439">
        <f>H470</f>
        <v>465.5</v>
      </c>
      <c r="J465" s="439" t="str">
        <f>UPPER(D465)</f>
        <v xml:space="preserve">BANCADA DE GRANITO PARA LAVATÓRIO COM 01 CUBA DE LOUÇA DIM. 0,60X0,90M </v>
      </c>
    </row>
    <row r="466" spans="2:11" ht="38.25" x14ac:dyDescent="0.25">
      <c r="B466" s="404" t="s">
        <v>4161</v>
      </c>
      <c r="C466" s="404">
        <v>11795</v>
      </c>
      <c r="D466" s="450" t="s">
        <v>4147</v>
      </c>
      <c r="E466" s="404" t="s">
        <v>4114</v>
      </c>
      <c r="F466" s="451">
        <f>0.6*0.9</f>
        <v>0.54</v>
      </c>
      <c r="G466" s="406">
        <f>IFERROR(VLOOKUP(C466,INS_05_2021!A:D,4,0),VLOOKUP(C466,SERV_05_2021!A:E,4,0))</f>
        <v>422.64</v>
      </c>
      <c r="H466" s="457">
        <f>TRUNC(F466*G466,2)</f>
        <v>228.22</v>
      </c>
      <c r="K466" s="439">
        <v>0.54</v>
      </c>
    </row>
    <row r="467" spans="2:11" ht="25.5" x14ac:dyDescent="0.25">
      <c r="B467" s="404" t="s">
        <v>4161</v>
      </c>
      <c r="C467" s="404">
        <v>20269</v>
      </c>
      <c r="D467" s="450" t="s">
        <v>4149</v>
      </c>
      <c r="E467" s="404" t="s">
        <v>4113</v>
      </c>
      <c r="F467" s="451">
        <v>1</v>
      </c>
      <c r="G467" s="406">
        <f>IFERROR(VLOOKUP(C467,INS_05_2021!A:D,4,0),VLOOKUP(C467,SERV_05_2021!A:E,4,0))</f>
        <v>102.31</v>
      </c>
      <c r="H467" s="457">
        <f>TRUNC(F467*G467,2)</f>
        <v>102.31</v>
      </c>
      <c r="K467" s="439">
        <v>1</v>
      </c>
    </row>
    <row r="468" spans="2:11" ht="25.5" x14ac:dyDescent="0.25">
      <c r="B468" s="404" t="s">
        <v>4163</v>
      </c>
      <c r="C468" s="408">
        <v>88248</v>
      </c>
      <c r="D468" s="450" t="s">
        <v>3902</v>
      </c>
      <c r="E468" s="404" t="s">
        <v>655</v>
      </c>
      <c r="F468" s="451">
        <v>4.3348000000000004</v>
      </c>
      <c r="G468" s="406">
        <f>IFERROR(VLOOKUP(C468,INS_05_2021!A:D,4,0),VLOOKUP(C468,SERV_05_2021!A:E,4,0))</f>
        <v>13.48</v>
      </c>
      <c r="H468" s="457">
        <f>TRUNC(F468*G468,2)</f>
        <v>58.43</v>
      </c>
      <c r="I468" s="439">
        <f>I469/(G468+G469)</f>
        <v>4.5208734746307009</v>
      </c>
      <c r="K468" s="439">
        <v>1</v>
      </c>
    </row>
    <row r="469" spans="2:11" ht="26.25" thickBot="1" x14ac:dyDescent="0.3">
      <c r="B469" s="404" t="s">
        <v>4163</v>
      </c>
      <c r="C469" s="408">
        <v>88267</v>
      </c>
      <c r="D469" s="450" t="s">
        <v>3919</v>
      </c>
      <c r="E469" s="404" t="s">
        <v>655</v>
      </c>
      <c r="F469" s="451">
        <v>4.3343596059113301</v>
      </c>
      <c r="G469" s="406">
        <f>IFERROR(VLOOKUP(C469,INS_05_2021!A:D,4,0),VLOOKUP(C469,SERV_05_2021!A:E,4,0))</f>
        <v>17.66</v>
      </c>
      <c r="H469" s="457">
        <f>TRUNC(F469*G469,2)</f>
        <v>76.540000000000006</v>
      </c>
      <c r="I469" s="480">
        <v>140.78000000000003</v>
      </c>
      <c r="K469" s="439">
        <v>1</v>
      </c>
    </row>
    <row r="470" spans="2:11" ht="13.5" thickBot="1" x14ac:dyDescent="0.3">
      <c r="H470" s="456">
        <f>SUM(H466:H469)</f>
        <v>465.5</v>
      </c>
      <c r="I470" s="480">
        <f>SUM(H466:H469)</f>
        <v>465.5</v>
      </c>
      <c r="J470" s="439">
        <v>445.31</v>
      </c>
    </row>
    <row r="472" spans="2:11" ht="25.5" x14ac:dyDescent="0.25">
      <c r="B472" s="401" t="s">
        <v>4286</v>
      </c>
      <c r="C472" s="401" t="s">
        <v>4360</v>
      </c>
      <c r="D472" s="448" t="s">
        <v>4352</v>
      </c>
      <c r="E472" s="401" t="s">
        <v>4177</v>
      </c>
      <c r="F472" s="449" t="s">
        <v>4165</v>
      </c>
      <c r="G472" s="403" t="s">
        <v>4166</v>
      </c>
      <c r="H472" s="223" t="s">
        <v>4167</v>
      </c>
      <c r="I472" s="439">
        <f>H477</f>
        <v>839.35</v>
      </c>
      <c r="J472" s="439" t="str">
        <f>UPPER(D472)</f>
        <v xml:space="preserve">BANCADA DE GRANITO PARA LAVATÓRIO COM 02 CUBA DE LOUÇA DIM. 0,60X1,50M </v>
      </c>
    </row>
    <row r="473" spans="2:11" ht="38.25" x14ac:dyDescent="0.25">
      <c r="B473" s="404" t="s">
        <v>4161</v>
      </c>
      <c r="C473" s="404">
        <v>11795</v>
      </c>
      <c r="D473" s="450" t="s">
        <v>4147</v>
      </c>
      <c r="E473" s="404" t="s">
        <v>4114</v>
      </c>
      <c r="F473" s="451">
        <f>0.6*1.5</f>
        <v>0.89999999999999991</v>
      </c>
      <c r="G473" s="406">
        <f>IFERROR(VLOOKUP(C473,INS_05_2021!A:D,4,0),VLOOKUP(C473,SERV_05_2021!A:E,4,0))</f>
        <v>422.64</v>
      </c>
      <c r="H473" s="457">
        <f>TRUNC(F473*G473,2)</f>
        <v>380.37</v>
      </c>
      <c r="K473" s="439">
        <v>0.89999999999999991</v>
      </c>
    </row>
    <row r="474" spans="2:11" ht="25.5" x14ac:dyDescent="0.25">
      <c r="B474" s="404" t="s">
        <v>4161</v>
      </c>
      <c r="C474" s="404">
        <v>20269</v>
      </c>
      <c r="D474" s="450" t="s">
        <v>4149</v>
      </c>
      <c r="E474" s="404" t="s">
        <v>4113</v>
      </c>
      <c r="F474" s="451">
        <v>2</v>
      </c>
      <c r="G474" s="406">
        <f>IFERROR(VLOOKUP(C474,INS_05_2021!A:D,4,0),VLOOKUP(C474,SERV_05_2021!A:E,4,0))</f>
        <v>102.31</v>
      </c>
      <c r="H474" s="457">
        <f>TRUNC(F474*G474,2)</f>
        <v>204.62</v>
      </c>
      <c r="K474" s="439">
        <v>2</v>
      </c>
    </row>
    <row r="475" spans="2:11" ht="25.5" x14ac:dyDescent="0.25">
      <c r="B475" s="404" t="s">
        <v>4163</v>
      </c>
      <c r="C475" s="408">
        <v>88248</v>
      </c>
      <c r="D475" s="450" t="s">
        <v>3902</v>
      </c>
      <c r="E475" s="404" t="s">
        <v>655</v>
      </c>
      <c r="F475" s="451">
        <v>8.1690000000000005</v>
      </c>
      <c r="G475" s="406">
        <f>IFERROR(VLOOKUP(C475,INS_05_2021!A:D,4,0),VLOOKUP(C475,SERV_05_2021!A:E,4,0))</f>
        <v>13.48</v>
      </c>
      <c r="H475" s="457">
        <f>TRUNC(F475*G475,2)</f>
        <v>110.11</v>
      </c>
      <c r="J475" s="439">
        <f>J476/(G475+G476)</f>
        <v>-1.4492614001284521</v>
      </c>
      <c r="K475" s="439">
        <v>1.5</v>
      </c>
    </row>
    <row r="476" spans="2:11" ht="26.25" thickBot="1" x14ac:dyDescent="0.3">
      <c r="B476" s="404" t="s">
        <v>4163</v>
      </c>
      <c r="C476" s="408">
        <v>88267</v>
      </c>
      <c r="D476" s="450" t="s">
        <v>3919</v>
      </c>
      <c r="E476" s="404" t="s">
        <v>655</v>
      </c>
      <c r="F476" s="451">
        <v>8.1684113300492616</v>
      </c>
      <c r="G476" s="406">
        <f>IFERROR(VLOOKUP(C476,INS_05_2021!A:D,4,0),VLOOKUP(C476,SERV_05_2021!A:E,4,0))</f>
        <v>17.66</v>
      </c>
      <c r="H476" s="457">
        <f>TRUNC(F476*G476,2)</f>
        <v>144.25</v>
      </c>
      <c r="J476" s="480">
        <f>I477-H477</f>
        <v>-45.129999999999995</v>
      </c>
      <c r="K476" s="439">
        <v>1.5</v>
      </c>
    </row>
    <row r="477" spans="2:11" ht="13.5" thickBot="1" x14ac:dyDescent="0.3">
      <c r="H477" s="456">
        <f>SUM(H473:H476)</f>
        <v>839.35</v>
      </c>
      <c r="I477" s="439">
        <v>794.22</v>
      </c>
    </row>
    <row r="479" spans="2:11" ht="25.5" x14ac:dyDescent="0.25">
      <c r="B479" s="401" t="s">
        <v>4286</v>
      </c>
      <c r="C479" s="401" t="s">
        <v>4361</v>
      </c>
      <c r="D479" s="448" t="s">
        <v>4362</v>
      </c>
      <c r="E479" s="401" t="s">
        <v>4177</v>
      </c>
      <c r="F479" s="449" t="s">
        <v>4165</v>
      </c>
      <c r="G479" s="403" t="s">
        <v>4166</v>
      </c>
      <c r="H479" s="223" t="s">
        <v>4167</v>
      </c>
      <c r="I479" s="439">
        <f>H484</f>
        <v>582.49</v>
      </c>
      <c r="J479" s="439" t="str">
        <f>UPPER(D479)</f>
        <v xml:space="preserve">BANCADA DE GRANITO PARA LAVATÓRIO COM 01 CUBA DE LOUÇA DIM. 0,60X1,30M </v>
      </c>
    </row>
    <row r="480" spans="2:11" ht="38.25" x14ac:dyDescent="0.25">
      <c r="B480" s="404" t="s">
        <v>4161</v>
      </c>
      <c r="C480" s="404">
        <v>11795</v>
      </c>
      <c r="D480" s="450" t="s">
        <v>4147</v>
      </c>
      <c r="E480" s="404" t="s">
        <v>4114</v>
      </c>
      <c r="F480" s="451">
        <f>0.6*1.3</f>
        <v>0.78</v>
      </c>
      <c r="G480" s="406">
        <f>IFERROR(VLOOKUP(C480,INS_05_2021!A:D,4,0),VLOOKUP(C480,SERV_05_2021!A:E,4,0))</f>
        <v>422.64</v>
      </c>
      <c r="H480" s="457">
        <f>TRUNC(F480*G480,2)</f>
        <v>329.65</v>
      </c>
      <c r="K480" s="439">
        <v>0.78</v>
      </c>
    </row>
    <row r="481" spans="2:11" ht="25.5" x14ac:dyDescent="0.25">
      <c r="B481" s="404" t="s">
        <v>4161</v>
      </c>
      <c r="C481" s="404">
        <v>20269</v>
      </c>
      <c r="D481" s="450" t="s">
        <v>4149</v>
      </c>
      <c r="E481" s="404" t="s">
        <v>4113</v>
      </c>
      <c r="F481" s="451">
        <v>1</v>
      </c>
      <c r="G481" s="406">
        <f>IFERROR(VLOOKUP(C481,INS_05_2021!A:D,4,0),VLOOKUP(C481,SERV_05_2021!A:E,4,0))</f>
        <v>102.31</v>
      </c>
      <c r="H481" s="457">
        <f>TRUNC(F481*G481,2)</f>
        <v>102.31</v>
      </c>
      <c r="K481" s="439">
        <v>1</v>
      </c>
    </row>
    <row r="482" spans="2:11" ht="25.5" x14ac:dyDescent="0.25">
      <c r="B482" s="404" t="s">
        <v>4163</v>
      </c>
      <c r="C482" s="408">
        <v>88248</v>
      </c>
      <c r="D482" s="450" t="s">
        <v>3902</v>
      </c>
      <c r="E482" s="404" t="s">
        <v>655</v>
      </c>
      <c r="F482" s="451">
        <v>4.835</v>
      </c>
      <c r="G482" s="406">
        <f>IFERROR(VLOOKUP(C482,INS_05_2021!A:D,4,0),VLOOKUP(C482,SERV_05_2021!A:E,4,0))</f>
        <v>13.48</v>
      </c>
      <c r="H482" s="457">
        <f>TRUNC(F482*G482,2)</f>
        <v>65.17</v>
      </c>
      <c r="J482" s="439">
        <f>J483/(G482+G483)</f>
        <v>-0.45247270391779165</v>
      </c>
      <c r="K482" s="439">
        <v>1.5</v>
      </c>
    </row>
    <row r="483" spans="2:11" ht="26.25" thickBot="1" x14ac:dyDescent="0.3">
      <c r="B483" s="404" t="s">
        <v>4163</v>
      </c>
      <c r="C483" s="408">
        <v>88267</v>
      </c>
      <c r="D483" s="450" t="s">
        <v>3919</v>
      </c>
      <c r="E483" s="404" t="s">
        <v>655</v>
      </c>
      <c r="F483" s="451">
        <v>4.8340517241379306</v>
      </c>
      <c r="G483" s="406">
        <f>IFERROR(VLOOKUP(C483,INS_05_2021!A:D,4,0),VLOOKUP(C483,SERV_05_2021!A:E,4,0))</f>
        <v>17.66</v>
      </c>
      <c r="H483" s="457">
        <f>TRUNC(F483*G483,2)</f>
        <v>85.36</v>
      </c>
      <c r="J483" s="480">
        <f>I484-H484</f>
        <v>-14.090000000000032</v>
      </c>
      <c r="K483" s="439">
        <v>1.5</v>
      </c>
    </row>
    <row r="484" spans="2:11" ht="13.5" thickBot="1" x14ac:dyDescent="0.3">
      <c r="H484" s="456">
        <f>SUM(H480:H483)</f>
        <v>582.49</v>
      </c>
      <c r="I484" s="439">
        <v>568.4</v>
      </c>
    </row>
    <row r="486" spans="2:11" ht="25.5" x14ac:dyDescent="0.25">
      <c r="B486" s="401" t="s">
        <v>4286</v>
      </c>
      <c r="C486" s="401" t="s">
        <v>4363</v>
      </c>
      <c r="D486" s="448" t="s">
        <v>4364</v>
      </c>
      <c r="E486" s="401" t="s">
        <v>4177</v>
      </c>
      <c r="F486" s="449" t="s">
        <v>4165</v>
      </c>
      <c r="G486" s="403" t="s">
        <v>4166</v>
      </c>
      <c r="H486" s="223" t="s">
        <v>4167</v>
      </c>
      <c r="I486" s="439">
        <f>H491</f>
        <v>607.85</v>
      </c>
      <c r="J486" s="439" t="str">
        <f>UPPER(D486)</f>
        <v xml:space="preserve">BANCADA DE GRANITO PARA LAVATÓRIO COM 01 CUBA DE LOUÇA DIM. 0,60X1,40M </v>
      </c>
    </row>
    <row r="487" spans="2:11" ht="38.25" x14ac:dyDescent="0.25">
      <c r="B487" s="404" t="s">
        <v>4161</v>
      </c>
      <c r="C487" s="404">
        <v>11795</v>
      </c>
      <c r="D487" s="450" t="s">
        <v>4147</v>
      </c>
      <c r="E487" s="404" t="s">
        <v>4114</v>
      </c>
      <c r="F487" s="451">
        <f>0.6*1.4</f>
        <v>0.84</v>
      </c>
      <c r="G487" s="406">
        <f>IFERROR(VLOOKUP(C487,INS_05_2021!A:D,4,0),VLOOKUP(C487,SERV_05_2021!A:E,4,0))</f>
        <v>422.64</v>
      </c>
      <c r="H487" s="457">
        <f>TRUNC(F487*G487,2)</f>
        <v>355.01</v>
      </c>
      <c r="K487" s="439">
        <v>0.84</v>
      </c>
    </row>
    <row r="488" spans="2:11" ht="25.5" x14ac:dyDescent="0.25">
      <c r="B488" s="404" t="s">
        <v>4161</v>
      </c>
      <c r="C488" s="404">
        <v>20269</v>
      </c>
      <c r="D488" s="450" t="s">
        <v>4149</v>
      </c>
      <c r="E488" s="404" t="s">
        <v>4113</v>
      </c>
      <c r="F488" s="451">
        <v>1</v>
      </c>
      <c r="G488" s="406">
        <f>IFERROR(VLOOKUP(C488,INS_05_2021!A:D,4,0),VLOOKUP(C488,SERV_05_2021!A:E,4,0))</f>
        <v>102.31</v>
      </c>
      <c r="H488" s="457">
        <f>TRUNC(F488*G488,2)</f>
        <v>102.31</v>
      </c>
      <c r="K488" s="439">
        <v>1</v>
      </c>
    </row>
    <row r="489" spans="2:11" ht="25.5" x14ac:dyDescent="0.25">
      <c r="B489" s="404" t="s">
        <v>4163</v>
      </c>
      <c r="C489" s="408">
        <v>88248</v>
      </c>
      <c r="D489" s="450" t="s">
        <v>3902</v>
      </c>
      <c r="E489" s="404" t="s">
        <v>655</v>
      </c>
      <c r="F489" s="451">
        <v>4.835</v>
      </c>
      <c r="G489" s="406">
        <f>IFERROR(VLOOKUP(C489,INS_05_2021!A:D,4,0),VLOOKUP(C489,SERV_05_2021!A:E,4,0))</f>
        <v>13.48</v>
      </c>
      <c r="H489" s="457">
        <f>TRUNC(F489*G489,2)</f>
        <v>65.17</v>
      </c>
      <c r="J489" s="439">
        <f>J490/(G489+G490)</f>
        <v>-0.40879897238278801</v>
      </c>
      <c r="K489" s="439">
        <v>1.5</v>
      </c>
    </row>
    <row r="490" spans="2:11" ht="26.25" thickBot="1" x14ac:dyDescent="0.3">
      <c r="B490" s="404" t="s">
        <v>4163</v>
      </c>
      <c r="C490" s="408">
        <v>88267</v>
      </c>
      <c r="D490" s="450" t="s">
        <v>3919</v>
      </c>
      <c r="E490" s="404" t="s">
        <v>655</v>
      </c>
      <c r="F490" s="451">
        <v>4.8340517241379315</v>
      </c>
      <c r="G490" s="406">
        <f>IFERROR(VLOOKUP(C490,INS_05_2021!A:D,4,0),VLOOKUP(C490,SERV_05_2021!A:E,4,0))</f>
        <v>17.66</v>
      </c>
      <c r="H490" s="457">
        <f>TRUNC(F490*G490,2)</f>
        <v>85.36</v>
      </c>
      <c r="J490" s="480">
        <f>I491-H491</f>
        <v>-12.730000000000018</v>
      </c>
      <c r="K490" s="439">
        <v>1.5</v>
      </c>
    </row>
    <row r="491" spans="2:11" ht="13.5" thickBot="1" x14ac:dyDescent="0.3">
      <c r="H491" s="456">
        <f>SUM(H487:H490)</f>
        <v>607.85</v>
      </c>
      <c r="I491" s="439">
        <v>595.12</v>
      </c>
    </row>
    <row r="493" spans="2:11" ht="25.5" x14ac:dyDescent="0.25">
      <c r="B493" s="401" t="s">
        <v>4286</v>
      </c>
      <c r="C493" s="401" t="s">
        <v>4365</v>
      </c>
      <c r="D493" s="448" t="s">
        <v>4357</v>
      </c>
      <c r="E493" s="401" t="s">
        <v>4177</v>
      </c>
      <c r="F493" s="449" t="s">
        <v>4165</v>
      </c>
      <c r="G493" s="403" t="s">
        <v>4166</v>
      </c>
      <c r="H493" s="223" t="s">
        <v>4167</v>
      </c>
      <c r="I493" s="439">
        <f>H498</f>
        <v>683.93</v>
      </c>
      <c r="J493" s="439" t="str">
        <f>UPPER(D493)</f>
        <v xml:space="preserve">BANCADA DE GRANITO PARA LAVATÓRIO COM 01 CUBA DE LOUÇA DIM. 0,60X1,70M </v>
      </c>
    </row>
    <row r="494" spans="2:11" ht="38.25" x14ac:dyDescent="0.25">
      <c r="B494" s="404" t="s">
        <v>4161</v>
      </c>
      <c r="C494" s="404">
        <v>11795</v>
      </c>
      <c r="D494" s="450" t="s">
        <v>4147</v>
      </c>
      <c r="E494" s="404" t="s">
        <v>4114</v>
      </c>
      <c r="F494" s="451">
        <f>0.6*1.7</f>
        <v>1.02</v>
      </c>
      <c r="G494" s="406">
        <f>IFERROR(VLOOKUP(C494,INS_05_2021!A:D,4,0),VLOOKUP(C494,SERV_05_2021!A:E,4,0))</f>
        <v>422.64</v>
      </c>
      <c r="H494" s="457">
        <f>TRUNC(F494*G494,2)</f>
        <v>431.09</v>
      </c>
      <c r="K494" s="439">
        <v>1.02</v>
      </c>
    </row>
    <row r="495" spans="2:11" ht="25.5" x14ac:dyDescent="0.25">
      <c r="B495" s="404" t="s">
        <v>4161</v>
      </c>
      <c r="C495" s="404">
        <v>20269</v>
      </c>
      <c r="D495" s="450" t="s">
        <v>4149</v>
      </c>
      <c r="E495" s="404" t="s">
        <v>4113</v>
      </c>
      <c r="F495" s="451">
        <v>1</v>
      </c>
      <c r="G495" s="406">
        <f>IFERROR(VLOOKUP(C495,INS_05_2021!A:D,4,0),VLOOKUP(C495,SERV_05_2021!A:E,4,0))</f>
        <v>102.31</v>
      </c>
      <c r="H495" s="457">
        <f>TRUNC(F495*G495,2)</f>
        <v>102.31</v>
      </c>
      <c r="K495" s="439">
        <v>1</v>
      </c>
    </row>
    <row r="496" spans="2:11" ht="25.5" x14ac:dyDescent="0.25">
      <c r="B496" s="404" t="s">
        <v>4163</v>
      </c>
      <c r="C496" s="408">
        <v>88248</v>
      </c>
      <c r="D496" s="450" t="s">
        <v>3902</v>
      </c>
      <c r="E496" s="404" t="s">
        <v>655</v>
      </c>
      <c r="F496" s="451">
        <v>4.835</v>
      </c>
      <c r="G496" s="406">
        <f>IFERROR(VLOOKUP(C496,INS_05_2021!A:D,4,0),VLOOKUP(C496,SERV_05_2021!A:E,4,0))</f>
        <v>13.48</v>
      </c>
      <c r="H496" s="457">
        <f>TRUNC(F496*G496,2)</f>
        <v>65.17</v>
      </c>
      <c r="J496" s="439">
        <f>J497/(G496+G497)</f>
        <v>-0.27809890815670696</v>
      </c>
      <c r="K496" s="439">
        <v>1.5</v>
      </c>
    </row>
    <row r="497" spans="2:11" ht="26.25" thickBot="1" x14ac:dyDescent="0.3">
      <c r="B497" s="404" t="s">
        <v>4163</v>
      </c>
      <c r="C497" s="408">
        <v>88267</v>
      </c>
      <c r="D497" s="450" t="s">
        <v>3919</v>
      </c>
      <c r="E497" s="404" t="s">
        <v>655</v>
      </c>
      <c r="F497" s="451">
        <v>4.8340517241379315</v>
      </c>
      <c r="G497" s="406">
        <f>IFERROR(VLOOKUP(C497,INS_05_2021!A:D,4,0),VLOOKUP(C497,SERV_05_2021!A:E,4,0))</f>
        <v>17.66</v>
      </c>
      <c r="H497" s="457">
        <f>TRUNC(F497*G497,2)</f>
        <v>85.36</v>
      </c>
      <c r="J497" s="480">
        <f>I498-H498</f>
        <v>-8.6599999999998545</v>
      </c>
      <c r="K497" s="439">
        <v>1.5</v>
      </c>
    </row>
    <row r="498" spans="2:11" ht="13.5" thickBot="1" x14ac:dyDescent="0.3">
      <c r="H498" s="456">
        <f>SUM(H494:H497)</f>
        <v>683.93</v>
      </c>
      <c r="I498" s="439">
        <v>675.2700000000001</v>
      </c>
    </row>
    <row r="500" spans="2:11" ht="25.5" x14ac:dyDescent="0.25">
      <c r="B500" s="401" t="s">
        <v>4286</v>
      </c>
      <c r="C500" s="401" t="s">
        <v>4366</v>
      </c>
      <c r="D500" s="448" t="s">
        <v>4386</v>
      </c>
      <c r="E500" s="401" t="s">
        <v>4177</v>
      </c>
      <c r="F500" s="449" t="s">
        <v>4165</v>
      </c>
      <c r="G500" s="403" t="s">
        <v>4166</v>
      </c>
      <c r="H500" s="223" t="s">
        <v>4167</v>
      </c>
      <c r="I500" s="439">
        <f>H505</f>
        <v>557.14</v>
      </c>
      <c r="J500" s="439" t="str">
        <f>UPPER(D500)</f>
        <v xml:space="preserve">BANCADA DE GRANITO PARA LAVATÓRIO COM 01 CUBA DE LOUÇA DIM. 0,60X1,20M </v>
      </c>
    </row>
    <row r="501" spans="2:11" ht="38.25" x14ac:dyDescent="0.25">
      <c r="B501" s="404" t="s">
        <v>4161</v>
      </c>
      <c r="C501" s="404">
        <v>11795</v>
      </c>
      <c r="D501" s="450" t="s">
        <v>4147</v>
      </c>
      <c r="E501" s="404" t="s">
        <v>4114</v>
      </c>
      <c r="F501" s="451">
        <f>0.6*1.2</f>
        <v>0.72</v>
      </c>
      <c r="G501" s="406">
        <f>IFERROR(VLOOKUP(C501,INS_05_2021!A:D,4,0),VLOOKUP(C501,SERV_05_2021!A:E,4,0))</f>
        <v>422.64</v>
      </c>
      <c r="H501" s="457">
        <f>TRUNC(F501*G501,2)</f>
        <v>304.3</v>
      </c>
      <c r="K501" s="439">
        <v>0.72</v>
      </c>
    </row>
    <row r="502" spans="2:11" ht="25.5" x14ac:dyDescent="0.25">
      <c r="B502" s="404" t="s">
        <v>4161</v>
      </c>
      <c r="C502" s="404">
        <v>20269</v>
      </c>
      <c r="D502" s="450" t="s">
        <v>4149</v>
      </c>
      <c r="E502" s="404" t="s">
        <v>4113</v>
      </c>
      <c r="F502" s="451">
        <v>1</v>
      </c>
      <c r="G502" s="406">
        <f>IFERROR(VLOOKUP(C502,INS_05_2021!A:D,4,0),VLOOKUP(C502,SERV_05_2021!A:E,4,0))</f>
        <v>102.31</v>
      </c>
      <c r="H502" s="457">
        <f>TRUNC(F502*G502,2)</f>
        <v>102.31</v>
      </c>
      <c r="K502" s="439">
        <v>1</v>
      </c>
    </row>
    <row r="503" spans="2:11" ht="25.5" x14ac:dyDescent="0.25">
      <c r="B503" s="404" t="s">
        <v>4163</v>
      </c>
      <c r="C503" s="408">
        <v>88248</v>
      </c>
      <c r="D503" s="450" t="s">
        <v>3902</v>
      </c>
      <c r="E503" s="404" t="s">
        <v>655</v>
      </c>
      <c r="F503" s="451">
        <v>4.835</v>
      </c>
      <c r="G503" s="406">
        <f>IFERROR(VLOOKUP(C503,INS_05_2021!A:D,4,0),VLOOKUP(C503,SERV_05_2021!A:E,4,0))</f>
        <v>13.48</v>
      </c>
      <c r="H503" s="457">
        <f>TRUNC(F503*G503,2)</f>
        <v>65.17</v>
      </c>
      <c r="J503" s="439">
        <f>J504/(G503+G504)</f>
        <v>-0.49614643545279163</v>
      </c>
      <c r="K503" s="439">
        <v>1.5</v>
      </c>
    </row>
    <row r="504" spans="2:11" ht="26.25" thickBot="1" x14ac:dyDescent="0.3">
      <c r="B504" s="404" t="s">
        <v>4163</v>
      </c>
      <c r="C504" s="408">
        <v>88267</v>
      </c>
      <c r="D504" s="450" t="s">
        <v>3919</v>
      </c>
      <c r="E504" s="404" t="s">
        <v>655</v>
      </c>
      <c r="F504" s="451">
        <v>4.8340517241379315</v>
      </c>
      <c r="G504" s="406">
        <f>IFERROR(VLOOKUP(C504,INS_05_2021!A:D,4,0),VLOOKUP(C504,SERV_05_2021!A:E,4,0))</f>
        <v>17.66</v>
      </c>
      <c r="H504" s="457">
        <f>TRUNC(F504*G504,2)</f>
        <v>85.36</v>
      </c>
      <c r="J504" s="480">
        <f>I505-H505</f>
        <v>-15.449999999999932</v>
      </c>
      <c r="K504" s="439">
        <v>1.5</v>
      </c>
    </row>
    <row r="505" spans="2:11" ht="13.5" thickBot="1" x14ac:dyDescent="0.3">
      <c r="H505" s="456">
        <f>SUM(H501:H504)</f>
        <v>557.14</v>
      </c>
      <c r="I505" s="439">
        <v>541.69000000000005</v>
      </c>
    </row>
    <row r="507" spans="2:11" ht="25.5" x14ac:dyDescent="0.25">
      <c r="B507" s="401" t="s">
        <v>4286</v>
      </c>
      <c r="C507" s="401" t="s">
        <v>4367</v>
      </c>
      <c r="D507" s="448" t="s">
        <v>4370</v>
      </c>
      <c r="E507" s="401" t="s">
        <v>4177</v>
      </c>
      <c r="F507" s="449" t="s">
        <v>4165</v>
      </c>
      <c r="G507" s="403" t="s">
        <v>4166</v>
      </c>
      <c r="H507" s="223" t="s">
        <v>4167</v>
      </c>
      <c r="I507" s="439">
        <f>H512</f>
        <v>1472.6</v>
      </c>
      <c r="J507" s="439" t="str">
        <f>UPPER(D507)</f>
        <v xml:space="preserve">BANCADA DE GRANITO PARA PIA COM 03 CUBA GRANDE DE LOUÇA DIM. 0,60X3,00M </v>
      </c>
    </row>
    <row r="508" spans="2:11" ht="38.25" x14ac:dyDescent="0.25">
      <c r="B508" s="404" t="s">
        <v>4161</v>
      </c>
      <c r="C508" s="404">
        <v>11795</v>
      </c>
      <c r="D508" s="450" t="s">
        <v>4147</v>
      </c>
      <c r="E508" s="404" t="s">
        <v>4114</v>
      </c>
      <c r="F508" s="451">
        <f>0.6*3</f>
        <v>1.7999999999999998</v>
      </c>
      <c r="G508" s="406">
        <f>IFERROR(VLOOKUP(C508,INS_05_2021!A:D,4,0),VLOOKUP(C508,SERV_05_2021!A:E,4,0))</f>
        <v>422.64</v>
      </c>
      <c r="H508" s="457">
        <f>TRUNC(F508*G508,2)</f>
        <v>760.75</v>
      </c>
      <c r="K508" s="439">
        <v>1.7999999999999998</v>
      </c>
    </row>
    <row r="509" spans="2:11" ht="25.5" x14ac:dyDescent="0.25">
      <c r="B509" s="404" t="s">
        <v>4161</v>
      </c>
      <c r="C509" s="404">
        <v>20269</v>
      </c>
      <c r="D509" s="450" t="s">
        <v>4149</v>
      </c>
      <c r="E509" s="404" t="s">
        <v>4113</v>
      </c>
      <c r="F509" s="451">
        <v>3</v>
      </c>
      <c r="G509" s="406">
        <f>IFERROR(VLOOKUP(C509,INS_05_2021!A:D,4,0),VLOOKUP(C509,SERV_05_2021!A:E,4,0))</f>
        <v>102.31</v>
      </c>
      <c r="H509" s="457">
        <f>TRUNC(F509*G509,2)</f>
        <v>306.93</v>
      </c>
      <c r="K509" s="439">
        <v>3</v>
      </c>
    </row>
    <row r="510" spans="2:11" ht="25.5" x14ac:dyDescent="0.25">
      <c r="B510" s="404" t="s">
        <v>4163</v>
      </c>
      <c r="C510" s="408">
        <v>88248</v>
      </c>
      <c r="D510" s="450" t="s">
        <v>3902</v>
      </c>
      <c r="E510" s="404" t="s">
        <v>655</v>
      </c>
      <c r="F510" s="451">
        <v>13.004</v>
      </c>
      <c r="G510" s="406">
        <f>IFERROR(VLOOKUP(C510,INS_05_2021!A:D,4,0),VLOOKUP(C510,SERV_05_2021!A:E,4,0))</f>
        <v>13.48</v>
      </c>
      <c r="H510" s="457">
        <f>TRUNC(F510*G510,2)</f>
        <v>175.29</v>
      </c>
      <c r="J510" s="439">
        <f>J511/(G510+G511)</f>
        <v>-1.8150289017341035</v>
      </c>
      <c r="K510" s="439">
        <v>3</v>
      </c>
    </row>
    <row r="511" spans="2:11" ht="26.25" thickBot="1" x14ac:dyDescent="0.3">
      <c r="B511" s="404" t="s">
        <v>4163</v>
      </c>
      <c r="C511" s="408">
        <v>88267</v>
      </c>
      <c r="D511" s="450" t="s">
        <v>3919</v>
      </c>
      <c r="E511" s="404" t="s">
        <v>655</v>
      </c>
      <c r="F511" s="451">
        <v>13.003078817733986</v>
      </c>
      <c r="G511" s="406">
        <f>IFERROR(VLOOKUP(C511,INS_05_2021!A:D,4,0),VLOOKUP(C511,SERV_05_2021!A:E,4,0))</f>
        <v>17.66</v>
      </c>
      <c r="H511" s="457">
        <f>TRUNC(F511*G511,2)</f>
        <v>229.63</v>
      </c>
      <c r="J511" s="480">
        <f>I512-H512</f>
        <v>-56.519999999999982</v>
      </c>
      <c r="K511" s="439">
        <v>3</v>
      </c>
    </row>
    <row r="512" spans="2:11" ht="13.5" thickBot="1" x14ac:dyDescent="0.3">
      <c r="H512" s="456">
        <f>SUM(H508:H511)</f>
        <v>1472.6</v>
      </c>
      <c r="I512" s="439">
        <v>1416.08</v>
      </c>
    </row>
    <row r="514" spans="2:11" ht="25.5" x14ac:dyDescent="0.25">
      <c r="B514" s="401" t="s">
        <v>4286</v>
      </c>
      <c r="C514" s="401" t="s">
        <v>4371</v>
      </c>
      <c r="D514" s="448" t="s">
        <v>4372</v>
      </c>
      <c r="E514" s="401" t="s">
        <v>4177</v>
      </c>
      <c r="F514" s="449" t="s">
        <v>4165</v>
      </c>
      <c r="G514" s="403" t="s">
        <v>4166</v>
      </c>
      <c r="H514" s="223" t="s">
        <v>4167</v>
      </c>
      <c r="I514" s="439">
        <f>H519</f>
        <v>1694.29</v>
      </c>
      <c r="J514" s="439" t="str">
        <f>UPPER(D514)</f>
        <v xml:space="preserve">BANCADA DE GRANITO PARA PIA COM 04 CUBA GRANDE DE LOUÇA DIM. 0,60X3,00M </v>
      </c>
    </row>
    <row r="515" spans="2:11" ht="38.25" x14ac:dyDescent="0.25">
      <c r="B515" s="404" t="s">
        <v>4161</v>
      </c>
      <c r="C515" s="404">
        <v>11795</v>
      </c>
      <c r="D515" s="450" t="s">
        <v>4147</v>
      </c>
      <c r="E515" s="404" t="s">
        <v>4114</v>
      </c>
      <c r="F515" s="451">
        <f>0.6*3</f>
        <v>1.7999999999999998</v>
      </c>
      <c r="G515" s="406">
        <f>IFERROR(VLOOKUP(C515,INS_05_2021!A:D,4,0),VLOOKUP(C515,SERV_05_2021!A:E,4,0))</f>
        <v>422.64</v>
      </c>
      <c r="H515" s="457">
        <f>TRUNC(F515*G515,2)</f>
        <v>760.75</v>
      </c>
      <c r="K515" s="439">
        <v>1.7999999999999998</v>
      </c>
    </row>
    <row r="516" spans="2:11" ht="25.5" x14ac:dyDescent="0.25">
      <c r="B516" s="404" t="s">
        <v>4161</v>
      </c>
      <c r="C516" s="404">
        <v>20269</v>
      </c>
      <c r="D516" s="450" t="s">
        <v>4149</v>
      </c>
      <c r="E516" s="404" t="s">
        <v>4113</v>
      </c>
      <c r="F516" s="451">
        <v>4</v>
      </c>
      <c r="G516" s="406">
        <f>IFERROR(VLOOKUP(C516,INS_05_2021!A:D,4,0),VLOOKUP(C516,SERV_05_2021!A:E,4,0))</f>
        <v>102.31</v>
      </c>
      <c r="H516" s="457">
        <f>TRUNC(F516*G516,2)</f>
        <v>409.24</v>
      </c>
      <c r="K516" s="439">
        <v>4</v>
      </c>
    </row>
    <row r="517" spans="2:11" ht="25.5" x14ac:dyDescent="0.25">
      <c r="B517" s="404" t="s">
        <v>4163</v>
      </c>
      <c r="C517" s="408">
        <v>88248</v>
      </c>
      <c r="D517" s="450" t="s">
        <v>3902</v>
      </c>
      <c r="E517" s="404" t="s">
        <v>655</v>
      </c>
      <c r="F517" s="451">
        <v>16.837199999999999</v>
      </c>
      <c r="G517" s="406">
        <f>IFERROR(VLOOKUP(C517,INS_05_2021!A:D,4,0),VLOOKUP(C517,SERV_05_2021!A:E,4,0))</f>
        <v>13.48</v>
      </c>
      <c r="H517" s="457">
        <f>TRUNC(F517*G517,2)</f>
        <v>226.96</v>
      </c>
      <c r="J517" s="439">
        <f>J518/(G517+G518)</f>
        <v>-2.8773281952472747</v>
      </c>
      <c r="K517" s="439">
        <v>3.5</v>
      </c>
    </row>
    <row r="518" spans="2:11" ht="26.25" thickBot="1" x14ac:dyDescent="0.3">
      <c r="B518" s="404" t="s">
        <v>4163</v>
      </c>
      <c r="C518" s="408">
        <v>88267</v>
      </c>
      <c r="D518" s="450" t="s">
        <v>3919</v>
      </c>
      <c r="E518" s="404" t="s">
        <v>655</v>
      </c>
      <c r="F518" s="451">
        <v>16.837130541871915</v>
      </c>
      <c r="G518" s="406">
        <f>IFERROR(VLOOKUP(C518,INS_05_2021!A:D,4,0),VLOOKUP(C518,SERV_05_2021!A:E,4,0))</f>
        <v>17.66</v>
      </c>
      <c r="H518" s="457">
        <f>TRUNC(F518*G518,2)</f>
        <v>297.33999999999997</v>
      </c>
      <c r="J518" s="480">
        <f>I519-H519</f>
        <v>-89.600000000000136</v>
      </c>
      <c r="K518" s="439">
        <v>3.5</v>
      </c>
    </row>
    <row r="519" spans="2:11" ht="13.5" thickBot="1" x14ac:dyDescent="0.3">
      <c r="H519" s="456">
        <f>SUM(H515:H518)</f>
        <v>1694.29</v>
      </c>
      <c r="I519" s="439">
        <v>1604.6899999999998</v>
      </c>
    </row>
    <row r="521" spans="2:11" ht="25.5" x14ac:dyDescent="0.25">
      <c r="B521" s="401" t="s">
        <v>4286</v>
      </c>
      <c r="C521" s="401" t="s">
        <v>4373</v>
      </c>
      <c r="D521" s="448" t="s">
        <v>4379</v>
      </c>
      <c r="E521" s="401" t="s">
        <v>4177</v>
      </c>
      <c r="F521" s="449" t="s">
        <v>4165</v>
      </c>
      <c r="G521" s="403" t="s">
        <v>4166</v>
      </c>
      <c r="H521" s="223" t="s">
        <v>4167</v>
      </c>
      <c r="I521" s="439">
        <f>H526</f>
        <v>950.98</v>
      </c>
      <c r="J521" s="439" t="str">
        <f>UPPER(D521)</f>
        <v>BANCADA DE GRANITO PARA PIA COM 01 CUBA DE INOX DIM. 0,60X2,20M, INCLUSIVE VÁLVULA AMERICANA</v>
      </c>
    </row>
    <row r="522" spans="2:11" ht="38.25" x14ac:dyDescent="0.25">
      <c r="B522" s="404" t="s">
        <v>4161</v>
      </c>
      <c r="C522" s="404">
        <v>11795</v>
      </c>
      <c r="D522" s="450" t="s">
        <v>4147</v>
      </c>
      <c r="E522" s="404" t="s">
        <v>4114</v>
      </c>
      <c r="F522" s="451">
        <f>0.6*2.2</f>
        <v>1.32</v>
      </c>
      <c r="G522" s="406">
        <f>IFERROR(VLOOKUP(C522,INS_05_2021!A:D,4,0),VLOOKUP(C522,SERV_05_2021!A:E,4,0))</f>
        <v>422.64</v>
      </c>
      <c r="H522" s="457">
        <f>TRUNC(F522*G522,2)</f>
        <v>557.88</v>
      </c>
      <c r="K522" s="439">
        <v>1.32</v>
      </c>
    </row>
    <row r="523" spans="2:11" x14ac:dyDescent="0.25">
      <c r="B523" s="404" t="s">
        <v>4161</v>
      </c>
      <c r="C523" s="404">
        <v>1743</v>
      </c>
      <c r="D523" s="450" t="s">
        <v>4375</v>
      </c>
      <c r="E523" s="404" t="s">
        <v>4113</v>
      </c>
      <c r="F523" s="451">
        <v>1</v>
      </c>
      <c r="G523" s="406">
        <f>IFERROR(VLOOKUP(C523,INS_05_2021!A:D,4,0),VLOOKUP(C523,SERV_05_2021!A:E,4,0))</f>
        <v>180.3</v>
      </c>
      <c r="H523" s="457">
        <f>TRUNC(F523*G523,2)</f>
        <v>180.3</v>
      </c>
      <c r="K523" s="439">
        <v>1</v>
      </c>
    </row>
    <row r="524" spans="2:11" ht="25.5" x14ac:dyDescent="0.25">
      <c r="B524" s="404" t="s">
        <v>4163</v>
      </c>
      <c r="C524" s="408">
        <v>88248</v>
      </c>
      <c r="D524" s="450" t="s">
        <v>3902</v>
      </c>
      <c r="E524" s="404" t="s">
        <v>655</v>
      </c>
      <c r="F524" s="451">
        <v>6.8345000000000002</v>
      </c>
      <c r="G524" s="406">
        <f>IFERROR(VLOOKUP(C524,INS_05_2021!A:D,4,0),VLOOKUP(C524,SERV_05_2021!A:E,4,0))</f>
        <v>13.48</v>
      </c>
      <c r="H524" s="457">
        <f>TRUNC(F524*G524,2)</f>
        <v>92.12</v>
      </c>
      <c r="J524" s="439">
        <f>J525/(G524+G525)</f>
        <v>-0.74052665382144978</v>
      </c>
      <c r="K524" s="439">
        <v>3.5</v>
      </c>
    </row>
    <row r="525" spans="2:11" ht="26.25" thickBot="1" x14ac:dyDescent="0.3">
      <c r="B525" s="404" t="s">
        <v>4163</v>
      </c>
      <c r="C525" s="408">
        <v>88267</v>
      </c>
      <c r="D525" s="450" t="s">
        <v>3919</v>
      </c>
      <c r="E525" s="404" t="s">
        <v>655</v>
      </c>
      <c r="F525" s="451">
        <v>6.8340517241379306</v>
      </c>
      <c r="G525" s="406">
        <f>IFERROR(VLOOKUP(C525,INS_05_2021!A:D,4,0),VLOOKUP(C525,SERV_05_2021!A:E,4,0))</f>
        <v>17.66</v>
      </c>
      <c r="H525" s="457">
        <f>TRUNC(F525*G525,2)</f>
        <v>120.68</v>
      </c>
      <c r="J525" s="480">
        <f>I526-H526</f>
        <v>-23.059999999999945</v>
      </c>
      <c r="K525" s="439">
        <v>3.5</v>
      </c>
    </row>
    <row r="526" spans="2:11" ht="13.5" thickBot="1" x14ac:dyDescent="0.3">
      <c r="H526" s="456">
        <f>SUM(H522:H525)</f>
        <v>950.98</v>
      </c>
      <c r="I526" s="439">
        <v>927.92000000000007</v>
      </c>
    </row>
    <row r="528" spans="2:11" ht="25.5" x14ac:dyDescent="0.25">
      <c r="B528" s="401" t="s">
        <v>4286</v>
      </c>
      <c r="C528" s="401" t="s">
        <v>4382</v>
      </c>
      <c r="D528" s="448" t="s">
        <v>4380</v>
      </c>
      <c r="E528" s="401" t="s">
        <v>4177</v>
      </c>
      <c r="F528" s="449" t="s">
        <v>4165</v>
      </c>
      <c r="G528" s="403" t="s">
        <v>4166</v>
      </c>
      <c r="H528" s="223" t="s">
        <v>4167</v>
      </c>
      <c r="I528" s="439">
        <f>H533</f>
        <v>772.45</v>
      </c>
      <c r="J528" s="439" t="str">
        <f>UPPER(D528)</f>
        <v>BANCADA DE GRANITO PARA PIA COM 01 CUBA GRANDE DE INOX DIM. 0,60X1,30M, INCLUSIVE VÁLVULA AMERICANA</v>
      </c>
    </row>
    <row r="529" spans="2:11" ht="38.25" x14ac:dyDescent="0.25">
      <c r="B529" s="404" t="s">
        <v>4161</v>
      </c>
      <c r="C529" s="404">
        <v>11795</v>
      </c>
      <c r="D529" s="450" t="s">
        <v>4147</v>
      </c>
      <c r="E529" s="404" t="s">
        <v>4114</v>
      </c>
      <c r="F529" s="451">
        <f>0.6*1.3</f>
        <v>0.78</v>
      </c>
      <c r="G529" s="406">
        <f>IFERROR(VLOOKUP(C529,INS_05_2021!A:D,4,0),VLOOKUP(C529,SERV_05_2021!A:E,4,0))</f>
        <v>422.64</v>
      </c>
      <c r="H529" s="457">
        <f>TRUNC(F529*G529,2)</f>
        <v>329.65</v>
      </c>
      <c r="K529" s="439">
        <v>0.78</v>
      </c>
    </row>
    <row r="530" spans="2:11" x14ac:dyDescent="0.25">
      <c r="B530" s="404" t="s">
        <v>4161</v>
      </c>
      <c r="C530" s="404" t="s">
        <v>4374</v>
      </c>
      <c r="D530" s="450" t="s">
        <v>4381</v>
      </c>
      <c r="E530" s="404" t="s">
        <v>4113</v>
      </c>
      <c r="F530" s="451">
        <v>1</v>
      </c>
      <c r="G530" s="406">
        <v>230</v>
      </c>
      <c r="H530" s="457">
        <f>TRUNC(F530*G530,2)</f>
        <v>230</v>
      </c>
      <c r="K530" s="439">
        <v>1</v>
      </c>
    </row>
    <row r="531" spans="2:11" ht="25.5" x14ac:dyDescent="0.25">
      <c r="B531" s="404" t="s">
        <v>4163</v>
      </c>
      <c r="C531" s="408">
        <v>88248</v>
      </c>
      <c r="D531" s="450" t="s">
        <v>3902</v>
      </c>
      <c r="E531" s="404" t="s">
        <v>655</v>
      </c>
      <c r="F531" s="451">
        <v>6.8345000000000002</v>
      </c>
      <c r="G531" s="406">
        <f>IFERROR(VLOOKUP(C531,INS_05_2021!A:D,4,0),VLOOKUP(C531,SERV_05_2021!A:E,4,0))</f>
        <v>13.48</v>
      </c>
      <c r="H531" s="457">
        <f>TRUNC(F531*G531,2)</f>
        <v>92.12</v>
      </c>
      <c r="J531" s="439">
        <f>J532/(G531+G532)</f>
        <v>0.86159280667950955</v>
      </c>
      <c r="K531" s="439">
        <v>3.5</v>
      </c>
    </row>
    <row r="532" spans="2:11" ht="26.25" thickBot="1" x14ac:dyDescent="0.3">
      <c r="B532" s="404" t="s">
        <v>4163</v>
      </c>
      <c r="C532" s="408">
        <v>88267</v>
      </c>
      <c r="D532" s="450" t="s">
        <v>3919</v>
      </c>
      <c r="E532" s="404" t="s">
        <v>655</v>
      </c>
      <c r="F532" s="451">
        <v>6.8340517241379306</v>
      </c>
      <c r="G532" s="406">
        <f>IFERROR(VLOOKUP(C532,INS_05_2021!A:D,4,0),VLOOKUP(C532,SERV_05_2021!A:E,4,0))</f>
        <v>17.66</v>
      </c>
      <c r="H532" s="457">
        <f>TRUNC(F532*G532,2)</f>
        <v>120.68</v>
      </c>
      <c r="J532" s="480">
        <f>I533-H533</f>
        <v>26.829999999999927</v>
      </c>
      <c r="K532" s="439">
        <v>3.5</v>
      </c>
    </row>
    <row r="533" spans="2:11" ht="13.5" thickBot="1" x14ac:dyDescent="0.3">
      <c r="H533" s="456">
        <f>SUM(H529:H532)</f>
        <v>772.45</v>
      </c>
      <c r="I533" s="439">
        <v>799.28</v>
      </c>
    </row>
    <row r="535" spans="2:11" ht="25.5" x14ac:dyDescent="0.25">
      <c r="B535" s="401" t="s">
        <v>4286</v>
      </c>
      <c r="C535" s="401" t="s">
        <v>4384</v>
      </c>
      <c r="D535" s="448" t="s">
        <v>4383</v>
      </c>
      <c r="E535" s="401" t="s">
        <v>4177</v>
      </c>
      <c r="F535" s="449" t="s">
        <v>4165</v>
      </c>
      <c r="G535" s="403" t="s">
        <v>4166</v>
      </c>
      <c r="H535" s="223" t="s">
        <v>4167</v>
      </c>
      <c r="I535" s="439">
        <f>H540</f>
        <v>924.59999999999991</v>
      </c>
      <c r="J535" s="439" t="str">
        <f>UPPER(D535)</f>
        <v>BANCADA DE GRANITO PARA PIA COM 01 CUBA GRANDE DE INOX DIM. 0,60X1,90M, INCLUSIVE VÁLVULA AMERICANA</v>
      </c>
    </row>
    <row r="536" spans="2:11" ht="38.25" x14ac:dyDescent="0.25">
      <c r="B536" s="404" t="s">
        <v>4161</v>
      </c>
      <c r="C536" s="404">
        <v>11795</v>
      </c>
      <c r="D536" s="450" t="s">
        <v>4147</v>
      </c>
      <c r="E536" s="404" t="s">
        <v>4114</v>
      </c>
      <c r="F536" s="451">
        <f>0.6*1.9</f>
        <v>1.1399999999999999</v>
      </c>
      <c r="G536" s="406">
        <f>IFERROR(VLOOKUP(C536,INS_05_2021!A:D,4,0),VLOOKUP(C536,SERV_05_2021!A:E,4,0))</f>
        <v>422.64</v>
      </c>
      <c r="H536" s="457">
        <f>TRUNC(F536*G536,2)</f>
        <v>481.8</v>
      </c>
      <c r="K536" s="439">
        <v>1.1399999999999999</v>
      </c>
    </row>
    <row r="537" spans="2:11" x14ac:dyDescent="0.25">
      <c r="B537" s="404" t="s">
        <v>4161</v>
      </c>
      <c r="C537" s="404" t="s">
        <v>4374</v>
      </c>
      <c r="D537" s="450" t="s">
        <v>4381</v>
      </c>
      <c r="E537" s="404" t="s">
        <v>4113</v>
      </c>
      <c r="F537" s="451">
        <v>1</v>
      </c>
      <c r="G537" s="406">
        <v>230</v>
      </c>
      <c r="H537" s="457">
        <f>TRUNC(F537*G537,2)</f>
        <v>230</v>
      </c>
      <c r="K537" s="439">
        <v>1</v>
      </c>
    </row>
    <row r="538" spans="2:11" ht="25.5" x14ac:dyDescent="0.25">
      <c r="B538" s="404" t="s">
        <v>4163</v>
      </c>
      <c r="C538" s="408">
        <v>88248</v>
      </c>
      <c r="D538" s="450" t="s">
        <v>3902</v>
      </c>
      <c r="E538" s="404" t="s">
        <v>655</v>
      </c>
      <c r="F538" s="451">
        <v>6.8345000000000002</v>
      </c>
      <c r="G538" s="406">
        <f>IFERROR(VLOOKUP(C538,INS_05_2021!A:D,4,0),VLOOKUP(C538,SERV_05_2021!A:E,4,0))</f>
        <v>13.48</v>
      </c>
      <c r="H538" s="457">
        <f>TRUNC(F538*G538,2)</f>
        <v>92.12</v>
      </c>
      <c r="J538" s="439">
        <f>J539/(G538+G539)</f>
        <v>1.1233140655105978</v>
      </c>
      <c r="K538" s="439">
        <v>3.5</v>
      </c>
    </row>
    <row r="539" spans="2:11" ht="26.25" thickBot="1" x14ac:dyDescent="0.3">
      <c r="B539" s="404" t="s">
        <v>4163</v>
      </c>
      <c r="C539" s="408">
        <v>88267</v>
      </c>
      <c r="D539" s="450" t="s">
        <v>3919</v>
      </c>
      <c r="E539" s="404" t="s">
        <v>655</v>
      </c>
      <c r="F539" s="451">
        <v>6.8340517241379306</v>
      </c>
      <c r="G539" s="406">
        <f>IFERROR(VLOOKUP(C539,INS_05_2021!A:D,4,0),VLOOKUP(C539,SERV_05_2021!A:E,4,0))</f>
        <v>17.66</v>
      </c>
      <c r="H539" s="457">
        <f>TRUNC(F539*G539,2)</f>
        <v>120.68</v>
      </c>
      <c r="J539" s="480">
        <f>I540-H540</f>
        <v>34.980000000000018</v>
      </c>
      <c r="K539" s="439">
        <v>3.5</v>
      </c>
    </row>
    <row r="540" spans="2:11" ht="13.5" thickBot="1" x14ac:dyDescent="0.3">
      <c r="H540" s="456">
        <f>SUM(H536:H539)</f>
        <v>924.59999999999991</v>
      </c>
      <c r="I540" s="439">
        <v>959.57999999999993</v>
      </c>
    </row>
    <row r="542" spans="2:11" ht="25.5" x14ac:dyDescent="0.25">
      <c r="B542" s="401" t="s">
        <v>4286</v>
      </c>
      <c r="C542" s="401" t="s">
        <v>4385</v>
      </c>
      <c r="D542" s="448" t="s">
        <v>9836</v>
      </c>
      <c r="E542" s="401" t="s">
        <v>4177</v>
      </c>
      <c r="F542" s="449" t="s">
        <v>4165</v>
      </c>
      <c r="G542" s="403" t="s">
        <v>4166</v>
      </c>
      <c r="H542" s="223" t="s">
        <v>4167</v>
      </c>
      <c r="I542" s="439">
        <f>H548</f>
        <v>327.54999999999995</v>
      </c>
      <c r="J542" s="439" t="str">
        <f>UPPER(D542)</f>
        <v>TANQUE DE MARMORE COM COLUNA DE 02 CUBA, INCLUSIVE VALVULA PLASTICA E SIFÃO UNIVERSAL</v>
      </c>
    </row>
    <row r="543" spans="2:11" ht="25.5" x14ac:dyDescent="0.25">
      <c r="B543" s="404" t="s">
        <v>4161</v>
      </c>
      <c r="C543" s="404">
        <v>36790</v>
      </c>
      <c r="D543" s="450" t="s">
        <v>9001</v>
      </c>
      <c r="E543" s="404" t="s">
        <v>4113</v>
      </c>
      <c r="F543" s="451">
        <v>1</v>
      </c>
      <c r="G543" s="406">
        <f>IFERROR(VLOOKUP(C543,INS_05_2021!A:D,4,0),VLOOKUP(C543,SERV_05_2021!A:E,4,0))</f>
        <v>248.27</v>
      </c>
      <c r="H543" s="457">
        <f>TRUNC(F543*G543,2)</f>
        <v>248.27</v>
      </c>
    </row>
    <row r="544" spans="2:11" ht="25.5" x14ac:dyDescent="0.25">
      <c r="B544" s="404" t="s">
        <v>4163</v>
      </c>
      <c r="C544" s="404">
        <v>86883</v>
      </c>
      <c r="D544" s="450" t="s">
        <v>3025</v>
      </c>
      <c r="E544" s="404" t="s">
        <v>4113</v>
      </c>
      <c r="F544" s="451">
        <v>1</v>
      </c>
      <c r="G544" s="406">
        <f>IFERROR(VLOOKUP(C544,INS_05_2021!A:D,4,0),VLOOKUP(C544,SERV_05_2021!A:E,4,0))</f>
        <v>10.92</v>
      </c>
      <c r="H544" s="457">
        <f>TRUNC(F544*G544,2)</f>
        <v>10.92</v>
      </c>
    </row>
    <row r="545" spans="2:10" ht="25.5" x14ac:dyDescent="0.25">
      <c r="B545" s="404" t="s">
        <v>4163</v>
      </c>
      <c r="C545" s="404">
        <v>86879</v>
      </c>
      <c r="D545" s="450" t="s">
        <v>3024</v>
      </c>
      <c r="E545" s="404" t="s">
        <v>4113</v>
      </c>
      <c r="F545" s="451">
        <v>1</v>
      </c>
      <c r="G545" s="406">
        <f>IFERROR(VLOOKUP(C545,INS_05_2021!A:D,4,0),VLOOKUP(C545,SERV_05_2021!A:E,4,0))</f>
        <v>6.08</v>
      </c>
      <c r="H545" s="457">
        <f>TRUNC(F545*G545,2)</f>
        <v>6.08</v>
      </c>
    </row>
    <row r="546" spans="2:10" ht="25.5" x14ac:dyDescent="0.25">
      <c r="B546" s="404" t="s">
        <v>4163</v>
      </c>
      <c r="C546" s="408">
        <v>88248</v>
      </c>
      <c r="D546" s="450" t="s">
        <v>3902</v>
      </c>
      <c r="E546" s="404" t="s">
        <v>655</v>
      </c>
      <c r="F546" s="451">
        <v>2</v>
      </c>
      <c r="G546" s="406">
        <f>IFERROR(VLOOKUP(C546,INS_05_2021!A:D,4,0),VLOOKUP(C546,SERV_05_2021!A:E,4,0))</f>
        <v>13.48</v>
      </c>
      <c r="H546" s="457">
        <f>TRUNC(F546*G546,2)</f>
        <v>26.96</v>
      </c>
    </row>
    <row r="547" spans="2:10" ht="26.25" thickBot="1" x14ac:dyDescent="0.3">
      <c r="B547" s="404" t="s">
        <v>4163</v>
      </c>
      <c r="C547" s="408">
        <v>88267</v>
      </c>
      <c r="D547" s="450" t="s">
        <v>3919</v>
      </c>
      <c r="E547" s="404" t="s">
        <v>655</v>
      </c>
      <c r="F547" s="451">
        <v>2</v>
      </c>
      <c r="G547" s="406">
        <f>IFERROR(VLOOKUP(C547,INS_05_2021!A:D,4,0),VLOOKUP(C547,SERV_05_2021!A:E,4,0))</f>
        <v>17.66</v>
      </c>
      <c r="H547" s="457">
        <f>TRUNC(F547*G547,2)</f>
        <v>35.32</v>
      </c>
    </row>
    <row r="548" spans="2:10" ht="13.5" thickBot="1" x14ac:dyDescent="0.3">
      <c r="H548" s="456">
        <f>SUM(H543:H547)</f>
        <v>327.54999999999995</v>
      </c>
    </row>
    <row r="550" spans="2:10" ht="25.5" x14ac:dyDescent="0.25">
      <c r="B550" s="401" t="s">
        <v>4286</v>
      </c>
      <c r="C550" s="401" t="s">
        <v>4394</v>
      </c>
      <c r="D550" s="448" t="s">
        <v>4393</v>
      </c>
      <c r="E550" s="401" t="s">
        <v>4177</v>
      </c>
      <c r="F550" s="449" t="s">
        <v>4165</v>
      </c>
      <c r="G550" s="403" t="s">
        <v>4166</v>
      </c>
      <c r="H550" s="223" t="s">
        <v>4167</v>
      </c>
      <c r="I550" s="439">
        <f>H554</f>
        <v>45.08</v>
      </c>
      <c r="J550" s="439" t="str">
        <f>UPPER(D550)</f>
        <v>ASSENTO PARA VASO CONVENCIONAL</v>
      </c>
    </row>
    <row r="551" spans="2:10" x14ac:dyDescent="0.25">
      <c r="B551" s="404" t="s">
        <v>4161</v>
      </c>
      <c r="C551" s="404">
        <v>377</v>
      </c>
      <c r="D551" s="450" t="s">
        <v>4123</v>
      </c>
      <c r="E551" s="404" t="s">
        <v>4113</v>
      </c>
      <c r="F551" s="451">
        <v>1</v>
      </c>
      <c r="G551" s="406">
        <f>IFERROR(VLOOKUP(C551,INS_05_2021!A:D,4,0),VLOOKUP(C551,SERV_05_2021!A:E,4,0))</f>
        <v>35.75</v>
      </c>
      <c r="H551" s="457">
        <f>TRUNC(F551*G551,2)</f>
        <v>35.75</v>
      </c>
    </row>
    <row r="552" spans="2:10" ht="25.5" x14ac:dyDescent="0.25">
      <c r="B552" s="404" t="s">
        <v>4163</v>
      </c>
      <c r="C552" s="408">
        <v>88248</v>
      </c>
      <c r="D552" s="450" t="s">
        <v>3902</v>
      </c>
      <c r="E552" s="404" t="s">
        <v>655</v>
      </c>
      <c r="F552" s="451">
        <v>0.3</v>
      </c>
      <c r="G552" s="406">
        <f>IFERROR(VLOOKUP(C552,INS_05_2021!A:D,4,0),VLOOKUP(C552,SERV_05_2021!A:E,4,0))</f>
        <v>13.48</v>
      </c>
      <c r="H552" s="457">
        <f>TRUNC(F552*G552,2)</f>
        <v>4.04</v>
      </c>
    </row>
    <row r="553" spans="2:10" ht="26.25" thickBot="1" x14ac:dyDescent="0.3">
      <c r="B553" s="404" t="s">
        <v>4163</v>
      </c>
      <c r="C553" s="408">
        <v>88267</v>
      </c>
      <c r="D553" s="450" t="s">
        <v>3919</v>
      </c>
      <c r="E553" s="404" t="s">
        <v>655</v>
      </c>
      <c r="F553" s="451">
        <v>0.3</v>
      </c>
      <c r="G553" s="406">
        <f>IFERROR(VLOOKUP(C553,INS_05_2021!A:D,4,0),VLOOKUP(C553,SERV_05_2021!A:E,4,0))</f>
        <v>17.66</v>
      </c>
      <c r="H553" s="457">
        <f>TRUNC(F553*G553,2)</f>
        <v>5.29</v>
      </c>
    </row>
    <row r="554" spans="2:10" ht="13.5" thickBot="1" x14ac:dyDescent="0.3">
      <c r="H554" s="456">
        <f>SUM(H551:H553)</f>
        <v>45.08</v>
      </c>
    </row>
    <row r="556" spans="2:10" ht="25.5" x14ac:dyDescent="0.25">
      <c r="B556" s="401" t="s">
        <v>4286</v>
      </c>
      <c r="C556" s="401" t="s">
        <v>4450</v>
      </c>
      <c r="D556" s="448" t="s">
        <v>4453</v>
      </c>
      <c r="E556" s="401" t="s">
        <v>4177</v>
      </c>
      <c r="F556" s="449" t="s">
        <v>4165</v>
      </c>
      <c r="G556" s="403" t="s">
        <v>4166</v>
      </c>
      <c r="H556" s="223" t="s">
        <v>4167</v>
      </c>
      <c r="I556" s="439">
        <f>H571</f>
        <v>24048.94</v>
      </c>
      <c r="J556" s="439" t="str">
        <f>UPPER(D556)</f>
        <v>CISTERNA EM CONCRETO ARMADO 3,50X3,00X2,10M, INCLUSIVE IMPERMEABILIZAÇÃO COM NEUTROL E COM MANTA ASFÁLTICA 3MM</v>
      </c>
    </row>
    <row r="557" spans="2:10" ht="38.25" x14ac:dyDescent="0.25">
      <c r="B557" s="404" t="s">
        <v>4163</v>
      </c>
      <c r="C557" s="461" t="s">
        <v>13832</v>
      </c>
      <c r="D557" s="380" t="s">
        <v>3151</v>
      </c>
      <c r="E557" s="381" t="s">
        <v>1256</v>
      </c>
      <c r="F557" s="451">
        <f>5.5*5*2.15</f>
        <v>59.125</v>
      </c>
      <c r="G557" s="406">
        <f>H1142</f>
        <v>4.46</v>
      </c>
      <c r="H557" s="452">
        <f>TRUNC(F557*G557,2)</f>
        <v>263.69</v>
      </c>
    </row>
    <row r="558" spans="2:10" ht="25.5" x14ac:dyDescent="0.25">
      <c r="B558" s="404" t="s">
        <v>4163</v>
      </c>
      <c r="C558" s="461" t="s">
        <v>13831</v>
      </c>
      <c r="D558" s="380" t="s">
        <v>3216</v>
      </c>
      <c r="E558" s="381" t="s">
        <v>1256</v>
      </c>
      <c r="F558" s="451">
        <f>5.5*5</f>
        <v>27.5</v>
      </c>
      <c r="G558" s="406">
        <f>H1131</f>
        <v>4.63</v>
      </c>
      <c r="H558" s="452">
        <f>TRUNC(F558*G558,2)</f>
        <v>127.32</v>
      </c>
    </row>
    <row r="559" spans="2:10" x14ac:dyDescent="0.25">
      <c r="B559" s="404" t="s">
        <v>4163</v>
      </c>
      <c r="C559" s="382">
        <v>96995</v>
      </c>
      <c r="D559" s="380" t="s">
        <v>3208</v>
      </c>
      <c r="E559" s="381" t="s">
        <v>1256</v>
      </c>
      <c r="F559" s="451">
        <f>5.5*5*2.15</f>
        <v>59.125</v>
      </c>
      <c r="G559" s="406">
        <f>IFERROR(VLOOKUP(C559,INS_05_2021!A:D,4,0),VLOOKUP(C559,SERV_05_2021!A:E,4,0))</f>
        <v>33.619999999999997</v>
      </c>
      <c r="H559" s="452">
        <f>TRUNC(F559*G559,2)</f>
        <v>1987.78</v>
      </c>
    </row>
    <row r="560" spans="2:10" ht="25.5" x14ac:dyDescent="0.25">
      <c r="B560" s="404" t="s">
        <v>4163</v>
      </c>
      <c r="C560" s="382">
        <v>95241</v>
      </c>
      <c r="D560" s="380" t="s">
        <v>1388</v>
      </c>
      <c r="E560" s="381" t="s">
        <v>337</v>
      </c>
      <c r="F560" s="451">
        <f>5.5*5</f>
        <v>27.5</v>
      </c>
      <c r="G560" s="406">
        <f>IFERROR(VLOOKUP(C560,INS_05_2021!A:D,4,0),VLOOKUP(C560,SERV_05_2021!A:E,4,0))</f>
        <v>22.48</v>
      </c>
      <c r="H560" s="452">
        <f>TRUNC(F560*G560,2)</f>
        <v>618.20000000000005</v>
      </c>
    </row>
    <row r="561" spans="2:10" ht="51" x14ac:dyDescent="0.25">
      <c r="B561" s="404" t="s">
        <v>4163</v>
      </c>
      <c r="C561" s="382">
        <v>99235</v>
      </c>
      <c r="D561" s="380" t="s">
        <v>1591</v>
      </c>
      <c r="E561" s="381" t="s">
        <v>1256</v>
      </c>
      <c r="F561" s="451">
        <f>(3.5*2+3*2)*2.15*0.12*1.1</f>
        <v>3.6894</v>
      </c>
      <c r="G561" s="406">
        <f>IFERROR(VLOOKUP(C561,INS_05_2021!A:D,4,0),VLOOKUP(C561,SERV_05_2021!A:E,4,0))</f>
        <v>552.35</v>
      </c>
      <c r="H561" s="452">
        <f>TRUNC(F561*G561,2)</f>
        <v>2037.84</v>
      </c>
    </row>
    <row r="562" spans="2:10" ht="25.5" x14ac:dyDescent="0.25">
      <c r="B562" s="404" t="s">
        <v>4163</v>
      </c>
      <c r="C562" s="382">
        <v>91603</v>
      </c>
      <c r="D562" s="380" t="s">
        <v>1444</v>
      </c>
      <c r="E562" s="381" t="s">
        <v>322</v>
      </c>
      <c r="F562" s="451">
        <f>F561*80</f>
        <v>295.15199999999999</v>
      </c>
      <c r="G562" s="406">
        <f>IFERROR(VLOOKUP(C562,INS_05_2021!A:D,4,0),VLOOKUP(C562,SERV_05_2021!A:E,4,0))</f>
        <v>15.27</v>
      </c>
      <c r="H562" s="452">
        <f t="shared" ref="H562:H570" si="18">TRUNC(F562*G562,2)</f>
        <v>4506.97</v>
      </c>
    </row>
    <row r="563" spans="2:10" ht="38.25" x14ac:dyDescent="0.25">
      <c r="B563" s="404" t="s">
        <v>4163</v>
      </c>
      <c r="C563" s="408">
        <v>92510</v>
      </c>
      <c r="D563" s="450" t="s">
        <v>1415</v>
      </c>
      <c r="E563" s="381" t="s">
        <v>337</v>
      </c>
      <c r="F563" s="451">
        <f>(3.5*2+3*2)*2.15*2*1.1</f>
        <v>61.49</v>
      </c>
      <c r="G563" s="406">
        <f>IFERROR(VLOOKUP(C563,INS_05_2021!A:D,4,0),VLOOKUP(C563,SERV_05_2021!A:E,4,0))</f>
        <v>39.03</v>
      </c>
      <c r="H563" s="452">
        <f t="shared" si="18"/>
        <v>2399.9499999999998</v>
      </c>
    </row>
    <row r="564" spans="2:10" ht="25.5" x14ac:dyDescent="0.25">
      <c r="B564" s="404" t="s">
        <v>4163</v>
      </c>
      <c r="C564" s="408">
        <v>98557</v>
      </c>
      <c r="D564" s="450" t="s">
        <v>1672</v>
      </c>
      <c r="E564" s="381" t="s">
        <v>337</v>
      </c>
      <c r="F564" s="451">
        <f>(3.5*2+3*2)*2.15*1*1.1+3.5*3*1.1</f>
        <v>42.295000000000002</v>
      </c>
      <c r="G564" s="406">
        <f>IFERROR(VLOOKUP(C564,INS_05_2021!A:D,4,0),VLOOKUP(C564,SERV_05_2021!A:E,4,0))</f>
        <v>34.57</v>
      </c>
      <c r="H564" s="452">
        <f>TRUNC(F564*G564,2)</f>
        <v>1462.13</v>
      </c>
    </row>
    <row r="565" spans="2:10" ht="38.25" x14ac:dyDescent="0.25">
      <c r="B565" s="404" t="s">
        <v>4163</v>
      </c>
      <c r="C565" s="408">
        <v>87879</v>
      </c>
      <c r="D565" s="450" t="s">
        <v>3575</v>
      </c>
      <c r="E565" s="381" t="s">
        <v>337</v>
      </c>
      <c r="F565" s="451">
        <f>(3.5*2+3*2)*2.15*1*1.1+3.5*3*1.1</f>
        <v>42.295000000000002</v>
      </c>
      <c r="G565" s="406">
        <f>IFERROR(VLOOKUP(C565,INS_05_2021!A:D,4,0),VLOOKUP(C565,SERV_05_2021!A:E,4,0))</f>
        <v>3.01</v>
      </c>
      <c r="H565" s="452">
        <f>TRUNC(F565*G565,2)</f>
        <v>127.3</v>
      </c>
    </row>
    <row r="566" spans="2:10" ht="51" x14ac:dyDescent="0.25">
      <c r="B566" s="404" t="s">
        <v>4163</v>
      </c>
      <c r="C566" s="485">
        <v>87529</v>
      </c>
      <c r="D566" s="486" t="s">
        <v>3632</v>
      </c>
      <c r="E566" s="381" t="s">
        <v>337</v>
      </c>
      <c r="F566" s="487">
        <f>(3.5*2+3*2)*2.15*1*1.1+3.5*3*1.1</f>
        <v>42.295000000000002</v>
      </c>
      <c r="G566" s="488">
        <f>IFERROR(VLOOKUP(C566,INS_05_2021!A:D,4,0),VLOOKUP(C566,SERV_05_2021!A:E,4,0))</f>
        <v>25.79</v>
      </c>
      <c r="H566" s="489">
        <f>TRUNC(F566*G566,2)</f>
        <v>1090.78</v>
      </c>
    </row>
    <row r="567" spans="2:10" ht="38.25" x14ac:dyDescent="0.25">
      <c r="B567" s="404" t="s">
        <v>4163</v>
      </c>
      <c r="C567" s="408">
        <v>98546</v>
      </c>
      <c r="D567" s="450" t="s">
        <v>1670</v>
      </c>
      <c r="E567" s="381" t="s">
        <v>337</v>
      </c>
      <c r="F567" s="451">
        <f>(3.5*2+3*2)*2.15*1*1.1+3.5*3*1.1</f>
        <v>42.295000000000002</v>
      </c>
      <c r="G567" s="406">
        <f>IFERROR(VLOOKUP(C567,INS_05_2021!A:D,4,0),VLOOKUP(C567,SERV_05_2021!A:E,4,0))</f>
        <v>91.15</v>
      </c>
      <c r="H567" s="457">
        <f>TRUNC(F567*G567,2)</f>
        <v>3855.18</v>
      </c>
    </row>
    <row r="568" spans="2:10" ht="25.5" x14ac:dyDescent="0.25">
      <c r="B568" s="404" t="s">
        <v>4163</v>
      </c>
      <c r="C568" s="408">
        <v>98564</v>
      </c>
      <c r="D568" s="450" t="s">
        <v>1674</v>
      </c>
      <c r="E568" s="381" t="s">
        <v>337</v>
      </c>
      <c r="F568" s="451">
        <f>(3.5*2+3*2)*2.15*1*1.1+3.5*3*1.1</f>
        <v>42.295000000000002</v>
      </c>
      <c r="G568" s="406">
        <f>IFERROR(VLOOKUP(C568,INS_05_2021!A:D,4,0),VLOOKUP(C568,SERV_05_2021!A:E,4,0))</f>
        <v>37.47</v>
      </c>
      <c r="H568" s="457">
        <f>TRUNC(F568*G568,2)</f>
        <v>1584.79</v>
      </c>
    </row>
    <row r="569" spans="2:10" x14ac:dyDescent="0.25">
      <c r="B569" s="404" t="s">
        <v>4163</v>
      </c>
      <c r="C569" s="408" t="s">
        <v>13861</v>
      </c>
      <c r="D569" s="450" t="s">
        <v>321</v>
      </c>
      <c r="E569" s="404" t="s">
        <v>239</v>
      </c>
      <c r="F569" s="451">
        <v>2</v>
      </c>
      <c r="G569" s="406">
        <f>H1364</f>
        <v>112.96000000000001</v>
      </c>
      <c r="H569" s="457">
        <f t="shared" si="18"/>
        <v>225.92</v>
      </c>
    </row>
    <row r="570" spans="2:10" ht="26.25" thickBot="1" x14ac:dyDescent="0.3">
      <c r="B570" s="404" t="s">
        <v>4163</v>
      </c>
      <c r="C570" s="408">
        <v>97735</v>
      </c>
      <c r="D570" s="450" t="s">
        <v>4452</v>
      </c>
      <c r="E570" s="404" t="s">
        <v>1256</v>
      </c>
      <c r="F570" s="451">
        <f>4.1*3.6*0.12*1.1</f>
        <v>1.9483200000000001</v>
      </c>
      <c r="G570" s="406">
        <f>IFERROR(VLOOKUP(C570,INS_05_2021!A:D,4,0),VLOOKUP(C570,SERV_05_2021!A:E,4,0))</f>
        <v>1930.43</v>
      </c>
      <c r="H570" s="457">
        <f t="shared" si="18"/>
        <v>3761.09</v>
      </c>
    </row>
    <row r="571" spans="2:10" ht="13.5" thickBot="1" x14ac:dyDescent="0.3">
      <c r="H571" s="456">
        <f>SUM(H557:H570)</f>
        <v>24048.94</v>
      </c>
    </row>
    <row r="573" spans="2:10" ht="25.5" x14ac:dyDescent="0.25">
      <c r="B573" s="401" t="s">
        <v>4286</v>
      </c>
      <c r="C573" s="401" t="s">
        <v>4521</v>
      </c>
      <c r="D573" s="448" t="s">
        <v>4526</v>
      </c>
      <c r="E573" s="401" t="s">
        <v>4177</v>
      </c>
      <c r="F573" s="449" t="s">
        <v>4165</v>
      </c>
      <c r="G573" s="403" t="s">
        <v>4166</v>
      </c>
      <c r="H573" s="223" t="s">
        <v>4167</v>
      </c>
      <c r="I573" s="480">
        <f>H583</f>
        <v>38.81</v>
      </c>
      <c r="J573" s="439" t="str">
        <f>UPPER(D573)</f>
        <v>PINGADEIRA METALICA CHAPA 24 DESENVOLVIMENTO 25CM</v>
      </c>
    </row>
    <row r="574" spans="2:10" ht="25.5" x14ac:dyDescent="0.25">
      <c r="B574" s="404" t="s">
        <v>4161</v>
      </c>
      <c r="C574" s="404">
        <v>142</v>
      </c>
      <c r="D574" s="450" t="s">
        <v>4516</v>
      </c>
      <c r="E574" s="404" t="s">
        <v>4517</v>
      </c>
      <c r="F574" s="451">
        <v>0.04</v>
      </c>
      <c r="G574" s="406">
        <f>IFERROR(VLOOKUP(C574,INS_05_2021!A:D,4,0),VLOOKUP(C574,SERV_05_2021!A:E,4,0))</f>
        <v>26.04</v>
      </c>
      <c r="H574" s="457">
        <f>TRUNC(F574*G574,2)</f>
        <v>1.04</v>
      </c>
    </row>
    <row r="575" spans="2:10" x14ac:dyDescent="0.25">
      <c r="B575" s="404" t="s">
        <v>4161</v>
      </c>
      <c r="C575" s="404">
        <v>5061</v>
      </c>
      <c r="D575" s="450" t="s">
        <v>4518</v>
      </c>
      <c r="E575" s="404" t="s">
        <v>322</v>
      </c>
      <c r="F575" s="451">
        <v>6.0000000000000001E-3</v>
      </c>
      <c r="G575" s="406">
        <f>IFERROR(VLOOKUP(C575,INS_05_2021!A:D,4,0),VLOOKUP(C575,SERV_05_2021!A:E,4,0))</f>
        <v>15.75</v>
      </c>
      <c r="H575" s="457">
        <f>TRUNC(F575*G575,2)</f>
        <v>0.09</v>
      </c>
    </row>
    <row r="576" spans="2:10" ht="25.5" x14ac:dyDescent="0.25">
      <c r="B576" s="404" t="s">
        <v>4161</v>
      </c>
      <c r="C576" s="404">
        <v>5104</v>
      </c>
      <c r="D576" s="450" t="s">
        <v>4519</v>
      </c>
      <c r="E576" s="404" t="s">
        <v>322</v>
      </c>
      <c r="F576" s="451">
        <v>1.1999999999999999E-3</v>
      </c>
      <c r="G576" s="406">
        <f>IFERROR(VLOOKUP(C576,INS_05_2021!A:D,4,0),VLOOKUP(C576,SERV_05_2021!A:E,4,0))</f>
        <v>65.8</v>
      </c>
      <c r="H576" s="457">
        <f t="shared" ref="H576:H581" si="19">TRUNC(F576*G576,2)</f>
        <v>7.0000000000000007E-2</v>
      </c>
    </row>
    <row r="577" spans="2:10" x14ac:dyDescent="0.25">
      <c r="B577" s="404" t="s">
        <v>4161</v>
      </c>
      <c r="C577" s="404">
        <v>13388</v>
      </c>
      <c r="D577" s="450" t="s">
        <v>4520</v>
      </c>
      <c r="E577" s="404" t="s">
        <v>322</v>
      </c>
      <c r="F577" s="451">
        <v>4.4999999999999998E-2</v>
      </c>
      <c r="G577" s="406">
        <f>IFERROR(VLOOKUP(C577,INS_05_2021!A:D,4,0),VLOOKUP(C577,SERV_05_2021!A:E,4,0))</f>
        <v>90.03</v>
      </c>
      <c r="H577" s="457">
        <f t="shared" si="19"/>
        <v>4.05</v>
      </c>
    </row>
    <row r="578" spans="2:10" ht="25.5" x14ac:dyDescent="0.25">
      <c r="B578" s="404" t="s">
        <v>4161</v>
      </c>
      <c r="C578" s="404">
        <v>40873</v>
      </c>
      <c r="D578" s="450" t="s">
        <v>4525</v>
      </c>
      <c r="E578" s="404" t="s">
        <v>187</v>
      </c>
      <c r="F578" s="451">
        <v>1.05</v>
      </c>
      <c r="G578" s="406">
        <f>IFERROR(VLOOKUP(C578,INS_05_2021!A:D,4,0),VLOOKUP(C578,SERV_05_2021!A:E,4,0))</f>
        <v>26.81</v>
      </c>
      <c r="H578" s="457">
        <f t="shared" si="19"/>
        <v>28.15</v>
      </c>
    </row>
    <row r="579" spans="2:10" x14ac:dyDescent="0.25">
      <c r="B579" s="404" t="s">
        <v>4163</v>
      </c>
      <c r="C579" s="408">
        <v>88316</v>
      </c>
      <c r="D579" s="450" t="s">
        <v>3960</v>
      </c>
      <c r="E579" s="404" t="s">
        <v>655</v>
      </c>
      <c r="F579" s="451">
        <v>0.20699999999999999</v>
      </c>
      <c r="G579" s="406">
        <f>IFERROR(VLOOKUP(C579,INS_05_2021!A:D,4,0),VLOOKUP(C579,SERV_05_2021!A:E,4,0))</f>
        <v>14.02</v>
      </c>
      <c r="H579" s="457">
        <f t="shared" si="19"/>
        <v>2.9</v>
      </c>
    </row>
    <row r="580" spans="2:10" x14ac:dyDescent="0.25">
      <c r="B580" s="404" t="s">
        <v>4163</v>
      </c>
      <c r="C580" s="408">
        <v>88323</v>
      </c>
      <c r="D580" s="450" t="s">
        <v>3966</v>
      </c>
      <c r="E580" s="404" t="s">
        <v>655</v>
      </c>
      <c r="F580" s="451">
        <v>0.112</v>
      </c>
      <c r="G580" s="406">
        <f>IFERROR(VLOOKUP(C580,INS_05_2021!A:D,4,0),VLOOKUP(C580,SERV_05_2021!A:E,4,0))</f>
        <v>18.739999999999998</v>
      </c>
      <c r="H580" s="457">
        <f t="shared" si="19"/>
        <v>2.09</v>
      </c>
    </row>
    <row r="581" spans="2:10" ht="25.5" x14ac:dyDescent="0.25">
      <c r="B581" s="404" t="s">
        <v>4163</v>
      </c>
      <c r="C581" s="408">
        <v>93281</v>
      </c>
      <c r="D581" s="450" t="s">
        <v>477</v>
      </c>
      <c r="E581" s="404" t="s">
        <v>373</v>
      </c>
      <c r="F581" s="451">
        <v>1.32E-2</v>
      </c>
      <c r="G581" s="406">
        <f>IFERROR(VLOOKUP(C581,INS_05_2021!A:D,4,0),VLOOKUP(C581,SERV_05_2021!A:E,4,0))</f>
        <v>14.15</v>
      </c>
      <c r="H581" s="457">
        <f t="shared" si="19"/>
        <v>0.18</v>
      </c>
    </row>
    <row r="582" spans="2:10" ht="26.25" thickBot="1" x14ac:dyDescent="0.3">
      <c r="B582" s="404" t="s">
        <v>4163</v>
      </c>
      <c r="C582" s="408">
        <v>93282</v>
      </c>
      <c r="D582" s="450" t="s">
        <v>618</v>
      </c>
      <c r="E582" s="404" t="s">
        <v>514</v>
      </c>
      <c r="F582" s="451">
        <v>1.83E-2</v>
      </c>
      <c r="G582" s="406">
        <f>IFERROR(VLOOKUP(C582,INS_05_2021!A:D,4,0),VLOOKUP(C582,SERV_05_2021!A:E,4,0))</f>
        <v>13.21</v>
      </c>
      <c r="H582" s="457">
        <f>TRUNC(F582*G582,2)</f>
        <v>0.24</v>
      </c>
    </row>
    <row r="583" spans="2:10" ht="13.5" thickBot="1" x14ac:dyDescent="0.3">
      <c r="H583" s="456">
        <f>SUM(H574:H582)</f>
        <v>38.81</v>
      </c>
    </row>
    <row r="585" spans="2:10" ht="25.5" x14ac:dyDescent="0.25">
      <c r="B585" s="401" t="s">
        <v>4286</v>
      </c>
      <c r="C585" s="401" t="s">
        <v>4454</v>
      </c>
      <c r="D585" s="448" t="s">
        <v>4455</v>
      </c>
      <c r="E585" s="401" t="s">
        <v>4177</v>
      </c>
      <c r="F585" s="449" t="s">
        <v>4165</v>
      </c>
      <c r="G585" s="403" t="s">
        <v>4166</v>
      </c>
      <c r="H585" s="223" t="s">
        <v>4167</v>
      </c>
      <c r="I585" s="480">
        <f>H589</f>
        <v>27.06</v>
      </c>
      <c r="J585" s="439" t="str">
        <f>UPPER(D585)</f>
        <v>PLACA DE SAÍDA</v>
      </c>
    </row>
    <row r="586" spans="2:10" x14ac:dyDescent="0.25">
      <c r="B586" s="404" t="s">
        <v>4161</v>
      </c>
      <c r="C586" s="404">
        <v>37539</v>
      </c>
      <c r="D586" s="450" t="str">
        <f>D585</f>
        <v>PLACA DE SAÍDA</v>
      </c>
      <c r="E586" s="404" t="s">
        <v>4113</v>
      </c>
      <c r="F586" s="451">
        <v>1</v>
      </c>
      <c r="G586" s="406">
        <f>IFERROR(VLOOKUP(C586,INS_05_2021!A:D,4,0),VLOOKUP(C586,SERV_05_2021!A:E,4,0))</f>
        <v>22.4</v>
      </c>
      <c r="H586" s="457">
        <f>TRUNC(F586*G586,2)</f>
        <v>22.4</v>
      </c>
    </row>
    <row r="587" spans="2:10" ht="25.5" x14ac:dyDescent="0.25">
      <c r="B587" s="404" t="s">
        <v>4163</v>
      </c>
      <c r="C587" s="408">
        <v>88248</v>
      </c>
      <c r="D587" s="450" t="s">
        <v>3902</v>
      </c>
      <c r="E587" s="404" t="s">
        <v>655</v>
      </c>
      <c r="F587" s="451">
        <v>0.15</v>
      </c>
      <c r="G587" s="406">
        <f>IFERROR(VLOOKUP(C587,INS_05_2021!A:D,4,0),VLOOKUP(C587,SERV_05_2021!A:E,4,0))</f>
        <v>13.48</v>
      </c>
      <c r="H587" s="457">
        <f>TRUNC(F587*G587,2)</f>
        <v>2.02</v>
      </c>
    </row>
    <row r="588" spans="2:10" ht="26.25" thickBot="1" x14ac:dyDescent="0.3">
      <c r="B588" s="404" t="s">
        <v>4163</v>
      </c>
      <c r="C588" s="408">
        <v>88267</v>
      </c>
      <c r="D588" s="450" t="s">
        <v>3919</v>
      </c>
      <c r="E588" s="404" t="s">
        <v>655</v>
      </c>
      <c r="F588" s="451">
        <v>0.15</v>
      </c>
      <c r="G588" s="406">
        <f>IFERROR(VLOOKUP(C588,INS_05_2021!A:D,4,0),VLOOKUP(C588,SERV_05_2021!A:E,4,0))</f>
        <v>17.66</v>
      </c>
      <c r="H588" s="457">
        <f>TRUNC(F588*G588,2)</f>
        <v>2.64</v>
      </c>
    </row>
    <row r="589" spans="2:10" ht="13.5" thickBot="1" x14ac:dyDescent="0.3">
      <c r="H589" s="456">
        <f>SUM(H586:H588)</f>
        <v>27.06</v>
      </c>
    </row>
    <row r="591" spans="2:10" ht="25.5" x14ac:dyDescent="0.25">
      <c r="B591" s="401" t="s">
        <v>4286</v>
      </c>
      <c r="C591" s="401" t="s">
        <v>4456</v>
      </c>
      <c r="D591" s="448" t="s">
        <v>4457</v>
      </c>
      <c r="E591" s="401" t="s">
        <v>4177</v>
      </c>
      <c r="F591" s="449" t="s">
        <v>4165</v>
      </c>
      <c r="G591" s="403" t="s">
        <v>4166</v>
      </c>
      <c r="H591" s="223" t="s">
        <v>4167</v>
      </c>
      <c r="I591" s="480">
        <f>H595</f>
        <v>27.06</v>
      </c>
      <c r="J591" s="439" t="str">
        <f>UPPER(D591)</f>
        <v>PLACA DIRECIONAL (ESQUERDA OU DIREITA)</v>
      </c>
    </row>
    <row r="592" spans="2:10" x14ac:dyDescent="0.25">
      <c r="B592" s="404" t="s">
        <v>4161</v>
      </c>
      <c r="C592" s="404">
        <v>37539</v>
      </c>
      <c r="D592" s="450" t="str">
        <f>D591</f>
        <v>PLACA DIRECIONAL (ESQUERDA OU DIREITA)</v>
      </c>
      <c r="E592" s="404" t="s">
        <v>4113</v>
      </c>
      <c r="F592" s="451">
        <v>1</v>
      </c>
      <c r="G592" s="406">
        <f>IFERROR(VLOOKUP(C592,INS_05_2021!A:D,4,0),VLOOKUP(C592,SERV_05_2021!A:E,4,0))</f>
        <v>22.4</v>
      </c>
      <c r="H592" s="457">
        <f>TRUNC(F592*G592,2)</f>
        <v>22.4</v>
      </c>
    </row>
    <row r="593" spans="2:10" ht="25.5" x14ac:dyDescent="0.25">
      <c r="B593" s="404" t="s">
        <v>4163</v>
      </c>
      <c r="C593" s="408">
        <v>88248</v>
      </c>
      <c r="D593" s="450" t="s">
        <v>3902</v>
      </c>
      <c r="E593" s="404" t="s">
        <v>655</v>
      </c>
      <c r="F593" s="451">
        <v>0.15</v>
      </c>
      <c r="G593" s="406">
        <f>IFERROR(VLOOKUP(C593,INS_05_2021!A:D,4,0),VLOOKUP(C593,SERV_05_2021!A:E,4,0))</f>
        <v>13.48</v>
      </c>
      <c r="H593" s="457">
        <f>TRUNC(F593*G593,2)</f>
        <v>2.02</v>
      </c>
    </row>
    <row r="594" spans="2:10" ht="26.25" thickBot="1" x14ac:dyDescent="0.3">
      <c r="B594" s="404" t="s">
        <v>4163</v>
      </c>
      <c r="C594" s="408">
        <v>88267</v>
      </c>
      <c r="D594" s="450" t="s">
        <v>3919</v>
      </c>
      <c r="E594" s="404" t="s">
        <v>655</v>
      </c>
      <c r="F594" s="451">
        <v>0.15</v>
      </c>
      <c r="G594" s="406">
        <f>IFERROR(VLOOKUP(C594,INS_05_2021!A:D,4,0),VLOOKUP(C594,SERV_05_2021!A:E,4,0))</f>
        <v>17.66</v>
      </c>
      <c r="H594" s="457">
        <f>TRUNC(F594*G594,2)</f>
        <v>2.64</v>
      </c>
    </row>
    <row r="595" spans="2:10" ht="13.5" thickBot="1" x14ac:dyDescent="0.3">
      <c r="H595" s="456">
        <f>SUM(H592:H594)</f>
        <v>27.06</v>
      </c>
    </row>
    <row r="597" spans="2:10" ht="25.5" x14ac:dyDescent="0.25">
      <c r="B597" s="401" t="s">
        <v>4286</v>
      </c>
      <c r="C597" s="401" t="s">
        <v>4458</v>
      </c>
      <c r="D597" s="448" t="s">
        <v>4459</v>
      </c>
      <c r="E597" s="401" t="s">
        <v>4177</v>
      </c>
      <c r="F597" s="449" t="s">
        <v>4165</v>
      </c>
      <c r="G597" s="403" t="s">
        <v>4166</v>
      </c>
      <c r="H597" s="223" t="s">
        <v>4167</v>
      </c>
      <c r="I597" s="480">
        <f>H601</f>
        <v>27.06</v>
      </c>
      <c r="J597" s="439" t="str">
        <f>UPPER(D597)</f>
        <v>PLACA DIRECIONAL (ESCADA DESCE)</v>
      </c>
    </row>
    <row r="598" spans="2:10" x14ac:dyDescent="0.25">
      <c r="B598" s="404" t="s">
        <v>4161</v>
      </c>
      <c r="C598" s="404">
        <v>37539</v>
      </c>
      <c r="D598" s="450" t="str">
        <f>D597</f>
        <v>PLACA DIRECIONAL (ESCADA DESCE)</v>
      </c>
      <c r="E598" s="404" t="s">
        <v>4113</v>
      </c>
      <c r="F598" s="451">
        <v>1</v>
      </c>
      <c r="G598" s="406">
        <f>IFERROR(VLOOKUP(C598,INS_05_2021!A:D,4,0),VLOOKUP(C598,SERV_05_2021!A:E,4,0))</f>
        <v>22.4</v>
      </c>
      <c r="H598" s="457">
        <f>TRUNC(F598*G598,2)</f>
        <v>22.4</v>
      </c>
    </row>
    <row r="599" spans="2:10" ht="25.5" x14ac:dyDescent="0.25">
      <c r="B599" s="404" t="s">
        <v>4163</v>
      </c>
      <c r="C599" s="408">
        <v>88248</v>
      </c>
      <c r="D599" s="450" t="s">
        <v>3902</v>
      </c>
      <c r="E599" s="404" t="s">
        <v>655</v>
      </c>
      <c r="F599" s="451">
        <v>0.15</v>
      </c>
      <c r="G599" s="406">
        <f>IFERROR(VLOOKUP(C599,INS_05_2021!A:D,4,0),VLOOKUP(C599,SERV_05_2021!A:E,4,0))</f>
        <v>13.48</v>
      </c>
      <c r="H599" s="457">
        <f>TRUNC(F599*G599,2)</f>
        <v>2.02</v>
      </c>
    </row>
    <row r="600" spans="2:10" ht="26.25" thickBot="1" x14ac:dyDescent="0.3">
      <c r="B600" s="404" t="s">
        <v>4163</v>
      </c>
      <c r="C600" s="408">
        <v>88267</v>
      </c>
      <c r="D600" s="450" t="s">
        <v>3919</v>
      </c>
      <c r="E600" s="404" t="s">
        <v>655</v>
      </c>
      <c r="F600" s="451">
        <v>0.15</v>
      </c>
      <c r="G600" s="406">
        <f>IFERROR(VLOOKUP(C600,INS_05_2021!A:D,4,0),VLOOKUP(C600,SERV_05_2021!A:E,4,0))</f>
        <v>17.66</v>
      </c>
      <c r="H600" s="457">
        <f>TRUNC(F600*G600,2)</f>
        <v>2.64</v>
      </c>
    </row>
    <row r="601" spans="2:10" ht="13.5" thickBot="1" x14ac:dyDescent="0.3">
      <c r="H601" s="456">
        <f>SUM(H598:H600)</f>
        <v>27.06</v>
      </c>
    </row>
    <row r="603" spans="2:10" ht="25.5" x14ac:dyDescent="0.25">
      <c r="B603" s="401" t="s">
        <v>4286</v>
      </c>
      <c r="C603" s="401" t="s">
        <v>4460</v>
      </c>
      <c r="D603" s="448" t="s">
        <v>4461</v>
      </c>
      <c r="E603" s="401" t="s">
        <v>4177</v>
      </c>
      <c r="F603" s="449" t="s">
        <v>4165</v>
      </c>
      <c r="G603" s="403" t="s">
        <v>4166</v>
      </c>
      <c r="H603" s="223" t="s">
        <v>4167</v>
      </c>
      <c r="I603" s="480">
        <f>H607</f>
        <v>30.57</v>
      </c>
      <c r="J603" s="439" t="str">
        <f>UPPER(D603)</f>
        <v>PLACA DE BOMBA DE INCÊNDIO</v>
      </c>
    </row>
    <row r="604" spans="2:10" x14ac:dyDescent="0.25">
      <c r="B604" s="404" t="s">
        <v>4161</v>
      </c>
      <c r="C604" s="404">
        <v>37556</v>
      </c>
      <c r="D604" s="450" t="str">
        <f>D603</f>
        <v>PLACA DE BOMBA DE INCÊNDIO</v>
      </c>
      <c r="E604" s="404" t="s">
        <v>4113</v>
      </c>
      <c r="F604" s="451">
        <v>1</v>
      </c>
      <c r="G604" s="406">
        <f>IFERROR(VLOOKUP(C604,INS_05_2021!A:D,4,0),VLOOKUP(C604,SERV_05_2021!A:E,4,0))</f>
        <v>25.91</v>
      </c>
      <c r="H604" s="457">
        <f>TRUNC(F604*G604,2)</f>
        <v>25.91</v>
      </c>
    </row>
    <row r="605" spans="2:10" ht="25.5" x14ac:dyDescent="0.25">
      <c r="B605" s="404" t="s">
        <v>4163</v>
      </c>
      <c r="C605" s="408">
        <v>88248</v>
      </c>
      <c r="D605" s="450" t="s">
        <v>3902</v>
      </c>
      <c r="E605" s="404" t="s">
        <v>655</v>
      </c>
      <c r="F605" s="451">
        <v>0.15</v>
      </c>
      <c r="G605" s="406">
        <f>IFERROR(VLOOKUP(C605,INS_05_2021!A:D,4,0),VLOOKUP(C605,SERV_05_2021!A:E,4,0))</f>
        <v>13.48</v>
      </c>
      <c r="H605" s="457">
        <f>TRUNC(F605*G605,2)</f>
        <v>2.02</v>
      </c>
    </row>
    <row r="606" spans="2:10" ht="26.25" thickBot="1" x14ac:dyDescent="0.3">
      <c r="B606" s="404" t="s">
        <v>4163</v>
      </c>
      <c r="C606" s="408">
        <v>88267</v>
      </c>
      <c r="D606" s="450" t="s">
        <v>3919</v>
      </c>
      <c r="E606" s="404" t="s">
        <v>655</v>
      </c>
      <c r="F606" s="451">
        <v>0.15</v>
      </c>
      <c r="G606" s="406">
        <f>IFERROR(VLOOKUP(C606,INS_05_2021!A:D,4,0),VLOOKUP(C606,SERV_05_2021!A:E,4,0))</f>
        <v>17.66</v>
      </c>
      <c r="H606" s="457">
        <f>TRUNC(F606*G606,2)</f>
        <v>2.64</v>
      </c>
    </row>
    <row r="607" spans="2:10" ht="13.5" thickBot="1" x14ac:dyDescent="0.3">
      <c r="H607" s="456">
        <f>SUM(H604:H606)</f>
        <v>30.57</v>
      </c>
    </row>
    <row r="609" spans="2:10" ht="25.5" x14ac:dyDescent="0.25">
      <c r="B609" s="401" t="s">
        <v>4286</v>
      </c>
      <c r="C609" s="401" t="s">
        <v>4462</v>
      </c>
      <c r="D609" s="448" t="s">
        <v>4463</v>
      </c>
      <c r="E609" s="401" t="s">
        <v>4177</v>
      </c>
      <c r="F609" s="449" t="s">
        <v>4165</v>
      </c>
      <c r="G609" s="403" t="s">
        <v>4166</v>
      </c>
      <c r="H609" s="223" t="s">
        <v>4167</v>
      </c>
      <c r="I609" s="480">
        <f>H613</f>
        <v>30.57</v>
      </c>
      <c r="J609" s="439" t="str">
        <f>UPPER(D609)</f>
        <v>PLACA DE PROIBIDO USO DE ELEVADOR CASO DE INCÊNDIO</v>
      </c>
    </row>
    <row r="610" spans="2:10" x14ac:dyDescent="0.25">
      <c r="B610" s="404" t="s">
        <v>4161</v>
      </c>
      <c r="C610" s="404">
        <v>37556</v>
      </c>
      <c r="D610" s="450" t="str">
        <f>D609</f>
        <v>PLACA DE PROIBIDO USO DE ELEVADOR CASO DE INCÊNDIO</v>
      </c>
      <c r="E610" s="404" t="s">
        <v>4113</v>
      </c>
      <c r="F610" s="451">
        <v>1</v>
      </c>
      <c r="G610" s="406">
        <f>IFERROR(VLOOKUP(C610,INS_05_2021!A:D,4,0),VLOOKUP(C610,SERV_05_2021!A:E,4,0))</f>
        <v>25.91</v>
      </c>
      <c r="H610" s="457">
        <f>TRUNC(F610*G610,2)</f>
        <v>25.91</v>
      </c>
    </row>
    <row r="611" spans="2:10" ht="25.5" x14ac:dyDescent="0.25">
      <c r="B611" s="404" t="s">
        <v>4163</v>
      </c>
      <c r="C611" s="408">
        <v>88248</v>
      </c>
      <c r="D611" s="450" t="s">
        <v>3902</v>
      </c>
      <c r="E611" s="404" t="s">
        <v>655</v>
      </c>
      <c r="F611" s="451">
        <v>0.15</v>
      </c>
      <c r="G611" s="406">
        <f>IFERROR(VLOOKUP(C611,INS_05_2021!A:D,4,0),VLOOKUP(C611,SERV_05_2021!A:E,4,0))</f>
        <v>13.48</v>
      </c>
      <c r="H611" s="457">
        <f>TRUNC(F611*G611,2)</f>
        <v>2.02</v>
      </c>
    </row>
    <row r="612" spans="2:10" ht="26.25" thickBot="1" x14ac:dyDescent="0.3">
      <c r="B612" s="404" t="s">
        <v>4163</v>
      </c>
      <c r="C612" s="408">
        <v>88267</v>
      </c>
      <c r="D612" s="450" t="s">
        <v>3919</v>
      </c>
      <c r="E612" s="404" t="s">
        <v>655</v>
      </c>
      <c r="F612" s="451">
        <v>0.15</v>
      </c>
      <c r="G612" s="406">
        <f>IFERROR(VLOOKUP(C612,INS_05_2021!A:D,4,0),VLOOKUP(C612,SERV_05_2021!A:E,4,0))</f>
        <v>17.66</v>
      </c>
      <c r="H612" s="457">
        <f>TRUNC(F612*G612,2)</f>
        <v>2.64</v>
      </c>
    </row>
    <row r="613" spans="2:10" ht="13.5" thickBot="1" x14ac:dyDescent="0.3">
      <c r="H613" s="456">
        <f>SUM(H610:H612)</f>
        <v>30.57</v>
      </c>
    </row>
    <row r="615" spans="2:10" ht="25.5" x14ac:dyDescent="0.25">
      <c r="B615" s="401" t="s">
        <v>4286</v>
      </c>
      <c r="C615" s="401" t="s">
        <v>4464</v>
      </c>
      <c r="D615" s="448" t="s">
        <v>4465</v>
      </c>
      <c r="E615" s="401" t="s">
        <v>4177</v>
      </c>
      <c r="F615" s="449" t="s">
        <v>4165</v>
      </c>
      <c r="G615" s="403" t="s">
        <v>4166</v>
      </c>
      <c r="H615" s="223" t="s">
        <v>4167</v>
      </c>
      <c r="I615" s="480">
        <f>H619</f>
        <v>30.57</v>
      </c>
      <c r="J615" s="439" t="str">
        <f>UPPER(D615)</f>
        <v>PLACA EXTINTOR PÓQUIMICO</v>
      </c>
    </row>
    <row r="616" spans="2:10" x14ac:dyDescent="0.25">
      <c r="B616" s="404" t="s">
        <v>4161</v>
      </c>
      <c r="C616" s="404">
        <v>37556</v>
      </c>
      <c r="D616" s="450" t="str">
        <f>D615</f>
        <v>PLACA EXTINTOR PÓQUIMICO</v>
      </c>
      <c r="E616" s="404" t="s">
        <v>4113</v>
      </c>
      <c r="F616" s="451">
        <v>1</v>
      </c>
      <c r="G616" s="406">
        <f>IFERROR(VLOOKUP(C616,INS_05_2021!A:D,4,0),VLOOKUP(C616,SERV_05_2021!A:E,4,0))</f>
        <v>25.91</v>
      </c>
      <c r="H616" s="457">
        <f>TRUNC(F616*G616,2)</f>
        <v>25.91</v>
      </c>
    </row>
    <row r="617" spans="2:10" ht="25.5" x14ac:dyDescent="0.25">
      <c r="B617" s="404" t="s">
        <v>4163</v>
      </c>
      <c r="C617" s="408">
        <v>88248</v>
      </c>
      <c r="D617" s="450" t="s">
        <v>3902</v>
      </c>
      <c r="E617" s="404" t="s">
        <v>655</v>
      </c>
      <c r="F617" s="451">
        <v>0.15</v>
      </c>
      <c r="G617" s="406">
        <f>IFERROR(VLOOKUP(C617,INS_05_2021!A:D,4,0),VLOOKUP(C617,SERV_05_2021!A:E,4,0))</f>
        <v>13.48</v>
      </c>
      <c r="H617" s="457">
        <f>TRUNC(F617*G617,2)</f>
        <v>2.02</v>
      </c>
    </row>
    <row r="618" spans="2:10" ht="26.25" thickBot="1" x14ac:dyDescent="0.3">
      <c r="B618" s="404" t="s">
        <v>4163</v>
      </c>
      <c r="C618" s="408">
        <v>88267</v>
      </c>
      <c r="D618" s="450" t="s">
        <v>3919</v>
      </c>
      <c r="E618" s="404" t="s">
        <v>655</v>
      </c>
      <c r="F618" s="451">
        <v>0.15</v>
      </c>
      <c r="G618" s="406">
        <f>IFERROR(VLOOKUP(C618,INS_05_2021!A:D,4,0),VLOOKUP(C618,SERV_05_2021!A:E,4,0))</f>
        <v>17.66</v>
      </c>
      <c r="H618" s="457">
        <f>TRUNC(F618*G618,2)</f>
        <v>2.64</v>
      </c>
    </row>
    <row r="619" spans="2:10" ht="13.5" thickBot="1" x14ac:dyDescent="0.3">
      <c r="H619" s="456">
        <f>SUM(H616:H618)</f>
        <v>30.57</v>
      </c>
    </row>
    <row r="621" spans="2:10" ht="25.5" x14ac:dyDescent="0.25">
      <c r="B621" s="401" t="s">
        <v>4286</v>
      </c>
      <c r="C621" s="401" t="s">
        <v>4466</v>
      </c>
      <c r="D621" s="448" t="s">
        <v>4467</v>
      </c>
      <c r="E621" s="401" t="s">
        <v>4177</v>
      </c>
      <c r="F621" s="449" t="s">
        <v>4165</v>
      </c>
      <c r="G621" s="403" t="s">
        <v>4166</v>
      </c>
      <c r="H621" s="223" t="s">
        <v>4167</v>
      </c>
      <c r="I621" s="480">
        <f>H625</f>
        <v>30.57</v>
      </c>
      <c r="J621" s="439" t="str">
        <f>UPPER(D621)</f>
        <v>PLACA EXTINTOR ÁGUA</v>
      </c>
    </row>
    <row r="622" spans="2:10" x14ac:dyDescent="0.25">
      <c r="B622" s="404" t="s">
        <v>4161</v>
      </c>
      <c r="C622" s="404">
        <v>37556</v>
      </c>
      <c r="D622" s="450" t="str">
        <f>D621</f>
        <v>PLACA EXTINTOR ÁGUA</v>
      </c>
      <c r="E622" s="404" t="s">
        <v>4113</v>
      </c>
      <c r="F622" s="451">
        <v>1</v>
      </c>
      <c r="G622" s="406">
        <f>IFERROR(VLOOKUP(C622,INS_05_2021!A:D,4,0),VLOOKUP(C622,SERV_05_2021!A:E,4,0))</f>
        <v>25.91</v>
      </c>
      <c r="H622" s="457">
        <f>TRUNC(F622*G622,2)</f>
        <v>25.91</v>
      </c>
    </row>
    <row r="623" spans="2:10" ht="25.5" x14ac:dyDescent="0.25">
      <c r="B623" s="404" t="s">
        <v>4163</v>
      </c>
      <c r="C623" s="408">
        <v>88248</v>
      </c>
      <c r="D623" s="450" t="s">
        <v>3902</v>
      </c>
      <c r="E623" s="404" t="s">
        <v>655</v>
      </c>
      <c r="F623" s="451">
        <v>0.15</v>
      </c>
      <c r="G623" s="406">
        <f>IFERROR(VLOOKUP(C623,INS_05_2021!A:D,4,0),VLOOKUP(C623,SERV_05_2021!A:E,4,0))</f>
        <v>13.48</v>
      </c>
      <c r="H623" s="457">
        <f>TRUNC(F623*G623,2)</f>
        <v>2.02</v>
      </c>
    </row>
    <row r="624" spans="2:10" ht="26.25" thickBot="1" x14ac:dyDescent="0.3">
      <c r="B624" s="404" t="s">
        <v>4163</v>
      </c>
      <c r="C624" s="408">
        <v>88267</v>
      </c>
      <c r="D624" s="450" t="s">
        <v>3919</v>
      </c>
      <c r="E624" s="404" t="s">
        <v>655</v>
      </c>
      <c r="F624" s="451">
        <v>0.15</v>
      </c>
      <c r="G624" s="406">
        <f>IFERROR(VLOOKUP(C624,INS_05_2021!A:D,4,0),VLOOKUP(C624,SERV_05_2021!A:E,4,0))</f>
        <v>17.66</v>
      </c>
      <c r="H624" s="457">
        <f>TRUNC(F624*G624,2)</f>
        <v>2.64</v>
      </c>
    </row>
    <row r="625" spans="2:10" ht="13.5" thickBot="1" x14ac:dyDescent="0.3">
      <c r="H625" s="456">
        <f>SUM(H622:H624)</f>
        <v>30.57</v>
      </c>
    </row>
    <row r="627" spans="2:10" ht="25.5" x14ac:dyDescent="0.25">
      <c r="B627" s="401" t="s">
        <v>4286</v>
      </c>
      <c r="C627" s="401" t="s">
        <v>4468</v>
      </c>
      <c r="D627" s="448" t="s">
        <v>4469</v>
      </c>
      <c r="E627" s="401" t="s">
        <v>4177</v>
      </c>
      <c r="F627" s="449" t="s">
        <v>4165</v>
      </c>
      <c r="G627" s="403" t="s">
        <v>4166</v>
      </c>
      <c r="H627" s="223" t="s">
        <v>4167</v>
      </c>
      <c r="I627" s="480">
        <f>H631</f>
        <v>30.74</v>
      </c>
      <c r="J627" s="439" t="str">
        <f>UPPER(D627)</f>
        <v>SINALIZAÇÃO DE PISO DIM. BORDA DE 30 CM EM AMARELO E QUADRADO VERMELHO DE 70CM. CONFORME O PROJETO EM ANEXO.</v>
      </c>
    </row>
    <row r="628" spans="2:10" ht="25.5" x14ac:dyDescent="0.25">
      <c r="B628" s="404" t="s">
        <v>4161</v>
      </c>
      <c r="C628" s="404" t="s">
        <v>14039</v>
      </c>
      <c r="D628" s="450" t="s">
        <v>3458</v>
      </c>
      <c r="E628" s="404" t="s">
        <v>337</v>
      </c>
      <c r="F628" s="451">
        <v>1.1000000000000001</v>
      </c>
      <c r="G628" s="406">
        <f>H1376</f>
        <v>16.63</v>
      </c>
      <c r="H628" s="457">
        <f>TRUNC(F628*G628,2)</f>
        <v>18.29</v>
      </c>
    </row>
    <row r="629" spans="2:10" ht="25.5" x14ac:dyDescent="0.25">
      <c r="B629" s="404" t="s">
        <v>4163</v>
      </c>
      <c r="C629" s="408">
        <v>88248</v>
      </c>
      <c r="D629" s="450" t="s">
        <v>3902</v>
      </c>
      <c r="E629" s="404" t="s">
        <v>655</v>
      </c>
      <c r="F629" s="451">
        <v>0.4</v>
      </c>
      <c r="G629" s="406">
        <f>IFERROR(VLOOKUP(C629,INS_05_2021!A:D,4,0),VLOOKUP(C629,SERV_05_2021!A:E,4,0))</f>
        <v>13.48</v>
      </c>
      <c r="H629" s="457">
        <f>TRUNC(F629*G629,2)</f>
        <v>5.39</v>
      </c>
    </row>
    <row r="630" spans="2:10" ht="26.25" thickBot="1" x14ac:dyDescent="0.3">
      <c r="B630" s="404" t="s">
        <v>4163</v>
      </c>
      <c r="C630" s="408">
        <v>88267</v>
      </c>
      <c r="D630" s="450" t="s">
        <v>3919</v>
      </c>
      <c r="E630" s="404" t="s">
        <v>655</v>
      </c>
      <c r="F630" s="451">
        <v>0.4</v>
      </c>
      <c r="G630" s="406">
        <f>IFERROR(VLOOKUP(C630,INS_05_2021!A:D,4,0),VLOOKUP(C630,SERV_05_2021!A:E,4,0))</f>
        <v>17.66</v>
      </c>
      <c r="H630" s="457">
        <f>TRUNC(F630*G630,2)</f>
        <v>7.06</v>
      </c>
    </row>
    <row r="631" spans="2:10" ht="13.5" thickBot="1" x14ac:dyDescent="0.3">
      <c r="H631" s="456">
        <f>SUM(H628:H630)</f>
        <v>30.74</v>
      </c>
    </row>
    <row r="633" spans="2:10" ht="25.5" x14ac:dyDescent="0.25">
      <c r="B633" s="401" t="s">
        <v>4286</v>
      </c>
      <c r="C633" s="401" t="s">
        <v>4471</v>
      </c>
      <c r="D633" s="448" t="s">
        <v>4470</v>
      </c>
      <c r="E633" s="401" t="s">
        <v>4177</v>
      </c>
      <c r="F633" s="449" t="s">
        <v>4165</v>
      </c>
      <c r="G633" s="403" t="s">
        <v>4166</v>
      </c>
      <c r="H633" s="223" t="s">
        <v>4167</v>
      </c>
      <c r="I633" s="480">
        <f>H637</f>
        <v>38.36</v>
      </c>
      <c r="J633" s="439" t="str">
        <f>UPPER(D633)</f>
        <v>SINALIZAÇÃO DE BOTOEIRA</v>
      </c>
    </row>
    <row r="634" spans="2:10" x14ac:dyDescent="0.25">
      <c r="B634" s="404" t="s">
        <v>4161</v>
      </c>
      <c r="C634" s="404">
        <v>37556</v>
      </c>
      <c r="D634" s="450" t="str">
        <f>D633</f>
        <v>SINALIZAÇÃO DE BOTOEIRA</v>
      </c>
      <c r="E634" s="404" t="s">
        <v>4113</v>
      </c>
      <c r="F634" s="451">
        <v>1</v>
      </c>
      <c r="G634" s="406">
        <f>IFERROR(VLOOKUP(C634,INS_05_2021!A:D,4,0),VLOOKUP(C634,SERV_05_2021!A:E,4,0))</f>
        <v>25.91</v>
      </c>
      <c r="H634" s="457">
        <f>TRUNC(F634*G634,2)</f>
        <v>25.91</v>
      </c>
    </row>
    <row r="635" spans="2:10" ht="25.5" x14ac:dyDescent="0.25">
      <c r="B635" s="404" t="s">
        <v>4163</v>
      </c>
      <c r="C635" s="408">
        <v>88248</v>
      </c>
      <c r="D635" s="450" t="s">
        <v>3902</v>
      </c>
      <c r="E635" s="404" t="s">
        <v>655</v>
      </c>
      <c r="F635" s="451">
        <v>0.4</v>
      </c>
      <c r="G635" s="406">
        <f>IFERROR(VLOOKUP(C635,INS_05_2021!A:D,4,0),VLOOKUP(C635,SERV_05_2021!A:E,4,0))</f>
        <v>13.48</v>
      </c>
      <c r="H635" s="457">
        <f>TRUNC(F635*G635,2)</f>
        <v>5.39</v>
      </c>
    </row>
    <row r="636" spans="2:10" ht="26.25" thickBot="1" x14ac:dyDescent="0.3">
      <c r="B636" s="404" t="s">
        <v>4163</v>
      </c>
      <c r="C636" s="408">
        <v>88267</v>
      </c>
      <c r="D636" s="450" t="s">
        <v>3919</v>
      </c>
      <c r="E636" s="404" t="s">
        <v>655</v>
      </c>
      <c r="F636" s="451">
        <v>0.4</v>
      </c>
      <c r="G636" s="406">
        <f>IFERROR(VLOOKUP(C636,INS_05_2021!A:D,4,0),VLOOKUP(C636,SERV_05_2021!A:E,4,0))</f>
        <v>17.66</v>
      </c>
      <c r="H636" s="457">
        <f>TRUNC(F636*G636,2)</f>
        <v>7.06</v>
      </c>
    </row>
    <row r="637" spans="2:10" ht="13.5" thickBot="1" x14ac:dyDescent="0.3">
      <c r="H637" s="456">
        <f>SUM(H634:H636)</f>
        <v>38.36</v>
      </c>
    </row>
    <row r="639" spans="2:10" ht="25.5" x14ac:dyDescent="0.25">
      <c r="B639" s="401" t="s">
        <v>4286</v>
      </c>
      <c r="C639" s="401" t="s">
        <v>4472</v>
      </c>
      <c r="D639" s="448" t="s">
        <v>4473</v>
      </c>
      <c r="E639" s="401" t="s">
        <v>4177</v>
      </c>
      <c r="F639" s="449" t="s">
        <v>4165</v>
      </c>
      <c r="G639" s="403" t="s">
        <v>4166</v>
      </c>
      <c r="H639" s="223" t="s">
        <v>4167</v>
      </c>
      <c r="I639" s="480">
        <f>H643</f>
        <v>38.36</v>
      </c>
      <c r="J639" s="439" t="str">
        <f>UPPER(D639)</f>
        <v>SINALIZAÇÃO DE SIRENE</v>
      </c>
    </row>
    <row r="640" spans="2:10" x14ac:dyDescent="0.25">
      <c r="B640" s="404" t="s">
        <v>4161</v>
      </c>
      <c r="C640" s="404">
        <v>37556</v>
      </c>
      <c r="D640" s="450" t="str">
        <f>D639</f>
        <v>SINALIZAÇÃO DE SIRENE</v>
      </c>
      <c r="E640" s="404" t="s">
        <v>4113</v>
      </c>
      <c r="F640" s="451">
        <v>1</v>
      </c>
      <c r="G640" s="406">
        <f>IFERROR(VLOOKUP(C640,INS_05_2021!A:D,4,0),VLOOKUP(C640,SERV_05_2021!A:E,4,0))</f>
        <v>25.91</v>
      </c>
      <c r="H640" s="457">
        <f>TRUNC(F640*G640,2)</f>
        <v>25.91</v>
      </c>
    </row>
    <row r="641" spans="2:10" ht="25.5" x14ac:dyDescent="0.25">
      <c r="B641" s="404" t="s">
        <v>4163</v>
      </c>
      <c r="C641" s="408">
        <v>88248</v>
      </c>
      <c r="D641" s="450" t="s">
        <v>3902</v>
      </c>
      <c r="E641" s="404" t="s">
        <v>655</v>
      </c>
      <c r="F641" s="451">
        <v>0.4</v>
      </c>
      <c r="G641" s="406">
        <f>IFERROR(VLOOKUP(C641,INS_05_2021!A:D,4,0),VLOOKUP(C641,SERV_05_2021!A:E,4,0))</f>
        <v>13.48</v>
      </c>
      <c r="H641" s="457">
        <f>TRUNC(F641*G641,2)</f>
        <v>5.39</v>
      </c>
    </row>
    <row r="642" spans="2:10" ht="26.25" thickBot="1" x14ac:dyDescent="0.3">
      <c r="B642" s="404" t="s">
        <v>4163</v>
      </c>
      <c r="C642" s="408">
        <v>88267</v>
      </c>
      <c r="D642" s="450" t="s">
        <v>3919</v>
      </c>
      <c r="E642" s="404" t="s">
        <v>655</v>
      </c>
      <c r="F642" s="451">
        <v>0.4</v>
      </c>
      <c r="G642" s="406">
        <f>IFERROR(VLOOKUP(C642,INS_05_2021!A:D,4,0),VLOOKUP(C642,SERV_05_2021!A:E,4,0))</f>
        <v>17.66</v>
      </c>
      <c r="H642" s="457">
        <f>TRUNC(F642*G642,2)</f>
        <v>7.06</v>
      </c>
    </row>
    <row r="643" spans="2:10" ht="13.5" thickBot="1" x14ac:dyDescent="0.3">
      <c r="H643" s="456">
        <f>SUM(H640:H642)</f>
        <v>38.36</v>
      </c>
    </row>
    <row r="645" spans="2:10" ht="25.5" x14ac:dyDescent="0.25">
      <c r="B645" s="401" t="s">
        <v>4286</v>
      </c>
      <c r="C645" s="401" t="s">
        <v>4474</v>
      </c>
      <c r="D645" s="448" t="s">
        <v>4475</v>
      </c>
      <c r="E645" s="401" t="s">
        <v>4177</v>
      </c>
      <c r="F645" s="449" t="s">
        <v>4165</v>
      </c>
      <c r="G645" s="403" t="s">
        <v>4166</v>
      </c>
      <c r="H645" s="223" t="s">
        <v>4167</v>
      </c>
      <c r="I645" s="480">
        <f>H649</f>
        <v>38.36</v>
      </c>
      <c r="J645" s="439" t="str">
        <f>UPPER(D645)</f>
        <v>SINALIZAÇÃO DE CENTRAL</v>
      </c>
    </row>
    <row r="646" spans="2:10" x14ac:dyDescent="0.25">
      <c r="B646" s="404" t="s">
        <v>4161</v>
      </c>
      <c r="C646" s="404">
        <v>37556</v>
      </c>
      <c r="D646" s="450" t="str">
        <f>D645</f>
        <v>SINALIZAÇÃO DE CENTRAL</v>
      </c>
      <c r="E646" s="404" t="s">
        <v>4113</v>
      </c>
      <c r="F646" s="451">
        <v>1</v>
      </c>
      <c r="G646" s="406">
        <f>IFERROR(VLOOKUP(C646,INS_05_2021!A:D,4,0),VLOOKUP(C646,SERV_05_2021!A:E,4,0))</f>
        <v>25.91</v>
      </c>
      <c r="H646" s="457">
        <f>TRUNC(F646*G646,2)</f>
        <v>25.91</v>
      </c>
    </row>
    <row r="647" spans="2:10" ht="25.5" x14ac:dyDescent="0.25">
      <c r="B647" s="404" t="s">
        <v>4163</v>
      </c>
      <c r="C647" s="408">
        <v>88248</v>
      </c>
      <c r="D647" s="450" t="s">
        <v>3902</v>
      </c>
      <c r="E647" s="404" t="s">
        <v>655</v>
      </c>
      <c r="F647" s="451">
        <v>0.4</v>
      </c>
      <c r="G647" s="406">
        <f>IFERROR(VLOOKUP(C647,INS_05_2021!A:D,4,0),VLOOKUP(C647,SERV_05_2021!A:E,4,0))</f>
        <v>13.48</v>
      </c>
      <c r="H647" s="457">
        <f>TRUNC(F647*G647,2)</f>
        <v>5.39</v>
      </c>
    </row>
    <row r="648" spans="2:10" ht="26.25" thickBot="1" x14ac:dyDescent="0.3">
      <c r="B648" s="404" t="s">
        <v>4163</v>
      </c>
      <c r="C648" s="408">
        <v>88267</v>
      </c>
      <c r="D648" s="450" t="s">
        <v>3919</v>
      </c>
      <c r="E648" s="404" t="s">
        <v>655</v>
      </c>
      <c r="F648" s="451">
        <v>0.4</v>
      </c>
      <c r="G648" s="406">
        <f>IFERROR(VLOOKUP(C648,INS_05_2021!A:D,4,0),VLOOKUP(C648,SERV_05_2021!A:E,4,0))</f>
        <v>17.66</v>
      </c>
      <c r="H648" s="457">
        <f>TRUNC(F648*G648,2)</f>
        <v>7.06</v>
      </c>
    </row>
    <row r="649" spans="2:10" ht="13.5" thickBot="1" x14ac:dyDescent="0.3">
      <c r="H649" s="456">
        <f>SUM(H646:H648)</f>
        <v>38.36</v>
      </c>
    </row>
    <row r="651" spans="2:10" ht="25.5" x14ac:dyDescent="0.25">
      <c r="B651" s="401" t="s">
        <v>4286</v>
      </c>
      <c r="C651" s="401" t="s">
        <v>4476</v>
      </c>
      <c r="D651" s="448" t="s">
        <v>4512</v>
      </c>
      <c r="E651" s="401" t="s">
        <v>4177</v>
      </c>
      <c r="F651" s="449" t="s">
        <v>4165</v>
      </c>
      <c r="G651" s="403" t="s">
        <v>4166</v>
      </c>
      <c r="H651" s="223" t="s">
        <v>4167</v>
      </c>
      <c r="I651" s="480">
        <f>H655</f>
        <v>33.71</v>
      </c>
      <c r="J651" s="439" t="str">
        <f>UPPER(D651)</f>
        <v>ILUMINAÇÃO DE EMERGENCIA 30 LED</v>
      </c>
    </row>
    <row r="652" spans="2:10" x14ac:dyDescent="0.25">
      <c r="B652" s="404" t="s">
        <v>4161</v>
      </c>
      <c r="C652" s="404">
        <v>38774</v>
      </c>
      <c r="D652" s="450" t="str">
        <f>D651</f>
        <v>ILUMINAÇÃO DE EMERGENCIA 30 LED</v>
      </c>
      <c r="E652" s="404" t="s">
        <v>4113</v>
      </c>
      <c r="F652" s="451">
        <v>1</v>
      </c>
      <c r="G652" s="406">
        <f>IFERROR(VLOOKUP(C652,INS_05_2021!A:D,4,0),VLOOKUP(C652,SERV_05_2021!A:E,4,0))</f>
        <v>17.559999999999999</v>
      </c>
      <c r="H652" s="457">
        <f>TRUNC(F652*G652,2)</f>
        <v>17.559999999999999</v>
      </c>
    </row>
    <row r="653" spans="2:10" x14ac:dyDescent="0.25">
      <c r="B653" s="404" t="s">
        <v>4163</v>
      </c>
      <c r="C653" s="408">
        <v>88247</v>
      </c>
      <c r="D653" s="450" t="s">
        <v>3901</v>
      </c>
      <c r="E653" s="404" t="s">
        <v>655</v>
      </c>
      <c r="F653" s="451">
        <v>0.5</v>
      </c>
      <c r="G653" s="406">
        <f>IFERROR(VLOOKUP(C653,INS_05_2021!A:D,4,0),VLOOKUP(C653,SERV_05_2021!A:E,4,0))</f>
        <v>14</v>
      </c>
      <c r="H653" s="457">
        <f>TRUNC(F653*G653,2)</f>
        <v>7</v>
      </c>
    </row>
    <row r="654" spans="2:10" ht="13.5" thickBot="1" x14ac:dyDescent="0.3">
      <c r="B654" s="404" t="s">
        <v>4163</v>
      </c>
      <c r="C654" s="408">
        <v>88264</v>
      </c>
      <c r="D654" s="450" t="s">
        <v>3916</v>
      </c>
      <c r="E654" s="404" t="s">
        <v>655</v>
      </c>
      <c r="F654" s="451">
        <v>0.5</v>
      </c>
      <c r="G654" s="406">
        <f>IFERROR(VLOOKUP(C654,INS_05_2021!A:D,4,0),VLOOKUP(C654,SERV_05_2021!A:E,4,0))</f>
        <v>18.3</v>
      </c>
      <c r="H654" s="457">
        <f>TRUNC(F654*G654,2)</f>
        <v>9.15</v>
      </c>
    </row>
    <row r="655" spans="2:10" ht="13.5" thickBot="1" x14ac:dyDescent="0.3">
      <c r="H655" s="456">
        <f>SUM(H652:H654)</f>
        <v>33.71</v>
      </c>
    </row>
    <row r="657" spans="2:10" ht="25.5" x14ac:dyDescent="0.25">
      <c r="B657" s="401" t="s">
        <v>4286</v>
      </c>
      <c r="C657" s="401" t="s">
        <v>4477</v>
      </c>
      <c r="D657" s="448" t="s">
        <v>4513</v>
      </c>
      <c r="E657" s="401" t="s">
        <v>4177</v>
      </c>
      <c r="F657" s="449" t="s">
        <v>4165</v>
      </c>
      <c r="G657" s="403" t="s">
        <v>4166</v>
      </c>
      <c r="H657" s="223" t="s">
        <v>4167</v>
      </c>
      <c r="I657" s="480">
        <f>H661</f>
        <v>209.52999999999997</v>
      </c>
      <c r="J657" s="439" t="str">
        <f>UPPER(D657)</f>
        <v>BLOCO AUTONOMO 1200 LUMENS</v>
      </c>
    </row>
    <row r="658" spans="2:10" x14ac:dyDescent="0.25">
      <c r="B658" s="404" t="s">
        <v>4161</v>
      </c>
      <c r="C658" s="404" t="s">
        <v>4478</v>
      </c>
      <c r="D658" s="450" t="str">
        <f>D657</f>
        <v>BLOCO AUTONOMO 1200 LUMENS</v>
      </c>
      <c r="E658" s="404" t="s">
        <v>4113</v>
      </c>
      <c r="F658" s="451">
        <v>1</v>
      </c>
      <c r="G658" s="406">
        <f>COTAÇÃO!T5</f>
        <v>183.69</v>
      </c>
      <c r="H658" s="457">
        <f>TRUNC(F658*G658,2)</f>
        <v>183.69</v>
      </c>
    </row>
    <row r="659" spans="2:10" x14ac:dyDescent="0.25">
      <c r="B659" s="404" t="s">
        <v>4163</v>
      </c>
      <c r="C659" s="408">
        <v>88247</v>
      </c>
      <c r="D659" s="450" t="s">
        <v>3901</v>
      </c>
      <c r="E659" s="404" t="s">
        <v>655</v>
      </c>
      <c r="F659" s="451">
        <v>0.8</v>
      </c>
      <c r="G659" s="406">
        <f>IFERROR(VLOOKUP(C659,INS_05_2021!A:D,4,0),VLOOKUP(C659,SERV_05_2021!A:E,4,0))</f>
        <v>14</v>
      </c>
      <c r="H659" s="457">
        <f>TRUNC(F659*G659,2)</f>
        <v>11.2</v>
      </c>
    </row>
    <row r="660" spans="2:10" ht="13.5" thickBot="1" x14ac:dyDescent="0.3">
      <c r="B660" s="404" t="s">
        <v>4163</v>
      </c>
      <c r="C660" s="408">
        <v>88264</v>
      </c>
      <c r="D660" s="450" t="s">
        <v>3916</v>
      </c>
      <c r="E660" s="404" t="s">
        <v>655</v>
      </c>
      <c r="F660" s="451">
        <v>0.8</v>
      </c>
      <c r="G660" s="406">
        <f>IFERROR(VLOOKUP(C660,INS_05_2021!A:D,4,0),VLOOKUP(C660,SERV_05_2021!A:E,4,0))</f>
        <v>18.3</v>
      </c>
      <c r="H660" s="457">
        <f>TRUNC(F660*G660,2)</f>
        <v>14.64</v>
      </c>
    </row>
    <row r="661" spans="2:10" ht="13.5" thickBot="1" x14ac:dyDescent="0.3">
      <c r="H661" s="456">
        <f>SUM(H658:H660)</f>
        <v>209.52999999999997</v>
      </c>
    </row>
    <row r="663" spans="2:10" ht="38.25" x14ac:dyDescent="0.25">
      <c r="B663" s="401" t="s">
        <v>4286</v>
      </c>
      <c r="C663" s="401" t="s">
        <v>4479</v>
      </c>
      <c r="D663" s="448" t="s">
        <v>4480</v>
      </c>
      <c r="E663" s="401" t="s">
        <v>4177</v>
      </c>
      <c r="F663" s="449" t="s">
        <v>4165</v>
      </c>
      <c r="G663" s="403" t="s">
        <v>4166</v>
      </c>
      <c r="H663" s="223" t="s">
        <v>4167</v>
      </c>
      <c r="I663" s="480">
        <f>H672</f>
        <v>1355.4299999999998</v>
      </c>
      <c r="J663" s="439" t="str">
        <f>UPPER(D663)</f>
        <v>HIDRANTE  75X45X17CM, INCLUSIVE REGISTRO ANGULAR 45, ADAPTADOR STORZ 2.1/2POL, DUAS MANGUEIRA 38MM DE 15M E ESGUINCHO 16MM</v>
      </c>
    </row>
    <row r="664" spans="2:10" ht="51" x14ac:dyDescent="0.25">
      <c r="B664" s="404" t="s">
        <v>4161</v>
      </c>
      <c r="C664" s="408">
        <v>10521</v>
      </c>
      <c r="D664" s="450" t="s">
        <v>4481</v>
      </c>
      <c r="E664" s="404" t="s">
        <v>239</v>
      </c>
      <c r="F664" s="451">
        <v>1</v>
      </c>
      <c r="G664" s="406" t="s">
        <v>4137</v>
      </c>
      <c r="H664" s="457">
        <f>TRUNC(F664*G664,2)</f>
        <v>201.49</v>
      </c>
    </row>
    <row r="665" spans="2:10" ht="25.5" x14ac:dyDescent="0.25">
      <c r="B665" s="404" t="s">
        <v>4161</v>
      </c>
      <c r="C665" s="404">
        <v>10899</v>
      </c>
      <c r="D665" s="450" t="s">
        <v>4482</v>
      </c>
      <c r="E665" s="404" t="s">
        <v>239</v>
      </c>
      <c r="F665" s="451">
        <v>1</v>
      </c>
      <c r="G665" s="406">
        <f>IFERROR(VLOOKUP(C665,INS_05_2021!A:D,4,0),VLOOKUP(C665,SERV_05_2021!A:E,4,0))</f>
        <v>66.92</v>
      </c>
      <c r="H665" s="457">
        <f>TRUNC(F665*G665,2)</f>
        <v>66.92</v>
      </c>
    </row>
    <row r="666" spans="2:10" ht="38.25" x14ac:dyDescent="0.25">
      <c r="B666" s="404" t="s">
        <v>4161</v>
      </c>
      <c r="C666" s="404">
        <v>20965</v>
      </c>
      <c r="D666" s="450" t="s">
        <v>4488</v>
      </c>
      <c r="E666" s="404" t="s">
        <v>239</v>
      </c>
      <c r="F666" s="451">
        <v>1</v>
      </c>
      <c r="G666" s="406">
        <f>IFERROR(VLOOKUP(C666,INS_05_2021!A:D,4,0),VLOOKUP(C666,SERV_05_2021!A:E,4,0))</f>
        <v>55.27</v>
      </c>
      <c r="H666" s="457">
        <f t="shared" ref="H666:H671" si="20">TRUNC(F666*G666,2)</f>
        <v>55.27</v>
      </c>
    </row>
    <row r="667" spans="2:10" ht="51" x14ac:dyDescent="0.25">
      <c r="B667" s="404" t="s">
        <v>4161</v>
      </c>
      <c r="C667" s="404">
        <v>10904</v>
      </c>
      <c r="D667" s="450" t="s">
        <v>4483</v>
      </c>
      <c r="E667" s="404" t="s">
        <v>239</v>
      </c>
      <c r="F667" s="451">
        <v>1</v>
      </c>
      <c r="G667" s="406">
        <f>IFERROR(VLOOKUP(C667,INS_05_2021!A:D,4,0),VLOOKUP(C667,SERV_05_2021!A:E,4,0))</f>
        <v>152.76</v>
      </c>
      <c r="H667" s="457">
        <f t="shared" si="20"/>
        <v>152.76</v>
      </c>
    </row>
    <row r="668" spans="2:10" ht="25.5" x14ac:dyDescent="0.25">
      <c r="B668" s="404" t="s">
        <v>4161</v>
      </c>
      <c r="C668" s="404">
        <v>20972</v>
      </c>
      <c r="D668" s="450" t="s">
        <v>4484</v>
      </c>
      <c r="E668" s="404" t="s">
        <v>239</v>
      </c>
      <c r="F668" s="451">
        <v>1</v>
      </c>
      <c r="G668" s="406">
        <f>IFERROR(VLOOKUP(C668,INS_05_2021!A:D,4,0),VLOOKUP(C668,SERV_05_2021!A:E,4,0))</f>
        <v>109.11</v>
      </c>
      <c r="H668" s="457">
        <f t="shared" si="20"/>
        <v>109.11</v>
      </c>
    </row>
    <row r="669" spans="2:10" ht="38.25" x14ac:dyDescent="0.25">
      <c r="B669" s="404" t="s">
        <v>4161</v>
      </c>
      <c r="C669" s="404">
        <v>21029</v>
      </c>
      <c r="D669" s="450" t="s">
        <v>4485</v>
      </c>
      <c r="E669" s="404" t="s">
        <v>239</v>
      </c>
      <c r="F669" s="451">
        <v>2</v>
      </c>
      <c r="G669" s="406">
        <f>IFERROR(VLOOKUP(C669,INS_05_2021!A:D,4,0),VLOOKUP(C669,SERV_05_2021!A:E,4,0))</f>
        <v>329.5</v>
      </c>
      <c r="H669" s="457">
        <f t="shared" si="20"/>
        <v>659</v>
      </c>
    </row>
    <row r="670" spans="2:10" ht="25.5" x14ac:dyDescent="0.25">
      <c r="B670" s="404" t="s">
        <v>4163</v>
      </c>
      <c r="C670" s="408">
        <v>88267</v>
      </c>
      <c r="D670" s="450" t="s">
        <v>3919</v>
      </c>
      <c r="E670" s="404" t="s">
        <v>655</v>
      </c>
      <c r="F670" s="451">
        <v>3.5</v>
      </c>
      <c r="G670" s="406">
        <f>IFERROR(VLOOKUP(C670,INS_05_2021!A:D,4,0),VLOOKUP(C670,SERV_05_2021!A:E,4,0))</f>
        <v>17.66</v>
      </c>
      <c r="H670" s="457">
        <f t="shared" si="20"/>
        <v>61.81</v>
      </c>
    </row>
    <row r="671" spans="2:10" ht="13.5" thickBot="1" x14ac:dyDescent="0.3">
      <c r="B671" s="404" t="s">
        <v>4163</v>
      </c>
      <c r="C671" s="408">
        <v>88316</v>
      </c>
      <c r="D671" s="450" t="s">
        <v>3960</v>
      </c>
      <c r="E671" s="404" t="s">
        <v>655</v>
      </c>
      <c r="F671" s="451">
        <v>3.5</v>
      </c>
      <c r="G671" s="406">
        <f>IFERROR(VLOOKUP(C671,INS_05_2021!A:D,4,0),VLOOKUP(C671,SERV_05_2021!A:E,4,0))</f>
        <v>14.02</v>
      </c>
      <c r="H671" s="457">
        <f t="shared" si="20"/>
        <v>49.07</v>
      </c>
    </row>
    <row r="672" spans="2:10" ht="13.5" thickBot="1" x14ac:dyDescent="0.3">
      <c r="H672" s="456">
        <f>SUM(H664:H671)</f>
        <v>1355.4299999999998</v>
      </c>
    </row>
    <row r="674" spans="2:10" ht="25.5" x14ac:dyDescent="0.25">
      <c r="B674" s="401" t="s">
        <v>4286</v>
      </c>
      <c r="C674" s="401" t="s">
        <v>4487</v>
      </c>
      <c r="D674" s="448" t="s">
        <v>4486</v>
      </c>
      <c r="E674" s="401" t="s">
        <v>4177</v>
      </c>
      <c r="F674" s="449" t="s">
        <v>4165</v>
      </c>
      <c r="G674" s="403" t="s">
        <v>4166</v>
      </c>
      <c r="H674" s="223" t="s">
        <v>4167</v>
      </c>
      <c r="I674" s="480">
        <f>H681</f>
        <v>641.16</v>
      </c>
      <c r="J674" s="439" t="str">
        <f>UPPER(D674)</f>
        <v>HIDRANTE  75X45X17CM, INCLUSIVE REGISTRO ANGULAR 45, ADAPTADOR STORZ 2.1/2POL (PASSEIO DE PAREDE)</v>
      </c>
    </row>
    <row r="675" spans="2:10" ht="51" x14ac:dyDescent="0.25">
      <c r="B675" s="404" t="s">
        <v>4161</v>
      </c>
      <c r="C675" s="408">
        <v>10521</v>
      </c>
      <c r="D675" s="450" t="s">
        <v>4481</v>
      </c>
      <c r="E675" s="404" t="s">
        <v>239</v>
      </c>
      <c r="F675" s="451">
        <v>1</v>
      </c>
      <c r="G675" s="406" t="s">
        <v>4137</v>
      </c>
      <c r="H675" s="457">
        <f t="shared" ref="H675:H680" si="21">TRUNC(F675*G675,2)</f>
        <v>201.49</v>
      </c>
    </row>
    <row r="676" spans="2:10" ht="25.5" x14ac:dyDescent="0.25">
      <c r="B676" s="404" t="s">
        <v>4161</v>
      </c>
      <c r="C676" s="404">
        <v>10899</v>
      </c>
      <c r="D676" s="450" t="s">
        <v>4482</v>
      </c>
      <c r="E676" s="404" t="s">
        <v>239</v>
      </c>
      <c r="F676" s="451">
        <v>1</v>
      </c>
      <c r="G676" s="406">
        <f>IFERROR(VLOOKUP(C676,INS_05_2021!A:D,4,0),VLOOKUP(C676,SERV_05_2021!A:E,4,0))</f>
        <v>66.92</v>
      </c>
      <c r="H676" s="457">
        <f t="shared" si="21"/>
        <v>66.92</v>
      </c>
    </row>
    <row r="677" spans="2:10" ht="51" x14ac:dyDescent="0.25">
      <c r="B677" s="404" t="s">
        <v>4161</v>
      </c>
      <c r="C677" s="404">
        <v>10904</v>
      </c>
      <c r="D677" s="450" t="s">
        <v>4483</v>
      </c>
      <c r="E677" s="404" t="s">
        <v>239</v>
      </c>
      <c r="F677" s="451">
        <v>1</v>
      </c>
      <c r="G677" s="406">
        <f>IFERROR(VLOOKUP(C677,INS_05_2021!A:D,4,0),VLOOKUP(C677,SERV_05_2021!A:E,4,0))</f>
        <v>152.76</v>
      </c>
      <c r="H677" s="457">
        <f t="shared" si="21"/>
        <v>152.76</v>
      </c>
    </row>
    <row r="678" spans="2:10" ht="25.5" x14ac:dyDescent="0.25">
      <c r="B678" s="404" t="s">
        <v>4161</v>
      </c>
      <c r="C678" s="404">
        <v>20972</v>
      </c>
      <c r="D678" s="450" t="s">
        <v>4484</v>
      </c>
      <c r="E678" s="404" t="s">
        <v>239</v>
      </c>
      <c r="F678" s="451">
        <v>1</v>
      </c>
      <c r="G678" s="406">
        <f>IFERROR(VLOOKUP(C678,INS_05_2021!A:D,4,0),VLOOKUP(C678,SERV_05_2021!A:E,4,0))</f>
        <v>109.11</v>
      </c>
      <c r="H678" s="457">
        <f t="shared" si="21"/>
        <v>109.11</v>
      </c>
    </row>
    <row r="679" spans="2:10" ht="25.5" x14ac:dyDescent="0.25">
      <c r="B679" s="404" t="s">
        <v>4163</v>
      </c>
      <c r="C679" s="408">
        <v>88267</v>
      </c>
      <c r="D679" s="450" t="s">
        <v>3919</v>
      </c>
      <c r="E679" s="404" t="s">
        <v>655</v>
      </c>
      <c r="F679" s="451">
        <v>3.5</v>
      </c>
      <c r="G679" s="406">
        <f>IFERROR(VLOOKUP(C679,INS_05_2021!A:D,4,0),VLOOKUP(C679,SERV_05_2021!A:E,4,0))</f>
        <v>17.66</v>
      </c>
      <c r="H679" s="457">
        <f t="shared" si="21"/>
        <v>61.81</v>
      </c>
    </row>
    <row r="680" spans="2:10" ht="13.5" thickBot="1" x14ac:dyDescent="0.3">
      <c r="B680" s="404" t="s">
        <v>4163</v>
      </c>
      <c r="C680" s="408">
        <v>88316</v>
      </c>
      <c r="D680" s="450" t="s">
        <v>3960</v>
      </c>
      <c r="E680" s="404" t="s">
        <v>655</v>
      </c>
      <c r="F680" s="451">
        <v>3.5</v>
      </c>
      <c r="G680" s="406">
        <f>IFERROR(VLOOKUP(C680,INS_05_2021!A:D,4,0),VLOOKUP(C680,SERV_05_2021!A:E,4,0))</f>
        <v>14.02</v>
      </c>
      <c r="H680" s="457">
        <f t="shared" si="21"/>
        <v>49.07</v>
      </c>
    </row>
    <row r="681" spans="2:10" ht="13.5" thickBot="1" x14ac:dyDescent="0.3">
      <c r="H681" s="456">
        <f>SUM(H675:H680)</f>
        <v>641.16</v>
      </c>
    </row>
    <row r="683" spans="2:10" ht="25.5" x14ac:dyDescent="0.25">
      <c r="B683" s="401" t="s">
        <v>4286</v>
      </c>
      <c r="C683" s="401" t="s">
        <v>4489</v>
      </c>
      <c r="D683" s="448" t="s">
        <v>4490</v>
      </c>
      <c r="E683" s="401" t="s">
        <v>4177</v>
      </c>
      <c r="F683" s="449" t="s">
        <v>4165</v>
      </c>
      <c r="G683" s="403" t="s">
        <v>4166</v>
      </c>
      <c r="H683" s="223" t="s">
        <v>4167</v>
      </c>
      <c r="I683" s="480">
        <f>H688</f>
        <v>404.25</v>
      </c>
      <c r="J683" s="439" t="str">
        <f>UPPER(D683)</f>
        <v>QUADRO DE COMANDO DA BOMBA DE INCÊNDIO (CAIXA LIGA/DESLIGA + CONTACTORA)</v>
      </c>
    </row>
    <row r="684" spans="2:10" x14ac:dyDescent="0.25">
      <c r="B684" s="404" t="s">
        <v>4163</v>
      </c>
      <c r="C684" s="404">
        <v>1614</v>
      </c>
      <c r="D684" s="450" t="s">
        <v>5280</v>
      </c>
      <c r="E684" s="404" t="s">
        <v>655</v>
      </c>
      <c r="F684" s="451">
        <v>1</v>
      </c>
      <c r="G684" s="406">
        <f>IFERROR(VLOOKUP(C684,INS_05_2021!A:D,4,0),VLOOKUP(C684,SERV_05_2021!A:E,4,0))</f>
        <v>235.11</v>
      </c>
      <c r="H684" s="457">
        <f>TRUNC(F684*G684,2)</f>
        <v>235.11</v>
      </c>
    </row>
    <row r="685" spans="2:10" x14ac:dyDescent="0.25">
      <c r="B685" s="404" t="s">
        <v>4163</v>
      </c>
      <c r="C685" s="404">
        <v>39796</v>
      </c>
      <c r="D685" s="450" t="s">
        <v>5281</v>
      </c>
      <c r="E685" s="404" t="s">
        <v>655</v>
      </c>
      <c r="F685" s="451">
        <v>1</v>
      </c>
      <c r="G685" s="406">
        <f>IFERROR(VLOOKUP(C685,INS_05_2021!A:D,4,0),VLOOKUP(C685,SERV_05_2021!A:E,4,0))</f>
        <v>72.239999999999995</v>
      </c>
      <c r="H685" s="457">
        <f>TRUNC(F685*G685,2)</f>
        <v>72.239999999999995</v>
      </c>
    </row>
    <row r="686" spans="2:10" x14ac:dyDescent="0.25">
      <c r="B686" s="404" t="s">
        <v>4163</v>
      </c>
      <c r="C686" s="408">
        <v>88247</v>
      </c>
      <c r="D686" s="450" t="s">
        <v>3901</v>
      </c>
      <c r="E686" s="404" t="s">
        <v>655</v>
      </c>
      <c r="F686" s="451">
        <v>3</v>
      </c>
      <c r="G686" s="406">
        <f>IFERROR(VLOOKUP(C686,INS_05_2021!A:D,4,0),VLOOKUP(C686,SERV_05_2021!A:E,4,0))</f>
        <v>14</v>
      </c>
      <c r="H686" s="457">
        <f>TRUNC(F686*G686,2)</f>
        <v>42</v>
      </c>
    </row>
    <row r="687" spans="2:10" ht="13.5" thickBot="1" x14ac:dyDescent="0.3">
      <c r="B687" s="404" t="s">
        <v>4163</v>
      </c>
      <c r="C687" s="408">
        <v>88264</v>
      </c>
      <c r="D687" s="450" t="s">
        <v>3916</v>
      </c>
      <c r="E687" s="404" t="s">
        <v>655</v>
      </c>
      <c r="F687" s="451">
        <v>3</v>
      </c>
      <c r="G687" s="406">
        <f>IFERROR(VLOOKUP(C687,INS_05_2021!A:D,4,0),VLOOKUP(C687,SERV_05_2021!A:E,4,0))</f>
        <v>18.3</v>
      </c>
      <c r="H687" s="457">
        <f>TRUNC(F687*G687,2)</f>
        <v>54.9</v>
      </c>
    </row>
    <row r="688" spans="2:10" ht="13.5" thickBot="1" x14ac:dyDescent="0.3">
      <c r="H688" s="456">
        <f>SUM(H684:H687)</f>
        <v>404.25</v>
      </c>
    </row>
    <row r="690" spans="2:10" ht="25.5" x14ac:dyDescent="0.25">
      <c r="B690" s="401" t="s">
        <v>4286</v>
      </c>
      <c r="C690" s="401" t="s">
        <v>4491</v>
      </c>
      <c r="D690" s="448" t="s">
        <v>4492</v>
      </c>
      <c r="E690" s="401" t="s">
        <v>4177</v>
      </c>
      <c r="F690" s="449" t="s">
        <v>4165</v>
      </c>
      <c r="G690" s="403" t="s">
        <v>4166</v>
      </c>
      <c r="H690" s="223" t="s">
        <v>4167</v>
      </c>
      <c r="I690" s="480">
        <f>H694</f>
        <v>127.42999999999999</v>
      </c>
      <c r="J690" s="439" t="str">
        <f>UPPER(D690)</f>
        <v>BOTOEIRA MANUAL</v>
      </c>
    </row>
    <row r="691" spans="2:10" x14ac:dyDescent="0.25">
      <c r="B691" s="404" t="s">
        <v>4161</v>
      </c>
      <c r="C691" s="404" t="s">
        <v>4493</v>
      </c>
      <c r="D691" s="450" t="str">
        <f>D690</f>
        <v>BOTOEIRA MANUAL</v>
      </c>
      <c r="E691" s="404" t="s">
        <v>4113</v>
      </c>
      <c r="F691" s="451">
        <v>1</v>
      </c>
      <c r="G691" s="406">
        <f>COTAÇÃO!T6</f>
        <v>95.135000000000005</v>
      </c>
      <c r="H691" s="457">
        <f>TRUNC(F691*G691,2)</f>
        <v>95.13</v>
      </c>
    </row>
    <row r="692" spans="2:10" x14ac:dyDescent="0.25">
      <c r="B692" s="404" t="s">
        <v>4163</v>
      </c>
      <c r="C692" s="408">
        <v>88247</v>
      </c>
      <c r="D692" s="450" t="s">
        <v>3901</v>
      </c>
      <c r="E692" s="404" t="s">
        <v>655</v>
      </c>
      <c r="F692" s="451">
        <v>1</v>
      </c>
      <c r="G692" s="406">
        <f>IFERROR(VLOOKUP(C692,INS_05_2021!A:D,4,0),VLOOKUP(C692,SERV_05_2021!A:E,4,0))</f>
        <v>14</v>
      </c>
      <c r="H692" s="457">
        <f>TRUNC(F692*G692,2)</f>
        <v>14</v>
      </c>
    </row>
    <row r="693" spans="2:10" ht="13.5" thickBot="1" x14ac:dyDescent="0.3">
      <c r="B693" s="404" t="s">
        <v>4163</v>
      </c>
      <c r="C693" s="408">
        <v>88264</v>
      </c>
      <c r="D693" s="450" t="s">
        <v>3916</v>
      </c>
      <c r="E693" s="404" t="s">
        <v>655</v>
      </c>
      <c r="F693" s="451">
        <v>1</v>
      </c>
      <c r="G693" s="406">
        <f>IFERROR(VLOOKUP(C693,INS_05_2021!A:D,4,0),VLOOKUP(C693,SERV_05_2021!A:E,4,0))</f>
        <v>18.3</v>
      </c>
      <c r="H693" s="457">
        <f>TRUNC(F693*G693,2)</f>
        <v>18.3</v>
      </c>
    </row>
    <row r="694" spans="2:10" ht="13.5" thickBot="1" x14ac:dyDescent="0.3">
      <c r="H694" s="456">
        <f>SUM(H691:H693)</f>
        <v>127.42999999999999</v>
      </c>
    </row>
    <row r="696" spans="2:10" ht="25.5" x14ac:dyDescent="0.25">
      <c r="B696" s="401" t="s">
        <v>4286</v>
      </c>
      <c r="C696" s="401" t="s">
        <v>4494</v>
      </c>
      <c r="D696" s="448" t="s">
        <v>4496</v>
      </c>
      <c r="E696" s="401" t="s">
        <v>4177</v>
      </c>
      <c r="F696" s="449" t="s">
        <v>4165</v>
      </c>
      <c r="G696" s="403" t="s">
        <v>4166</v>
      </c>
      <c r="H696" s="223" t="s">
        <v>4167</v>
      </c>
      <c r="I696" s="480">
        <f>H700</f>
        <v>510.06</v>
      </c>
      <c r="J696" s="439" t="str">
        <f>UPPER(D696)</f>
        <v>BOTOEIRA DE BOMBA</v>
      </c>
    </row>
    <row r="697" spans="2:10" x14ac:dyDescent="0.25">
      <c r="B697" s="404" t="s">
        <v>4161</v>
      </c>
      <c r="C697" s="404" t="s">
        <v>4495</v>
      </c>
      <c r="D697" s="450" t="str">
        <f>D696</f>
        <v>BOTOEIRA DE BOMBA</v>
      </c>
      <c r="E697" s="404" t="s">
        <v>4113</v>
      </c>
      <c r="F697" s="451">
        <v>1</v>
      </c>
      <c r="G697" s="406">
        <f>COTAÇÃO!T7</f>
        <v>477.76</v>
      </c>
      <c r="H697" s="457">
        <f>TRUNC(F697*G697,2)</f>
        <v>477.76</v>
      </c>
    </row>
    <row r="698" spans="2:10" x14ac:dyDescent="0.25">
      <c r="B698" s="404" t="s">
        <v>4163</v>
      </c>
      <c r="C698" s="408">
        <v>88247</v>
      </c>
      <c r="D698" s="450" t="s">
        <v>3901</v>
      </c>
      <c r="E698" s="404" t="s">
        <v>655</v>
      </c>
      <c r="F698" s="451">
        <v>1</v>
      </c>
      <c r="G698" s="406">
        <f>IFERROR(VLOOKUP(C698,INS_05_2021!A:D,4,0),VLOOKUP(C698,SERV_05_2021!A:E,4,0))</f>
        <v>14</v>
      </c>
      <c r="H698" s="457">
        <f>TRUNC(F698*G698,2)</f>
        <v>14</v>
      </c>
    </row>
    <row r="699" spans="2:10" ht="13.5" thickBot="1" x14ac:dyDescent="0.3">
      <c r="B699" s="404" t="s">
        <v>4163</v>
      </c>
      <c r="C699" s="408">
        <v>88264</v>
      </c>
      <c r="D699" s="450" t="s">
        <v>3916</v>
      </c>
      <c r="E699" s="404" t="s">
        <v>655</v>
      </c>
      <c r="F699" s="451">
        <v>1</v>
      </c>
      <c r="G699" s="406">
        <f>IFERROR(VLOOKUP(C699,INS_05_2021!A:D,4,0),VLOOKUP(C699,SERV_05_2021!A:E,4,0))</f>
        <v>18.3</v>
      </c>
      <c r="H699" s="457">
        <f>TRUNC(F699*G699,2)</f>
        <v>18.3</v>
      </c>
    </row>
    <row r="700" spans="2:10" ht="13.5" thickBot="1" x14ac:dyDescent="0.3">
      <c r="H700" s="456">
        <f>SUM(H697:H699)</f>
        <v>510.06</v>
      </c>
    </row>
    <row r="702" spans="2:10" ht="25.5" x14ac:dyDescent="0.25">
      <c r="B702" s="401" t="s">
        <v>4286</v>
      </c>
      <c r="C702" s="401" t="s">
        <v>4498</v>
      </c>
      <c r="D702" s="448" t="s">
        <v>4497</v>
      </c>
      <c r="E702" s="401" t="s">
        <v>4177</v>
      </c>
      <c r="F702" s="449" t="s">
        <v>4165</v>
      </c>
      <c r="G702" s="403" t="s">
        <v>4166</v>
      </c>
      <c r="H702" s="223" t="s">
        <v>4167</v>
      </c>
      <c r="I702" s="480">
        <f>H706</f>
        <v>204.42000000000002</v>
      </c>
      <c r="J702" s="439" t="str">
        <f>UPPER(D702)</f>
        <v>SIRENE DE ALARME</v>
      </c>
    </row>
    <row r="703" spans="2:10" x14ac:dyDescent="0.25">
      <c r="B703" s="404" t="s">
        <v>4161</v>
      </c>
      <c r="C703" s="404" t="s">
        <v>4499</v>
      </c>
      <c r="D703" s="450" t="str">
        <f>D702</f>
        <v>SIRENE DE ALARME</v>
      </c>
      <c r="E703" s="404" t="s">
        <v>4113</v>
      </c>
      <c r="F703" s="451">
        <v>1</v>
      </c>
      <c r="G703" s="406">
        <f>COTAÇÃO!T8</f>
        <v>172.125</v>
      </c>
      <c r="H703" s="457">
        <f>TRUNC(F703*G703,2)</f>
        <v>172.12</v>
      </c>
    </row>
    <row r="704" spans="2:10" x14ac:dyDescent="0.25">
      <c r="B704" s="404" t="s">
        <v>4163</v>
      </c>
      <c r="C704" s="408">
        <v>88247</v>
      </c>
      <c r="D704" s="450" t="s">
        <v>3901</v>
      </c>
      <c r="E704" s="404" t="s">
        <v>655</v>
      </c>
      <c r="F704" s="451">
        <v>1</v>
      </c>
      <c r="G704" s="406">
        <f>IFERROR(VLOOKUP(C704,INS_05_2021!A:D,4,0),VLOOKUP(C704,SERV_05_2021!A:E,4,0))</f>
        <v>14</v>
      </c>
      <c r="H704" s="457">
        <f>TRUNC(F704*G704,2)</f>
        <v>14</v>
      </c>
    </row>
    <row r="705" spans="2:10" ht="13.5" thickBot="1" x14ac:dyDescent="0.3">
      <c r="B705" s="404" t="s">
        <v>4163</v>
      </c>
      <c r="C705" s="408">
        <v>88264</v>
      </c>
      <c r="D705" s="450" t="s">
        <v>3916</v>
      </c>
      <c r="E705" s="404" t="s">
        <v>655</v>
      </c>
      <c r="F705" s="451">
        <v>1</v>
      </c>
      <c r="G705" s="406">
        <f>IFERROR(VLOOKUP(C705,INS_05_2021!A:D,4,0),VLOOKUP(C705,SERV_05_2021!A:E,4,0))</f>
        <v>18.3</v>
      </c>
      <c r="H705" s="457">
        <f>TRUNC(F705*G705,2)</f>
        <v>18.3</v>
      </c>
    </row>
    <row r="706" spans="2:10" ht="13.5" thickBot="1" x14ac:dyDescent="0.3">
      <c r="H706" s="456">
        <f>SUM(H703:H705)</f>
        <v>204.42000000000002</v>
      </c>
    </row>
    <row r="708" spans="2:10" ht="25.5" x14ac:dyDescent="0.25">
      <c r="B708" s="401" t="s">
        <v>4286</v>
      </c>
      <c r="C708" s="401" t="s">
        <v>4501</v>
      </c>
      <c r="D708" s="448" t="s">
        <v>4500</v>
      </c>
      <c r="E708" s="401" t="s">
        <v>4177</v>
      </c>
      <c r="F708" s="449" t="s">
        <v>4165</v>
      </c>
      <c r="G708" s="403" t="s">
        <v>4166</v>
      </c>
      <c r="H708" s="223" t="s">
        <v>4167</v>
      </c>
      <c r="I708" s="480">
        <f>H712</f>
        <v>552.59</v>
      </c>
      <c r="J708" s="439" t="str">
        <f>UPPER(D708)</f>
        <v>CENTRAL DE ALARME 24V</v>
      </c>
    </row>
    <row r="709" spans="2:10" x14ac:dyDescent="0.25">
      <c r="B709" s="404" t="s">
        <v>4161</v>
      </c>
      <c r="C709" s="404" t="s">
        <v>9831</v>
      </c>
      <c r="D709" s="450" t="str">
        <f>D708</f>
        <v>CENTRAL DE ALARME 24V</v>
      </c>
      <c r="E709" s="404" t="s">
        <v>4113</v>
      </c>
      <c r="F709" s="451">
        <v>1</v>
      </c>
      <c r="G709" s="406">
        <v>487.99</v>
      </c>
      <c r="H709" s="457">
        <f>TRUNC(F709*G709,2)</f>
        <v>487.99</v>
      </c>
    </row>
    <row r="710" spans="2:10" x14ac:dyDescent="0.25">
      <c r="B710" s="404" t="s">
        <v>4163</v>
      </c>
      <c r="C710" s="408">
        <v>88247</v>
      </c>
      <c r="D710" s="450" t="s">
        <v>3901</v>
      </c>
      <c r="E710" s="404" t="s">
        <v>655</v>
      </c>
      <c r="F710" s="451">
        <v>2</v>
      </c>
      <c r="G710" s="406">
        <f>IFERROR(VLOOKUP(C710,INS_05_2021!A:D,4,0),VLOOKUP(C710,SERV_05_2021!A:E,4,0))</f>
        <v>14</v>
      </c>
      <c r="H710" s="457">
        <f>TRUNC(F710*G710,2)</f>
        <v>28</v>
      </c>
    </row>
    <row r="711" spans="2:10" ht="13.5" thickBot="1" x14ac:dyDescent="0.3">
      <c r="B711" s="404" t="s">
        <v>4163</v>
      </c>
      <c r="C711" s="408">
        <v>88264</v>
      </c>
      <c r="D711" s="450" t="s">
        <v>3916</v>
      </c>
      <c r="E711" s="404" t="s">
        <v>655</v>
      </c>
      <c r="F711" s="451">
        <v>2</v>
      </c>
      <c r="G711" s="406">
        <f>IFERROR(VLOOKUP(C711,INS_05_2021!A:D,4,0),VLOOKUP(C711,SERV_05_2021!A:E,4,0))</f>
        <v>18.3</v>
      </c>
      <c r="H711" s="457">
        <f>TRUNC(F711*G711,2)</f>
        <v>36.6</v>
      </c>
    </row>
    <row r="712" spans="2:10" ht="13.5" thickBot="1" x14ac:dyDescent="0.3">
      <c r="H712" s="456">
        <f>SUM(H709:H711)</f>
        <v>552.59</v>
      </c>
    </row>
    <row r="714" spans="2:10" ht="25.5" x14ac:dyDescent="0.25">
      <c r="B714" s="401" t="s">
        <v>4286</v>
      </c>
      <c r="C714" s="401" t="s">
        <v>4503</v>
      </c>
      <c r="D714" s="448" t="s">
        <v>4502</v>
      </c>
      <c r="E714" s="401" t="s">
        <v>4177</v>
      </c>
      <c r="F714" s="449" t="s">
        <v>4165</v>
      </c>
      <c r="G714" s="403" t="s">
        <v>4166</v>
      </c>
      <c r="H714" s="223" t="s">
        <v>4167</v>
      </c>
      <c r="I714" s="480">
        <f>H718</f>
        <v>438.11</v>
      </c>
      <c r="J714" s="439" t="str">
        <f>UPPER(D714)</f>
        <v>BATERIA DE 12V (LIGAR EM SERIE P/ GERAR 24V)</v>
      </c>
    </row>
    <row r="715" spans="2:10" x14ac:dyDescent="0.25">
      <c r="B715" s="404" t="s">
        <v>4161</v>
      </c>
      <c r="C715" s="404" t="s">
        <v>4504</v>
      </c>
      <c r="D715" s="450" t="str">
        <f>D714</f>
        <v>BATERIA DE 12V (LIGAR EM SERIE P/ GERAR 24V)</v>
      </c>
      <c r="E715" s="404" t="s">
        <v>4113</v>
      </c>
      <c r="F715" s="451">
        <v>2</v>
      </c>
      <c r="G715" s="406">
        <f>COTAÇÃO!T9</f>
        <v>214.21</v>
      </c>
      <c r="H715" s="457">
        <f>TRUNC(F715*G715,2)</f>
        <v>428.42</v>
      </c>
    </row>
    <row r="716" spans="2:10" x14ac:dyDescent="0.25">
      <c r="B716" s="404" t="s">
        <v>4163</v>
      </c>
      <c r="C716" s="408">
        <v>88247</v>
      </c>
      <c r="D716" s="450" t="s">
        <v>3901</v>
      </c>
      <c r="E716" s="404" t="s">
        <v>655</v>
      </c>
      <c r="F716" s="451">
        <v>0.3</v>
      </c>
      <c r="G716" s="406">
        <f>IFERROR(VLOOKUP(C716,INS_05_2021!A:D,4,0),VLOOKUP(C716,SERV_05_2021!A:E,4,0))</f>
        <v>14</v>
      </c>
      <c r="H716" s="457">
        <f>TRUNC(F716*G716,2)</f>
        <v>4.2</v>
      </c>
    </row>
    <row r="717" spans="2:10" ht="13.5" thickBot="1" x14ac:dyDescent="0.3">
      <c r="B717" s="404" t="s">
        <v>4163</v>
      </c>
      <c r="C717" s="408">
        <v>88264</v>
      </c>
      <c r="D717" s="450" t="s">
        <v>3916</v>
      </c>
      <c r="E717" s="404" t="s">
        <v>655</v>
      </c>
      <c r="F717" s="451">
        <v>0.3</v>
      </c>
      <c r="G717" s="406">
        <f>IFERROR(VLOOKUP(C717,INS_05_2021!A:D,4,0),VLOOKUP(C717,SERV_05_2021!A:E,4,0))</f>
        <v>18.3</v>
      </c>
      <c r="H717" s="457">
        <f>TRUNC(F717*G717,2)</f>
        <v>5.49</v>
      </c>
    </row>
    <row r="718" spans="2:10" ht="13.5" thickBot="1" x14ac:dyDescent="0.3">
      <c r="H718" s="456">
        <f>SUM(H715:H717)</f>
        <v>438.11</v>
      </c>
    </row>
    <row r="720" spans="2:10" ht="25.5" x14ac:dyDescent="0.25">
      <c r="B720" s="401" t="s">
        <v>4286</v>
      </c>
      <c r="C720" s="401" t="s">
        <v>4508</v>
      </c>
      <c r="D720" s="448" t="s">
        <v>4509</v>
      </c>
      <c r="E720" s="401" t="s">
        <v>4177</v>
      </c>
      <c r="F720" s="449" t="s">
        <v>4165</v>
      </c>
      <c r="G720" s="403" t="s">
        <v>4166</v>
      </c>
      <c r="H720" s="223" t="s">
        <v>4167</v>
      </c>
      <c r="I720" s="480">
        <f>H724</f>
        <v>3432.7500000000005</v>
      </c>
      <c r="J720" s="439" t="str">
        <f>UPPER(D720)</f>
        <v>BOMBA DE INCÊNDIO 5CV</v>
      </c>
    </row>
    <row r="721" spans="2:10" x14ac:dyDescent="0.25">
      <c r="B721" s="404" t="s">
        <v>4161</v>
      </c>
      <c r="C721" s="404">
        <v>738</v>
      </c>
      <c r="D721" s="450" t="str">
        <f>D720</f>
        <v>BOMBA DE INCÊNDIO 5CV</v>
      </c>
      <c r="E721" s="404" t="s">
        <v>4113</v>
      </c>
      <c r="F721" s="451">
        <v>1</v>
      </c>
      <c r="G721" s="406">
        <f>IFERROR(VLOOKUP(C721,INS_05_2021!A:D,4,0),VLOOKUP(C721,SERV_05_2021!A:E,4,0))</f>
        <v>3306.07</v>
      </c>
      <c r="H721" s="457">
        <f>TRUNC(F721*G721,2)</f>
        <v>3306.07</v>
      </c>
    </row>
    <row r="722" spans="2:10" x14ac:dyDescent="0.25">
      <c r="B722" s="404" t="s">
        <v>4163</v>
      </c>
      <c r="C722" s="408">
        <v>88251</v>
      </c>
      <c r="D722" s="450" t="s">
        <v>3901</v>
      </c>
      <c r="E722" s="404" t="s">
        <v>655</v>
      </c>
      <c r="F722" s="451">
        <v>4</v>
      </c>
      <c r="G722" s="406">
        <f>IFERROR(VLOOKUP(C722,INS_05_2021!A:D,4,0),VLOOKUP(C722,SERV_05_2021!A:E,4,0))</f>
        <v>14.09</v>
      </c>
      <c r="H722" s="457">
        <f>TRUNC(F722*G722,2)</f>
        <v>56.36</v>
      </c>
    </row>
    <row r="723" spans="2:10" ht="13.5" thickBot="1" x14ac:dyDescent="0.3">
      <c r="B723" s="404" t="s">
        <v>4163</v>
      </c>
      <c r="C723" s="408">
        <v>88315</v>
      </c>
      <c r="D723" s="450" t="s">
        <v>3916</v>
      </c>
      <c r="E723" s="404" t="s">
        <v>655</v>
      </c>
      <c r="F723" s="451">
        <v>4</v>
      </c>
      <c r="G723" s="406">
        <f>IFERROR(VLOOKUP(C723,INS_05_2021!A:D,4,0),VLOOKUP(C723,SERV_05_2021!A:E,4,0))</f>
        <v>17.579999999999998</v>
      </c>
      <c r="H723" s="457">
        <f>TRUNC(F723*G723,2)</f>
        <v>70.319999999999993</v>
      </c>
    </row>
    <row r="724" spans="2:10" ht="13.5" thickBot="1" x14ac:dyDescent="0.3">
      <c r="H724" s="456">
        <f>SUM(H721:H723)</f>
        <v>3432.7500000000005</v>
      </c>
    </row>
    <row r="726" spans="2:10" ht="25.5" x14ac:dyDescent="0.25">
      <c r="B726" s="401" t="s">
        <v>4286</v>
      </c>
      <c r="C726" s="401" t="s">
        <v>4527</v>
      </c>
      <c r="D726" s="448" t="s">
        <v>4529</v>
      </c>
      <c r="E726" s="401" t="s">
        <v>187</v>
      </c>
      <c r="F726" s="449" t="s">
        <v>4165</v>
      </c>
      <c r="G726" s="403" t="s">
        <v>4166</v>
      </c>
      <c r="H726" s="223" t="s">
        <v>4167</v>
      </c>
      <c r="I726" s="480">
        <f>H730</f>
        <v>32.950000000000003</v>
      </c>
      <c r="J726" s="439" t="str">
        <f>UPPER(D726)</f>
        <v>ELETRODUTO DE COR VERMELHO 3/4 POL</v>
      </c>
    </row>
    <row r="727" spans="2:10" x14ac:dyDescent="0.25">
      <c r="B727" s="404" t="s">
        <v>4161</v>
      </c>
      <c r="C727" s="404" t="s">
        <v>4528</v>
      </c>
      <c r="D727" s="450" t="str">
        <f>D726</f>
        <v>ELETRODUTO DE COR VERMELHO 3/4 POL</v>
      </c>
      <c r="E727" s="404" t="s">
        <v>187</v>
      </c>
      <c r="F727" s="451">
        <v>1</v>
      </c>
      <c r="G727" s="406">
        <f>COTAÇÃO!T10</f>
        <v>23.465</v>
      </c>
      <c r="H727" s="457">
        <f>TRUNC(F727*G727,2)</f>
        <v>23.46</v>
      </c>
    </row>
    <row r="728" spans="2:10" x14ac:dyDescent="0.25">
      <c r="B728" s="404" t="s">
        <v>4163</v>
      </c>
      <c r="C728" s="408">
        <v>88251</v>
      </c>
      <c r="D728" s="450" t="s">
        <v>3901</v>
      </c>
      <c r="E728" s="404" t="s">
        <v>655</v>
      </c>
      <c r="F728" s="451">
        <v>0.3</v>
      </c>
      <c r="G728" s="406">
        <f>IFERROR(VLOOKUP(C728,INS_05_2021!A:D,4,0),VLOOKUP(C728,SERV_05_2021!A:E,4,0))</f>
        <v>14.09</v>
      </c>
      <c r="H728" s="457">
        <f>TRUNC(F728*G728,2)</f>
        <v>4.22</v>
      </c>
    </row>
    <row r="729" spans="2:10" ht="13.5" thickBot="1" x14ac:dyDescent="0.3">
      <c r="B729" s="404" t="s">
        <v>4163</v>
      </c>
      <c r="C729" s="408">
        <v>88315</v>
      </c>
      <c r="D729" s="450" t="s">
        <v>3916</v>
      </c>
      <c r="E729" s="404" t="s">
        <v>655</v>
      </c>
      <c r="F729" s="451">
        <v>0.3</v>
      </c>
      <c r="G729" s="406">
        <f>IFERROR(VLOOKUP(C729,INS_05_2021!A:D,4,0),VLOOKUP(C729,SERV_05_2021!A:E,4,0))</f>
        <v>17.579999999999998</v>
      </c>
      <c r="H729" s="457">
        <f>TRUNC(F729*G729,2)</f>
        <v>5.27</v>
      </c>
    </row>
    <row r="730" spans="2:10" ht="13.5" thickBot="1" x14ac:dyDescent="0.3">
      <c r="H730" s="456">
        <f>SUM(H727:H729)</f>
        <v>32.950000000000003</v>
      </c>
    </row>
    <row r="732" spans="2:10" ht="25.5" x14ac:dyDescent="0.25">
      <c r="B732" s="401" t="s">
        <v>4286</v>
      </c>
      <c r="C732" s="401" t="s">
        <v>4530</v>
      </c>
      <c r="D732" s="448" t="s">
        <v>4532</v>
      </c>
      <c r="E732" s="401" t="s">
        <v>4177</v>
      </c>
      <c r="F732" s="449" t="s">
        <v>4165</v>
      </c>
      <c r="G732" s="403" t="s">
        <v>4166</v>
      </c>
      <c r="H732" s="223" t="s">
        <v>4167</v>
      </c>
      <c r="I732" s="480">
        <f>H736</f>
        <v>10.129999999999999</v>
      </c>
      <c r="J732" s="439" t="str">
        <f>UPPER(D732)</f>
        <v>COTOVELO DE COR VERMELHO 3/4 POL</v>
      </c>
    </row>
    <row r="733" spans="2:10" x14ac:dyDescent="0.25">
      <c r="B733" s="404" t="s">
        <v>4161</v>
      </c>
      <c r="C733" s="404" t="s">
        <v>4531</v>
      </c>
      <c r="D733" s="450" t="str">
        <f>D732</f>
        <v>COTOVELO DE COR VERMELHO 3/4 POL</v>
      </c>
      <c r="E733" s="404" t="s">
        <v>4177</v>
      </c>
      <c r="F733" s="451">
        <v>1</v>
      </c>
      <c r="G733" s="406">
        <f>COTAÇÃO!T11</f>
        <v>5.3949999999999996</v>
      </c>
      <c r="H733" s="457">
        <f>TRUNC(F733*G733,2)</f>
        <v>5.39</v>
      </c>
    </row>
    <row r="734" spans="2:10" x14ac:dyDescent="0.25">
      <c r="B734" s="404" t="s">
        <v>4163</v>
      </c>
      <c r="C734" s="408">
        <v>88251</v>
      </c>
      <c r="D734" s="450" t="s">
        <v>3901</v>
      </c>
      <c r="E734" s="404" t="s">
        <v>655</v>
      </c>
      <c r="F734" s="451">
        <v>0.15</v>
      </c>
      <c r="G734" s="406">
        <f>IFERROR(VLOOKUP(C734,INS_05_2021!A:D,4,0),VLOOKUP(C734,SERV_05_2021!A:E,4,0))</f>
        <v>14.09</v>
      </c>
      <c r="H734" s="457">
        <f>TRUNC(F734*G734,2)</f>
        <v>2.11</v>
      </c>
    </row>
    <row r="735" spans="2:10" ht="13.5" thickBot="1" x14ac:dyDescent="0.3">
      <c r="B735" s="404" t="s">
        <v>4163</v>
      </c>
      <c r="C735" s="408">
        <v>88315</v>
      </c>
      <c r="D735" s="450" t="s">
        <v>3916</v>
      </c>
      <c r="E735" s="404" t="s">
        <v>655</v>
      </c>
      <c r="F735" s="451">
        <v>0.15</v>
      </c>
      <c r="G735" s="406">
        <f>IFERROR(VLOOKUP(C735,INS_05_2021!A:D,4,0),VLOOKUP(C735,SERV_05_2021!A:E,4,0))</f>
        <v>17.579999999999998</v>
      </c>
      <c r="H735" s="457">
        <f>TRUNC(F735*G735,2)</f>
        <v>2.63</v>
      </c>
    </row>
    <row r="736" spans="2:10" ht="13.5" thickBot="1" x14ac:dyDescent="0.3">
      <c r="H736" s="456">
        <f>SUM(H733:H735)</f>
        <v>10.129999999999999</v>
      </c>
    </row>
    <row r="738" spans="2:10" ht="25.5" x14ac:dyDescent="0.25">
      <c r="B738" s="401" t="s">
        <v>4286</v>
      </c>
      <c r="C738" s="401" t="s">
        <v>4533</v>
      </c>
      <c r="D738" s="448" t="s">
        <v>4535</v>
      </c>
      <c r="E738" s="401" t="s">
        <v>4177</v>
      </c>
      <c r="F738" s="449" t="s">
        <v>4165</v>
      </c>
      <c r="G738" s="403" t="s">
        <v>4166</v>
      </c>
      <c r="H738" s="223" t="s">
        <v>4167</v>
      </c>
      <c r="I738" s="480">
        <f>H742</f>
        <v>12.91</v>
      </c>
      <c r="J738" s="439" t="str">
        <f>UPPER(D738)</f>
        <v>CAIXA DE PVC COR VERMELHA 4X2</v>
      </c>
    </row>
    <row r="739" spans="2:10" x14ac:dyDescent="0.25">
      <c r="B739" s="404" t="s">
        <v>4161</v>
      </c>
      <c r="C739" s="404" t="s">
        <v>4534</v>
      </c>
      <c r="D739" s="450" t="str">
        <f>D738</f>
        <v>CAIXA DE PVC COR VERMELHA 4X2</v>
      </c>
      <c r="E739" s="404" t="s">
        <v>4177</v>
      </c>
      <c r="F739" s="451">
        <v>1</v>
      </c>
      <c r="G739" s="406">
        <f>COTAÇÃO!T12</f>
        <v>8.17</v>
      </c>
      <c r="H739" s="457">
        <f>TRUNC(F739*G739,2)</f>
        <v>8.17</v>
      </c>
    </row>
    <row r="740" spans="2:10" x14ac:dyDescent="0.25">
      <c r="B740" s="404" t="s">
        <v>4163</v>
      </c>
      <c r="C740" s="408">
        <v>88251</v>
      </c>
      <c r="D740" s="450" t="s">
        <v>3901</v>
      </c>
      <c r="E740" s="404" t="s">
        <v>655</v>
      </c>
      <c r="F740" s="451">
        <v>0.15</v>
      </c>
      <c r="G740" s="406">
        <f>IFERROR(VLOOKUP(C740,INS_05_2021!A:D,4,0),VLOOKUP(C740,SERV_05_2021!A:E,4,0))</f>
        <v>14.09</v>
      </c>
      <c r="H740" s="457">
        <f>TRUNC(F740*G740,2)</f>
        <v>2.11</v>
      </c>
    </row>
    <row r="741" spans="2:10" ht="13.5" thickBot="1" x14ac:dyDescent="0.3">
      <c r="B741" s="404" t="s">
        <v>4163</v>
      </c>
      <c r="C741" s="408">
        <v>88315</v>
      </c>
      <c r="D741" s="450" t="s">
        <v>3916</v>
      </c>
      <c r="E741" s="404" t="s">
        <v>655</v>
      </c>
      <c r="F741" s="451">
        <v>0.15</v>
      </c>
      <c r="G741" s="406">
        <f>IFERROR(VLOOKUP(C741,INS_05_2021!A:D,4,0),VLOOKUP(C741,SERV_05_2021!A:E,4,0))</f>
        <v>17.579999999999998</v>
      </c>
      <c r="H741" s="457">
        <f>TRUNC(F741*G741,2)</f>
        <v>2.63</v>
      </c>
    </row>
    <row r="742" spans="2:10" ht="13.5" thickBot="1" x14ac:dyDescent="0.3">
      <c r="H742" s="456">
        <f>SUM(H739:H741)</f>
        <v>12.91</v>
      </c>
    </row>
    <row r="744" spans="2:10" ht="25.5" x14ac:dyDescent="0.25">
      <c r="B744" s="401" t="s">
        <v>4286</v>
      </c>
      <c r="C744" s="401" t="s">
        <v>4536</v>
      </c>
      <c r="D744" s="448" t="s">
        <v>4541</v>
      </c>
      <c r="E744" s="401" t="s">
        <v>4177</v>
      </c>
      <c r="F744" s="449" t="s">
        <v>4165</v>
      </c>
      <c r="G744" s="403" t="s">
        <v>4166</v>
      </c>
      <c r="H744" s="223" t="s">
        <v>4167</v>
      </c>
      <c r="I744" s="480">
        <f>H748</f>
        <v>14.2</v>
      </c>
      <c r="J744" s="439" t="str">
        <f>UPPER(D744)</f>
        <v>TOMADA 2P+T COM ESPELHO</v>
      </c>
    </row>
    <row r="745" spans="2:10" x14ac:dyDescent="0.25">
      <c r="B745" s="404" t="s">
        <v>4161</v>
      </c>
      <c r="C745" s="404" t="s">
        <v>4537</v>
      </c>
      <c r="D745" s="450" t="str">
        <f>D744</f>
        <v>TOMADA 2P+T COM ESPELHO</v>
      </c>
      <c r="E745" s="404" t="s">
        <v>4177</v>
      </c>
      <c r="F745" s="451">
        <v>1</v>
      </c>
      <c r="G745" s="406">
        <f>COTAÇÃO!T13</f>
        <v>9.4600000000000009</v>
      </c>
      <c r="H745" s="457">
        <f>TRUNC(F745*G745,2)</f>
        <v>9.4600000000000009</v>
      </c>
    </row>
    <row r="746" spans="2:10" x14ac:dyDescent="0.25">
      <c r="B746" s="404" t="s">
        <v>4163</v>
      </c>
      <c r="C746" s="408">
        <v>88251</v>
      </c>
      <c r="D746" s="450" t="s">
        <v>3901</v>
      </c>
      <c r="E746" s="404" t="s">
        <v>655</v>
      </c>
      <c r="F746" s="451">
        <v>0.15</v>
      </c>
      <c r="G746" s="406">
        <f>IFERROR(VLOOKUP(C746,INS_05_2021!A:D,4,0),VLOOKUP(C746,SERV_05_2021!A:E,4,0))</f>
        <v>14.09</v>
      </c>
      <c r="H746" s="457">
        <f>TRUNC(F746*G746,2)</f>
        <v>2.11</v>
      </c>
    </row>
    <row r="747" spans="2:10" ht="13.5" thickBot="1" x14ac:dyDescent="0.3">
      <c r="B747" s="404" t="s">
        <v>4163</v>
      </c>
      <c r="C747" s="408">
        <v>88315</v>
      </c>
      <c r="D747" s="450" t="s">
        <v>3916</v>
      </c>
      <c r="E747" s="404" t="s">
        <v>655</v>
      </c>
      <c r="F747" s="451">
        <v>0.15</v>
      </c>
      <c r="G747" s="406">
        <f>IFERROR(VLOOKUP(C747,INS_05_2021!A:D,4,0),VLOOKUP(C747,SERV_05_2021!A:E,4,0))</f>
        <v>17.579999999999998</v>
      </c>
      <c r="H747" s="457">
        <f>TRUNC(F747*G747,2)</f>
        <v>2.63</v>
      </c>
    </row>
    <row r="748" spans="2:10" ht="13.5" thickBot="1" x14ac:dyDescent="0.3">
      <c r="H748" s="456">
        <f>SUM(H745:H747)</f>
        <v>14.2</v>
      </c>
    </row>
    <row r="750" spans="2:10" ht="25.5" x14ac:dyDescent="0.25">
      <c r="B750" s="401" t="s">
        <v>4286</v>
      </c>
      <c r="C750" s="401" t="s">
        <v>4538</v>
      </c>
      <c r="D750" s="448" t="s">
        <v>4542</v>
      </c>
      <c r="E750" s="401" t="s">
        <v>4177</v>
      </c>
      <c r="F750" s="449" t="s">
        <v>4165</v>
      </c>
      <c r="G750" s="403" t="s">
        <v>4166</v>
      </c>
      <c r="H750" s="223" t="s">
        <v>4167</v>
      </c>
      <c r="I750" s="480">
        <f>H754</f>
        <v>5.0199999999999996</v>
      </c>
      <c r="J750" s="439" t="str">
        <f>UPPER(D750)</f>
        <v>ESPELHO CEGO</v>
      </c>
    </row>
    <row r="751" spans="2:10" x14ac:dyDescent="0.25">
      <c r="B751" s="404" t="s">
        <v>4161</v>
      </c>
      <c r="C751" s="404">
        <v>38091</v>
      </c>
      <c r="D751" s="450" t="str">
        <f>D750</f>
        <v>ESPELHO CEGO</v>
      </c>
      <c r="E751" s="404" t="s">
        <v>4177</v>
      </c>
      <c r="F751" s="451">
        <v>1</v>
      </c>
      <c r="G751" s="406">
        <f>IFERROR(VLOOKUP(C751,INS_05_2021!A:D,4,0),VLOOKUP(C751,SERV_05_2021!A:E,4,0))</f>
        <v>1.87</v>
      </c>
      <c r="H751" s="457">
        <f>TRUNC(F751*G751,2)</f>
        <v>1.87</v>
      </c>
    </row>
    <row r="752" spans="2:10" x14ac:dyDescent="0.25">
      <c r="B752" s="404" t="s">
        <v>4163</v>
      </c>
      <c r="C752" s="408">
        <v>88251</v>
      </c>
      <c r="D752" s="450" t="s">
        <v>3901</v>
      </c>
      <c r="E752" s="404" t="s">
        <v>655</v>
      </c>
      <c r="F752" s="451">
        <v>0.1</v>
      </c>
      <c r="G752" s="406">
        <f>IFERROR(VLOOKUP(C752,INS_05_2021!A:D,4,0),VLOOKUP(C752,SERV_05_2021!A:E,4,0))</f>
        <v>14.09</v>
      </c>
      <c r="H752" s="457">
        <f>TRUNC(F752*G752,2)</f>
        <v>1.4</v>
      </c>
    </row>
    <row r="753" spans="2:10" ht="13.5" thickBot="1" x14ac:dyDescent="0.3">
      <c r="B753" s="404" t="s">
        <v>4163</v>
      </c>
      <c r="C753" s="408">
        <v>88315</v>
      </c>
      <c r="D753" s="450" t="s">
        <v>3916</v>
      </c>
      <c r="E753" s="404" t="s">
        <v>655</v>
      </c>
      <c r="F753" s="451">
        <v>0.1</v>
      </c>
      <c r="G753" s="406">
        <f>IFERROR(VLOOKUP(C753,INS_05_2021!A:D,4,0),VLOOKUP(C753,SERV_05_2021!A:E,4,0))</f>
        <v>17.579999999999998</v>
      </c>
      <c r="H753" s="457">
        <f>TRUNC(F753*G753,2)</f>
        <v>1.75</v>
      </c>
    </row>
    <row r="754" spans="2:10" ht="13.5" thickBot="1" x14ac:dyDescent="0.3">
      <c r="H754" s="456">
        <f>SUM(H751:H753)</f>
        <v>5.0199999999999996</v>
      </c>
    </row>
    <row r="756" spans="2:10" ht="25.5" x14ac:dyDescent="0.25">
      <c r="B756" s="401" t="s">
        <v>4286</v>
      </c>
      <c r="C756" s="401" t="s">
        <v>4544</v>
      </c>
      <c r="D756" s="448" t="s">
        <v>4548</v>
      </c>
      <c r="E756" s="401" t="s">
        <v>187</v>
      </c>
      <c r="F756" s="449" t="s">
        <v>4165</v>
      </c>
      <c r="G756" s="403" t="s">
        <v>4166</v>
      </c>
      <c r="H756" s="223" t="s">
        <v>4167</v>
      </c>
      <c r="I756" s="480">
        <f>H760</f>
        <v>34.82</v>
      </c>
      <c r="J756" s="439" t="str">
        <f>UPPER(D756)</f>
        <v>CABO DE COBRE NÚ 35MM</v>
      </c>
    </row>
    <row r="757" spans="2:10" x14ac:dyDescent="0.25">
      <c r="B757" s="404" t="s">
        <v>4161</v>
      </c>
      <c r="C757" s="404">
        <v>863</v>
      </c>
      <c r="D757" s="450" t="s">
        <v>4545</v>
      </c>
      <c r="E757" s="404" t="s">
        <v>187</v>
      </c>
      <c r="F757" s="451">
        <v>1.05</v>
      </c>
      <c r="G757" s="406">
        <f>IFERROR(VLOOKUP(C757,INS_05_2021!A:D,4,0),VLOOKUP(C757,SERV_05_2021!A:E,4,0))</f>
        <v>25.39</v>
      </c>
      <c r="H757" s="457">
        <f>TRUNC(F757*G757,2)</f>
        <v>26.65</v>
      </c>
    </row>
    <row r="758" spans="2:10" x14ac:dyDescent="0.25">
      <c r="B758" s="404" t="s">
        <v>4163</v>
      </c>
      <c r="C758" s="408">
        <v>88247</v>
      </c>
      <c r="D758" s="450" t="s">
        <v>3901</v>
      </c>
      <c r="E758" s="404" t="s">
        <v>655</v>
      </c>
      <c r="F758" s="451">
        <v>0.25330000000000003</v>
      </c>
      <c r="G758" s="406">
        <f>IFERROR(VLOOKUP(C758,INS_05_2021!A:D,4,0),VLOOKUP(C758,SERV_05_2021!A:E,4,0))</f>
        <v>14</v>
      </c>
      <c r="H758" s="457">
        <f>TRUNC(F758*G758,2)</f>
        <v>3.54</v>
      </c>
    </row>
    <row r="759" spans="2:10" ht="13.5" thickBot="1" x14ac:dyDescent="0.3">
      <c r="B759" s="404" t="s">
        <v>4163</v>
      </c>
      <c r="C759" s="408">
        <v>88264</v>
      </c>
      <c r="D759" s="450" t="s">
        <v>3916</v>
      </c>
      <c r="E759" s="404" t="s">
        <v>655</v>
      </c>
      <c r="F759" s="451">
        <v>0.25330000000000003</v>
      </c>
      <c r="G759" s="406">
        <f>IFERROR(VLOOKUP(C759,INS_05_2021!A:D,4,0),VLOOKUP(C759,SERV_05_2021!A:E,4,0))</f>
        <v>18.3</v>
      </c>
      <c r="H759" s="457">
        <f>TRUNC(F759*G759,2)</f>
        <v>4.63</v>
      </c>
    </row>
    <row r="760" spans="2:10" ht="13.5" thickBot="1" x14ac:dyDescent="0.3">
      <c r="H760" s="456">
        <f>SUM(H757:H759)</f>
        <v>34.82</v>
      </c>
    </row>
    <row r="762" spans="2:10" ht="25.5" x14ac:dyDescent="0.25">
      <c r="B762" s="401" t="s">
        <v>4286</v>
      </c>
      <c r="C762" s="401" t="s">
        <v>4546</v>
      </c>
      <c r="D762" s="448" t="s">
        <v>4550</v>
      </c>
      <c r="E762" s="401" t="s">
        <v>4177</v>
      </c>
      <c r="F762" s="449" t="s">
        <v>4165</v>
      </c>
      <c r="G762" s="403" t="s">
        <v>4166</v>
      </c>
      <c r="H762" s="223" t="s">
        <v>4167</v>
      </c>
      <c r="I762" s="480">
        <f>H766</f>
        <v>22.42</v>
      </c>
      <c r="J762" s="439" t="str">
        <f>UPPER(D762)</f>
        <v>GRAMPO CONECTOR DE HASTE/CABO</v>
      </c>
    </row>
    <row r="763" spans="2:10" x14ac:dyDescent="0.25">
      <c r="B763" s="404" t="s">
        <v>4161</v>
      </c>
      <c r="C763" s="404" t="s">
        <v>4547</v>
      </c>
      <c r="D763" s="450" t="str">
        <f>D762</f>
        <v>GRAMPO CONECTOR DE HASTE/CABO</v>
      </c>
      <c r="E763" s="404" t="s">
        <v>4177</v>
      </c>
      <c r="F763" s="451">
        <v>1</v>
      </c>
      <c r="G763" s="406">
        <f>COTAÇÃO!T15</f>
        <v>12.733333333333334</v>
      </c>
      <c r="H763" s="457">
        <f>TRUNC(F763*G763,2)</f>
        <v>12.73</v>
      </c>
    </row>
    <row r="764" spans="2:10" x14ac:dyDescent="0.25">
      <c r="B764" s="404" t="s">
        <v>4163</v>
      </c>
      <c r="C764" s="408">
        <v>88247</v>
      </c>
      <c r="D764" s="450" t="s">
        <v>3901</v>
      </c>
      <c r="E764" s="404" t="s">
        <v>655</v>
      </c>
      <c r="F764" s="451">
        <v>0.3</v>
      </c>
      <c r="G764" s="406">
        <f>IFERROR(VLOOKUP(C764,INS_05_2021!A:D,4,0),VLOOKUP(C764,SERV_05_2021!A:E,4,0))</f>
        <v>14</v>
      </c>
      <c r="H764" s="457">
        <f>TRUNC(F764*G764,2)</f>
        <v>4.2</v>
      </c>
    </row>
    <row r="765" spans="2:10" ht="13.5" thickBot="1" x14ac:dyDescent="0.3">
      <c r="B765" s="404" t="s">
        <v>4163</v>
      </c>
      <c r="C765" s="408">
        <v>88264</v>
      </c>
      <c r="D765" s="450" t="s">
        <v>3916</v>
      </c>
      <c r="E765" s="404" t="s">
        <v>655</v>
      </c>
      <c r="F765" s="451">
        <v>0.3</v>
      </c>
      <c r="G765" s="406">
        <f>IFERROR(VLOOKUP(C765,INS_05_2021!A:D,4,0),VLOOKUP(C765,SERV_05_2021!A:E,4,0))</f>
        <v>18.3</v>
      </c>
      <c r="H765" s="457">
        <f>TRUNC(F765*G765,2)</f>
        <v>5.49</v>
      </c>
    </row>
    <row r="766" spans="2:10" ht="13.5" thickBot="1" x14ac:dyDescent="0.3">
      <c r="H766" s="456">
        <f>SUM(H763:H765)</f>
        <v>22.42</v>
      </c>
    </row>
    <row r="768" spans="2:10" ht="25.5" x14ac:dyDescent="0.25">
      <c r="B768" s="401" t="s">
        <v>4286</v>
      </c>
      <c r="C768" s="401" t="s">
        <v>4551</v>
      </c>
      <c r="D768" s="448" t="s">
        <v>4553</v>
      </c>
      <c r="E768" s="401" t="s">
        <v>4177</v>
      </c>
      <c r="F768" s="449" t="s">
        <v>4165</v>
      </c>
      <c r="G768" s="403" t="s">
        <v>4166</v>
      </c>
      <c r="H768" s="223" t="s">
        <v>4167</v>
      </c>
      <c r="I768" s="480">
        <f>H772</f>
        <v>31.43</v>
      </c>
      <c r="J768" s="439" t="str">
        <f>UPPER(D768)</f>
        <v>OLHAL DE HASTE/CABO</v>
      </c>
    </row>
    <row r="769" spans="2:10" x14ac:dyDescent="0.25">
      <c r="B769" s="404" t="s">
        <v>4161</v>
      </c>
      <c r="C769" s="404" t="s">
        <v>4552</v>
      </c>
      <c r="D769" s="450" t="str">
        <f>D768</f>
        <v>OLHAL DE HASTE/CABO</v>
      </c>
      <c r="E769" s="404" t="s">
        <v>4177</v>
      </c>
      <c r="F769" s="451">
        <v>1</v>
      </c>
      <c r="G769" s="406">
        <f>COTAÇÃO!T16</f>
        <v>21.74</v>
      </c>
      <c r="H769" s="457">
        <f>TRUNC(F769*G769,2)</f>
        <v>21.74</v>
      </c>
    </row>
    <row r="770" spans="2:10" x14ac:dyDescent="0.25">
      <c r="B770" s="404" t="s">
        <v>4163</v>
      </c>
      <c r="C770" s="408">
        <v>88247</v>
      </c>
      <c r="D770" s="450" t="s">
        <v>3901</v>
      </c>
      <c r="E770" s="404" t="s">
        <v>655</v>
      </c>
      <c r="F770" s="451">
        <v>0.3</v>
      </c>
      <c r="G770" s="406">
        <f>IFERROR(VLOOKUP(C770,INS_05_2021!A:D,4,0),VLOOKUP(C770,SERV_05_2021!A:E,4,0))</f>
        <v>14</v>
      </c>
      <c r="H770" s="457">
        <f>TRUNC(F770*G770,2)</f>
        <v>4.2</v>
      </c>
    </row>
    <row r="771" spans="2:10" ht="13.5" thickBot="1" x14ac:dyDescent="0.3">
      <c r="B771" s="404" t="s">
        <v>4163</v>
      </c>
      <c r="C771" s="408">
        <v>88264</v>
      </c>
      <c r="D771" s="450" t="s">
        <v>3916</v>
      </c>
      <c r="E771" s="404" t="s">
        <v>655</v>
      </c>
      <c r="F771" s="451">
        <v>0.3</v>
      </c>
      <c r="G771" s="406">
        <f>IFERROR(VLOOKUP(C771,INS_05_2021!A:D,4,0),VLOOKUP(C771,SERV_05_2021!A:E,4,0))</f>
        <v>18.3</v>
      </c>
      <c r="H771" s="457">
        <f>TRUNC(F771*G771,2)</f>
        <v>5.49</v>
      </c>
    </row>
    <row r="772" spans="2:10" ht="13.5" thickBot="1" x14ac:dyDescent="0.3">
      <c r="H772" s="456">
        <f>SUM(H769:H771)</f>
        <v>31.43</v>
      </c>
    </row>
    <row r="774" spans="2:10" ht="25.5" x14ac:dyDescent="0.25">
      <c r="B774" s="401" t="s">
        <v>4286</v>
      </c>
      <c r="C774" s="401" t="s">
        <v>4554</v>
      </c>
      <c r="D774" s="448" t="s">
        <v>4557</v>
      </c>
      <c r="E774" s="401" t="s">
        <v>4177</v>
      </c>
      <c r="F774" s="449" t="s">
        <v>4165</v>
      </c>
      <c r="G774" s="403" t="s">
        <v>4166</v>
      </c>
      <c r="H774" s="223" t="s">
        <v>4167</v>
      </c>
      <c r="I774" s="480">
        <f>H778</f>
        <v>20.11</v>
      </c>
      <c r="J774" s="439" t="str">
        <f>UPPER(D774)</f>
        <v>ISOLADOR REFORÇADO DE QUINA</v>
      </c>
    </row>
    <row r="775" spans="2:10" x14ac:dyDescent="0.25">
      <c r="B775" s="404" t="s">
        <v>4161</v>
      </c>
      <c r="C775" s="404" t="s">
        <v>4555</v>
      </c>
      <c r="D775" s="450" t="str">
        <f>D774</f>
        <v>ISOLADOR REFORÇADO DE QUINA</v>
      </c>
      <c r="E775" s="404" t="s">
        <v>4177</v>
      </c>
      <c r="F775" s="451">
        <v>1</v>
      </c>
      <c r="G775" s="406">
        <f>COTAÇÃO!T17</f>
        <v>10.42</v>
      </c>
      <c r="H775" s="457">
        <f>TRUNC(F775*G775,2)</f>
        <v>10.42</v>
      </c>
    </row>
    <row r="776" spans="2:10" x14ac:dyDescent="0.25">
      <c r="B776" s="404" t="s">
        <v>4163</v>
      </c>
      <c r="C776" s="408">
        <v>88247</v>
      </c>
      <c r="D776" s="450" t="s">
        <v>3901</v>
      </c>
      <c r="E776" s="404" t="s">
        <v>655</v>
      </c>
      <c r="F776" s="451">
        <v>0.3</v>
      </c>
      <c r="G776" s="406">
        <f>IFERROR(VLOOKUP(C776,INS_05_2021!A:D,4,0),VLOOKUP(C776,SERV_05_2021!A:E,4,0))</f>
        <v>14</v>
      </c>
      <c r="H776" s="457">
        <f>TRUNC(F776*G776,2)</f>
        <v>4.2</v>
      </c>
    </row>
    <row r="777" spans="2:10" ht="13.5" thickBot="1" x14ac:dyDescent="0.3">
      <c r="B777" s="404" t="s">
        <v>4163</v>
      </c>
      <c r="C777" s="408">
        <v>88264</v>
      </c>
      <c r="D777" s="450" t="s">
        <v>3916</v>
      </c>
      <c r="E777" s="404" t="s">
        <v>655</v>
      </c>
      <c r="F777" s="451">
        <v>0.3</v>
      </c>
      <c r="G777" s="406">
        <f>IFERROR(VLOOKUP(C777,INS_05_2021!A:D,4,0),VLOOKUP(C777,SERV_05_2021!A:E,4,0))</f>
        <v>18.3</v>
      </c>
      <c r="H777" s="457">
        <f>TRUNC(F777*G777,2)</f>
        <v>5.49</v>
      </c>
    </row>
    <row r="778" spans="2:10" ht="13.5" thickBot="1" x14ac:dyDescent="0.3">
      <c r="H778" s="456">
        <f>SUM(H775:H777)</f>
        <v>20.11</v>
      </c>
    </row>
    <row r="780" spans="2:10" ht="25.5" x14ac:dyDescent="0.25">
      <c r="B780" s="401" t="s">
        <v>4286</v>
      </c>
      <c r="C780" s="401" t="s">
        <v>4558</v>
      </c>
      <c r="D780" s="448" t="s">
        <v>4560</v>
      </c>
      <c r="E780" s="401" t="s">
        <v>4177</v>
      </c>
      <c r="F780" s="449" t="s">
        <v>4165</v>
      </c>
      <c r="G780" s="403" t="s">
        <v>4166</v>
      </c>
      <c r="H780" s="223" t="s">
        <v>4167</v>
      </c>
      <c r="I780" s="480">
        <f>H784</f>
        <v>16.950000000000003</v>
      </c>
      <c r="J780" s="439" t="str">
        <f>UPPER(D780)</f>
        <v>ISOLADOR DE PAREDE</v>
      </c>
    </row>
    <row r="781" spans="2:10" x14ac:dyDescent="0.25">
      <c r="B781" s="404" t="s">
        <v>4161</v>
      </c>
      <c r="C781" s="404" t="s">
        <v>4559</v>
      </c>
      <c r="D781" s="450" t="str">
        <f>D780</f>
        <v>ISOLADOR DE PAREDE</v>
      </c>
      <c r="E781" s="404" t="s">
        <v>4177</v>
      </c>
      <c r="F781" s="451">
        <v>1</v>
      </c>
      <c r="G781" s="406">
        <f>COTAÇÃO!T18</f>
        <v>7.26</v>
      </c>
      <c r="H781" s="457">
        <f>TRUNC(F781*G781,2)</f>
        <v>7.26</v>
      </c>
    </row>
    <row r="782" spans="2:10" x14ac:dyDescent="0.25">
      <c r="B782" s="404" t="s">
        <v>4163</v>
      </c>
      <c r="C782" s="408">
        <v>88247</v>
      </c>
      <c r="D782" s="450" t="s">
        <v>3901</v>
      </c>
      <c r="E782" s="404" t="s">
        <v>655</v>
      </c>
      <c r="F782" s="451">
        <v>0.3</v>
      </c>
      <c r="G782" s="406">
        <f>IFERROR(VLOOKUP(C782,INS_05_2021!A:D,4,0),VLOOKUP(C782,SERV_05_2021!A:E,4,0))</f>
        <v>14</v>
      </c>
      <c r="H782" s="457">
        <f>TRUNC(F782*G782,2)</f>
        <v>4.2</v>
      </c>
    </row>
    <row r="783" spans="2:10" ht="13.5" thickBot="1" x14ac:dyDescent="0.3">
      <c r="B783" s="404" t="s">
        <v>4163</v>
      </c>
      <c r="C783" s="408">
        <v>88264</v>
      </c>
      <c r="D783" s="450" t="s">
        <v>3916</v>
      </c>
      <c r="E783" s="404" t="s">
        <v>655</v>
      </c>
      <c r="F783" s="451">
        <v>0.3</v>
      </c>
      <c r="G783" s="406">
        <f>IFERROR(VLOOKUP(C783,INS_05_2021!A:D,4,0),VLOOKUP(C783,SERV_05_2021!A:E,4,0))</f>
        <v>18.3</v>
      </c>
      <c r="H783" s="457">
        <f>TRUNC(F783*G783,2)</f>
        <v>5.49</v>
      </c>
    </row>
    <row r="784" spans="2:10" ht="13.5" thickBot="1" x14ac:dyDescent="0.3">
      <c r="H784" s="456">
        <f>SUM(H781:H783)</f>
        <v>16.950000000000003</v>
      </c>
    </row>
    <row r="786" spans="2:10" ht="25.5" x14ac:dyDescent="0.25">
      <c r="B786" s="401" t="s">
        <v>4286</v>
      </c>
      <c r="C786" s="401" t="s">
        <v>4561</v>
      </c>
      <c r="D786" s="448" t="s">
        <v>4563</v>
      </c>
      <c r="E786" s="401" t="s">
        <v>4177</v>
      </c>
      <c r="F786" s="449" t="s">
        <v>4165</v>
      </c>
      <c r="G786" s="403" t="s">
        <v>4166</v>
      </c>
      <c r="H786" s="223" t="s">
        <v>4167</v>
      </c>
      <c r="I786" s="480">
        <f>H790</f>
        <v>620.28</v>
      </c>
      <c r="J786" s="439" t="str">
        <f>UPPER(D786)</f>
        <v>CAIXA EQUALIZAÇÃO</v>
      </c>
    </row>
    <row r="787" spans="2:10" x14ac:dyDescent="0.25">
      <c r="B787" s="404" t="s">
        <v>4161</v>
      </c>
      <c r="C787" s="404" t="s">
        <v>4562</v>
      </c>
      <c r="D787" s="450" t="str">
        <f>D786</f>
        <v>CAIXA EQUALIZAÇÃO</v>
      </c>
      <c r="E787" s="404" t="s">
        <v>4177</v>
      </c>
      <c r="F787" s="451">
        <v>1</v>
      </c>
      <c r="G787" s="406">
        <f>COTAÇÃO!T19</f>
        <v>491.07999999999993</v>
      </c>
      <c r="H787" s="457">
        <f>TRUNC(F787*G787,2)</f>
        <v>491.08</v>
      </c>
    </row>
    <row r="788" spans="2:10" x14ac:dyDescent="0.25">
      <c r="B788" s="404" t="s">
        <v>4163</v>
      </c>
      <c r="C788" s="408">
        <v>88247</v>
      </c>
      <c r="D788" s="450" t="s">
        <v>3901</v>
      </c>
      <c r="E788" s="404" t="s">
        <v>655</v>
      </c>
      <c r="F788" s="451">
        <v>4</v>
      </c>
      <c r="G788" s="406">
        <f>IFERROR(VLOOKUP(C788,INS_05_2021!A:D,4,0),VLOOKUP(C788,SERV_05_2021!A:E,4,0))</f>
        <v>14</v>
      </c>
      <c r="H788" s="457">
        <f>TRUNC(F788*G788,2)</f>
        <v>56</v>
      </c>
    </row>
    <row r="789" spans="2:10" ht="13.5" thickBot="1" x14ac:dyDescent="0.3">
      <c r="B789" s="404" t="s">
        <v>4163</v>
      </c>
      <c r="C789" s="408">
        <v>88264</v>
      </c>
      <c r="D789" s="450" t="s">
        <v>3916</v>
      </c>
      <c r="E789" s="404" t="s">
        <v>655</v>
      </c>
      <c r="F789" s="451">
        <v>4</v>
      </c>
      <c r="G789" s="406">
        <f>IFERROR(VLOOKUP(C789,INS_05_2021!A:D,4,0),VLOOKUP(C789,SERV_05_2021!A:E,4,0))</f>
        <v>18.3</v>
      </c>
      <c r="H789" s="457">
        <f>TRUNC(F789*G789,2)</f>
        <v>73.2</v>
      </c>
    </row>
    <row r="790" spans="2:10" ht="13.5" thickBot="1" x14ac:dyDescent="0.3">
      <c r="H790" s="456">
        <f>SUM(H787:H789)</f>
        <v>620.28</v>
      </c>
    </row>
    <row r="792" spans="2:10" ht="25.5" x14ac:dyDescent="0.25">
      <c r="B792" s="401" t="s">
        <v>4286</v>
      </c>
      <c r="C792" s="401" t="s">
        <v>4564</v>
      </c>
      <c r="D792" s="448" t="s">
        <v>4566</v>
      </c>
      <c r="E792" s="401" t="s">
        <v>4177</v>
      </c>
      <c r="F792" s="449" t="s">
        <v>4165</v>
      </c>
      <c r="G792" s="403" t="s">
        <v>4166</v>
      </c>
      <c r="H792" s="223" t="s">
        <v>4167</v>
      </c>
      <c r="I792" s="480">
        <f>H796</f>
        <v>47.04</v>
      </c>
      <c r="J792" s="439" t="str">
        <f>UPPER(D792)</f>
        <v>CAIXA DE INSPENSÃO ÁEREA</v>
      </c>
    </row>
    <row r="793" spans="2:10" x14ac:dyDescent="0.25">
      <c r="B793" s="404" t="s">
        <v>4161</v>
      </c>
      <c r="C793" s="404" t="s">
        <v>4565</v>
      </c>
      <c r="D793" s="450" t="str">
        <f>D792</f>
        <v>CAIXA DE INSPENSÃO ÁEREA</v>
      </c>
      <c r="E793" s="404" t="s">
        <v>4177</v>
      </c>
      <c r="F793" s="451">
        <v>1</v>
      </c>
      <c r="G793" s="406">
        <f>COTAÇÃO!T20</f>
        <v>30.89</v>
      </c>
      <c r="H793" s="457">
        <f>TRUNC(F793*G793,2)</f>
        <v>30.89</v>
      </c>
    </row>
    <row r="794" spans="2:10" x14ac:dyDescent="0.25">
      <c r="B794" s="404" t="s">
        <v>4163</v>
      </c>
      <c r="C794" s="408">
        <v>88247</v>
      </c>
      <c r="D794" s="450" t="s">
        <v>3901</v>
      </c>
      <c r="E794" s="404" t="s">
        <v>655</v>
      </c>
      <c r="F794" s="451">
        <v>0.5</v>
      </c>
      <c r="G794" s="406">
        <f>IFERROR(VLOOKUP(C794,INS_05_2021!A:D,4,0),VLOOKUP(C794,SERV_05_2021!A:E,4,0))</f>
        <v>14</v>
      </c>
      <c r="H794" s="457">
        <f>TRUNC(F794*G794,2)</f>
        <v>7</v>
      </c>
    </row>
    <row r="795" spans="2:10" ht="13.5" thickBot="1" x14ac:dyDescent="0.3">
      <c r="B795" s="404" t="s">
        <v>4163</v>
      </c>
      <c r="C795" s="408">
        <v>88264</v>
      </c>
      <c r="D795" s="450" t="s">
        <v>3916</v>
      </c>
      <c r="E795" s="404" t="s">
        <v>655</v>
      </c>
      <c r="F795" s="451">
        <v>0.5</v>
      </c>
      <c r="G795" s="406">
        <f>IFERROR(VLOOKUP(C795,INS_05_2021!A:D,4,0),VLOOKUP(C795,SERV_05_2021!A:E,4,0))</f>
        <v>18.3</v>
      </c>
      <c r="H795" s="457">
        <f>TRUNC(F795*G795,2)</f>
        <v>9.15</v>
      </c>
    </row>
    <row r="796" spans="2:10" ht="13.5" thickBot="1" x14ac:dyDescent="0.3">
      <c r="H796" s="456">
        <f>SUM(H793:H795)</f>
        <v>47.04</v>
      </c>
    </row>
    <row r="798" spans="2:10" ht="25.5" x14ac:dyDescent="0.25">
      <c r="B798" s="401" t="s">
        <v>4286</v>
      </c>
      <c r="C798" s="401" t="s">
        <v>4567</v>
      </c>
      <c r="D798" s="448" t="s">
        <v>4441</v>
      </c>
      <c r="E798" s="401" t="s">
        <v>4177</v>
      </c>
      <c r="F798" s="449" t="s">
        <v>4165</v>
      </c>
      <c r="G798" s="403" t="s">
        <v>4166</v>
      </c>
      <c r="H798" s="223" t="s">
        <v>4167</v>
      </c>
      <c r="I798" s="480">
        <f>H802</f>
        <v>40.82</v>
      </c>
      <c r="J798" s="439" t="str">
        <f>UPPER(D798)</f>
        <v>CAIXA DE INSPENSÃO DE PISO COM TAMPA LEVE PLASTICO</v>
      </c>
    </row>
    <row r="799" spans="2:10" x14ac:dyDescent="0.25">
      <c r="B799" s="404" t="s">
        <v>4161</v>
      </c>
      <c r="C799" s="404" t="s">
        <v>4568</v>
      </c>
      <c r="D799" s="450" t="str">
        <f>D798</f>
        <v>Caixa de inspensão de piso com tampa leve plastico</v>
      </c>
      <c r="E799" s="404" t="s">
        <v>4177</v>
      </c>
      <c r="F799" s="451">
        <v>1</v>
      </c>
      <c r="G799" s="406">
        <f>COTAÇÃO!T21</f>
        <v>8.5233333333333334</v>
      </c>
      <c r="H799" s="457">
        <f>TRUNC(F799*G799,2)</f>
        <v>8.52</v>
      </c>
    </row>
    <row r="800" spans="2:10" x14ac:dyDescent="0.25">
      <c r="B800" s="404" t="s">
        <v>4163</v>
      </c>
      <c r="C800" s="408">
        <v>88247</v>
      </c>
      <c r="D800" s="450" t="s">
        <v>3901</v>
      </c>
      <c r="E800" s="404" t="s">
        <v>655</v>
      </c>
      <c r="F800" s="451">
        <v>1</v>
      </c>
      <c r="G800" s="406">
        <f>IFERROR(VLOOKUP(C800,INS_05_2021!A:D,4,0),VLOOKUP(C800,SERV_05_2021!A:E,4,0))</f>
        <v>14</v>
      </c>
      <c r="H800" s="457">
        <f>TRUNC(F800*G800,2)</f>
        <v>14</v>
      </c>
    </row>
    <row r="801" spans="2:10" ht="13.5" thickBot="1" x14ac:dyDescent="0.3">
      <c r="B801" s="404" t="s">
        <v>4163</v>
      </c>
      <c r="C801" s="408">
        <v>88264</v>
      </c>
      <c r="D801" s="450" t="s">
        <v>3916</v>
      </c>
      <c r="E801" s="404" t="s">
        <v>655</v>
      </c>
      <c r="F801" s="451">
        <v>1</v>
      </c>
      <c r="G801" s="406">
        <f>IFERROR(VLOOKUP(C801,INS_05_2021!A:D,4,0),VLOOKUP(C801,SERV_05_2021!A:E,4,0))</f>
        <v>18.3</v>
      </c>
      <c r="H801" s="457">
        <f>TRUNC(F801*G801,2)</f>
        <v>18.3</v>
      </c>
    </row>
    <row r="802" spans="2:10" ht="13.5" thickBot="1" x14ac:dyDescent="0.3">
      <c r="H802" s="456">
        <f>SUM(H799:H801)</f>
        <v>40.82</v>
      </c>
    </row>
    <row r="804" spans="2:10" ht="25.5" x14ac:dyDescent="0.25">
      <c r="B804" s="401" t="s">
        <v>4286</v>
      </c>
      <c r="C804" s="401" t="s">
        <v>4569</v>
      </c>
      <c r="D804" s="448" t="s">
        <v>4571</v>
      </c>
      <c r="E804" s="401" t="s">
        <v>4177</v>
      </c>
      <c r="F804" s="449" t="s">
        <v>4165</v>
      </c>
      <c r="G804" s="403" t="s">
        <v>4166</v>
      </c>
      <c r="H804" s="223" t="s">
        <v>4167</v>
      </c>
      <c r="I804" s="480">
        <f>H808</f>
        <v>114.61</v>
      </c>
      <c r="J804" s="439" t="str">
        <f>UPPER(D804)</f>
        <v>CAIXA DE INSPENSÃO DE PISO COM TAMPA PESADO METALICO</v>
      </c>
    </row>
    <row r="805" spans="2:10" x14ac:dyDescent="0.25">
      <c r="B805" s="404" t="s">
        <v>4161</v>
      </c>
      <c r="C805" s="404" t="s">
        <v>4570</v>
      </c>
      <c r="D805" s="450" t="str">
        <f>D804</f>
        <v>CAIXA DE INSPENSÃO DE PISO COM TAMPA PESADO METALICO</v>
      </c>
      <c r="E805" s="404" t="s">
        <v>4177</v>
      </c>
      <c r="F805" s="451">
        <v>1</v>
      </c>
      <c r="G805" s="406">
        <f>COTAÇÃO!T22</f>
        <v>82.316666666666663</v>
      </c>
      <c r="H805" s="457">
        <f>TRUNC(F805*G805,2)</f>
        <v>82.31</v>
      </c>
    </row>
    <row r="806" spans="2:10" x14ac:dyDescent="0.25">
      <c r="B806" s="404" t="s">
        <v>4163</v>
      </c>
      <c r="C806" s="408">
        <v>88247</v>
      </c>
      <c r="D806" s="450" t="s">
        <v>3901</v>
      </c>
      <c r="E806" s="404" t="s">
        <v>655</v>
      </c>
      <c r="F806" s="451">
        <v>1</v>
      </c>
      <c r="G806" s="406">
        <f>IFERROR(VLOOKUP(C806,INS_05_2021!A:D,4,0),VLOOKUP(C806,SERV_05_2021!A:E,4,0))</f>
        <v>14</v>
      </c>
      <c r="H806" s="457">
        <f>TRUNC(F806*G806,2)</f>
        <v>14</v>
      </c>
    </row>
    <row r="807" spans="2:10" ht="13.5" thickBot="1" x14ac:dyDescent="0.3">
      <c r="B807" s="404" t="s">
        <v>4163</v>
      </c>
      <c r="C807" s="408">
        <v>88264</v>
      </c>
      <c r="D807" s="450" t="s">
        <v>3916</v>
      </c>
      <c r="E807" s="404" t="s">
        <v>655</v>
      </c>
      <c r="F807" s="451">
        <v>1</v>
      </c>
      <c r="G807" s="406">
        <f>IFERROR(VLOOKUP(C807,INS_05_2021!A:D,4,0),VLOOKUP(C807,SERV_05_2021!A:E,4,0))</f>
        <v>18.3</v>
      </c>
      <c r="H807" s="457">
        <f>TRUNC(F807*G807,2)</f>
        <v>18.3</v>
      </c>
    </row>
    <row r="808" spans="2:10" ht="13.5" thickBot="1" x14ac:dyDescent="0.3">
      <c r="H808" s="456">
        <f>SUM(H805:H807)</f>
        <v>114.61</v>
      </c>
    </row>
    <row r="810" spans="2:10" ht="25.5" x14ac:dyDescent="0.25">
      <c r="B810" s="401" t="s">
        <v>4286</v>
      </c>
      <c r="C810" s="401" t="s">
        <v>4610</v>
      </c>
      <c r="D810" s="448" t="s">
        <v>4611</v>
      </c>
      <c r="E810" s="401" t="s">
        <v>4177</v>
      </c>
      <c r="F810" s="449" t="s">
        <v>4165</v>
      </c>
      <c r="G810" s="403" t="s">
        <v>4166</v>
      </c>
      <c r="H810" s="223" t="s">
        <v>4167</v>
      </c>
      <c r="I810" s="480">
        <f>H816</f>
        <v>5965.3700000000008</v>
      </c>
      <c r="J810" s="439" t="str">
        <f>UPPER(D810)</f>
        <v>POSTE DE CONCRETO DT 11/1000</v>
      </c>
    </row>
    <row r="811" spans="2:10" x14ac:dyDescent="0.25">
      <c r="B811" s="404" t="s">
        <v>4161</v>
      </c>
      <c r="C811" s="404" t="s">
        <v>4612</v>
      </c>
      <c r="D811" s="450" t="s">
        <v>4611</v>
      </c>
      <c r="E811" s="404" t="s">
        <v>4271</v>
      </c>
      <c r="F811" s="451">
        <v>1</v>
      </c>
      <c r="G811" s="406">
        <f>COTAÇÃO!T23</f>
        <v>5567.9750000000004</v>
      </c>
      <c r="H811" s="457">
        <f>TRUNC(F811*G811,2)</f>
        <v>5567.97</v>
      </c>
    </row>
    <row r="812" spans="2:10" x14ac:dyDescent="0.25">
      <c r="B812" s="404" t="s">
        <v>4163</v>
      </c>
      <c r="C812" s="408">
        <v>88247</v>
      </c>
      <c r="D812" s="450" t="str">
        <f>IFERROR(VLOOKUP(C812,INS_05_2021!A:D,2,0),VLOOKUP(C812,SERV_05_2021!A:E,2,0))</f>
        <v>AUXILIAR DE ELETRICISTA COM ENCARGOS COMPLEMENTARES</v>
      </c>
      <c r="E812" s="404" t="str">
        <f>IFERROR(VLOOKUP(C812,INS_05_2021!A:D,3,0),VLOOKUP(C812,SERV_05_2021!A:E,3,0))</f>
        <v>H</v>
      </c>
      <c r="F812" s="451">
        <v>12</v>
      </c>
      <c r="G812" s="406">
        <f>IFERROR(VLOOKUP(C812,INS_05_2021!A:D,4,0),VLOOKUP(C812,SERV_05_2021!A:E,4,0))</f>
        <v>14</v>
      </c>
      <c r="H812" s="457">
        <f>TRUNC(F812*G812,2)</f>
        <v>168</v>
      </c>
    </row>
    <row r="813" spans="2:10" x14ac:dyDescent="0.25">
      <c r="B813" s="404" t="s">
        <v>4163</v>
      </c>
      <c r="C813" s="408">
        <v>88264</v>
      </c>
      <c r="D813" s="450" t="str">
        <f>IFERROR(VLOOKUP(C813,INS_05_2021!A:D,2,0),VLOOKUP(C813,SERV_05_2021!A:E,2,0))</f>
        <v>ELETRICISTA COM ENCARGOS COMPLEMENTARES</v>
      </c>
      <c r="E813" s="404" t="str">
        <f>IFERROR(VLOOKUP(C813,INS_05_2021!A:D,3,0),VLOOKUP(C813,SERV_05_2021!A:E,3,0))</f>
        <v>H</v>
      </c>
      <c r="F813" s="451">
        <v>6</v>
      </c>
      <c r="G813" s="406">
        <f>IFERROR(VLOOKUP(C813,INS_05_2021!A:D,4,0),VLOOKUP(C813,SERV_05_2021!A:E,4,0))</f>
        <v>18.3</v>
      </c>
      <c r="H813" s="457">
        <f>TRUNC(F813*G813,2)</f>
        <v>109.8</v>
      </c>
    </row>
    <row r="814" spans="2:10" ht="25.5" x14ac:dyDescent="0.25">
      <c r="B814" s="404" t="s">
        <v>4163</v>
      </c>
      <c r="C814" s="408">
        <v>88277</v>
      </c>
      <c r="D814" s="450" t="str">
        <f>IFERROR(VLOOKUP(C814,INS_05_2021!A:D,2,0),VLOOKUP(C814,SERV_05_2021!A:E,2,0))</f>
        <v>MONTADOR (TUBO AÇO/EQUIPAMENTOS) COM ENCARGOS COMPLEMENTARES</v>
      </c>
      <c r="E814" s="404" t="str">
        <f>IFERROR(VLOOKUP(C814,INS_05_2021!A:D,3,0),VLOOKUP(C814,SERV_05_2021!A:E,3,0))</f>
        <v>H</v>
      </c>
      <c r="F814" s="451">
        <v>4</v>
      </c>
      <c r="G814" s="406">
        <f>IFERROR(VLOOKUP(C814,INS_05_2021!A:D,4,0),VLOOKUP(C814,SERV_05_2021!A:E,4,0))</f>
        <v>13.51</v>
      </c>
      <c r="H814" s="457">
        <f>TRUNC(F814*G814,2)</f>
        <v>54.04</v>
      </c>
    </row>
    <row r="815" spans="2:10" ht="39" thickBot="1" x14ac:dyDescent="0.3">
      <c r="B815" s="404" t="s">
        <v>4163</v>
      </c>
      <c r="C815" s="408">
        <v>89267</v>
      </c>
      <c r="D815" s="450" t="str">
        <f>IFERROR(VLOOKUP(C815,INS_05_2021!A:D,2,0),VLOOKUP(C815,SERV_05_2021!A:E,2,0))</f>
        <v>GUINDASTE HIDRÁULICO AUTOPROPELIDO, COM LANÇA TELESCÓPICA 28,80 M, CAPACIDADE MÁXIMA 30 T, POTÊNCIA 97 KW, TRAÇÃO 4 X 4 - DEPRECIAÇÃO. AF_11/2014</v>
      </c>
      <c r="E815" s="404" t="str">
        <f>IFERROR(VLOOKUP(C815,INS_05_2021!A:D,3,0),VLOOKUP(C815,SERV_05_2021!A:E,3,0))</f>
        <v>H</v>
      </c>
      <c r="F815" s="451">
        <v>2</v>
      </c>
      <c r="G815" s="406">
        <f>IFERROR(VLOOKUP(C815,INS_05_2021!A:D,4,0),VLOOKUP(C815,SERV_05_2021!A:E,4,0))</f>
        <v>32.78</v>
      </c>
      <c r="H815" s="457">
        <f>TRUNC(F815*G815,2)</f>
        <v>65.56</v>
      </c>
    </row>
    <row r="816" spans="2:10" ht="13.5" thickBot="1" x14ac:dyDescent="0.3">
      <c r="H816" s="456">
        <f>SUM(H811:H815)</f>
        <v>5965.3700000000008</v>
      </c>
    </row>
    <row r="818" spans="2:10" ht="25.5" x14ac:dyDescent="0.25">
      <c r="B818" s="401" t="s">
        <v>4286</v>
      </c>
      <c r="C818" s="401" t="s">
        <v>4613</v>
      </c>
      <c r="D818" s="448" t="s">
        <v>4614</v>
      </c>
      <c r="E818" s="401" t="s">
        <v>4177</v>
      </c>
      <c r="F818" s="449" t="s">
        <v>4165</v>
      </c>
      <c r="G818" s="403" t="s">
        <v>4166</v>
      </c>
      <c r="H818" s="223" t="s">
        <v>4167</v>
      </c>
      <c r="I818" s="480">
        <f>H821</f>
        <v>10.33</v>
      </c>
      <c r="J818" s="439" t="str">
        <f>UPPER(D818)</f>
        <v>PARAFUSO CABEÇA QUADRADA DE 100MM</v>
      </c>
    </row>
    <row r="819" spans="2:10" x14ac:dyDescent="0.25">
      <c r="B819" s="404" t="s">
        <v>4161</v>
      </c>
      <c r="C819" s="404" t="s">
        <v>4615</v>
      </c>
      <c r="D819" s="450" t="str">
        <f>D818</f>
        <v>PARAFUSO CABEÇA QUADRADA DE 100MM</v>
      </c>
      <c r="E819" s="404" t="s">
        <v>4271</v>
      </c>
      <c r="F819" s="451">
        <v>1</v>
      </c>
      <c r="G819" s="406">
        <f>COTAÇÃO!T24</f>
        <v>10.195</v>
      </c>
      <c r="H819" s="457">
        <f>TRUNC(F819*G819,2)</f>
        <v>10.19</v>
      </c>
    </row>
    <row r="820" spans="2:10" ht="13.5" thickBot="1" x14ac:dyDescent="0.3">
      <c r="B820" s="404" t="s">
        <v>4163</v>
      </c>
      <c r="C820" s="408">
        <v>88247</v>
      </c>
      <c r="D820" s="450" t="str">
        <f>IFERROR(VLOOKUP(C820,INS_05_2021!A:D,2,0),VLOOKUP(C820,SERV_05_2021!A:E,2,0))</f>
        <v>AUXILIAR DE ELETRICISTA COM ENCARGOS COMPLEMENTARES</v>
      </c>
      <c r="E820" s="404" t="str">
        <f>IFERROR(VLOOKUP(C820,INS_05_2021!A:D,3,0),VLOOKUP(C820,SERV_05_2021!A:E,3,0))</f>
        <v>H</v>
      </c>
      <c r="F820" s="451">
        <v>0.01</v>
      </c>
      <c r="G820" s="406">
        <f>IFERROR(VLOOKUP(C820,INS_05_2021!A:D,4,0),VLOOKUP(C820,SERV_05_2021!A:E,4,0))</f>
        <v>14</v>
      </c>
      <c r="H820" s="457">
        <f>TRUNC(F820*G820,2)</f>
        <v>0.14000000000000001</v>
      </c>
    </row>
    <row r="821" spans="2:10" ht="13.5" thickBot="1" x14ac:dyDescent="0.3">
      <c r="H821" s="456">
        <f>SUM(H819:H820)</f>
        <v>10.33</v>
      </c>
    </row>
    <row r="823" spans="2:10" ht="25.5" x14ac:dyDescent="0.25">
      <c r="B823" s="401" t="s">
        <v>4286</v>
      </c>
      <c r="C823" s="401" t="s">
        <v>4635</v>
      </c>
      <c r="D823" s="448" t="s">
        <v>4616</v>
      </c>
      <c r="E823" s="401" t="s">
        <v>4177</v>
      </c>
      <c r="F823" s="449" t="s">
        <v>4165</v>
      </c>
      <c r="G823" s="403" t="s">
        <v>4166</v>
      </c>
      <c r="H823" s="223" t="s">
        <v>4167</v>
      </c>
      <c r="I823" s="480">
        <f>H826</f>
        <v>9.58</v>
      </c>
      <c r="J823" s="439" t="str">
        <f>UPPER(D823)</f>
        <v>PARAFUSO CABEÇA QUADRADA DE 125MM</v>
      </c>
    </row>
    <row r="824" spans="2:10" x14ac:dyDescent="0.25">
      <c r="B824" s="404" t="s">
        <v>4161</v>
      </c>
      <c r="C824" s="404" t="s">
        <v>4636</v>
      </c>
      <c r="D824" s="450" t="str">
        <f>D823</f>
        <v>PARAFUSO CABEÇA QUADRADA DE 125MM</v>
      </c>
      <c r="E824" s="404" t="s">
        <v>4271</v>
      </c>
      <c r="F824" s="451">
        <v>1</v>
      </c>
      <c r="G824" s="406">
        <f>COTAÇÃO!T25</f>
        <v>9.44</v>
      </c>
      <c r="H824" s="457">
        <f>TRUNC(F824*G824,2)</f>
        <v>9.44</v>
      </c>
    </row>
    <row r="825" spans="2:10" ht="13.5" thickBot="1" x14ac:dyDescent="0.3">
      <c r="B825" s="404" t="s">
        <v>4163</v>
      </c>
      <c r="C825" s="408">
        <v>88247</v>
      </c>
      <c r="D825" s="450" t="str">
        <f>IFERROR(VLOOKUP(C825,INS_05_2021!A:D,2,0),VLOOKUP(C825,SERV_05_2021!A:E,2,0))</f>
        <v>AUXILIAR DE ELETRICISTA COM ENCARGOS COMPLEMENTARES</v>
      </c>
      <c r="E825" s="404" t="str">
        <f>IFERROR(VLOOKUP(C825,INS_05_2021!A:D,3,0),VLOOKUP(C825,SERV_05_2021!A:E,3,0))</f>
        <v>H</v>
      </c>
      <c r="F825" s="451">
        <v>0.01</v>
      </c>
      <c r="G825" s="406">
        <f>IFERROR(VLOOKUP(C825,INS_05_2021!A:D,4,0),VLOOKUP(C825,SERV_05_2021!A:E,4,0))</f>
        <v>14</v>
      </c>
      <c r="H825" s="457">
        <f>TRUNC(F825*G825,2)</f>
        <v>0.14000000000000001</v>
      </c>
    </row>
    <row r="826" spans="2:10" ht="13.5" thickBot="1" x14ac:dyDescent="0.3">
      <c r="H826" s="456">
        <f>SUM(H824:H825)</f>
        <v>9.58</v>
      </c>
    </row>
    <row r="828" spans="2:10" ht="25.5" x14ac:dyDescent="0.25">
      <c r="B828" s="401" t="s">
        <v>4286</v>
      </c>
      <c r="C828" s="401" t="s">
        <v>4637</v>
      </c>
      <c r="D828" s="448" t="s">
        <v>4617</v>
      </c>
      <c r="E828" s="401" t="s">
        <v>4177</v>
      </c>
      <c r="F828" s="449" t="s">
        <v>4165</v>
      </c>
      <c r="G828" s="403" t="s">
        <v>4166</v>
      </c>
      <c r="H828" s="223" t="s">
        <v>4167</v>
      </c>
      <c r="I828" s="480">
        <f>H832</f>
        <v>6.09</v>
      </c>
      <c r="J828" s="439" t="str">
        <f>UPPER(D828)</f>
        <v>SAPATILHA</v>
      </c>
    </row>
    <row r="829" spans="2:10" x14ac:dyDescent="0.25">
      <c r="B829" s="404" t="s">
        <v>4161</v>
      </c>
      <c r="C829" s="404" t="s">
        <v>4638</v>
      </c>
      <c r="D829" s="450" t="str">
        <f>D828</f>
        <v>SAPATILHA</v>
      </c>
      <c r="E829" s="404" t="s">
        <v>4271</v>
      </c>
      <c r="F829" s="451">
        <v>1</v>
      </c>
      <c r="G829" s="406">
        <f>COTAÇÃO!T26</f>
        <v>5.1775000000000002</v>
      </c>
      <c r="H829" s="457">
        <f>TRUNC(F829*G829,2)</f>
        <v>5.17</v>
      </c>
    </row>
    <row r="830" spans="2:10" x14ac:dyDescent="0.25">
      <c r="B830" s="404" t="s">
        <v>4163</v>
      </c>
      <c r="C830" s="408">
        <v>88264</v>
      </c>
      <c r="D830" s="450" t="str">
        <f>IFERROR(VLOOKUP(C830,INS_05_2021!A:D,2,0),VLOOKUP(C830,SERV_05_2021!A:E,2,0))</f>
        <v>ELETRICISTA COM ENCARGOS COMPLEMENTARES</v>
      </c>
      <c r="E830" s="404" t="str">
        <f>IFERROR(VLOOKUP(C830,INS_05_2021!A:D,3,0),VLOOKUP(C830,SERV_05_2021!A:E,3,0))</f>
        <v>H</v>
      </c>
      <c r="F830" s="451">
        <v>0.02</v>
      </c>
      <c r="G830" s="406">
        <f>IFERROR(VLOOKUP(C830,INS_05_2021!A:D,4,0),VLOOKUP(C830,SERV_05_2021!A:E,4,0))</f>
        <v>18.3</v>
      </c>
      <c r="H830" s="457">
        <f>TRUNC(F830*G830,2)</f>
        <v>0.36</v>
      </c>
    </row>
    <row r="831" spans="2:10" ht="13.5" thickBot="1" x14ac:dyDescent="0.3">
      <c r="B831" s="404" t="s">
        <v>4163</v>
      </c>
      <c r="C831" s="408">
        <v>88247</v>
      </c>
      <c r="D831" s="450" t="str">
        <f>IFERROR(VLOOKUP(C831,INS_05_2021!A:D,2,0),VLOOKUP(C831,SERV_05_2021!A:E,2,0))</f>
        <v>AUXILIAR DE ELETRICISTA COM ENCARGOS COMPLEMENTARES</v>
      </c>
      <c r="E831" s="404" t="str">
        <f>IFERROR(VLOOKUP(C831,INS_05_2021!A:D,3,0),VLOOKUP(C831,SERV_05_2021!A:E,3,0))</f>
        <v>H</v>
      </c>
      <c r="F831" s="451">
        <v>0.04</v>
      </c>
      <c r="G831" s="406">
        <f>IFERROR(VLOOKUP(C831,INS_05_2021!A:D,4,0),VLOOKUP(C831,SERV_05_2021!A:E,4,0))</f>
        <v>14</v>
      </c>
      <c r="H831" s="457">
        <f>TRUNC(F831*G831,2)</f>
        <v>0.56000000000000005</v>
      </c>
    </row>
    <row r="832" spans="2:10" ht="13.5" thickBot="1" x14ac:dyDescent="0.3">
      <c r="H832" s="456">
        <f>SUM(H829:H831)</f>
        <v>6.09</v>
      </c>
    </row>
    <row r="834" spans="2:10" ht="25.5" x14ac:dyDescent="0.25">
      <c r="B834" s="401" t="s">
        <v>4286</v>
      </c>
      <c r="C834" s="401" t="s">
        <v>4639</v>
      </c>
      <c r="D834" s="448" t="s">
        <v>4618</v>
      </c>
      <c r="E834" s="401" t="s">
        <v>4177</v>
      </c>
      <c r="F834" s="449" t="s">
        <v>4165</v>
      </c>
      <c r="G834" s="403" t="s">
        <v>4166</v>
      </c>
      <c r="H834" s="223" t="s">
        <v>4167</v>
      </c>
      <c r="I834" s="480">
        <f>H838</f>
        <v>18.88</v>
      </c>
      <c r="J834" s="439" t="str">
        <f>UPPER(D834)</f>
        <v>OLHA PARA PARAFUSO</v>
      </c>
    </row>
    <row r="835" spans="2:10" x14ac:dyDescent="0.25">
      <c r="B835" s="404" t="s">
        <v>4161</v>
      </c>
      <c r="C835" s="404" t="s">
        <v>4640</v>
      </c>
      <c r="D835" s="450" t="str">
        <f>D834</f>
        <v>OLHA PARA PARAFUSO</v>
      </c>
      <c r="E835" s="404" t="s">
        <v>4271</v>
      </c>
      <c r="F835" s="451">
        <v>1</v>
      </c>
      <c r="G835" s="406">
        <f>COTAÇÃO!T27</f>
        <v>18.239999999999998</v>
      </c>
      <c r="H835" s="457">
        <f>TRUNC(F835*G835,2)</f>
        <v>18.239999999999998</v>
      </c>
    </row>
    <row r="836" spans="2:10" x14ac:dyDescent="0.25">
      <c r="B836" s="404" t="s">
        <v>4163</v>
      </c>
      <c r="C836" s="408">
        <v>88264</v>
      </c>
      <c r="D836" s="450" t="str">
        <f>IFERROR(VLOOKUP(C836,INS_05_2021!A:D,2,0),VLOOKUP(C836,SERV_05_2021!A:E,2,0))</f>
        <v>ELETRICISTA COM ENCARGOS COMPLEMENTARES</v>
      </c>
      <c r="E836" s="404" t="str">
        <f>IFERROR(VLOOKUP(C836,INS_05_2021!A:D,3,0),VLOOKUP(C836,SERV_05_2021!A:E,3,0))</f>
        <v>H</v>
      </c>
      <c r="F836" s="451">
        <v>0.02</v>
      </c>
      <c r="G836" s="406">
        <f>IFERROR(VLOOKUP(C836,INS_05_2021!A:D,4,0),VLOOKUP(C836,SERV_05_2021!A:E,4,0))</f>
        <v>18.3</v>
      </c>
      <c r="H836" s="457">
        <f>TRUNC(F836*G836,2)</f>
        <v>0.36</v>
      </c>
    </row>
    <row r="837" spans="2:10" ht="13.5" thickBot="1" x14ac:dyDescent="0.3">
      <c r="B837" s="404" t="s">
        <v>4163</v>
      </c>
      <c r="C837" s="408">
        <v>88247</v>
      </c>
      <c r="D837" s="450" t="str">
        <f>IFERROR(VLOOKUP(C837,INS_05_2021!A:D,2,0),VLOOKUP(C837,SERV_05_2021!A:E,2,0))</f>
        <v>AUXILIAR DE ELETRICISTA COM ENCARGOS COMPLEMENTARES</v>
      </c>
      <c r="E837" s="404" t="str">
        <f>IFERROR(VLOOKUP(C837,INS_05_2021!A:D,3,0),VLOOKUP(C837,SERV_05_2021!A:E,3,0))</f>
        <v>H</v>
      </c>
      <c r="F837" s="451">
        <v>0.02</v>
      </c>
      <c r="G837" s="406">
        <f>IFERROR(VLOOKUP(C837,INS_05_2021!A:D,4,0),VLOOKUP(C837,SERV_05_2021!A:E,4,0))</f>
        <v>14</v>
      </c>
      <c r="H837" s="457">
        <f>TRUNC(F837*G837,2)</f>
        <v>0.28000000000000003</v>
      </c>
    </row>
    <row r="838" spans="2:10" ht="13.5" thickBot="1" x14ac:dyDescent="0.3">
      <c r="H838" s="456">
        <f>SUM(H835:H837)</f>
        <v>18.88</v>
      </c>
    </row>
    <row r="840" spans="2:10" ht="25.5" x14ac:dyDescent="0.25">
      <c r="B840" s="401" t="s">
        <v>4286</v>
      </c>
      <c r="C840" s="401" t="s">
        <v>4641</v>
      </c>
      <c r="D840" s="448" t="s">
        <v>4619</v>
      </c>
      <c r="E840" s="401" t="s">
        <v>4177</v>
      </c>
      <c r="F840" s="449" t="s">
        <v>4165</v>
      </c>
      <c r="G840" s="403" t="s">
        <v>4166</v>
      </c>
      <c r="H840" s="223" t="s">
        <v>4167</v>
      </c>
      <c r="I840" s="480">
        <f>H844</f>
        <v>87.220000000000013</v>
      </c>
      <c r="J840" s="439" t="str">
        <f>UPPER(D840)</f>
        <v>ISOLADOR DE ANCORAGEM TIPO BASTÃO POLIMERO 15KV</v>
      </c>
    </row>
    <row r="841" spans="2:10" x14ac:dyDescent="0.25">
      <c r="B841" s="404" t="s">
        <v>4161</v>
      </c>
      <c r="C841" s="404" t="s">
        <v>4642</v>
      </c>
      <c r="D841" s="450" t="str">
        <f>D840</f>
        <v>ISOLADOR DE ANCORAGEM TIPO BASTÃO POLIMERO 15KV</v>
      </c>
      <c r="E841" s="404" t="s">
        <v>4271</v>
      </c>
      <c r="F841" s="451">
        <v>1</v>
      </c>
      <c r="G841" s="406">
        <f>COTAÇÃO!T28</f>
        <v>61.387500000000003</v>
      </c>
      <c r="H841" s="457">
        <f>TRUNC(F841*G841,2)</f>
        <v>61.38</v>
      </c>
    </row>
    <row r="842" spans="2:10" x14ac:dyDescent="0.25">
      <c r="B842" s="404" t="s">
        <v>4163</v>
      </c>
      <c r="C842" s="408">
        <v>88264</v>
      </c>
      <c r="D842" s="450" t="str">
        <f>IFERROR(VLOOKUP(C842,INS_05_2021!A:D,2,0),VLOOKUP(C842,SERV_05_2021!A:E,2,0))</f>
        <v>ELETRICISTA COM ENCARGOS COMPLEMENTARES</v>
      </c>
      <c r="E842" s="404" t="str">
        <f>IFERROR(VLOOKUP(C842,INS_05_2021!A:D,3,0),VLOOKUP(C842,SERV_05_2021!A:E,3,0))</f>
        <v>H</v>
      </c>
      <c r="F842" s="451">
        <v>0.8</v>
      </c>
      <c r="G842" s="406">
        <f>IFERROR(VLOOKUP(C842,INS_05_2021!A:D,4,0),VLOOKUP(C842,SERV_05_2021!A:E,4,0))</f>
        <v>18.3</v>
      </c>
      <c r="H842" s="457">
        <f>TRUNC(F842*G842,2)</f>
        <v>14.64</v>
      </c>
    </row>
    <row r="843" spans="2:10" ht="13.5" thickBot="1" x14ac:dyDescent="0.3">
      <c r="B843" s="404" t="s">
        <v>4163</v>
      </c>
      <c r="C843" s="408">
        <v>88247</v>
      </c>
      <c r="D843" s="450" t="str">
        <f>IFERROR(VLOOKUP(C843,INS_05_2021!A:D,2,0),VLOOKUP(C843,SERV_05_2021!A:E,2,0))</f>
        <v>AUXILIAR DE ELETRICISTA COM ENCARGOS COMPLEMENTARES</v>
      </c>
      <c r="E843" s="404" t="str">
        <f>IFERROR(VLOOKUP(C843,INS_05_2021!A:D,3,0),VLOOKUP(C843,SERV_05_2021!A:E,3,0))</f>
        <v>H</v>
      </c>
      <c r="F843" s="451">
        <v>0.8</v>
      </c>
      <c r="G843" s="406">
        <f>IFERROR(VLOOKUP(C843,INS_05_2021!A:D,4,0),VLOOKUP(C843,SERV_05_2021!A:E,4,0))</f>
        <v>14</v>
      </c>
      <c r="H843" s="457">
        <f>TRUNC(F843*G843,2)</f>
        <v>11.2</v>
      </c>
    </row>
    <row r="844" spans="2:10" ht="13.5" thickBot="1" x14ac:dyDescent="0.3">
      <c r="H844" s="456">
        <f>SUM(H841:H843)</f>
        <v>87.220000000000013</v>
      </c>
    </row>
    <row r="846" spans="2:10" ht="25.5" x14ac:dyDescent="0.25">
      <c r="B846" s="401" t="s">
        <v>4286</v>
      </c>
      <c r="C846" s="401" t="s">
        <v>4643</v>
      </c>
      <c r="D846" s="448" t="s">
        <v>4620</v>
      </c>
      <c r="E846" s="401" t="s">
        <v>4177</v>
      </c>
      <c r="F846" s="449" t="s">
        <v>4165</v>
      </c>
      <c r="G846" s="403" t="s">
        <v>4166</v>
      </c>
      <c r="H846" s="223" t="s">
        <v>4167</v>
      </c>
      <c r="I846" s="480">
        <f>H850</f>
        <v>29.889999999999997</v>
      </c>
      <c r="J846" s="439" t="str">
        <f>UPPER(D846)</f>
        <v>MANILHA SAPATILHA</v>
      </c>
    </row>
    <row r="847" spans="2:10" x14ac:dyDescent="0.25">
      <c r="B847" s="404" t="s">
        <v>4161</v>
      </c>
      <c r="C847" s="404" t="s">
        <v>4644</v>
      </c>
      <c r="D847" s="450" t="str">
        <f>D846</f>
        <v>MANILHA SAPATILHA</v>
      </c>
      <c r="E847" s="404" t="s">
        <v>4271</v>
      </c>
      <c r="F847" s="451">
        <v>1</v>
      </c>
      <c r="G847" s="406">
        <f>COTAÇÃO!T29</f>
        <v>20.2</v>
      </c>
      <c r="H847" s="457">
        <f>TRUNC(F847*G847,2)</f>
        <v>20.2</v>
      </c>
    </row>
    <row r="848" spans="2:10" x14ac:dyDescent="0.25">
      <c r="B848" s="404" t="s">
        <v>4163</v>
      </c>
      <c r="C848" s="408">
        <v>88264</v>
      </c>
      <c r="D848" s="450" t="str">
        <f>IFERROR(VLOOKUP(C848,INS_05_2021!A:D,2,0),VLOOKUP(C848,SERV_05_2021!A:E,2,0))</f>
        <v>ELETRICISTA COM ENCARGOS COMPLEMENTARES</v>
      </c>
      <c r="E848" s="404" t="str">
        <f>IFERROR(VLOOKUP(C848,INS_05_2021!A:D,3,0),VLOOKUP(C848,SERV_05_2021!A:E,3,0))</f>
        <v>H</v>
      </c>
      <c r="F848" s="451">
        <v>0.3</v>
      </c>
      <c r="G848" s="406">
        <f>IFERROR(VLOOKUP(C848,INS_05_2021!A:D,4,0),VLOOKUP(C848,SERV_05_2021!A:E,4,0))</f>
        <v>18.3</v>
      </c>
      <c r="H848" s="457">
        <f>TRUNC(F848*G848,2)</f>
        <v>5.49</v>
      </c>
    </row>
    <row r="849" spans="2:10" ht="13.5" thickBot="1" x14ac:dyDescent="0.3">
      <c r="B849" s="404" t="s">
        <v>4163</v>
      </c>
      <c r="C849" s="408">
        <v>88247</v>
      </c>
      <c r="D849" s="450" t="str">
        <f>IFERROR(VLOOKUP(C849,INS_05_2021!A:D,2,0),VLOOKUP(C849,SERV_05_2021!A:E,2,0))</f>
        <v>AUXILIAR DE ELETRICISTA COM ENCARGOS COMPLEMENTARES</v>
      </c>
      <c r="E849" s="404" t="str">
        <f>IFERROR(VLOOKUP(C849,INS_05_2021!A:D,3,0),VLOOKUP(C849,SERV_05_2021!A:E,3,0))</f>
        <v>H</v>
      </c>
      <c r="F849" s="451">
        <v>0.3</v>
      </c>
      <c r="G849" s="406">
        <f>IFERROR(VLOOKUP(C849,INS_05_2021!A:D,4,0),VLOOKUP(C849,SERV_05_2021!A:E,4,0))</f>
        <v>14</v>
      </c>
      <c r="H849" s="457">
        <f>TRUNC(F849*G849,2)</f>
        <v>4.2</v>
      </c>
    </row>
    <row r="850" spans="2:10" ht="13.5" thickBot="1" x14ac:dyDescent="0.3">
      <c r="H850" s="456">
        <f>SUM(H847:H849)</f>
        <v>29.889999999999997</v>
      </c>
    </row>
    <row r="852" spans="2:10" ht="25.5" x14ac:dyDescent="0.25">
      <c r="B852" s="401" t="s">
        <v>4286</v>
      </c>
      <c r="C852" s="401" t="s">
        <v>4645</v>
      </c>
      <c r="D852" s="448" t="s">
        <v>4621</v>
      </c>
      <c r="E852" s="401" t="s">
        <v>4177</v>
      </c>
      <c r="F852" s="449" t="s">
        <v>4165</v>
      </c>
      <c r="G852" s="403" t="s">
        <v>4166</v>
      </c>
      <c r="H852" s="223" t="s">
        <v>4167</v>
      </c>
      <c r="I852" s="480">
        <f>H856</f>
        <v>20.9</v>
      </c>
      <c r="J852" s="439" t="str">
        <f>UPPER(D852)</f>
        <v>GANCHO OLHAL</v>
      </c>
    </row>
    <row r="853" spans="2:10" x14ac:dyDescent="0.25">
      <c r="B853" s="404" t="s">
        <v>4161</v>
      </c>
      <c r="C853" s="404" t="s">
        <v>4646</v>
      </c>
      <c r="D853" s="450" t="str">
        <f>D852</f>
        <v>GANCHO OLHAL</v>
      </c>
      <c r="E853" s="404" t="s">
        <v>4271</v>
      </c>
      <c r="F853" s="451">
        <v>1</v>
      </c>
      <c r="G853" s="406">
        <f>COTAÇÃO!T30</f>
        <v>17.670000000000002</v>
      </c>
      <c r="H853" s="457">
        <f>TRUNC(F853*G853,2)</f>
        <v>17.670000000000002</v>
      </c>
    </row>
    <row r="854" spans="2:10" x14ac:dyDescent="0.25">
      <c r="B854" s="404" t="s">
        <v>4163</v>
      </c>
      <c r="C854" s="408">
        <v>88264</v>
      </c>
      <c r="D854" s="450" t="str">
        <f>IFERROR(VLOOKUP(C854,INS_05_2021!A:D,2,0),VLOOKUP(C854,SERV_05_2021!A:E,2,0))</f>
        <v>ELETRICISTA COM ENCARGOS COMPLEMENTARES</v>
      </c>
      <c r="E854" s="404" t="str">
        <f>IFERROR(VLOOKUP(C854,INS_05_2021!A:D,3,0),VLOOKUP(C854,SERV_05_2021!A:E,3,0))</f>
        <v>H</v>
      </c>
      <c r="F854" s="451">
        <v>0.1</v>
      </c>
      <c r="G854" s="406">
        <f>IFERROR(VLOOKUP(C854,INS_05_2021!A:D,4,0),VLOOKUP(C854,SERV_05_2021!A:E,4,0))</f>
        <v>18.3</v>
      </c>
      <c r="H854" s="457">
        <f>TRUNC(F854*G854,2)</f>
        <v>1.83</v>
      </c>
    </row>
    <row r="855" spans="2:10" ht="13.5" thickBot="1" x14ac:dyDescent="0.3">
      <c r="B855" s="404" t="s">
        <v>4163</v>
      </c>
      <c r="C855" s="408">
        <v>88247</v>
      </c>
      <c r="D855" s="450" t="str">
        <f>IFERROR(VLOOKUP(C855,INS_05_2021!A:D,2,0),VLOOKUP(C855,SERV_05_2021!A:E,2,0))</f>
        <v>AUXILIAR DE ELETRICISTA COM ENCARGOS COMPLEMENTARES</v>
      </c>
      <c r="E855" s="404" t="str">
        <f>IFERROR(VLOOKUP(C855,INS_05_2021!A:D,3,0),VLOOKUP(C855,SERV_05_2021!A:E,3,0))</f>
        <v>H</v>
      </c>
      <c r="F855" s="451">
        <v>0.1</v>
      </c>
      <c r="G855" s="406">
        <f>IFERROR(VLOOKUP(C855,INS_05_2021!A:D,4,0),VLOOKUP(C855,SERV_05_2021!A:E,4,0))</f>
        <v>14</v>
      </c>
      <c r="H855" s="457">
        <f>TRUNC(F855*G855,2)</f>
        <v>1.4</v>
      </c>
    </row>
    <row r="856" spans="2:10" ht="13.5" thickBot="1" x14ac:dyDescent="0.3">
      <c r="H856" s="456">
        <f>SUM(H853:H855)</f>
        <v>20.9</v>
      </c>
    </row>
    <row r="858" spans="2:10" ht="25.5" x14ac:dyDescent="0.25">
      <c r="B858" s="401" t="s">
        <v>4286</v>
      </c>
      <c r="C858" s="401" t="s">
        <v>4647</v>
      </c>
      <c r="D858" s="448" t="s">
        <v>4622</v>
      </c>
      <c r="E858" s="401" t="s">
        <v>4177</v>
      </c>
      <c r="F858" s="449" t="s">
        <v>4165</v>
      </c>
      <c r="G858" s="403" t="s">
        <v>4166</v>
      </c>
      <c r="H858" s="223" t="s">
        <v>4167</v>
      </c>
      <c r="I858" s="480">
        <f>H862</f>
        <v>228.3</v>
      </c>
      <c r="J858" s="439" t="str">
        <f>UPPER(D858)</f>
        <v>PERFIL U</v>
      </c>
    </row>
    <row r="859" spans="2:10" x14ac:dyDescent="0.25">
      <c r="B859" s="404" t="s">
        <v>4161</v>
      </c>
      <c r="C859" s="404" t="s">
        <v>4648</v>
      </c>
      <c r="D859" s="450" t="str">
        <f>D858</f>
        <v>PERFIL U</v>
      </c>
      <c r="E859" s="404" t="s">
        <v>4271</v>
      </c>
      <c r="F859" s="451">
        <v>1</v>
      </c>
      <c r="G859" s="406">
        <f>COTAÇÃO!T31</f>
        <v>212.155</v>
      </c>
      <c r="H859" s="457">
        <f>TRUNC(F859*G859,2)</f>
        <v>212.15</v>
      </c>
    </row>
    <row r="860" spans="2:10" x14ac:dyDescent="0.25">
      <c r="B860" s="404" t="s">
        <v>4163</v>
      </c>
      <c r="C860" s="408">
        <v>88264</v>
      </c>
      <c r="D860" s="450" t="str">
        <f>IFERROR(VLOOKUP(C860,INS_05_2021!A:D,2,0),VLOOKUP(C860,SERV_05_2021!A:E,2,0))</f>
        <v>ELETRICISTA COM ENCARGOS COMPLEMENTARES</v>
      </c>
      <c r="E860" s="404" t="str">
        <f>IFERROR(VLOOKUP(C860,INS_05_2021!A:D,3,0),VLOOKUP(C860,SERV_05_2021!A:E,3,0))</f>
        <v>H</v>
      </c>
      <c r="F860" s="451">
        <v>0.5</v>
      </c>
      <c r="G860" s="406">
        <f>IFERROR(VLOOKUP(C860,INS_05_2021!A:D,4,0),VLOOKUP(C860,SERV_05_2021!A:E,4,0))</f>
        <v>18.3</v>
      </c>
      <c r="H860" s="457">
        <f>TRUNC(F860*G860,2)</f>
        <v>9.15</v>
      </c>
    </row>
    <row r="861" spans="2:10" ht="13.5" thickBot="1" x14ac:dyDescent="0.3">
      <c r="B861" s="404" t="s">
        <v>4163</v>
      </c>
      <c r="C861" s="408">
        <v>88247</v>
      </c>
      <c r="D861" s="450" t="str">
        <f>IFERROR(VLOOKUP(C861,INS_05_2021!A:D,2,0),VLOOKUP(C861,SERV_05_2021!A:E,2,0))</f>
        <v>AUXILIAR DE ELETRICISTA COM ENCARGOS COMPLEMENTARES</v>
      </c>
      <c r="E861" s="404" t="str">
        <f>IFERROR(VLOOKUP(C861,INS_05_2021!A:D,3,0),VLOOKUP(C861,SERV_05_2021!A:E,3,0))</f>
        <v>H</v>
      </c>
      <c r="F861" s="451">
        <v>0.5</v>
      </c>
      <c r="G861" s="406">
        <f>IFERROR(VLOOKUP(C861,INS_05_2021!A:D,4,0),VLOOKUP(C861,SERV_05_2021!A:E,4,0))</f>
        <v>14</v>
      </c>
      <c r="H861" s="457">
        <f>TRUNC(F861*G861,2)</f>
        <v>7</v>
      </c>
    </row>
    <row r="862" spans="2:10" ht="13.5" thickBot="1" x14ac:dyDescent="0.3">
      <c r="H862" s="456">
        <f>SUM(H859:H861)</f>
        <v>228.3</v>
      </c>
    </row>
    <row r="864" spans="2:10" ht="25.5" x14ac:dyDescent="0.25">
      <c r="B864" s="401" t="s">
        <v>4286</v>
      </c>
      <c r="C864" s="401" t="s">
        <v>4649</v>
      </c>
      <c r="D864" s="448" t="s">
        <v>4623</v>
      </c>
      <c r="E864" s="401" t="s">
        <v>4177</v>
      </c>
      <c r="F864" s="449" t="s">
        <v>4165</v>
      </c>
      <c r="G864" s="403" t="s">
        <v>4166</v>
      </c>
      <c r="H864" s="223" t="s">
        <v>4167</v>
      </c>
      <c r="I864" s="480">
        <f>H868</f>
        <v>56</v>
      </c>
      <c r="J864" s="439" t="str">
        <f>UPPER(D864)</f>
        <v>FIXADOR DE PERFIL U</v>
      </c>
    </row>
    <row r="865" spans="2:10" x14ac:dyDescent="0.25">
      <c r="B865" s="404" t="s">
        <v>4161</v>
      </c>
      <c r="C865" s="404" t="s">
        <v>4650</v>
      </c>
      <c r="D865" s="450" t="str">
        <f>D864</f>
        <v>FIXADOR DE PERFIL U</v>
      </c>
      <c r="E865" s="404" t="s">
        <v>4271</v>
      </c>
      <c r="F865" s="451">
        <v>1</v>
      </c>
      <c r="G865" s="406">
        <f>COTAÇÃO!T32</f>
        <v>39.854999999999997</v>
      </c>
      <c r="H865" s="457">
        <f>TRUNC(F865*G865,2)</f>
        <v>39.85</v>
      </c>
    </row>
    <row r="866" spans="2:10" x14ac:dyDescent="0.25">
      <c r="B866" s="404" t="s">
        <v>4163</v>
      </c>
      <c r="C866" s="408">
        <v>88264</v>
      </c>
      <c r="D866" s="450" t="str">
        <f>IFERROR(VLOOKUP(C866,INS_05_2021!A:D,2,0),VLOOKUP(C866,SERV_05_2021!A:E,2,0))</f>
        <v>ELETRICISTA COM ENCARGOS COMPLEMENTARES</v>
      </c>
      <c r="E866" s="404" t="str">
        <f>IFERROR(VLOOKUP(C866,INS_05_2021!A:D,3,0),VLOOKUP(C866,SERV_05_2021!A:E,3,0))</f>
        <v>H</v>
      </c>
      <c r="F866" s="451">
        <v>0.5</v>
      </c>
      <c r="G866" s="406">
        <f>IFERROR(VLOOKUP(C866,INS_05_2021!A:D,4,0),VLOOKUP(C866,SERV_05_2021!A:E,4,0))</f>
        <v>18.3</v>
      </c>
      <c r="H866" s="457">
        <f>TRUNC(F866*G866,2)</f>
        <v>9.15</v>
      </c>
    </row>
    <row r="867" spans="2:10" ht="13.5" thickBot="1" x14ac:dyDescent="0.3">
      <c r="B867" s="404" t="s">
        <v>4163</v>
      </c>
      <c r="C867" s="408">
        <v>88247</v>
      </c>
      <c r="D867" s="450" t="str">
        <f>IFERROR(VLOOKUP(C867,INS_05_2021!A:D,2,0),VLOOKUP(C867,SERV_05_2021!A:E,2,0))</f>
        <v>AUXILIAR DE ELETRICISTA COM ENCARGOS COMPLEMENTARES</v>
      </c>
      <c r="E867" s="404" t="str">
        <f>IFERROR(VLOOKUP(C867,INS_05_2021!A:D,3,0),VLOOKUP(C867,SERV_05_2021!A:E,3,0))</f>
        <v>H</v>
      </c>
      <c r="F867" s="451">
        <v>0.5</v>
      </c>
      <c r="G867" s="406">
        <f>IFERROR(VLOOKUP(C867,INS_05_2021!A:D,4,0),VLOOKUP(C867,SERV_05_2021!A:E,4,0))</f>
        <v>14</v>
      </c>
      <c r="H867" s="457">
        <f>TRUNC(F867*G867,2)</f>
        <v>7</v>
      </c>
    </row>
    <row r="868" spans="2:10" ht="13.5" thickBot="1" x14ac:dyDescent="0.3">
      <c r="H868" s="456">
        <f>SUM(H865:H867)</f>
        <v>56</v>
      </c>
    </row>
    <row r="870" spans="2:10" ht="25.5" x14ac:dyDescent="0.25">
      <c r="B870" s="401" t="s">
        <v>4286</v>
      </c>
      <c r="C870" s="401" t="s">
        <v>4652</v>
      </c>
      <c r="D870" s="448" t="s">
        <v>4624</v>
      </c>
      <c r="E870" s="401" t="s">
        <v>4177</v>
      </c>
      <c r="F870" s="449" t="s">
        <v>4165</v>
      </c>
      <c r="G870" s="403" t="s">
        <v>4166</v>
      </c>
      <c r="H870" s="223" t="s">
        <v>4167</v>
      </c>
      <c r="I870" s="480">
        <f>H874</f>
        <v>248.27</v>
      </c>
      <c r="J870" s="439" t="str">
        <f>UPPER(D870)</f>
        <v>PARA RAIO DE DISTRIBUIÇÃO 12KV - POLIMERICO - 10 KA</v>
      </c>
    </row>
    <row r="871" spans="2:10" x14ac:dyDescent="0.25">
      <c r="B871" s="404" t="s">
        <v>4161</v>
      </c>
      <c r="C871" s="404" t="s">
        <v>4653</v>
      </c>
      <c r="D871" s="450" t="str">
        <f>D870</f>
        <v>PARA RAIO DE DISTRIBUIÇÃO 12KV - POLIMERICO - 10 KA</v>
      </c>
      <c r="E871" s="404" t="s">
        <v>4271</v>
      </c>
      <c r="F871" s="451">
        <v>1</v>
      </c>
      <c r="G871" s="406">
        <f>COTAÇÃO!T33</f>
        <v>215.97250000000003</v>
      </c>
      <c r="H871" s="457">
        <f>TRUNC(F871*G871,2)</f>
        <v>215.97</v>
      </c>
    </row>
    <row r="872" spans="2:10" x14ac:dyDescent="0.25">
      <c r="B872" s="404" t="s">
        <v>4163</v>
      </c>
      <c r="C872" s="408">
        <v>88264</v>
      </c>
      <c r="D872" s="450" t="str">
        <f>IFERROR(VLOOKUP(C872,INS_05_2021!A:D,2,0),VLOOKUP(C872,SERV_05_2021!A:E,2,0))</f>
        <v>ELETRICISTA COM ENCARGOS COMPLEMENTARES</v>
      </c>
      <c r="E872" s="404" t="str">
        <f>IFERROR(VLOOKUP(C872,INS_05_2021!A:D,3,0),VLOOKUP(C872,SERV_05_2021!A:E,3,0))</f>
        <v>H</v>
      </c>
      <c r="F872" s="451">
        <v>1</v>
      </c>
      <c r="G872" s="406">
        <f>IFERROR(VLOOKUP(C872,INS_05_2021!A:D,4,0),VLOOKUP(C872,SERV_05_2021!A:E,4,0))</f>
        <v>18.3</v>
      </c>
      <c r="H872" s="457">
        <f>TRUNC(F872*G872,2)</f>
        <v>18.3</v>
      </c>
    </row>
    <row r="873" spans="2:10" ht="13.5" thickBot="1" x14ac:dyDescent="0.3">
      <c r="B873" s="404" t="s">
        <v>4163</v>
      </c>
      <c r="C873" s="408">
        <v>88247</v>
      </c>
      <c r="D873" s="450" t="str">
        <f>IFERROR(VLOOKUP(C873,INS_05_2021!A:D,2,0),VLOOKUP(C873,SERV_05_2021!A:E,2,0))</f>
        <v>AUXILIAR DE ELETRICISTA COM ENCARGOS COMPLEMENTARES</v>
      </c>
      <c r="E873" s="404" t="str">
        <f>IFERROR(VLOOKUP(C873,INS_05_2021!A:D,3,0),VLOOKUP(C873,SERV_05_2021!A:E,3,0))</f>
        <v>H</v>
      </c>
      <c r="F873" s="451">
        <v>1</v>
      </c>
      <c r="G873" s="406">
        <f>IFERROR(VLOOKUP(C873,INS_05_2021!A:D,4,0),VLOOKUP(C873,SERV_05_2021!A:E,4,0))</f>
        <v>14</v>
      </c>
      <c r="H873" s="457">
        <f>TRUNC(F873*G873,2)</f>
        <v>14</v>
      </c>
    </row>
    <row r="874" spans="2:10" ht="13.5" thickBot="1" x14ac:dyDescent="0.3">
      <c r="H874" s="456">
        <f>SUM(H871:H873)</f>
        <v>248.27</v>
      </c>
    </row>
    <row r="876" spans="2:10" ht="25.5" x14ac:dyDescent="0.25">
      <c r="B876" s="401" t="s">
        <v>4286</v>
      </c>
      <c r="C876" s="401" t="s">
        <v>4651</v>
      </c>
      <c r="D876" s="448" t="s">
        <v>4625</v>
      </c>
      <c r="E876" s="401" t="s">
        <v>4177</v>
      </c>
      <c r="F876" s="449" t="s">
        <v>4165</v>
      </c>
      <c r="G876" s="403" t="s">
        <v>4166</v>
      </c>
      <c r="H876" s="223" t="s">
        <v>4167</v>
      </c>
      <c r="I876" s="480">
        <f>H880</f>
        <v>233.58</v>
      </c>
      <c r="J876" s="439" t="str">
        <f>UPPER(D876)</f>
        <v>CRUZETA DE CONCRETO 250 DAN RETANGULAR</v>
      </c>
    </row>
    <row r="877" spans="2:10" x14ac:dyDescent="0.25">
      <c r="B877" s="404" t="s">
        <v>4161</v>
      </c>
      <c r="C877" s="404" t="s">
        <v>4654</v>
      </c>
      <c r="D877" s="450" t="str">
        <f>D876</f>
        <v>CRUZETA DE CONCRETO 250 DAN RETANGULAR</v>
      </c>
      <c r="E877" s="404" t="s">
        <v>4271</v>
      </c>
      <c r="F877" s="451">
        <v>1</v>
      </c>
      <c r="G877" s="406">
        <f>COTAÇÃO!T34</f>
        <v>217.43666666666664</v>
      </c>
      <c r="H877" s="457">
        <f>TRUNC(F877*G877,2)</f>
        <v>217.43</v>
      </c>
    </row>
    <row r="878" spans="2:10" x14ac:dyDescent="0.25">
      <c r="B878" s="404" t="s">
        <v>4163</v>
      </c>
      <c r="C878" s="408">
        <v>88264</v>
      </c>
      <c r="D878" s="450" t="str">
        <f>IFERROR(VLOOKUP(C878,INS_05_2021!A:D,2,0),VLOOKUP(C878,SERV_05_2021!A:E,2,0))</f>
        <v>ELETRICISTA COM ENCARGOS COMPLEMENTARES</v>
      </c>
      <c r="E878" s="404" t="str">
        <f>IFERROR(VLOOKUP(C878,INS_05_2021!A:D,3,0),VLOOKUP(C878,SERV_05_2021!A:E,3,0))</f>
        <v>H</v>
      </c>
      <c r="F878" s="451">
        <v>0.5</v>
      </c>
      <c r="G878" s="406">
        <f>IFERROR(VLOOKUP(C878,INS_05_2021!A:D,4,0),VLOOKUP(C878,SERV_05_2021!A:E,4,0))</f>
        <v>18.3</v>
      </c>
      <c r="H878" s="457">
        <f>TRUNC(F878*G878,2)</f>
        <v>9.15</v>
      </c>
    </row>
    <row r="879" spans="2:10" ht="13.5" thickBot="1" x14ac:dyDescent="0.3">
      <c r="B879" s="404" t="s">
        <v>4163</v>
      </c>
      <c r="C879" s="408">
        <v>88247</v>
      </c>
      <c r="D879" s="450" t="str">
        <f>IFERROR(VLOOKUP(C879,INS_05_2021!A:D,2,0),VLOOKUP(C879,SERV_05_2021!A:E,2,0))</f>
        <v>AUXILIAR DE ELETRICISTA COM ENCARGOS COMPLEMENTARES</v>
      </c>
      <c r="E879" s="404" t="str">
        <f>IFERROR(VLOOKUP(C879,INS_05_2021!A:D,3,0),VLOOKUP(C879,SERV_05_2021!A:E,3,0))</f>
        <v>H</v>
      </c>
      <c r="F879" s="451">
        <v>0.5</v>
      </c>
      <c r="G879" s="406">
        <f>IFERROR(VLOOKUP(C879,INS_05_2021!A:D,4,0),VLOOKUP(C879,SERV_05_2021!A:E,4,0))</f>
        <v>14</v>
      </c>
      <c r="H879" s="457">
        <f>TRUNC(F879*G879,2)</f>
        <v>7</v>
      </c>
    </row>
    <row r="880" spans="2:10" ht="13.5" thickBot="1" x14ac:dyDescent="0.3">
      <c r="H880" s="456">
        <f>SUM(H877:H879)</f>
        <v>233.58</v>
      </c>
    </row>
    <row r="882" spans="2:10" ht="25.5" x14ac:dyDescent="0.25">
      <c r="B882" s="401" t="s">
        <v>4286</v>
      </c>
      <c r="C882" s="401" t="s">
        <v>4655</v>
      </c>
      <c r="D882" s="448" t="s">
        <v>4626</v>
      </c>
      <c r="E882" s="401" t="s">
        <v>4177</v>
      </c>
      <c r="F882" s="449" t="s">
        <v>4165</v>
      </c>
      <c r="G882" s="403" t="s">
        <v>4166</v>
      </c>
      <c r="H882" s="223" t="s">
        <v>4167</v>
      </c>
      <c r="I882" s="480">
        <f>H886</f>
        <v>1129.0999999999999</v>
      </c>
      <c r="J882" s="439" t="str">
        <f>UPPER(D882)</f>
        <v>CHAVE FUSIVEL TIPO C - 15KV - 10 KA</v>
      </c>
    </row>
    <row r="883" spans="2:10" x14ac:dyDescent="0.25">
      <c r="B883" s="404" t="s">
        <v>4161</v>
      </c>
      <c r="C883" s="404" t="s">
        <v>4656</v>
      </c>
      <c r="D883" s="450" t="str">
        <f>D882</f>
        <v>CHAVE FUSIVEL TIPO C - 15KV - 10 KA</v>
      </c>
      <c r="E883" s="404" t="s">
        <v>4271</v>
      </c>
      <c r="F883" s="451">
        <v>1</v>
      </c>
      <c r="G883" s="406">
        <f>COTAÇÃO!T35</f>
        <v>1064.5074999999999</v>
      </c>
      <c r="H883" s="457">
        <f>TRUNC(F883*G883,2)</f>
        <v>1064.5</v>
      </c>
    </row>
    <row r="884" spans="2:10" x14ac:dyDescent="0.25">
      <c r="B884" s="404" t="s">
        <v>4163</v>
      </c>
      <c r="C884" s="408">
        <v>88264</v>
      </c>
      <c r="D884" s="450" t="str">
        <f>IFERROR(VLOOKUP(C884,INS_05_2021!A:D,2,0),VLOOKUP(C884,SERV_05_2021!A:E,2,0))</f>
        <v>ELETRICISTA COM ENCARGOS COMPLEMENTARES</v>
      </c>
      <c r="E884" s="404" t="str">
        <f>IFERROR(VLOOKUP(C884,INS_05_2021!A:D,3,0),VLOOKUP(C884,SERV_05_2021!A:E,3,0))</f>
        <v>H</v>
      </c>
      <c r="F884" s="451">
        <v>2</v>
      </c>
      <c r="G884" s="406">
        <f>IFERROR(VLOOKUP(C884,INS_05_2021!A:D,4,0),VLOOKUP(C884,SERV_05_2021!A:E,4,0))</f>
        <v>18.3</v>
      </c>
      <c r="H884" s="457">
        <f>TRUNC(F884*G884,2)</f>
        <v>36.6</v>
      </c>
    </row>
    <row r="885" spans="2:10" ht="13.5" thickBot="1" x14ac:dyDescent="0.3">
      <c r="B885" s="404" t="s">
        <v>4163</v>
      </c>
      <c r="C885" s="408">
        <v>88247</v>
      </c>
      <c r="D885" s="450" t="str">
        <f>IFERROR(VLOOKUP(C885,INS_05_2021!A:D,2,0),VLOOKUP(C885,SERV_05_2021!A:E,2,0))</f>
        <v>AUXILIAR DE ELETRICISTA COM ENCARGOS COMPLEMENTARES</v>
      </c>
      <c r="E885" s="404" t="str">
        <f>IFERROR(VLOOKUP(C885,INS_05_2021!A:D,3,0),VLOOKUP(C885,SERV_05_2021!A:E,3,0))</f>
        <v>H</v>
      </c>
      <c r="F885" s="451">
        <v>2</v>
      </c>
      <c r="G885" s="406">
        <f>IFERROR(VLOOKUP(C885,INS_05_2021!A:D,4,0),VLOOKUP(C885,SERV_05_2021!A:E,4,0))</f>
        <v>14</v>
      </c>
      <c r="H885" s="457">
        <f>TRUNC(F885*G885,2)</f>
        <v>28</v>
      </c>
    </row>
    <row r="886" spans="2:10" ht="13.5" thickBot="1" x14ac:dyDescent="0.3">
      <c r="H886" s="456">
        <f>SUM(H883:H885)</f>
        <v>1129.0999999999999</v>
      </c>
    </row>
    <row r="888" spans="2:10" ht="25.5" x14ac:dyDescent="0.25">
      <c r="B888" s="401" t="s">
        <v>4286</v>
      </c>
      <c r="C888" s="401" t="s">
        <v>4657</v>
      </c>
      <c r="D888" s="448" t="s">
        <v>4627</v>
      </c>
      <c r="E888" s="401" t="s">
        <v>4177</v>
      </c>
      <c r="F888" s="449" t="s">
        <v>4165</v>
      </c>
      <c r="G888" s="403" t="s">
        <v>4166</v>
      </c>
      <c r="H888" s="223" t="s">
        <v>4167</v>
      </c>
      <c r="I888" s="480">
        <f>H892</f>
        <v>33.33</v>
      </c>
      <c r="J888" s="439" t="str">
        <f>UPPER(D888)</f>
        <v>MÃO FRANCESA 619MM</v>
      </c>
    </row>
    <row r="889" spans="2:10" x14ac:dyDescent="0.25">
      <c r="B889" s="404" t="s">
        <v>4161</v>
      </c>
      <c r="C889" s="404" t="s">
        <v>4658</v>
      </c>
      <c r="D889" s="450" t="str">
        <f>D888</f>
        <v>MÃO FRANCESA 619MM</v>
      </c>
      <c r="E889" s="404" t="s">
        <v>4271</v>
      </c>
      <c r="F889" s="451">
        <v>1</v>
      </c>
      <c r="G889" s="406">
        <f>COTAÇÃO!T36</f>
        <v>17.18</v>
      </c>
      <c r="H889" s="457">
        <f>TRUNC(F889*G889,2)</f>
        <v>17.18</v>
      </c>
    </row>
    <row r="890" spans="2:10" x14ac:dyDescent="0.25">
      <c r="B890" s="404" t="s">
        <v>4163</v>
      </c>
      <c r="C890" s="408">
        <v>88264</v>
      </c>
      <c r="D890" s="450" t="str">
        <f>IFERROR(VLOOKUP(C890,INS_05_2021!A:D,2,0),VLOOKUP(C890,SERV_05_2021!A:E,2,0))</f>
        <v>ELETRICISTA COM ENCARGOS COMPLEMENTARES</v>
      </c>
      <c r="E890" s="404" t="str">
        <f>IFERROR(VLOOKUP(C890,INS_05_2021!A:D,3,0),VLOOKUP(C890,SERV_05_2021!A:E,3,0))</f>
        <v>H</v>
      </c>
      <c r="F890" s="451">
        <v>0.5</v>
      </c>
      <c r="G890" s="406">
        <f>IFERROR(VLOOKUP(C890,INS_05_2021!A:D,4,0),VLOOKUP(C890,SERV_05_2021!A:E,4,0))</f>
        <v>18.3</v>
      </c>
      <c r="H890" s="457">
        <f>TRUNC(F890*G890,2)</f>
        <v>9.15</v>
      </c>
    </row>
    <row r="891" spans="2:10" ht="13.5" thickBot="1" x14ac:dyDescent="0.3">
      <c r="B891" s="404" t="s">
        <v>4163</v>
      </c>
      <c r="C891" s="408">
        <v>88247</v>
      </c>
      <c r="D891" s="450" t="str">
        <f>IFERROR(VLOOKUP(C891,INS_05_2021!A:D,2,0),VLOOKUP(C891,SERV_05_2021!A:E,2,0))</f>
        <v>AUXILIAR DE ELETRICISTA COM ENCARGOS COMPLEMENTARES</v>
      </c>
      <c r="E891" s="404" t="str">
        <f>IFERROR(VLOOKUP(C891,INS_05_2021!A:D,3,0),VLOOKUP(C891,SERV_05_2021!A:E,3,0))</f>
        <v>H</v>
      </c>
      <c r="F891" s="451">
        <v>0.5</v>
      </c>
      <c r="G891" s="406">
        <f>IFERROR(VLOOKUP(C891,INS_05_2021!A:D,4,0),VLOOKUP(C891,SERV_05_2021!A:E,4,0))</f>
        <v>14</v>
      </c>
      <c r="H891" s="457">
        <f>TRUNC(F891*G891,2)</f>
        <v>7</v>
      </c>
    </row>
    <row r="892" spans="2:10" ht="13.5" thickBot="1" x14ac:dyDescent="0.3">
      <c r="H892" s="456">
        <f>SUM(H889:H891)</f>
        <v>33.33</v>
      </c>
    </row>
    <row r="894" spans="2:10" ht="25.5" x14ac:dyDescent="0.25">
      <c r="B894" s="401" t="s">
        <v>4286</v>
      </c>
      <c r="C894" s="401" t="s">
        <v>4659</v>
      </c>
      <c r="D894" s="448" t="s">
        <v>4628</v>
      </c>
      <c r="E894" s="401" t="s">
        <v>4177</v>
      </c>
      <c r="F894" s="449" t="s">
        <v>4165</v>
      </c>
      <c r="G894" s="403" t="s">
        <v>4166</v>
      </c>
      <c r="H894" s="223" t="s">
        <v>4167</v>
      </c>
      <c r="I894" s="480">
        <f>H898</f>
        <v>137</v>
      </c>
      <c r="J894" s="439" t="str">
        <f>UPPER(D894)</f>
        <v>SUPORTE DE TRANSFORMADOR</v>
      </c>
    </row>
    <row r="895" spans="2:10" x14ac:dyDescent="0.25">
      <c r="B895" s="404" t="s">
        <v>4161</v>
      </c>
      <c r="C895" s="404" t="s">
        <v>4660</v>
      </c>
      <c r="D895" s="450" t="str">
        <f>D894</f>
        <v>SUPORTE DE TRANSFORMADOR</v>
      </c>
      <c r="E895" s="404" t="s">
        <v>4271</v>
      </c>
      <c r="F895" s="451">
        <v>1</v>
      </c>
      <c r="G895" s="406">
        <f>COTAÇÃO!T37</f>
        <v>104.70666666666666</v>
      </c>
      <c r="H895" s="457">
        <f>TRUNC(F895*G895,2)</f>
        <v>104.7</v>
      </c>
    </row>
    <row r="896" spans="2:10" x14ac:dyDescent="0.25">
      <c r="B896" s="404" t="s">
        <v>4163</v>
      </c>
      <c r="C896" s="408">
        <v>88264</v>
      </c>
      <c r="D896" s="450" t="str">
        <f>IFERROR(VLOOKUP(C896,INS_05_2021!A:D,2,0),VLOOKUP(C896,SERV_05_2021!A:E,2,0))</f>
        <v>ELETRICISTA COM ENCARGOS COMPLEMENTARES</v>
      </c>
      <c r="E896" s="404" t="str">
        <f>IFERROR(VLOOKUP(C896,INS_05_2021!A:D,3,0),VLOOKUP(C896,SERV_05_2021!A:E,3,0))</f>
        <v>H</v>
      </c>
      <c r="F896" s="451">
        <v>1</v>
      </c>
      <c r="G896" s="406">
        <f>IFERROR(VLOOKUP(C896,INS_05_2021!A:D,4,0),VLOOKUP(C896,SERV_05_2021!A:E,4,0))</f>
        <v>18.3</v>
      </c>
      <c r="H896" s="457">
        <f>TRUNC(F896*G896,2)</f>
        <v>18.3</v>
      </c>
    </row>
    <row r="897" spans="2:10" ht="13.5" thickBot="1" x14ac:dyDescent="0.3">
      <c r="B897" s="404" t="s">
        <v>4163</v>
      </c>
      <c r="C897" s="408">
        <v>88247</v>
      </c>
      <c r="D897" s="450" t="str">
        <f>IFERROR(VLOOKUP(C897,INS_05_2021!A:D,2,0),VLOOKUP(C897,SERV_05_2021!A:E,2,0))</f>
        <v>AUXILIAR DE ELETRICISTA COM ENCARGOS COMPLEMENTARES</v>
      </c>
      <c r="E897" s="404" t="str">
        <f>IFERROR(VLOOKUP(C897,INS_05_2021!A:D,3,0),VLOOKUP(C897,SERV_05_2021!A:E,3,0))</f>
        <v>H</v>
      </c>
      <c r="F897" s="451">
        <v>1</v>
      </c>
      <c r="G897" s="406">
        <f>IFERROR(VLOOKUP(C897,INS_05_2021!A:D,4,0),VLOOKUP(C897,SERV_05_2021!A:E,4,0))</f>
        <v>14</v>
      </c>
      <c r="H897" s="457">
        <f>TRUNC(F897*G897,2)</f>
        <v>14</v>
      </c>
    </row>
    <row r="898" spans="2:10" ht="13.5" thickBot="1" x14ac:dyDescent="0.3">
      <c r="H898" s="456">
        <f>SUM(H895:H897)</f>
        <v>137</v>
      </c>
    </row>
    <row r="900" spans="2:10" ht="25.5" x14ac:dyDescent="0.25">
      <c r="B900" s="401" t="s">
        <v>4286</v>
      </c>
      <c r="C900" s="401" t="s">
        <v>4661</v>
      </c>
      <c r="D900" s="448" t="s">
        <v>4629</v>
      </c>
      <c r="E900" s="401" t="s">
        <v>4177</v>
      </c>
      <c r="F900" s="449" t="s">
        <v>4165</v>
      </c>
      <c r="G900" s="403" t="s">
        <v>4166</v>
      </c>
      <c r="H900" s="223" t="s">
        <v>4167</v>
      </c>
      <c r="I900" s="480">
        <f>H904</f>
        <v>1.5099999999999998</v>
      </c>
      <c r="J900" s="439" t="str">
        <f>UPPER(D900)</f>
        <v>ARRUELA QUADRADA</v>
      </c>
    </row>
    <row r="901" spans="2:10" x14ac:dyDescent="0.25">
      <c r="B901" s="404" t="s">
        <v>4161</v>
      </c>
      <c r="C901" s="404" t="s">
        <v>4662</v>
      </c>
      <c r="D901" s="450" t="str">
        <f>D900</f>
        <v>ARRUELA QUADRADA</v>
      </c>
      <c r="E901" s="404" t="s">
        <v>4271</v>
      </c>
      <c r="F901" s="451">
        <v>1</v>
      </c>
      <c r="G901" s="406">
        <f>COTAÇÃO!T38</f>
        <v>1.19</v>
      </c>
      <c r="H901" s="457">
        <f>TRUNC(F901*G901,2)</f>
        <v>1.19</v>
      </c>
    </row>
    <row r="902" spans="2:10" x14ac:dyDescent="0.25">
      <c r="B902" s="404" t="s">
        <v>4163</v>
      </c>
      <c r="C902" s="408">
        <v>88264</v>
      </c>
      <c r="D902" s="450" t="str">
        <f>IFERROR(VLOOKUP(C902,INS_05_2021!A:D,2,0),VLOOKUP(C902,SERV_05_2021!A:E,2,0))</f>
        <v>ELETRICISTA COM ENCARGOS COMPLEMENTARES</v>
      </c>
      <c r="E902" s="404" t="str">
        <f>IFERROR(VLOOKUP(C902,INS_05_2021!A:D,3,0),VLOOKUP(C902,SERV_05_2021!A:E,3,0))</f>
        <v>H</v>
      </c>
      <c r="F902" s="451">
        <v>0.01</v>
      </c>
      <c r="G902" s="406">
        <f>IFERROR(VLOOKUP(C902,INS_05_2021!A:D,4,0),VLOOKUP(C902,SERV_05_2021!A:E,4,0))</f>
        <v>18.3</v>
      </c>
      <c r="H902" s="457">
        <f>TRUNC(F902*G902,2)</f>
        <v>0.18</v>
      </c>
    </row>
    <row r="903" spans="2:10" ht="13.5" thickBot="1" x14ac:dyDescent="0.3">
      <c r="B903" s="404" t="s">
        <v>4163</v>
      </c>
      <c r="C903" s="408">
        <v>88247</v>
      </c>
      <c r="D903" s="450" t="str">
        <f>IFERROR(VLOOKUP(C903,INS_05_2021!A:D,2,0),VLOOKUP(C903,SERV_05_2021!A:E,2,0))</f>
        <v>AUXILIAR DE ELETRICISTA COM ENCARGOS COMPLEMENTARES</v>
      </c>
      <c r="E903" s="404" t="str">
        <f>IFERROR(VLOOKUP(C903,INS_05_2021!A:D,3,0),VLOOKUP(C903,SERV_05_2021!A:E,3,0))</f>
        <v>H</v>
      </c>
      <c r="F903" s="451">
        <v>0.01</v>
      </c>
      <c r="G903" s="406">
        <f>IFERROR(VLOOKUP(C903,INS_05_2021!A:D,4,0),VLOOKUP(C903,SERV_05_2021!A:E,4,0))</f>
        <v>14</v>
      </c>
      <c r="H903" s="457">
        <f>TRUNC(F903*G903,2)</f>
        <v>0.14000000000000001</v>
      </c>
    </row>
    <row r="904" spans="2:10" ht="13.5" thickBot="1" x14ac:dyDescent="0.3">
      <c r="H904" s="456">
        <f>SUM(H901:H903)</f>
        <v>1.5099999999999998</v>
      </c>
    </row>
    <row r="906" spans="2:10" ht="25.5" x14ac:dyDescent="0.25">
      <c r="B906" s="401" t="s">
        <v>4286</v>
      </c>
      <c r="C906" s="401" t="s">
        <v>4663</v>
      </c>
      <c r="D906" s="448" t="s">
        <v>4630</v>
      </c>
      <c r="E906" s="401" t="s">
        <v>4177</v>
      </c>
      <c r="F906" s="449" t="s">
        <v>4165</v>
      </c>
      <c r="G906" s="403" t="s">
        <v>4166</v>
      </c>
      <c r="H906" s="223" t="s">
        <v>4167</v>
      </c>
      <c r="I906" s="480">
        <f>H910</f>
        <v>15.75</v>
      </c>
      <c r="J906" s="439" t="str">
        <f>UPPER(D906)</f>
        <v>PARAFUSO DE CABEÇA QUADRADA DE 250MM</v>
      </c>
    </row>
    <row r="907" spans="2:10" x14ac:dyDescent="0.25">
      <c r="B907" s="404" t="s">
        <v>4161</v>
      </c>
      <c r="C907" s="404" t="s">
        <v>4664</v>
      </c>
      <c r="D907" s="450" t="str">
        <f>D906</f>
        <v>PARAFUSO DE CABEÇA QUADRADA DE 250MM</v>
      </c>
      <c r="E907" s="404" t="s">
        <v>4271</v>
      </c>
      <c r="F907" s="451">
        <v>1</v>
      </c>
      <c r="G907" s="406">
        <f>COTAÇÃO!T39</f>
        <v>15.432499999999999</v>
      </c>
      <c r="H907" s="457">
        <f>TRUNC(F907*G907,2)</f>
        <v>15.43</v>
      </c>
    </row>
    <row r="908" spans="2:10" x14ac:dyDescent="0.25">
      <c r="B908" s="404" t="s">
        <v>4163</v>
      </c>
      <c r="C908" s="408">
        <v>88264</v>
      </c>
      <c r="D908" s="450" t="str">
        <f>IFERROR(VLOOKUP(C908,INS_05_2021!A:D,2,0),VLOOKUP(C908,SERV_05_2021!A:E,2,0))</f>
        <v>ELETRICISTA COM ENCARGOS COMPLEMENTARES</v>
      </c>
      <c r="E908" s="404" t="str">
        <f>IFERROR(VLOOKUP(C908,INS_05_2021!A:D,3,0),VLOOKUP(C908,SERV_05_2021!A:E,3,0))</f>
        <v>H</v>
      </c>
      <c r="F908" s="451">
        <v>0.01</v>
      </c>
      <c r="G908" s="406">
        <f>IFERROR(VLOOKUP(C908,INS_05_2021!A:D,4,0),VLOOKUP(C908,SERV_05_2021!A:E,4,0))</f>
        <v>18.3</v>
      </c>
      <c r="H908" s="457">
        <f>TRUNC(F908*G908,2)</f>
        <v>0.18</v>
      </c>
    </row>
    <row r="909" spans="2:10" ht="13.5" thickBot="1" x14ac:dyDescent="0.3">
      <c r="B909" s="404" t="s">
        <v>4163</v>
      </c>
      <c r="C909" s="408">
        <v>88247</v>
      </c>
      <c r="D909" s="450" t="str">
        <f>IFERROR(VLOOKUP(C909,INS_05_2021!A:D,2,0),VLOOKUP(C909,SERV_05_2021!A:E,2,0))</f>
        <v>AUXILIAR DE ELETRICISTA COM ENCARGOS COMPLEMENTARES</v>
      </c>
      <c r="E909" s="404" t="str">
        <f>IFERROR(VLOOKUP(C909,INS_05_2021!A:D,3,0),VLOOKUP(C909,SERV_05_2021!A:E,3,0))</f>
        <v>H</v>
      </c>
      <c r="F909" s="451">
        <v>0.01</v>
      </c>
      <c r="G909" s="406">
        <f>IFERROR(VLOOKUP(C909,INS_05_2021!A:D,4,0),VLOOKUP(C909,SERV_05_2021!A:E,4,0))</f>
        <v>14</v>
      </c>
      <c r="H909" s="457">
        <f>TRUNC(F909*G909,2)</f>
        <v>0.14000000000000001</v>
      </c>
    </row>
    <row r="910" spans="2:10" ht="13.5" thickBot="1" x14ac:dyDescent="0.3">
      <c r="H910" s="456">
        <f>SUM(H907:H909)</f>
        <v>15.75</v>
      </c>
    </row>
    <row r="912" spans="2:10" ht="25.5" x14ac:dyDescent="0.25">
      <c r="B912" s="401" t="s">
        <v>4286</v>
      </c>
      <c r="C912" s="401" t="s">
        <v>4665</v>
      </c>
      <c r="D912" s="448" t="s">
        <v>4631</v>
      </c>
      <c r="E912" s="401" t="s">
        <v>4177</v>
      </c>
      <c r="F912" s="449" t="s">
        <v>4165</v>
      </c>
      <c r="G912" s="403" t="s">
        <v>4166</v>
      </c>
      <c r="H912" s="223" t="s">
        <v>4167</v>
      </c>
      <c r="I912" s="480">
        <f>H916</f>
        <v>17.75</v>
      </c>
      <c r="J912" s="439" t="str">
        <f>UPPER(D912)</f>
        <v>PARAFUSO DE CABEÇA QUADRADA DE 300MM</v>
      </c>
    </row>
    <row r="913" spans="2:10" x14ac:dyDescent="0.25">
      <c r="B913" s="404" t="s">
        <v>4161</v>
      </c>
      <c r="C913" s="404" t="s">
        <v>4666</v>
      </c>
      <c r="D913" s="450" t="str">
        <f>D912</f>
        <v>PARAFUSO DE CABEÇA QUADRADA DE 300MM</v>
      </c>
      <c r="E913" s="404" t="s">
        <v>4271</v>
      </c>
      <c r="F913" s="451">
        <v>1</v>
      </c>
      <c r="G913" s="406">
        <f>COTAÇÃO!T40</f>
        <v>17.432500000000001</v>
      </c>
      <c r="H913" s="457">
        <f>TRUNC(F913*G913,2)</f>
        <v>17.43</v>
      </c>
    </row>
    <row r="914" spans="2:10" x14ac:dyDescent="0.25">
      <c r="B914" s="404" t="s">
        <v>4163</v>
      </c>
      <c r="C914" s="408">
        <v>88264</v>
      </c>
      <c r="D914" s="450" t="str">
        <f>IFERROR(VLOOKUP(C914,INS_05_2021!A:D,2,0),VLOOKUP(C914,SERV_05_2021!A:E,2,0))</f>
        <v>ELETRICISTA COM ENCARGOS COMPLEMENTARES</v>
      </c>
      <c r="E914" s="404" t="str">
        <f>IFERROR(VLOOKUP(C914,INS_05_2021!A:D,3,0),VLOOKUP(C914,SERV_05_2021!A:E,3,0))</f>
        <v>H</v>
      </c>
      <c r="F914" s="451">
        <v>0.01</v>
      </c>
      <c r="G914" s="406">
        <f>IFERROR(VLOOKUP(C914,INS_05_2021!A:D,4,0),VLOOKUP(C914,SERV_05_2021!A:E,4,0))</f>
        <v>18.3</v>
      </c>
      <c r="H914" s="457">
        <f>TRUNC(F914*G914,2)</f>
        <v>0.18</v>
      </c>
    </row>
    <row r="915" spans="2:10" ht="13.5" thickBot="1" x14ac:dyDescent="0.3">
      <c r="B915" s="404" t="s">
        <v>4163</v>
      </c>
      <c r="C915" s="408">
        <v>88247</v>
      </c>
      <c r="D915" s="450" t="str">
        <f>IFERROR(VLOOKUP(C915,INS_05_2021!A:D,2,0),VLOOKUP(C915,SERV_05_2021!A:E,2,0))</f>
        <v>AUXILIAR DE ELETRICISTA COM ENCARGOS COMPLEMENTARES</v>
      </c>
      <c r="E915" s="404" t="str">
        <f>IFERROR(VLOOKUP(C915,INS_05_2021!A:D,3,0),VLOOKUP(C915,SERV_05_2021!A:E,3,0))</f>
        <v>H</v>
      </c>
      <c r="F915" s="451">
        <v>0.01</v>
      </c>
      <c r="G915" s="406">
        <f>IFERROR(VLOOKUP(C915,INS_05_2021!A:D,4,0),VLOOKUP(C915,SERV_05_2021!A:E,4,0))</f>
        <v>14</v>
      </c>
      <c r="H915" s="457">
        <f>TRUNC(F915*G915,2)</f>
        <v>0.14000000000000001</v>
      </c>
    </row>
    <row r="916" spans="2:10" ht="13.5" thickBot="1" x14ac:dyDescent="0.3">
      <c r="H916" s="456">
        <f>SUM(H913:H915)</f>
        <v>17.75</v>
      </c>
    </row>
    <row r="918" spans="2:10" ht="25.5" x14ac:dyDescent="0.25">
      <c r="B918" s="401" t="s">
        <v>4286</v>
      </c>
      <c r="C918" s="401" t="s">
        <v>4667</v>
      </c>
      <c r="D918" s="448" t="s">
        <v>4632</v>
      </c>
      <c r="E918" s="401" t="s">
        <v>4177</v>
      </c>
      <c r="F918" s="449" t="s">
        <v>4165</v>
      </c>
      <c r="G918" s="403" t="s">
        <v>4166</v>
      </c>
      <c r="H918" s="223" t="s">
        <v>4167</v>
      </c>
      <c r="I918" s="480">
        <f>H922</f>
        <v>19.350000000000001</v>
      </c>
      <c r="J918" s="439" t="str">
        <f>UPPER(D918)</f>
        <v>PARAFUSO DE CABEÇA QUADRADA DE 350MM</v>
      </c>
    </row>
    <row r="919" spans="2:10" x14ac:dyDescent="0.25">
      <c r="B919" s="404" t="s">
        <v>4161</v>
      </c>
      <c r="C919" s="404" t="s">
        <v>4668</v>
      </c>
      <c r="D919" s="450" t="str">
        <f>D918</f>
        <v>PARAFUSO DE CABEÇA QUADRADA DE 350MM</v>
      </c>
      <c r="E919" s="404" t="s">
        <v>4271</v>
      </c>
      <c r="F919" s="451">
        <v>1</v>
      </c>
      <c r="G919" s="406">
        <f>COTAÇÃO!T41</f>
        <v>19.035</v>
      </c>
      <c r="H919" s="457">
        <f>TRUNC(F919*G919,2)</f>
        <v>19.03</v>
      </c>
    </row>
    <row r="920" spans="2:10" x14ac:dyDescent="0.25">
      <c r="B920" s="404" t="s">
        <v>4163</v>
      </c>
      <c r="C920" s="408">
        <v>88264</v>
      </c>
      <c r="D920" s="450" t="str">
        <f>IFERROR(VLOOKUP(C920,INS_05_2021!A:D,2,0),VLOOKUP(C920,SERV_05_2021!A:E,2,0))</f>
        <v>ELETRICISTA COM ENCARGOS COMPLEMENTARES</v>
      </c>
      <c r="E920" s="404" t="str">
        <f>IFERROR(VLOOKUP(C920,INS_05_2021!A:D,3,0),VLOOKUP(C920,SERV_05_2021!A:E,3,0))</f>
        <v>H</v>
      </c>
      <c r="F920" s="451">
        <v>0.01</v>
      </c>
      <c r="G920" s="406">
        <f>IFERROR(VLOOKUP(C920,INS_05_2021!A:D,4,0),VLOOKUP(C920,SERV_05_2021!A:E,4,0))</f>
        <v>18.3</v>
      </c>
      <c r="H920" s="457">
        <f>TRUNC(F920*G920,2)</f>
        <v>0.18</v>
      </c>
    </row>
    <row r="921" spans="2:10" ht="13.5" thickBot="1" x14ac:dyDescent="0.3">
      <c r="B921" s="404" t="s">
        <v>4163</v>
      </c>
      <c r="C921" s="408">
        <v>88247</v>
      </c>
      <c r="D921" s="450" t="str">
        <f>IFERROR(VLOOKUP(C921,INS_05_2021!A:D,2,0),VLOOKUP(C921,SERV_05_2021!A:E,2,0))</f>
        <v>AUXILIAR DE ELETRICISTA COM ENCARGOS COMPLEMENTARES</v>
      </c>
      <c r="E921" s="404" t="str">
        <f>IFERROR(VLOOKUP(C921,INS_05_2021!A:D,3,0),VLOOKUP(C921,SERV_05_2021!A:E,3,0))</f>
        <v>H</v>
      </c>
      <c r="F921" s="451">
        <v>0.01</v>
      </c>
      <c r="G921" s="406">
        <f>IFERROR(VLOOKUP(C921,INS_05_2021!A:D,4,0),VLOOKUP(C921,SERV_05_2021!A:E,4,0))</f>
        <v>14</v>
      </c>
      <c r="H921" s="457">
        <f>TRUNC(F921*G921,2)</f>
        <v>0.14000000000000001</v>
      </c>
    </row>
    <row r="922" spans="2:10" ht="13.5" thickBot="1" x14ac:dyDescent="0.3">
      <c r="H922" s="456">
        <f>SUM(H919:H921)</f>
        <v>19.350000000000001</v>
      </c>
    </row>
    <row r="924" spans="2:10" ht="25.5" x14ac:dyDescent="0.25">
      <c r="B924" s="401" t="s">
        <v>4286</v>
      </c>
      <c r="C924" s="401" t="s">
        <v>4669</v>
      </c>
      <c r="D924" s="448" t="s">
        <v>4633</v>
      </c>
      <c r="E924" s="401" t="s">
        <v>4177</v>
      </c>
      <c r="F924" s="449" t="s">
        <v>4165</v>
      </c>
      <c r="G924" s="403" t="s">
        <v>4166</v>
      </c>
      <c r="H924" s="223" t="s">
        <v>4167</v>
      </c>
      <c r="I924" s="480">
        <f>H928</f>
        <v>20.979999999999997</v>
      </c>
      <c r="J924" s="439" t="str">
        <f>UPPER(D924)</f>
        <v>ALÇA PREFORMADO DE ESTAI P/ CABO DE AÇO 9,5MM</v>
      </c>
    </row>
    <row r="925" spans="2:10" x14ac:dyDescent="0.25">
      <c r="B925" s="404" t="s">
        <v>4161</v>
      </c>
      <c r="C925" s="404" t="s">
        <v>4670</v>
      </c>
      <c r="D925" s="450" t="str">
        <f>D924</f>
        <v>ALÇA PREFORMADO DE ESTAI P/ CABO DE AÇO 9,5MM</v>
      </c>
      <c r="E925" s="404" t="s">
        <v>4271</v>
      </c>
      <c r="F925" s="451">
        <v>1</v>
      </c>
      <c r="G925" s="406">
        <f>COTAÇÃO!T42</f>
        <v>17.752499999999998</v>
      </c>
      <c r="H925" s="457">
        <f>TRUNC(F925*G925,2)</f>
        <v>17.75</v>
      </c>
    </row>
    <row r="926" spans="2:10" x14ac:dyDescent="0.25">
      <c r="B926" s="404" t="s">
        <v>4163</v>
      </c>
      <c r="C926" s="408">
        <v>88264</v>
      </c>
      <c r="D926" s="450" t="str">
        <f>IFERROR(VLOOKUP(C926,INS_05_2021!A:D,2,0),VLOOKUP(C926,SERV_05_2021!A:E,2,0))</f>
        <v>ELETRICISTA COM ENCARGOS COMPLEMENTARES</v>
      </c>
      <c r="E926" s="404" t="str">
        <f>IFERROR(VLOOKUP(C926,INS_05_2021!A:D,3,0),VLOOKUP(C926,SERV_05_2021!A:E,3,0))</f>
        <v>H</v>
      </c>
      <c r="F926" s="451">
        <v>0.1</v>
      </c>
      <c r="G926" s="406">
        <f>IFERROR(VLOOKUP(C926,INS_05_2021!A:D,4,0),VLOOKUP(C926,SERV_05_2021!A:E,4,0))</f>
        <v>18.3</v>
      </c>
      <c r="H926" s="457">
        <f>TRUNC(F926*G926,2)</f>
        <v>1.83</v>
      </c>
    </row>
    <row r="927" spans="2:10" ht="13.5" thickBot="1" x14ac:dyDescent="0.3">
      <c r="B927" s="404" t="s">
        <v>4163</v>
      </c>
      <c r="C927" s="408">
        <v>88247</v>
      </c>
      <c r="D927" s="450" t="str">
        <f>IFERROR(VLOOKUP(C927,INS_05_2021!A:D,2,0),VLOOKUP(C927,SERV_05_2021!A:E,2,0))</f>
        <v>AUXILIAR DE ELETRICISTA COM ENCARGOS COMPLEMENTARES</v>
      </c>
      <c r="E927" s="404" t="str">
        <f>IFERROR(VLOOKUP(C927,INS_05_2021!A:D,3,0),VLOOKUP(C927,SERV_05_2021!A:E,3,0))</f>
        <v>H</v>
      </c>
      <c r="F927" s="451">
        <v>0.1</v>
      </c>
      <c r="G927" s="406">
        <f>IFERROR(VLOOKUP(C927,INS_05_2021!A:D,4,0),VLOOKUP(C927,SERV_05_2021!A:E,4,0))</f>
        <v>14</v>
      </c>
      <c r="H927" s="457">
        <f>TRUNC(F927*G927,2)</f>
        <v>1.4</v>
      </c>
    </row>
    <row r="928" spans="2:10" ht="13.5" thickBot="1" x14ac:dyDescent="0.3">
      <c r="H928" s="456">
        <f>SUM(H925:H927)</f>
        <v>20.979999999999997</v>
      </c>
    </row>
    <row r="930" spans="2:10" ht="25.5" x14ac:dyDescent="0.25">
      <c r="B930" s="401" t="s">
        <v>4286</v>
      </c>
      <c r="C930" s="401" t="s">
        <v>4671</v>
      </c>
      <c r="D930" s="448" t="s">
        <v>4634</v>
      </c>
      <c r="E930" s="401" t="s">
        <v>4177</v>
      </c>
      <c r="F930" s="449" t="s">
        <v>4165</v>
      </c>
      <c r="G930" s="403" t="s">
        <v>4166</v>
      </c>
      <c r="H930" s="223" t="s">
        <v>4167</v>
      </c>
      <c r="I930" s="480">
        <f>H934</f>
        <v>43.339999999999996</v>
      </c>
      <c r="J930" s="439" t="str">
        <f>UPPER(D930)</f>
        <v>GRAMPO DE ANCORAGEM P/ CABO COBETO - 15KV - 185MM2</v>
      </c>
    </row>
    <row r="931" spans="2:10" x14ac:dyDescent="0.25">
      <c r="B931" s="404" t="s">
        <v>4161</v>
      </c>
      <c r="C931" s="404" t="s">
        <v>4672</v>
      </c>
      <c r="D931" s="450" t="str">
        <f>D930</f>
        <v>GRAMPO DE ANCORAGEM P/ CABO COBETO - 15KV - 185MM2</v>
      </c>
      <c r="E931" s="404" t="s">
        <v>4271</v>
      </c>
      <c r="F931" s="451">
        <v>1</v>
      </c>
      <c r="G931" s="406">
        <f>COTAÇÃO!T43</f>
        <v>40.112499999999997</v>
      </c>
      <c r="H931" s="457">
        <f>TRUNC(F931*G931,2)</f>
        <v>40.11</v>
      </c>
    </row>
    <row r="932" spans="2:10" x14ac:dyDescent="0.25">
      <c r="B932" s="404" t="s">
        <v>4163</v>
      </c>
      <c r="C932" s="408">
        <v>88264</v>
      </c>
      <c r="D932" s="450" t="str">
        <f>IFERROR(VLOOKUP(C932,INS_05_2021!A:D,2,0),VLOOKUP(C932,SERV_05_2021!A:E,2,0))</f>
        <v>ELETRICISTA COM ENCARGOS COMPLEMENTARES</v>
      </c>
      <c r="E932" s="404" t="str">
        <f>IFERROR(VLOOKUP(C932,INS_05_2021!A:D,3,0),VLOOKUP(C932,SERV_05_2021!A:E,3,0))</f>
        <v>H</v>
      </c>
      <c r="F932" s="451">
        <v>0.1</v>
      </c>
      <c r="G932" s="406">
        <f>IFERROR(VLOOKUP(C932,INS_05_2021!A:D,4,0),VLOOKUP(C932,SERV_05_2021!A:E,4,0))</f>
        <v>18.3</v>
      </c>
      <c r="H932" s="457">
        <f>TRUNC(F932*G932,2)</f>
        <v>1.83</v>
      </c>
    </row>
    <row r="933" spans="2:10" ht="13.5" thickBot="1" x14ac:dyDescent="0.3">
      <c r="B933" s="404" t="s">
        <v>4163</v>
      </c>
      <c r="C933" s="408">
        <v>88247</v>
      </c>
      <c r="D933" s="450" t="str">
        <f>IFERROR(VLOOKUP(C933,INS_05_2021!A:D,2,0),VLOOKUP(C933,SERV_05_2021!A:E,2,0))</f>
        <v>AUXILIAR DE ELETRICISTA COM ENCARGOS COMPLEMENTARES</v>
      </c>
      <c r="E933" s="404" t="str">
        <f>IFERROR(VLOOKUP(C933,INS_05_2021!A:D,3,0),VLOOKUP(C933,SERV_05_2021!A:E,3,0))</f>
        <v>H</v>
      </c>
      <c r="F933" s="451">
        <v>0.1</v>
      </c>
      <c r="G933" s="406">
        <f>IFERROR(VLOOKUP(C933,INS_05_2021!A:D,4,0),VLOOKUP(C933,SERV_05_2021!A:E,4,0))</f>
        <v>14</v>
      </c>
      <c r="H933" s="457">
        <f>TRUNC(F933*G933,2)</f>
        <v>1.4</v>
      </c>
    </row>
    <row r="934" spans="2:10" ht="13.5" thickBot="1" x14ac:dyDescent="0.3">
      <c r="H934" s="456">
        <f>SUM(H931:H933)</f>
        <v>43.339999999999996</v>
      </c>
    </row>
    <row r="936" spans="2:10" ht="25.5" x14ac:dyDescent="0.25">
      <c r="B936" s="401" t="s">
        <v>4286</v>
      </c>
      <c r="C936" s="401" t="s">
        <v>4673</v>
      </c>
      <c r="D936" s="448" t="s">
        <v>4625</v>
      </c>
      <c r="E936" s="401" t="s">
        <v>4177</v>
      </c>
      <c r="F936" s="449" t="s">
        <v>4165</v>
      </c>
      <c r="G936" s="403" t="s">
        <v>4166</v>
      </c>
      <c r="H936" s="223" t="s">
        <v>4167</v>
      </c>
      <c r="I936" s="480">
        <f>H940</f>
        <v>121.07000000000001</v>
      </c>
      <c r="J936" s="439" t="str">
        <f>UPPER(D936)</f>
        <v>CRUZETA DE CONCRETO 250 DAN RETANGULAR</v>
      </c>
    </row>
    <row r="937" spans="2:10" x14ac:dyDescent="0.25">
      <c r="B937" s="404" t="s">
        <v>4161</v>
      </c>
      <c r="C937" s="404">
        <v>34519</v>
      </c>
      <c r="D937" s="450" t="str">
        <f>D936</f>
        <v>CRUZETA DE CONCRETO 250 DAN RETANGULAR</v>
      </c>
      <c r="E937" s="404" t="s">
        <v>4271</v>
      </c>
      <c r="F937" s="451">
        <v>1</v>
      </c>
      <c r="G937" s="406">
        <f>IFERROR(VLOOKUP(C937,INS_05_2021!A:D,4,0),VLOOKUP(C937,SERV_05_2021!A:E,4,0))</f>
        <v>104.92</v>
      </c>
      <c r="H937" s="457">
        <f>TRUNC(F937*G937,2)</f>
        <v>104.92</v>
      </c>
    </row>
    <row r="938" spans="2:10" x14ac:dyDescent="0.25">
      <c r="B938" s="404" t="s">
        <v>4163</v>
      </c>
      <c r="C938" s="408">
        <v>88264</v>
      </c>
      <c r="D938" s="450" t="str">
        <f>IFERROR(VLOOKUP(C938,INS_05_2021!A:D,2,0),VLOOKUP(C938,SERV_05_2021!A:E,2,0))</f>
        <v>ELETRICISTA COM ENCARGOS COMPLEMENTARES</v>
      </c>
      <c r="E938" s="404" t="str">
        <f>IFERROR(VLOOKUP(C938,INS_05_2021!A:D,3,0),VLOOKUP(C938,SERV_05_2021!A:E,3,0))</f>
        <v>H</v>
      </c>
      <c r="F938" s="451">
        <v>0.5</v>
      </c>
      <c r="G938" s="406">
        <f>IFERROR(VLOOKUP(C938,INS_05_2021!A:D,4,0),VLOOKUP(C938,SERV_05_2021!A:E,4,0))</f>
        <v>18.3</v>
      </c>
      <c r="H938" s="457">
        <f>TRUNC(F938*G938,2)</f>
        <v>9.15</v>
      </c>
    </row>
    <row r="939" spans="2:10" ht="13.5" thickBot="1" x14ac:dyDescent="0.3">
      <c r="B939" s="404" t="s">
        <v>4163</v>
      </c>
      <c r="C939" s="408">
        <v>88247</v>
      </c>
      <c r="D939" s="450" t="str">
        <f>IFERROR(VLOOKUP(C939,INS_05_2021!A:D,2,0),VLOOKUP(C939,SERV_05_2021!A:E,2,0))</f>
        <v>AUXILIAR DE ELETRICISTA COM ENCARGOS COMPLEMENTARES</v>
      </c>
      <c r="E939" s="404" t="str">
        <f>IFERROR(VLOOKUP(C939,INS_05_2021!A:D,3,0),VLOOKUP(C939,SERV_05_2021!A:E,3,0))</f>
        <v>H</v>
      </c>
      <c r="F939" s="451">
        <v>0.5</v>
      </c>
      <c r="G939" s="406">
        <f>IFERROR(VLOOKUP(C939,INS_05_2021!A:D,4,0),VLOOKUP(C939,SERV_05_2021!A:E,4,0))</f>
        <v>14</v>
      </c>
      <c r="H939" s="457">
        <f>TRUNC(F939*G939,2)</f>
        <v>7</v>
      </c>
    </row>
    <row r="940" spans="2:10" ht="13.5" thickBot="1" x14ac:dyDescent="0.3">
      <c r="H940" s="456">
        <f>SUM(H937:H939)</f>
        <v>121.07000000000001</v>
      </c>
    </row>
    <row r="942" spans="2:10" ht="25.5" x14ac:dyDescent="0.25">
      <c r="B942" s="401" t="s">
        <v>4286</v>
      </c>
      <c r="C942" s="401" t="s">
        <v>4676</v>
      </c>
      <c r="D942" s="448" t="s">
        <v>4675</v>
      </c>
      <c r="E942" s="401" t="s">
        <v>4177</v>
      </c>
      <c r="F942" s="449" t="s">
        <v>4165</v>
      </c>
      <c r="G942" s="403" t="s">
        <v>4166</v>
      </c>
      <c r="H942" s="223" t="s">
        <v>4167</v>
      </c>
      <c r="I942" s="480">
        <f>H946</f>
        <v>156.47</v>
      </c>
      <c r="J942" s="439" t="str">
        <f>UPPER(D942)</f>
        <v xml:space="preserve">ISOLADOR PILAR 170KV </v>
      </c>
    </row>
    <row r="943" spans="2:10" x14ac:dyDescent="0.25">
      <c r="B943" s="404" t="s">
        <v>4161</v>
      </c>
      <c r="C943" s="404" t="s">
        <v>4677</v>
      </c>
      <c r="D943" s="450" t="str">
        <f>D942</f>
        <v xml:space="preserve">ISOLADOR PILAR 170KV </v>
      </c>
      <c r="E943" s="404" t="s">
        <v>4271</v>
      </c>
      <c r="F943" s="451">
        <v>1</v>
      </c>
      <c r="G943" s="406">
        <f>COTAÇÃO!T44</f>
        <v>140.32249999999999</v>
      </c>
      <c r="H943" s="457">
        <f>TRUNC(F943*G943,2)</f>
        <v>140.32</v>
      </c>
    </row>
    <row r="944" spans="2:10" x14ac:dyDescent="0.25">
      <c r="B944" s="404" t="s">
        <v>4163</v>
      </c>
      <c r="C944" s="408">
        <v>88264</v>
      </c>
      <c r="D944" s="450" t="str">
        <f>IFERROR(VLOOKUP(C944,INS_05_2021!A:D,2,0),VLOOKUP(C944,SERV_05_2021!A:E,2,0))</f>
        <v>ELETRICISTA COM ENCARGOS COMPLEMENTARES</v>
      </c>
      <c r="E944" s="404" t="str">
        <f>IFERROR(VLOOKUP(C944,INS_05_2021!A:D,3,0),VLOOKUP(C944,SERV_05_2021!A:E,3,0))</f>
        <v>H</v>
      </c>
      <c r="F944" s="451">
        <v>0.5</v>
      </c>
      <c r="G944" s="406">
        <f>IFERROR(VLOOKUP(C944,INS_05_2021!A:D,4,0),VLOOKUP(C944,SERV_05_2021!A:E,4,0))</f>
        <v>18.3</v>
      </c>
      <c r="H944" s="457">
        <f>TRUNC(F944*G944,2)</f>
        <v>9.15</v>
      </c>
    </row>
    <row r="945" spans="2:10" ht="13.5" thickBot="1" x14ac:dyDescent="0.3">
      <c r="B945" s="404" t="s">
        <v>4163</v>
      </c>
      <c r="C945" s="408">
        <v>88247</v>
      </c>
      <c r="D945" s="450" t="str">
        <f>IFERROR(VLOOKUP(C945,INS_05_2021!A:D,2,0),VLOOKUP(C945,SERV_05_2021!A:E,2,0))</f>
        <v>AUXILIAR DE ELETRICISTA COM ENCARGOS COMPLEMENTARES</v>
      </c>
      <c r="E945" s="404" t="str">
        <f>IFERROR(VLOOKUP(C945,INS_05_2021!A:D,3,0),VLOOKUP(C945,SERV_05_2021!A:E,3,0))</f>
        <v>H</v>
      </c>
      <c r="F945" s="451">
        <v>0.5</v>
      </c>
      <c r="G945" s="406">
        <f>IFERROR(VLOOKUP(C945,INS_05_2021!A:D,4,0),VLOOKUP(C945,SERV_05_2021!A:E,4,0))</f>
        <v>14</v>
      </c>
      <c r="H945" s="457">
        <f>TRUNC(F945*G945,2)</f>
        <v>7</v>
      </c>
    </row>
    <row r="946" spans="2:10" ht="13.5" thickBot="1" x14ac:dyDescent="0.3">
      <c r="H946" s="456">
        <f>SUM(H943:H945)</f>
        <v>156.47</v>
      </c>
    </row>
    <row r="948" spans="2:10" ht="25.5" x14ac:dyDescent="0.25">
      <c r="B948" s="401" t="s">
        <v>4286</v>
      </c>
      <c r="C948" s="401" t="s">
        <v>4678</v>
      </c>
      <c r="D948" s="448" t="s">
        <v>4680</v>
      </c>
      <c r="E948" s="401" t="s">
        <v>4177</v>
      </c>
      <c r="F948" s="449" t="s">
        <v>4165</v>
      </c>
      <c r="G948" s="403" t="s">
        <v>4166</v>
      </c>
      <c r="H948" s="223" t="s">
        <v>4167</v>
      </c>
      <c r="I948" s="480">
        <f>H952</f>
        <v>19.629999999999995</v>
      </c>
      <c r="J948" s="439" t="str">
        <f>UPPER(D948)</f>
        <v>PINO AUTO TRAVANTE - 140MM PARA ISOLADOR PILAR</v>
      </c>
    </row>
    <row r="949" spans="2:10" x14ac:dyDescent="0.25">
      <c r="B949" s="404" t="s">
        <v>4161</v>
      </c>
      <c r="C949" s="404" t="s">
        <v>4679</v>
      </c>
      <c r="D949" s="450" t="str">
        <f>D948</f>
        <v>PINO AUTO TRAVANTE - 140MM PARA ISOLADOR PILAR</v>
      </c>
      <c r="E949" s="404" t="s">
        <v>4271</v>
      </c>
      <c r="F949" s="451">
        <v>1</v>
      </c>
      <c r="G949" s="406">
        <f>COTAÇÃO!T45</f>
        <v>16.407499999999999</v>
      </c>
      <c r="H949" s="457">
        <f>TRUNC(F949*G949,2)</f>
        <v>16.399999999999999</v>
      </c>
    </row>
    <row r="950" spans="2:10" x14ac:dyDescent="0.25">
      <c r="B950" s="404" t="s">
        <v>4163</v>
      </c>
      <c r="C950" s="408">
        <v>88264</v>
      </c>
      <c r="D950" s="450" t="str">
        <f>IFERROR(VLOOKUP(C950,INS_05_2021!A:D,2,0),VLOOKUP(C950,SERV_05_2021!A:E,2,0))</f>
        <v>ELETRICISTA COM ENCARGOS COMPLEMENTARES</v>
      </c>
      <c r="E950" s="404" t="str">
        <f>IFERROR(VLOOKUP(C950,INS_05_2021!A:D,3,0),VLOOKUP(C950,SERV_05_2021!A:E,3,0))</f>
        <v>H</v>
      </c>
      <c r="F950" s="451">
        <v>0.1</v>
      </c>
      <c r="G950" s="406">
        <f>IFERROR(VLOOKUP(C950,INS_05_2021!A:D,4,0),VLOOKUP(C950,SERV_05_2021!A:E,4,0))</f>
        <v>18.3</v>
      </c>
      <c r="H950" s="457">
        <f>TRUNC(F950*G950,2)</f>
        <v>1.83</v>
      </c>
    </row>
    <row r="951" spans="2:10" ht="13.5" thickBot="1" x14ac:dyDescent="0.3">
      <c r="B951" s="404" t="s">
        <v>4163</v>
      </c>
      <c r="C951" s="408">
        <v>88247</v>
      </c>
      <c r="D951" s="450" t="str">
        <f>IFERROR(VLOOKUP(C951,INS_05_2021!A:D,2,0),VLOOKUP(C951,SERV_05_2021!A:E,2,0))</f>
        <v>AUXILIAR DE ELETRICISTA COM ENCARGOS COMPLEMENTARES</v>
      </c>
      <c r="E951" s="404" t="str">
        <f>IFERROR(VLOOKUP(C951,INS_05_2021!A:D,3,0),VLOOKUP(C951,SERV_05_2021!A:E,3,0))</f>
        <v>H</v>
      </c>
      <c r="F951" s="451">
        <v>0.1</v>
      </c>
      <c r="G951" s="406">
        <f>IFERROR(VLOOKUP(C951,INS_05_2021!A:D,4,0),VLOOKUP(C951,SERV_05_2021!A:E,4,0))</f>
        <v>14</v>
      </c>
      <c r="H951" s="457">
        <f>TRUNC(F951*G951,2)</f>
        <v>1.4</v>
      </c>
    </row>
    <row r="952" spans="2:10" ht="13.5" thickBot="1" x14ac:dyDescent="0.3">
      <c r="H952" s="456">
        <f>SUM(H949:H951)</f>
        <v>19.629999999999995</v>
      </c>
    </row>
    <row r="954" spans="2:10" ht="25.5" x14ac:dyDescent="0.25">
      <c r="B954" s="401" t="s">
        <v>4286</v>
      </c>
      <c r="C954" s="401" t="s">
        <v>4681</v>
      </c>
      <c r="D954" s="448" t="s">
        <v>4683</v>
      </c>
      <c r="E954" s="401" t="s">
        <v>4177</v>
      </c>
      <c r="F954" s="449" t="s">
        <v>4165</v>
      </c>
      <c r="G954" s="403" t="s">
        <v>4166</v>
      </c>
      <c r="H954" s="223" t="s">
        <v>4167</v>
      </c>
      <c r="I954" s="480">
        <f>H958</f>
        <v>16.22</v>
      </c>
      <c r="J954" s="439" t="str">
        <f>UPPER(D954)</f>
        <v>PARAFUSO DE CABEÇA QUADRADA DE 200MM</v>
      </c>
    </row>
    <row r="955" spans="2:10" x14ac:dyDescent="0.25">
      <c r="B955" s="404" t="s">
        <v>4161</v>
      </c>
      <c r="C955" s="404" t="s">
        <v>4682</v>
      </c>
      <c r="D955" s="450" t="str">
        <f>D954</f>
        <v>PARAFUSO DE CABEÇA QUADRADA DE 200MM</v>
      </c>
      <c r="E955" s="404" t="s">
        <v>4271</v>
      </c>
      <c r="F955" s="451">
        <v>1</v>
      </c>
      <c r="G955" s="406">
        <f>COTAÇÃO!T46</f>
        <v>12.989999999999998</v>
      </c>
      <c r="H955" s="457">
        <f>TRUNC(F955*G955,2)</f>
        <v>12.99</v>
      </c>
    </row>
    <row r="956" spans="2:10" x14ac:dyDescent="0.25">
      <c r="B956" s="404" t="s">
        <v>4163</v>
      </c>
      <c r="C956" s="408">
        <v>88264</v>
      </c>
      <c r="D956" s="450" t="str">
        <f>IFERROR(VLOOKUP(C956,INS_05_2021!A:D,2,0),VLOOKUP(C956,SERV_05_2021!A:E,2,0))</f>
        <v>ELETRICISTA COM ENCARGOS COMPLEMENTARES</v>
      </c>
      <c r="E956" s="404" t="str">
        <f>IFERROR(VLOOKUP(C956,INS_05_2021!A:D,3,0),VLOOKUP(C956,SERV_05_2021!A:E,3,0))</f>
        <v>H</v>
      </c>
      <c r="F956" s="451">
        <v>0.1</v>
      </c>
      <c r="G956" s="406">
        <f>IFERROR(VLOOKUP(C956,INS_05_2021!A:D,4,0),VLOOKUP(C956,SERV_05_2021!A:E,4,0))</f>
        <v>18.3</v>
      </c>
      <c r="H956" s="457">
        <f>TRUNC(F956*G956,2)</f>
        <v>1.83</v>
      </c>
    </row>
    <row r="957" spans="2:10" ht="13.5" thickBot="1" x14ac:dyDescent="0.3">
      <c r="B957" s="404" t="s">
        <v>4163</v>
      </c>
      <c r="C957" s="408">
        <v>88247</v>
      </c>
      <c r="D957" s="450" t="str">
        <f>IFERROR(VLOOKUP(C957,INS_05_2021!A:D,2,0),VLOOKUP(C957,SERV_05_2021!A:E,2,0))</f>
        <v>AUXILIAR DE ELETRICISTA COM ENCARGOS COMPLEMENTARES</v>
      </c>
      <c r="E957" s="404" t="str">
        <f>IFERROR(VLOOKUP(C957,INS_05_2021!A:D,3,0),VLOOKUP(C957,SERV_05_2021!A:E,3,0))</f>
        <v>H</v>
      </c>
      <c r="F957" s="451">
        <v>0.1</v>
      </c>
      <c r="G957" s="406">
        <f>IFERROR(VLOOKUP(C957,INS_05_2021!A:D,4,0),VLOOKUP(C957,SERV_05_2021!A:E,4,0))</f>
        <v>14</v>
      </c>
      <c r="H957" s="457">
        <f>TRUNC(F957*G957,2)</f>
        <v>1.4</v>
      </c>
    </row>
    <row r="958" spans="2:10" ht="13.5" thickBot="1" x14ac:dyDescent="0.3">
      <c r="H958" s="456">
        <f>SUM(H955:H957)</f>
        <v>16.22</v>
      </c>
    </row>
    <row r="960" spans="2:10" ht="25.5" x14ac:dyDescent="0.25">
      <c r="B960" s="401" t="s">
        <v>4286</v>
      </c>
      <c r="C960" s="401" t="s">
        <v>4684</v>
      </c>
      <c r="D960" s="448" t="s">
        <v>4686</v>
      </c>
      <c r="E960" s="401" t="s">
        <v>4177</v>
      </c>
      <c r="F960" s="449" t="s">
        <v>4165</v>
      </c>
      <c r="G960" s="403" t="s">
        <v>4166</v>
      </c>
      <c r="H960" s="223" t="s">
        <v>4167</v>
      </c>
      <c r="I960" s="480">
        <f>H964</f>
        <v>10.050000000000001</v>
      </c>
      <c r="J960" s="439" t="str">
        <f>UPPER(D960)</f>
        <v>LAÇO PRE FORMADO DE TOPO</v>
      </c>
    </row>
    <row r="961" spans="2:10" x14ac:dyDescent="0.25">
      <c r="B961" s="404" t="s">
        <v>4161</v>
      </c>
      <c r="C961" s="404" t="s">
        <v>4685</v>
      </c>
      <c r="D961" s="450" t="str">
        <f>D960</f>
        <v>LAÇO PRE FORMADO DE TOPO</v>
      </c>
      <c r="E961" s="404" t="s">
        <v>4271</v>
      </c>
      <c r="F961" s="451">
        <v>1</v>
      </c>
      <c r="G961" s="406">
        <f>COTAÇÃO!T47</f>
        <v>6.8250000000000002</v>
      </c>
      <c r="H961" s="457">
        <f>TRUNC(F961*G961,2)</f>
        <v>6.82</v>
      </c>
    </row>
    <row r="962" spans="2:10" x14ac:dyDescent="0.25">
      <c r="B962" s="404" t="s">
        <v>4163</v>
      </c>
      <c r="C962" s="408">
        <v>88264</v>
      </c>
      <c r="D962" s="450" t="str">
        <f>IFERROR(VLOOKUP(C962,INS_05_2021!A:D,2,0),VLOOKUP(C962,SERV_05_2021!A:E,2,0))</f>
        <v>ELETRICISTA COM ENCARGOS COMPLEMENTARES</v>
      </c>
      <c r="E962" s="404" t="str">
        <f>IFERROR(VLOOKUP(C962,INS_05_2021!A:D,3,0),VLOOKUP(C962,SERV_05_2021!A:E,3,0))</f>
        <v>H</v>
      </c>
      <c r="F962" s="451">
        <v>0.1</v>
      </c>
      <c r="G962" s="406">
        <f>IFERROR(VLOOKUP(C962,INS_05_2021!A:D,4,0),VLOOKUP(C962,SERV_05_2021!A:E,4,0))</f>
        <v>18.3</v>
      </c>
      <c r="H962" s="457">
        <f>TRUNC(F962*G962,2)</f>
        <v>1.83</v>
      </c>
    </row>
    <row r="963" spans="2:10" ht="13.5" thickBot="1" x14ac:dyDescent="0.3">
      <c r="B963" s="404" t="s">
        <v>4163</v>
      </c>
      <c r="C963" s="408">
        <v>88247</v>
      </c>
      <c r="D963" s="450" t="str">
        <f>IFERROR(VLOOKUP(C963,INS_05_2021!A:D,2,0),VLOOKUP(C963,SERV_05_2021!A:E,2,0))</f>
        <v>AUXILIAR DE ELETRICISTA COM ENCARGOS COMPLEMENTARES</v>
      </c>
      <c r="E963" s="404" t="str">
        <f>IFERROR(VLOOKUP(C963,INS_05_2021!A:D,3,0),VLOOKUP(C963,SERV_05_2021!A:E,3,0))</f>
        <v>H</v>
      </c>
      <c r="F963" s="451">
        <v>0.1</v>
      </c>
      <c r="G963" s="406">
        <f>IFERROR(VLOOKUP(C963,INS_05_2021!A:D,4,0),VLOOKUP(C963,SERV_05_2021!A:E,4,0))</f>
        <v>14</v>
      </c>
      <c r="H963" s="457">
        <f>TRUNC(F963*G963,2)</f>
        <v>1.4</v>
      </c>
    </row>
    <row r="964" spans="2:10" ht="13.5" thickBot="1" x14ac:dyDescent="0.3">
      <c r="H964" s="456">
        <f>SUM(H961:H963)</f>
        <v>10.050000000000001</v>
      </c>
    </row>
    <row r="966" spans="2:10" ht="25.5" x14ac:dyDescent="0.25">
      <c r="B966" s="401" t="s">
        <v>4286</v>
      </c>
      <c r="C966" s="401" t="s">
        <v>4687</v>
      </c>
      <c r="D966" s="448" t="s">
        <v>4689</v>
      </c>
      <c r="E966" s="401" t="s">
        <v>4177</v>
      </c>
      <c r="F966" s="449" t="s">
        <v>4165</v>
      </c>
      <c r="G966" s="403" t="s">
        <v>4166</v>
      </c>
      <c r="H966" s="223" t="s">
        <v>4167</v>
      </c>
      <c r="I966" s="480">
        <f>H972</f>
        <v>3310.77</v>
      </c>
      <c r="J966" s="439" t="str">
        <f>UPPER(D966)</f>
        <v>POSTE DE CONCRETO DT 11/300</v>
      </c>
    </row>
    <row r="967" spans="2:10" x14ac:dyDescent="0.25">
      <c r="B967" s="404" t="s">
        <v>4161</v>
      </c>
      <c r="C967" s="404" t="s">
        <v>4688</v>
      </c>
      <c r="D967" s="450" t="str">
        <f>D966</f>
        <v>POSTE DE CONCRETO DT 11/300</v>
      </c>
      <c r="E967" s="404" t="s">
        <v>4271</v>
      </c>
      <c r="F967" s="451">
        <v>1</v>
      </c>
      <c r="G967" s="406">
        <f>COTAÇÃO!T48</f>
        <v>2913.37</v>
      </c>
      <c r="H967" s="457">
        <f>TRUNC(F967*G967,2)</f>
        <v>2913.37</v>
      </c>
    </row>
    <row r="968" spans="2:10" x14ac:dyDescent="0.25">
      <c r="B968" s="404" t="s">
        <v>4163</v>
      </c>
      <c r="C968" s="408">
        <v>88247</v>
      </c>
      <c r="D968" s="450" t="str">
        <f>IFERROR(VLOOKUP(C968,INS_05_2021!A:D,2,0),VLOOKUP(C968,SERV_05_2021!A:E,2,0))</f>
        <v>AUXILIAR DE ELETRICISTA COM ENCARGOS COMPLEMENTARES</v>
      </c>
      <c r="E968" s="404" t="str">
        <f>IFERROR(VLOOKUP(C968,INS_05_2021!A:D,3,0),VLOOKUP(C968,SERV_05_2021!A:E,3,0))</f>
        <v>H</v>
      </c>
      <c r="F968" s="451">
        <v>12</v>
      </c>
      <c r="G968" s="406">
        <f>IFERROR(VLOOKUP(C968,INS_05_2021!A:D,4,0),VLOOKUP(C968,SERV_05_2021!A:E,4,0))</f>
        <v>14</v>
      </c>
      <c r="H968" s="457">
        <f>TRUNC(F968*G968,2)</f>
        <v>168</v>
      </c>
    </row>
    <row r="969" spans="2:10" x14ac:dyDescent="0.25">
      <c r="B969" s="404" t="s">
        <v>4163</v>
      </c>
      <c r="C969" s="408">
        <v>88264</v>
      </c>
      <c r="D969" s="450" t="str">
        <f>IFERROR(VLOOKUP(C969,INS_05_2021!A:D,2,0),VLOOKUP(C969,SERV_05_2021!A:E,2,0))</f>
        <v>ELETRICISTA COM ENCARGOS COMPLEMENTARES</v>
      </c>
      <c r="E969" s="404" t="str">
        <f>IFERROR(VLOOKUP(C969,INS_05_2021!A:D,3,0),VLOOKUP(C969,SERV_05_2021!A:E,3,0))</f>
        <v>H</v>
      </c>
      <c r="F969" s="451">
        <v>6</v>
      </c>
      <c r="G969" s="406">
        <f>IFERROR(VLOOKUP(C969,INS_05_2021!A:D,4,0),VLOOKUP(C969,SERV_05_2021!A:E,4,0))</f>
        <v>18.3</v>
      </c>
      <c r="H969" s="457">
        <f>TRUNC(F969*G969,2)</f>
        <v>109.8</v>
      </c>
    </row>
    <row r="970" spans="2:10" ht="25.5" x14ac:dyDescent="0.25">
      <c r="B970" s="404" t="s">
        <v>4163</v>
      </c>
      <c r="C970" s="408">
        <v>88277</v>
      </c>
      <c r="D970" s="450" t="str">
        <f>IFERROR(VLOOKUP(C970,INS_05_2021!A:D,2,0),VLOOKUP(C970,SERV_05_2021!A:E,2,0))</f>
        <v>MONTADOR (TUBO AÇO/EQUIPAMENTOS) COM ENCARGOS COMPLEMENTARES</v>
      </c>
      <c r="E970" s="404" t="str">
        <f>IFERROR(VLOOKUP(C970,INS_05_2021!A:D,3,0),VLOOKUP(C970,SERV_05_2021!A:E,3,0))</f>
        <v>H</v>
      </c>
      <c r="F970" s="451">
        <v>4</v>
      </c>
      <c r="G970" s="406">
        <f>IFERROR(VLOOKUP(C970,INS_05_2021!A:D,4,0),VLOOKUP(C970,SERV_05_2021!A:E,4,0))</f>
        <v>13.51</v>
      </c>
      <c r="H970" s="457">
        <f>TRUNC(F970*G970,2)</f>
        <v>54.04</v>
      </c>
    </row>
    <row r="971" spans="2:10" ht="39" thickBot="1" x14ac:dyDescent="0.3">
      <c r="B971" s="404" t="s">
        <v>4163</v>
      </c>
      <c r="C971" s="408">
        <v>89267</v>
      </c>
      <c r="D971" s="450" t="str">
        <f>IFERROR(VLOOKUP(C971,INS_05_2021!A:D,2,0),VLOOKUP(C971,SERV_05_2021!A:E,2,0))</f>
        <v>GUINDASTE HIDRÁULICO AUTOPROPELIDO, COM LANÇA TELESCÓPICA 28,80 M, CAPACIDADE MÁXIMA 30 T, POTÊNCIA 97 KW, TRAÇÃO 4 X 4 - DEPRECIAÇÃO. AF_11/2014</v>
      </c>
      <c r="E971" s="404" t="str">
        <f>IFERROR(VLOOKUP(C971,INS_05_2021!A:D,3,0),VLOOKUP(C971,SERV_05_2021!A:E,3,0))</f>
        <v>H</v>
      </c>
      <c r="F971" s="451">
        <v>2</v>
      </c>
      <c r="G971" s="406">
        <f>IFERROR(VLOOKUP(C971,INS_05_2021!A:D,4,0),VLOOKUP(C971,SERV_05_2021!A:E,4,0))</f>
        <v>32.78</v>
      </c>
      <c r="H971" s="457">
        <f>TRUNC(F971*G971,2)</f>
        <v>65.56</v>
      </c>
    </row>
    <row r="972" spans="2:10" ht="13.5" thickBot="1" x14ac:dyDescent="0.3">
      <c r="H972" s="456">
        <f>SUM(H967:H971)</f>
        <v>3310.77</v>
      </c>
    </row>
    <row r="974" spans="2:10" ht="25.5" x14ac:dyDescent="0.25">
      <c r="B974" s="401" t="s">
        <v>4286</v>
      </c>
      <c r="C974" s="401" t="s">
        <v>4691</v>
      </c>
      <c r="D974" s="448" t="s">
        <v>4690</v>
      </c>
      <c r="E974" s="401" t="s">
        <v>4116</v>
      </c>
      <c r="F974" s="449" t="s">
        <v>4165</v>
      </c>
      <c r="G974" s="403" t="s">
        <v>4166</v>
      </c>
      <c r="H974" s="223" t="s">
        <v>4167</v>
      </c>
      <c r="I974" s="480">
        <f>H978</f>
        <v>20.309999999999999</v>
      </c>
      <c r="J974" s="439" t="str">
        <f>UPPER(D974)</f>
        <v>ARAME DE AÇO GALVANIZADO N.º 14 BWG (M)</v>
      </c>
    </row>
    <row r="975" spans="2:10" ht="25.5" x14ac:dyDescent="0.25">
      <c r="B975" s="404" t="s">
        <v>4161</v>
      </c>
      <c r="C975" s="404">
        <v>43130</v>
      </c>
      <c r="D975" s="450" t="str">
        <f>IFERROR(VLOOKUP(C975,INS_05_2021!A:D,2,0),VLOOKUP(C975,SERV_05_2021!A:E,2,0))</f>
        <v>ARAME GALVANIZADO 12 BWG, D = 2,76 MM (0,048 KG/M) OU 14 BWG, D = 2,11 MM (0,026 KG/M)</v>
      </c>
      <c r="E975" s="404" t="s">
        <v>178</v>
      </c>
      <c r="F975" s="451">
        <v>1</v>
      </c>
      <c r="G975" s="406">
        <f>IFERROR(VLOOKUP(C975,INS_05_2021!A:D,4,0),VLOOKUP(C975,SERV_05_2021!A:E,4,0))</f>
        <v>19.989999999999998</v>
      </c>
      <c r="H975" s="457">
        <f>TRUNC(F975*G975,2)</f>
        <v>19.989999999999998</v>
      </c>
    </row>
    <row r="976" spans="2:10" x14ac:dyDescent="0.25">
      <c r="B976" s="404" t="s">
        <v>4163</v>
      </c>
      <c r="C976" s="408">
        <v>88247</v>
      </c>
      <c r="D976" s="450" t="str">
        <f>IFERROR(VLOOKUP(C976,INS_05_2021!A:D,2,0),VLOOKUP(C976,SERV_05_2021!A:E,2,0))</f>
        <v>AUXILIAR DE ELETRICISTA COM ENCARGOS COMPLEMENTARES</v>
      </c>
      <c r="E976" s="404" t="str">
        <f>IFERROR(VLOOKUP(C976,INS_05_2021!A:D,3,0),VLOOKUP(C976,SERV_05_2021!A:E,3,0))</f>
        <v>H</v>
      </c>
      <c r="F976" s="451">
        <v>0.01</v>
      </c>
      <c r="G976" s="406">
        <f>IFERROR(VLOOKUP(C976,INS_05_2021!A:D,4,0),VLOOKUP(C976,SERV_05_2021!A:E,4,0))</f>
        <v>14</v>
      </c>
      <c r="H976" s="457">
        <f>TRUNC(F976*G976,2)</f>
        <v>0.14000000000000001</v>
      </c>
    </row>
    <row r="977" spans="2:10" ht="13.5" thickBot="1" x14ac:dyDescent="0.3">
      <c r="B977" s="404" t="s">
        <v>4163</v>
      </c>
      <c r="C977" s="408">
        <v>88264</v>
      </c>
      <c r="D977" s="450" t="str">
        <f>IFERROR(VLOOKUP(C977,INS_05_2021!A:D,2,0),VLOOKUP(C977,SERV_05_2021!A:E,2,0))</f>
        <v>ELETRICISTA COM ENCARGOS COMPLEMENTARES</v>
      </c>
      <c r="E977" s="404" t="str">
        <f>IFERROR(VLOOKUP(C977,INS_05_2021!A:D,3,0),VLOOKUP(C977,SERV_05_2021!A:E,3,0))</f>
        <v>H</v>
      </c>
      <c r="F977" s="451">
        <v>0.01</v>
      </c>
      <c r="G977" s="406">
        <f>IFERROR(VLOOKUP(C977,INS_05_2021!A:D,4,0),VLOOKUP(C977,SERV_05_2021!A:E,4,0))</f>
        <v>18.3</v>
      </c>
      <c r="H977" s="457">
        <f>TRUNC(F977*G977,2)</f>
        <v>0.18</v>
      </c>
    </row>
    <row r="978" spans="2:10" ht="13.5" thickBot="1" x14ac:dyDescent="0.3">
      <c r="H978" s="456">
        <f>SUM(H975:H977)</f>
        <v>20.309999999999999</v>
      </c>
    </row>
    <row r="980" spans="2:10" ht="25.5" x14ac:dyDescent="0.25">
      <c r="B980" s="401" t="s">
        <v>4286</v>
      </c>
      <c r="C980" s="401" t="s">
        <v>4692</v>
      </c>
      <c r="D980" s="448" t="s">
        <v>4694</v>
      </c>
      <c r="E980" s="401" t="s">
        <v>4177</v>
      </c>
      <c r="F980" s="449" t="s">
        <v>4165</v>
      </c>
      <c r="G980" s="403" t="s">
        <v>4166</v>
      </c>
      <c r="H980" s="223" t="s">
        <v>4167</v>
      </c>
      <c r="I980" s="480">
        <f>H984</f>
        <v>15.69</v>
      </c>
      <c r="J980" s="439" t="str">
        <f>UPPER(D980)</f>
        <v>ARRUELA ESPAÇADORA</v>
      </c>
    </row>
    <row r="981" spans="2:10" x14ac:dyDescent="0.25">
      <c r="B981" s="404" t="s">
        <v>4161</v>
      </c>
      <c r="C981" s="404" t="s">
        <v>4693</v>
      </c>
      <c r="D981" s="450" t="str">
        <f>D980</f>
        <v>ARRUELA ESPAÇADORA</v>
      </c>
      <c r="E981" s="404" t="s">
        <v>4271</v>
      </c>
      <c r="F981" s="451">
        <v>1</v>
      </c>
      <c r="G981" s="406">
        <f>COTAÇÃO!T49</f>
        <v>15.37</v>
      </c>
      <c r="H981" s="457">
        <f>TRUNC(F981*G981,2)</f>
        <v>15.37</v>
      </c>
    </row>
    <row r="982" spans="2:10" x14ac:dyDescent="0.25">
      <c r="B982" s="404" t="s">
        <v>4163</v>
      </c>
      <c r="C982" s="408">
        <v>88247</v>
      </c>
      <c r="D982" s="450" t="str">
        <f>IFERROR(VLOOKUP(C982,INS_05_2021!A:D,2,0),VLOOKUP(C982,SERV_05_2021!A:E,2,0))</f>
        <v>AUXILIAR DE ELETRICISTA COM ENCARGOS COMPLEMENTARES</v>
      </c>
      <c r="E982" s="404" t="str">
        <f>IFERROR(VLOOKUP(C982,INS_05_2021!A:D,3,0),VLOOKUP(C982,SERV_05_2021!A:E,3,0))</f>
        <v>H</v>
      </c>
      <c r="F982" s="451">
        <v>0.01</v>
      </c>
      <c r="G982" s="406">
        <f>IFERROR(VLOOKUP(C982,INS_05_2021!A:D,4,0),VLOOKUP(C982,SERV_05_2021!A:E,4,0))</f>
        <v>14</v>
      </c>
      <c r="H982" s="457">
        <f>TRUNC(F982*G982,2)</f>
        <v>0.14000000000000001</v>
      </c>
    </row>
    <row r="983" spans="2:10" ht="13.5" thickBot="1" x14ac:dyDescent="0.3">
      <c r="B983" s="404" t="s">
        <v>4163</v>
      </c>
      <c r="C983" s="408">
        <v>88264</v>
      </c>
      <c r="D983" s="450" t="str">
        <f>IFERROR(VLOOKUP(C983,INS_05_2021!A:D,2,0),VLOOKUP(C983,SERV_05_2021!A:E,2,0))</f>
        <v>ELETRICISTA COM ENCARGOS COMPLEMENTARES</v>
      </c>
      <c r="E983" s="404" t="str">
        <f>IFERROR(VLOOKUP(C983,INS_05_2021!A:D,3,0),VLOOKUP(C983,SERV_05_2021!A:E,3,0))</f>
        <v>H</v>
      </c>
      <c r="F983" s="451">
        <v>0.01</v>
      </c>
      <c r="G983" s="406">
        <f>IFERROR(VLOOKUP(C983,INS_05_2021!A:D,4,0),VLOOKUP(C983,SERV_05_2021!A:E,4,0))</f>
        <v>18.3</v>
      </c>
      <c r="H983" s="457">
        <f>TRUNC(F983*G983,2)</f>
        <v>0.18</v>
      </c>
    </row>
    <row r="984" spans="2:10" ht="13.5" thickBot="1" x14ac:dyDescent="0.3">
      <c r="H984" s="456">
        <f>SUM(H981:H983)</f>
        <v>15.69</v>
      </c>
    </row>
    <row r="986" spans="2:10" ht="25.5" x14ac:dyDescent="0.25">
      <c r="B986" s="401" t="s">
        <v>4286</v>
      </c>
      <c r="C986" s="401" t="s">
        <v>4696</v>
      </c>
      <c r="D986" s="448" t="s">
        <v>4695</v>
      </c>
      <c r="E986" s="401" t="s">
        <v>4177</v>
      </c>
      <c r="F986" s="449" t="s">
        <v>4165</v>
      </c>
      <c r="G986" s="403" t="s">
        <v>4166</v>
      </c>
      <c r="H986" s="223" t="s">
        <v>4167</v>
      </c>
      <c r="I986" s="480">
        <f>H990</f>
        <v>52.86</v>
      </c>
      <c r="J986" s="439" t="str">
        <f>UPPER(D986)</f>
        <v>ESPAÇADOR LOSANGULAR  PARA CABO DE ALUMINIO - 15 KV</v>
      </c>
    </row>
    <row r="987" spans="2:10" x14ac:dyDescent="0.25">
      <c r="B987" s="404" t="s">
        <v>4161</v>
      </c>
      <c r="C987" s="404" t="s">
        <v>4697</v>
      </c>
      <c r="D987" s="450" t="str">
        <f>D986</f>
        <v>ESPAÇADOR LOSANGULAR  PARA CABO DE ALUMINIO - 15 KV</v>
      </c>
      <c r="E987" s="404" t="s">
        <v>4271</v>
      </c>
      <c r="F987" s="451">
        <v>1</v>
      </c>
      <c r="G987" s="406">
        <f>COTAÇÃO!T50</f>
        <v>36.71</v>
      </c>
      <c r="H987" s="457">
        <f>TRUNC(F987*G987,2)</f>
        <v>36.71</v>
      </c>
    </row>
    <row r="988" spans="2:10" x14ac:dyDescent="0.25">
      <c r="B988" s="404" t="s">
        <v>4163</v>
      </c>
      <c r="C988" s="408">
        <v>88247</v>
      </c>
      <c r="D988" s="450" t="str">
        <f>IFERROR(VLOOKUP(C988,INS_05_2021!A:D,2,0),VLOOKUP(C988,SERV_05_2021!A:E,2,0))</f>
        <v>AUXILIAR DE ELETRICISTA COM ENCARGOS COMPLEMENTARES</v>
      </c>
      <c r="E988" s="404" t="str">
        <f>IFERROR(VLOOKUP(C988,INS_05_2021!A:D,3,0),VLOOKUP(C988,SERV_05_2021!A:E,3,0))</f>
        <v>H</v>
      </c>
      <c r="F988" s="451">
        <v>0.5</v>
      </c>
      <c r="G988" s="406">
        <f>IFERROR(VLOOKUP(C988,INS_05_2021!A:D,4,0),VLOOKUP(C988,SERV_05_2021!A:E,4,0))</f>
        <v>14</v>
      </c>
      <c r="H988" s="457">
        <f>TRUNC(F988*G988,2)</f>
        <v>7</v>
      </c>
    </row>
    <row r="989" spans="2:10" ht="13.5" thickBot="1" x14ac:dyDescent="0.3">
      <c r="B989" s="404" t="s">
        <v>4163</v>
      </c>
      <c r="C989" s="408">
        <v>88264</v>
      </c>
      <c r="D989" s="450" t="str">
        <f>IFERROR(VLOOKUP(C989,INS_05_2021!A:D,2,0),VLOOKUP(C989,SERV_05_2021!A:E,2,0))</f>
        <v>ELETRICISTA COM ENCARGOS COMPLEMENTARES</v>
      </c>
      <c r="E989" s="404" t="str">
        <f>IFERROR(VLOOKUP(C989,INS_05_2021!A:D,3,0),VLOOKUP(C989,SERV_05_2021!A:E,3,0))</f>
        <v>H</v>
      </c>
      <c r="F989" s="451">
        <v>0.5</v>
      </c>
      <c r="G989" s="406">
        <f>IFERROR(VLOOKUP(C989,INS_05_2021!A:D,4,0),VLOOKUP(C989,SERV_05_2021!A:E,4,0))</f>
        <v>18.3</v>
      </c>
      <c r="H989" s="457">
        <f>TRUNC(F989*G989,2)</f>
        <v>9.15</v>
      </c>
    </row>
    <row r="990" spans="2:10" ht="13.5" thickBot="1" x14ac:dyDescent="0.3">
      <c r="H990" s="456">
        <f>SUM(H987:H989)</f>
        <v>52.86</v>
      </c>
    </row>
    <row r="992" spans="2:10" ht="25.5" x14ac:dyDescent="0.25">
      <c r="B992" s="401" t="s">
        <v>4286</v>
      </c>
      <c r="C992" s="401" t="s">
        <v>4700</v>
      </c>
      <c r="D992" s="448" t="s">
        <v>4699</v>
      </c>
      <c r="E992" s="401" t="s">
        <v>4177</v>
      </c>
      <c r="F992" s="449" t="s">
        <v>4165</v>
      </c>
      <c r="G992" s="403" t="s">
        <v>4166</v>
      </c>
      <c r="H992" s="223" t="s">
        <v>4167</v>
      </c>
      <c r="I992" s="480">
        <f>H996</f>
        <v>132.52000000000001</v>
      </c>
      <c r="J992" s="439" t="str">
        <f>UPPER(D992)</f>
        <v>RETIRADA DE POSTE CIRCULAR 11/150</v>
      </c>
    </row>
    <row r="993" spans="2:10" x14ac:dyDescent="0.25">
      <c r="B993" s="404" t="s">
        <v>4163</v>
      </c>
      <c r="C993" s="408">
        <v>88247</v>
      </c>
      <c r="D993" s="450" t="str">
        <f>IFERROR(VLOOKUP(C993,INS_05_2021!A:D,2,0),VLOOKUP(C993,SERV_05_2021!A:E,2,0))</f>
        <v>AUXILIAR DE ELETRICISTA COM ENCARGOS COMPLEMENTARES</v>
      </c>
      <c r="E993" s="404" t="str">
        <f>IFERROR(VLOOKUP(C993,INS_05_2021!A:D,3,0),VLOOKUP(C993,SERV_05_2021!A:E,3,0))</f>
        <v>H</v>
      </c>
      <c r="F993" s="451">
        <v>1</v>
      </c>
      <c r="G993" s="406">
        <f>IFERROR(VLOOKUP(C993,INS_05_2021!A:D,4,0),VLOOKUP(C993,SERV_05_2021!A:E,4,0))</f>
        <v>14</v>
      </c>
      <c r="H993" s="457">
        <f>TRUNC(F993*G993,2)</f>
        <v>14</v>
      </c>
    </row>
    <row r="994" spans="2:10" x14ac:dyDescent="0.25">
      <c r="B994" s="404" t="s">
        <v>4163</v>
      </c>
      <c r="C994" s="383">
        <v>90776</v>
      </c>
      <c r="D994" s="450" t="str">
        <f>IFERROR(VLOOKUP(C994,INS_05_2021!A:D,2,0),VLOOKUP(C994,SERV_05_2021!A:E,2,0))</f>
        <v>ENCARREGADO GERAL COM ENCARGOS COMPLEMENTARES</v>
      </c>
      <c r="E994" s="404" t="str">
        <f>IFERROR(VLOOKUP(C994,INS_05_2021!A:D,3,0),VLOOKUP(C994,SERV_05_2021!A:E,3,0))</f>
        <v>H</v>
      </c>
      <c r="F994" s="451">
        <v>1</v>
      </c>
      <c r="G994" s="406">
        <f>IFERROR(VLOOKUP(C994,INS_05_2021!A:D,4,0),VLOOKUP(C994,SERV_05_2021!A:E,4,0))</f>
        <v>20.18</v>
      </c>
      <c r="H994" s="457">
        <f>TRUNC(F994*G994,2)</f>
        <v>20.18</v>
      </c>
    </row>
    <row r="995" spans="2:10" ht="39" thickBot="1" x14ac:dyDescent="0.3">
      <c r="B995" s="404" t="s">
        <v>4163</v>
      </c>
      <c r="C995" s="408">
        <v>89267</v>
      </c>
      <c r="D995" s="450" t="str">
        <f>IFERROR(VLOOKUP(C995,INS_05_2021!A:D,2,0),VLOOKUP(C995,SERV_05_2021!A:E,2,0))</f>
        <v>GUINDASTE HIDRÁULICO AUTOPROPELIDO, COM LANÇA TELESCÓPICA 28,80 M, CAPACIDADE MÁXIMA 30 T, POTÊNCIA 97 KW, TRAÇÃO 4 X 4 - DEPRECIAÇÃO. AF_11/2014</v>
      </c>
      <c r="E995" s="404" t="str">
        <f>IFERROR(VLOOKUP(C995,INS_05_2021!A:D,3,0),VLOOKUP(C995,SERV_05_2021!A:E,3,0))</f>
        <v>H</v>
      </c>
      <c r="F995" s="451">
        <v>3</v>
      </c>
      <c r="G995" s="406">
        <f>IFERROR(VLOOKUP(C995,INS_05_2021!A:D,4,0),VLOOKUP(C995,SERV_05_2021!A:E,4,0))</f>
        <v>32.78</v>
      </c>
      <c r="H995" s="457">
        <f>TRUNC(F995*G995,2)</f>
        <v>98.34</v>
      </c>
    </row>
    <row r="996" spans="2:10" ht="13.5" thickBot="1" x14ac:dyDescent="0.3">
      <c r="H996" s="456">
        <f>SUM(H993:H995)</f>
        <v>132.52000000000001</v>
      </c>
    </row>
    <row r="998" spans="2:10" ht="25.5" x14ac:dyDescent="0.25">
      <c r="B998" s="401" t="s">
        <v>4286</v>
      </c>
      <c r="C998" s="401" t="s">
        <v>4708</v>
      </c>
      <c r="D998" s="448" t="s">
        <v>4710</v>
      </c>
      <c r="E998" s="401" t="s">
        <v>187</v>
      </c>
      <c r="F998" s="449" t="s">
        <v>4165</v>
      </c>
      <c r="G998" s="403" t="s">
        <v>4166</v>
      </c>
      <c r="H998" s="223" t="s">
        <v>4167</v>
      </c>
      <c r="I998" s="480">
        <f>H1002</f>
        <v>555.1099999999999</v>
      </c>
      <c r="J998" s="439" t="str">
        <f>UPPER(D998)</f>
        <v xml:space="preserve">ELETRODUTO FERRO GALV OU ZINCADO ELETROLIT PESADO PAREDE 2,25MM - 4"  </v>
      </c>
    </row>
    <row r="999" spans="2:10" ht="25.5" x14ac:dyDescent="0.25">
      <c r="B999" s="404" t="s">
        <v>4161</v>
      </c>
      <c r="C999" s="404" t="s">
        <v>4709</v>
      </c>
      <c r="D999" s="450" t="str">
        <f>D998</f>
        <v xml:space="preserve">ELETRODUTO FERRO GALV OU ZINCADO ELETROLIT PESADO PAREDE 2,25MM - 4"  </v>
      </c>
      <c r="E999" s="404" t="s">
        <v>178</v>
      </c>
      <c r="F999" s="451">
        <v>1</v>
      </c>
      <c r="G999" s="406">
        <f>COTAÇÃO!T51</f>
        <v>522.80999999999995</v>
      </c>
      <c r="H999" s="457">
        <f>TRUNC(F999*G999,2)</f>
        <v>522.80999999999995</v>
      </c>
    </row>
    <row r="1000" spans="2:10" x14ac:dyDescent="0.25">
      <c r="B1000" s="404" t="s">
        <v>4163</v>
      </c>
      <c r="C1000" s="408">
        <v>88247</v>
      </c>
      <c r="D1000" s="450" t="str">
        <f>IFERROR(VLOOKUP(C1000,INS_05_2021!A:D,2,0),VLOOKUP(C1000,SERV_05_2021!A:E,2,0))</f>
        <v>AUXILIAR DE ELETRICISTA COM ENCARGOS COMPLEMENTARES</v>
      </c>
      <c r="E1000" s="404" t="str">
        <f>IFERROR(VLOOKUP(C1000,INS_05_2021!A:D,3,0),VLOOKUP(C1000,SERV_05_2021!A:E,3,0))</f>
        <v>H</v>
      </c>
      <c r="F1000" s="451">
        <v>1</v>
      </c>
      <c r="G1000" s="406">
        <f>IFERROR(VLOOKUP(C1000,INS_05_2021!A:D,4,0),VLOOKUP(C1000,SERV_05_2021!A:E,4,0))</f>
        <v>14</v>
      </c>
      <c r="H1000" s="457">
        <f>TRUNC(F1000*G1000,2)</f>
        <v>14</v>
      </c>
    </row>
    <row r="1001" spans="2:10" ht="13.5" thickBot="1" x14ac:dyDescent="0.3">
      <c r="B1001" s="404" t="s">
        <v>4163</v>
      </c>
      <c r="C1001" s="408">
        <v>88264</v>
      </c>
      <c r="D1001" s="450" t="str">
        <f>IFERROR(VLOOKUP(C1001,INS_05_2021!A:D,2,0),VLOOKUP(C1001,SERV_05_2021!A:E,2,0))</f>
        <v>ELETRICISTA COM ENCARGOS COMPLEMENTARES</v>
      </c>
      <c r="E1001" s="404" t="str">
        <f>IFERROR(VLOOKUP(C1001,INS_05_2021!A:D,3,0),VLOOKUP(C1001,SERV_05_2021!A:E,3,0))</f>
        <v>H</v>
      </c>
      <c r="F1001" s="451">
        <v>1</v>
      </c>
      <c r="G1001" s="406">
        <f>IFERROR(VLOOKUP(C1001,INS_05_2021!A:D,4,0),VLOOKUP(C1001,SERV_05_2021!A:E,4,0))</f>
        <v>18.3</v>
      </c>
      <c r="H1001" s="457">
        <f>TRUNC(F1001*G1001,2)</f>
        <v>18.3</v>
      </c>
    </row>
    <row r="1002" spans="2:10" ht="13.5" thickBot="1" x14ac:dyDescent="0.3">
      <c r="H1002" s="456">
        <f>SUM(H999:H1001)</f>
        <v>555.1099999999999</v>
      </c>
    </row>
    <row r="1004" spans="2:10" ht="25.5" x14ac:dyDescent="0.25">
      <c r="B1004" s="401" t="s">
        <v>4286</v>
      </c>
      <c r="C1004" s="401" t="s">
        <v>4715</v>
      </c>
      <c r="D1004" s="448" t="s">
        <v>4714</v>
      </c>
      <c r="E1004" s="401" t="s">
        <v>4177</v>
      </c>
      <c r="F1004" s="449" t="s">
        <v>4165</v>
      </c>
      <c r="G1004" s="403" t="s">
        <v>4166</v>
      </c>
      <c r="H1004" s="223" t="s">
        <v>4167</v>
      </c>
      <c r="I1004" s="480">
        <f>H1008</f>
        <v>1084.6999999999998</v>
      </c>
      <c r="J1004" s="439" t="str">
        <f>UPPER(D1004)</f>
        <v>CAIXA DE MEDIÇÃO EXTERNO COM VISOR PARA CORRENTE TRIFÁSICA DE 600A</v>
      </c>
    </row>
    <row r="1005" spans="2:10" ht="25.5" x14ac:dyDescent="0.25">
      <c r="B1005" s="404" t="s">
        <v>4161</v>
      </c>
      <c r="C1005" s="404" t="s">
        <v>4716</v>
      </c>
      <c r="D1005" s="450" t="str">
        <f>D1004</f>
        <v>CAIXA DE MEDIÇÃO EXTERNO COM VISOR PARA CORRENTE TRIFÁSICA DE 600A</v>
      </c>
      <c r="E1005" s="404" t="s">
        <v>4271</v>
      </c>
      <c r="F1005" s="451">
        <v>1</v>
      </c>
      <c r="G1005" s="406">
        <f>COTAÇÃO!T52</f>
        <v>1020.105</v>
      </c>
      <c r="H1005" s="457">
        <f>TRUNC(F1005*G1005,2)</f>
        <v>1020.1</v>
      </c>
    </row>
    <row r="1006" spans="2:10" x14ac:dyDescent="0.25">
      <c r="B1006" s="404" t="s">
        <v>4163</v>
      </c>
      <c r="C1006" s="408">
        <v>88247</v>
      </c>
      <c r="D1006" s="450" t="str">
        <f>IFERROR(VLOOKUP(C1006,INS_05_2021!A:D,2,0),VLOOKUP(C1006,SERV_05_2021!A:E,2,0))</f>
        <v>AUXILIAR DE ELETRICISTA COM ENCARGOS COMPLEMENTARES</v>
      </c>
      <c r="E1006" s="404" t="str">
        <f>IFERROR(VLOOKUP(C1006,INS_05_2021!A:D,3,0),VLOOKUP(C1006,SERV_05_2021!A:E,3,0))</f>
        <v>H</v>
      </c>
      <c r="F1006" s="451">
        <v>2</v>
      </c>
      <c r="G1006" s="406">
        <f>IFERROR(VLOOKUP(C1006,INS_05_2021!A:D,4,0),VLOOKUP(C1006,SERV_05_2021!A:E,4,0))</f>
        <v>14</v>
      </c>
      <c r="H1006" s="457">
        <f>TRUNC(F1006*G1006,2)</f>
        <v>28</v>
      </c>
    </row>
    <row r="1007" spans="2:10" ht="13.5" thickBot="1" x14ac:dyDescent="0.3">
      <c r="B1007" s="404" t="s">
        <v>4163</v>
      </c>
      <c r="C1007" s="408">
        <v>88264</v>
      </c>
      <c r="D1007" s="450" t="str">
        <f>IFERROR(VLOOKUP(C1007,INS_05_2021!A:D,2,0),VLOOKUP(C1007,SERV_05_2021!A:E,2,0))</f>
        <v>ELETRICISTA COM ENCARGOS COMPLEMENTARES</v>
      </c>
      <c r="E1007" s="404" t="str">
        <f>IFERROR(VLOOKUP(C1007,INS_05_2021!A:D,3,0),VLOOKUP(C1007,SERV_05_2021!A:E,3,0))</f>
        <v>H</v>
      </c>
      <c r="F1007" s="451">
        <v>2</v>
      </c>
      <c r="G1007" s="406">
        <f>IFERROR(VLOOKUP(C1007,INS_05_2021!A:D,4,0),VLOOKUP(C1007,SERV_05_2021!A:E,4,0))</f>
        <v>18.3</v>
      </c>
      <c r="H1007" s="457">
        <f>TRUNC(F1007*G1007,2)</f>
        <v>36.6</v>
      </c>
    </row>
    <row r="1008" spans="2:10" ht="13.5" thickBot="1" x14ac:dyDescent="0.3">
      <c r="H1008" s="456">
        <f>SUM(H1005:H1007)</f>
        <v>1084.6999999999998</v>
      </c>
    </row>
    <row r="1010" spans="2:10" ht="25.5" x14ac:dyDescent="0.25">
      <c r="B1010" s="401" t="s">
        <v>4286</v>
      </c>
      <c r="C1010" s="401" t="s">
        <v>4717</v>
      </c>
      <c r="D1010" s="448" t="s">
        <v>4720</v>
      </c>
      <c r="E1010" s="401" t="s">
        <v>4177</v>
      </c>
      <c r="F1010" s="449" t="s">
        <v>4165</v>
      </c>
      <c r="G1010" s="403" t="s">
        <v>4166</v>
      </c>
      <c r="H1010" s="223" t="s">
        <v>4167</v>
      </c>
      <c r="I1010" s="480">
        <f>H1014</f>
        <v>811.86</v>
      </c>
      <c r="J1010" s="439" t="str">
        <f>UPPER(D1010)</f>
        <v>CAIXA PARA TRANSFORMADOR DE CORRENTE</v>
      </c>
    </row>
    <row r="1011" spans="2:10" x14ac:dyDescent="0.25">
      <c r="B1011" s="404" t="s">
        <v>4161</v>
      </c>
      <c r="C1011" s="404" t="s">
        <v>4718</v>
      </c>
      <c r="D1011" s="450" t="str">
        <f>D1010</f>
        <v>CAIXA PARA TRANSFORMADOR DE CORRENTE</v>
      </c>
      <c r="E1011" s="404" t="s">
        <v>4271</v>
      </c>
      <c r="F1011" s="451">
        <v>1</v>
      </c>
      <c r="G1011" s="406">
        <f>COTAÇÃO!T53</f>
        <v>747.26666666666677</v>
      </c>
      <c r="H1011" s="457">
        <f>TRUNC(F1011*G1011,2)</f>
        <v>747.26</v>
      </c>
    </row>
    <row r="1012" spans="2:10" x14ac:dyDescent="0.25">
      <c r="B1012" s="404" t="s">
        <v>4163</v>
      </c>
      <c r="C1012" s="408">
        <v>88247</v>
      </c>
      <c r="D1012" s="450" t="str">
        <f>IFERROR(VLOOKUP(C1012,INS_05_2021!A:D,2,0),VLOOKUP(C1012,SERV_05_2021!A:E,2,0))</f>
        <v>AUXILIAR DE ELETRICISTA COM ENCARGOS COMPLEMENTARES</v>
      </c>
      <c r="E1012" s="404" t="str">
        <f>IFERROR(VLOOKUP(C1012,INS_05_2021!A:D,3,0),VLOOKUP(C1012,SERV_05_2021!A:E,3,0))</f>
        <v>H</v>
      </c>
      <c r="F1012" s="451">
        <v>2</v>
      </c>
      <c r="G1012" s="406">
        <f>IFERROR(VLOOKUP(C1012,INS_05_2021!A:D,4,0),VLOOKUP(C1012,SERV_05_2021!A:E,4,0))</f>
        <v>14</v>
      </c>
      <c r="H1012" s="457">
        <f>TRUNC(F1012*G1012,2)</f>
        <v>28</v>
      </c>
    </row>
    <row r="1013" spans="2:10" ht="13.5" thickBot="1" x14ac:dyDescent="0.3">
      <c r="B1013" s="404" t="s">
        <v>4163</v>
      </c>
      <c r="C1013" s="408">
        <v>88264</v>
      </c>
      <c r="D1013" s="450" t="str">
        <f>IFERROR(VLOOKUP(C1013,INS_05_2021!A:D,2,0),VLOOKUP(C1013,SERV_05_2021!A:E,2,0))</f>
        <v>ELETRICISTA COM ENCARGOS COMPLEMENTARES</v>
      </c>
      <c r="E1013" s="404" t="str">
        <f>IFERROR(VLOOKUP(C1013,INS_05_2021!A:D,3,0),VLOOKUP(C1013,SERV_05_2021!A:E,3,0))</f>
        <v>H</v>
      </c>
      <c r="F1013" s="451">
        <v>2</v>
      </c>
      <c r="G1013" s="406">
        <f>IFERROR(VLOOKUP(C1013,INS_05_2021!A:D,4,0),VLOOKUP(C1013,SERV_05_2021!A:E,4,0))</f>
        <v>18.3</v>
      </c>
      <c r="H1013" s="457">
        <f>TRUNC(F1013*G1013,2)</f>
        <v>36.6</v>
      </c>
    </row>
    <row r="1014" spans="2:10" ht="13.5" thickBot="1" x14ac:dyDescent="0.3">
      <c r="H1014" s="456">
        <f>SUM(H1011:H1013)</f>
        <v>811.86</v>
      </c>
    </row>
    <row r="1016" spans="2:10" ht="25.5" x14ac:dyDescent="0.25">
      <c r="B1016" s="401" t="s">
        <v>4286</v>
      </c>
      <c r="C1016" s="401" t="s">
        <v>4721</v>
      </c>
      <c r="D1016" s="448" t="s">
        <v>4719</v>
      </c>
      <c r="E1016" s="401" t="s">
        <v>4177</v>
      </c>
      <c r="F1016" s="449" t="s">
        <v>4165</v>
      </c>
      <c r="G1016" s="403" t="s">
        <v>4166</v>
      </c>
      <c r="H1016" s="223" t="s">
        <v>4167</v>
      </c>
      <c r="I1016" s="480">
        <f>H1020</f>
        <v>720.33</v>
      </c>
      <c r="J1016" s="439" t="str">
        <f>UPPER(D1016)</f>
        <v>CAIXA PARA DISJUNTOR COM BARRAMENTO</v>
      </c>
    </row>
    <row r="1017" spans="2:10" x14ac:dyDescent="0.25">
      <c r="B1017" s="404" t="s">
        <v>4161</v>
      </c>
      <c r="C1017" s="404" t="s">
        <v>4722</v>
      </c>
      <c r="D1017" s="450" t="str">
        <f>D1016</f>
        <v>CAIXA PARA DISJUNTOR COM BARRAMENTO</v>
      </c>
      <c r="E1017" s="404" t="s">
        <v>4271</v>
      </c>
      <c r="F1017" s="451">
        <v>1</v>
      </c>
      <c r="G1017" s="406">
        <f>COTAÇÃO!T54</f>
        <v>655.73333333333335</v>
      </c>
      <c r="H1017" s="457">
        <f>TRUNC(F1017*G1017,2)</f>
        <v>655.73</v>
      </c>
    </row>
    <row r="1018" spans="2:10" x14ac:dyDescent="0.25">
      <c r="B1018" s="404" t="s">
        <v>4163</v>
      </c>
      <c r="C1018" s="408">
        <v>88247</v>
      </c>
      <c r="D1018" s="450" t="str">
        <f>IFERROR(VLOOKUP(C1018,INS_05_2021!A:D,2,0),VLOOKUP(C1018,SERV_05_2021!A:E,2,0))</f>
        <v>AUXILIAR DE ELETRICISTA COM ENCARGOS COMPLEMENTARES</v>
      </c>
      <c r="E1018" s="404" t="str">
        <f>IFERROR(VLOOKUP(C1018,INS_05_2021!A:D,3,0),VLOOKUP(C1018,SERV_05_2021!A:E,3,0))</f>
        <v>H</v>
      </c>
      <c r="F1018" s="451">
        <v>2</v>
      </c>
      <c r="G1018" s="406">
        <f>IFERROR(VLOOKUP(C1018,INS_05_2021!A:D,4,0),VLOOKUP(C1018,SERV_05_2021!A:E,4,0))</f>
        <v>14</v>
      </c>
      <c r="H1018" s="457">
        <f>TRUNC(F1018*G1018,2)</f>
        <v>28</v>
      </c>
    </row>
    <row r="1019" spans="2:10" ht="13.5" thickBot="1" x14ac:dyDescent="0.3">
      <c r="B1019" s="404" t="s">
        <v>4163</v>
      </c>
      <c r="C1019" s="408">
        <v>88264</v>
      </c>
      <c r="D1019" s="450" t="str">
        <f>IFERROR(VLOOKUP(C1019,INS_05_2021!A:D,2,0),VLOOKUP(C1019,SERV_05_2021!A:E,2,0))</f>
        <v>ELETRICISTA COM ENCARGOS COMPLEMENTARES</v>
      </c>
      <c r="E1019" s="404" t="str">
        <f>IFERROR(VLOOKUP(C1019,INS_05_2021!A:D,3,0),VLOOKUP(C1019,SERV_05_2021!A:E,3,0))</f>
        <v>H</v>
      </c>
      <c r="F1019" s="451">
        <v>2</v>
      </c>
      <c r="G1019" s="406">
        <f>IFERROR(VLOOKUP(C1019,INS_05_2021!A:D,4,0),VLOOKUP(C1019,SERV_05_2021!A:E,4,0))</f>
        <v>18.3</v>
      </c>
      <c r="H1019" s="457">
        <f>TRUNC(F1019*G1019,2)</f>
        <v>36.6</v>
      </c>
    </row>
    <row r="1020" spans="2:10" ht="13.5" thickBot="1" x14ac:dyDescent="0.3">
      <c r="H1020" s="456">
        <f>SUM(H1017:H1019)</f>
        <v>720.33</v>
      </c>
    </row>
    <row r="1022" spans="2:10" ht="25.5" x14ac:dyDescent="0.25">
      <c r="B1022" s="401" t="s">
        <v>4286</v>
      </c>
      <c r="C1022" s="401" t="s">
        <v>4723</v>
      </c>
      <c r="D1022" s="448" t="s">
        <v>4703</v>
      </c>
      <c r="E1022" s="401" t="s">
        <v>4177</v>
      </c>
      <c r="F1022" s="449" t="s">
        <v>4165</v>
      </c>
      <c r="G1022" s="403" t="s">
        <v>4166</v>
      </c>
      <c r="H1022" s="223" t="s">
        <v>4167</v>
      </c>
      <c r="I1022" s="480">
        <f>H1033</f>
        <v>958.42000000000007</v>
      </c>
      <c r="J1022" s="439" t="str">
        <f>UPPER(D1022)</f>
        <v>MURETA EM ALVENARIA 1 VEZ DIM. 1,20X2,00METROS COM COBERTURA DE 5% INCLINAÇÃO</v>
      </c>
    </row>
    <row r="1023" spans="2:10" x14ac:dyDescent="0.25">
      <c r="B1023" s="404" t="s">
        <v>4163</v>
      </c>
      <c r="C1023" s="404">
        <v>88316</v>
      </c>
      <c r="D1023" s="450" t="str">
        <f>IFERROR(VLOOKUP(C1023,INS_05_2021!A:D,2,0),VLOOKUP(C1023,SERV_05_2021!A:E,2,0))</f>
        <v>SERVENTE COM ENCARGOS COMPLEMENTARES</v>
      </c>
      <c r="E1023" s="404" t="str">
        <f>IFERROR(VLOOKUP(C1023,INS_05_2021!A:D,3,0),VLOOKUP(C1023,SERV_05_2021!A:E,3,0))</f>
        <v>H</v>
      </c>
      <c r="F1023" s="451">
        <v>4</v>
      </c>
      <c r="G1023" s="406">
        <f>IFERROR(VLOOKUP(C1023,INS_05_2021!A:D,4,0),VLOOKUP(C1023,SERV_05_2021!A:E,4,0))</f>
        <v>14.02</v>
      </c>
      <c r="H1023" s="457">
        <f t="shared" ref="H1023:H1032" si="22">TRUNC(F1023*G1023,2)</f>
        <v>56.08</v>
      </c>
    </row>
    <row r="1024" spans="2:10" x14ac:dyDescent="0.25">
      <c r="B1024" s="404" t="s">
        <v>4163</v>
      </c>
      <c r="C1024" s="408">
        <v>88309</v>
      </c>
      <c r="D1024" s="450" t="str">
        <f>IFERROR(VLOOKUP(C1024,INS_05_2021!A:D,2,0),VLOOKUP(C1024,SERV_05_2021!A:E,2,0))</f>
        <v>PEDREIRO COM ENCARGOS COMPLEMENTARES</v>
      </c>
      <c r="E1024" s="404" t="str">
        <f>IFERROR(VLOOKUP(C1024,INS_05_2021!A:D,3,0),VLOOKUP(C1024,SERV_05_2021!A:E,3,0))</f>
        <v>H</v>
      </c>
      <c r="F1024" s="451">
        <v>4</v>
      </c>
      <c r="G1024" s="406">
        <f>IFERROR(VLOOKUP(C1024,INS_05_2021!A:D,4,0),VLOOKUP(C1024,SERV_05_2021!A:E,4,0))</f>
        <v>17.670000000000002</v>
      </c>
      <c r="H1024" s="457">
        <f t="shared" si="22"/>
        <v>70.680000000000007</v>
      </c>
    </row>
    <row r="1025" spans="2:12" ht="51" x14ac:dyDescent="0.25">
      <c r="B1025" s="404" t="s">
        <v>4163</v>
      </c>
      <c r="C1025" s="408">
        <v>87496</v>
      </c>
      <c r="D1025" s="450" t="str">
        <f>IFERROR(VLOOKUP(C1025,INS_05_2021!A:D,2,0),VLOOKUP(C1025,SERV_05_2021!A:E,2,0))</f>
        <v>ALVENARIA DE VEDAÇÃO DE BLOCOS CERÂMICOS FURADOS NA HORIZONTAL DE 9X19X19CM (ESPESSURA 9CM) DE PAREDES COM ÁREA LÍQUIDA MENOR QUE 6M² SEM VÃOS E ARGAMASSA DE ASSENTAMENTO COM PREPARO MANUAL. AF_06/2014</v>
      </c>
      <c r="E1025" s="404" t="str">
        <f>IFERROR(VLOOKUP(C1025,INS_05_2021!A:D,3,0),VLOOKUP(C1025,SERV_05_2021!A:E,3,0))</f>
        <v>M2</v>
      </c>
      <c r="F1025" s="451">
        <f>2.2*2.2</f>
        <v>4.8400000000000007</v>
      </c>
      <c r="G1025" s="406">
        <f>IFERROR(VLOOKUP(C1025,INS_05_2021!A:D,4,0),VLOOKUP(C1025,SERV_05_2021!A:E,4,0))</f>
        <v>74.31</v>
      </c>
      <c r="H1025" s="457">
        <f t="shared" si="22"/>
        <v>359.66</v>
      </c>
    </row>
    <row r="1026" spans="2:12" ht="38.25" x14ac:dyDescent="0.25">
      <c r="B1026" s="404" t="s">
        <v>4163</v>
      </c>
      <c r="C1026" s="404">
        <v>87878</v>
      </c>
      <c r="D1026" s="450" t="str">
        <f>IFERROR(VLOOKUP(C1026,INS_05_2021!A:D,2,0),VLOOKUP(C1026,SERV_05_2021!A:E,2,0))</f>
        <v>CHAPISCO APLICADO EM ALVENARIAS E ESTRUTURAS DE CONCRETO INTERNAS, COM COLHER DE PEDREIRO.  ARGAMASSA TRAÇO 1:3 COM PREPARO MANUAL. AF_06/2014</v>
      </c>
      <c r="E1026" s="404" t="str">
        <f>IFERROR(VLOOKUP(C1026,INS_05_2021!A:D,3,0),VLOOKUP(C1026,SERV_05_2021!A:E,3,0))</f>
        <v>M2</v>
      </c>
      <c r="F1026" s="451">
        <f>F1025*2</f>
        <v>9.6800000000000015</v>
      </c>
      <c r="G1026" s="406">
        <f>IFERROR(VLOOKUP(C1026,INS_05_2021!A:D,4,0),VLOOKUP(C1026,SERV_05_2021!A:E,4,0))</f>
        <v>3.4</v>
      </c>
      <c r="H1026" s="457">
        <f t="shared" si="22"/>
        <v>32.909999999999997</v>
      </c>
    </row>
    <row r="1027" spans="2:12" ht="51" x14ac:dyDescent="0.25">
      <c r="B1027" s="404" t="s">
        <v>4163</v>
      </c>
      <c r="C1027" s="408">
        <v>87530</v>
      </c>
      <c r="D1027" s="450" t="str">
        <f>IFERROR(VLOOKUP(C1027,INS_05_2021!A:D,2,0),VLOOKUP(C1027,SERV_05_2021!A:E,2,0))</f>
        <v>MASSA ÚNICA, PARA RECEBIMENTO DE PINTURA, EM ARGAMASSA TRAÇO 1:2:8, PREPARO MANUAL, APLICADA MANUALMENTE EM FACES INTERNAS DE PAREDES, ESPESSURA DE 20MM, COM EXECUÇÃO DE TALISCAS. AF_06/2014</v>
      </c>
      <c r="E1027" s="404" t="str">
        <f>IFERROR(VLOOKUP(C1027,INS_05_2021!A:D,3,0),VLOOKUP(C1027,SERV_05_2021!A:E,3,0))</f>
        <v>M2</v>
      </c>
      <c r="F1027" s="451">
        <f>F1026</f>
        <v>9.6800000000000015</v>
      </c>
      <c r="G1027" s="406">
        <f>IFERROR(VLOOKUP(C1027,INS_05_2021!A:D,4,0),VLOOKUP(C1027,SERV_05_2021!A:E,4,0))</f>
        <v>29.17</v>
      </c>
      <c r="H1027" s="457">
        <f t="shared" si="22"/>
        <v>282.36</v>
      </c>
    </row>
    <row r="1028" spans="2:12" ht="25.5" x14ac:dyDescent="0.25">
      <c r="B1028" s="404" t="s">
        <v>4163</v>
      </c>
      <c r="C1028" s="408">
        <v>96527</v>
      </c>
      <c r="D1028" s="450" t="str">
        <f>IFERROR(VLOOKUP(C1028,INS_05_2021!A:D,2,0),VLOOKUP(C1028,SERV_05_2021!A:E,2,0))</f>
        <v>ESCAVAÇÃO MANUAL DE VALA PARA VIGA BALDRAME, COM PREVISÃO DE FÔRMA. AF_06/2017</v>
      </c>
      <c r="E1028" s="404" t="str">
        <f>IFERROR(VLOOKUP(C1028,INS_05_2021!A:D,3,0),VLOOKUP(C1028,SERV_05_2021!A:E,3,0))</f>
        <v>M3</v>
      </c>
      <c r="F1028" s="451">
        <f>0.4*0.15*2.2</f>
        <v>0.13200000000000001</v>
      </c>
      <c r="G1028" s="406">
        <f>IFERROR(VLOOKUP(C1028,INS_05_2021!A:D,4,0),VLOOKUP(C1028,SERV_05_2021!A:E,4,0))</f>
        <v>83.79</v>
      </c>
      <c r="H1028" s="457">
        <f t="shared" si="22"/>
        <v>11.06</v>
      </c>
    </row>
    <row r="1029" spans="2:12" x14ac:dyDescent="0.25">
      <c r="B1029" s="404" t="s">
        <v>4163</v>
      </c>
      <c r="C1029" s="401" t="s">
        <v>13826</v>
      </c>
      <c r="D1029" s="450" t="e">
        <f>IFERROR(VLOOKUP(C1029,INS_05_2021!A:D,2,0),VLOOKUP(C1029,SERV_05_2021!A:E,2,0))</f>
        <v>#N/A</v>
      </c>
      <c r="E1029" s="404" t="e">
        <f>IFERROR(VLOOKUP(C1029,INS_05_2021!A:D,3,0),VLOOKUP(C1029,SERV_05_2021!A:E,3,0))</f>
        <v>#N/A</v>
      </c>
      <c r="F1029" s="451">
        <f>2.2*0.12*0.05</f>
        <v>1.3200000000000002E-2</v>
      </c>
      <c r="G1029" s="406">
        <f>'08_COMP_COMPLEMENTAR'!H1091</f>
        <v>112.65000000000002</v>
      </c>
      <c r="H1029" s="457">
        <f t="shared" si="22"/>
        <v>1.48</v>
      </c>
    </row>
    <row r="1030" spans="2:12" ht="38.25" x14ac:dyDescent="0.25">
      <c r="B1030" s="404" t="s">
        <v>4163</v>
      </c>
      <c r="C1030" s="408">
        <v>94963</v>
      </c>
      <c r="D1030" s="450" t="str">
        <f>IFERROR(VLOOKUP(C1030,INS_05_2021!A:D,2,0),VLOOKUP(C1030,SERV_05_2021!A:E,2,0))</f>
        <v>CONCRETO FCK = 15MPA, TRAÇO 1:3,4:3,5 (EM MASSA SECA DE CIMENTO/ AREIA MÉDIA/ BRITA 1) - PREPARO MECÂNICO COM BETONEIRA 400 L. AF_05/2021</v>
      </c>
      <c r="E1030" s="404" t="str">
        <f>IFERROR(VLOOKUP(C1030,INS_05_2021!A:D,3,0),VLOOKUP(C1030,SERV_05_2021!A:E,3,0))</f>
        <v>M3</v>
      </c>
      <c r="F1030" s="451">
        <f>2.2*0.12*0.15</f>
        <v>3.9600000000000003E-2</v>
      </c>
      <c r="G1030" s="406">
        <f>IFERROR(VLOOKUP(C1030,INS_05_2021!A:D,4,0),VLOOKUP(C1030,SERV_05_2021!A:E,4,0))</f>
        <v>333.13</v>
      </c>
      <c r="H1030" s="457">
        <f t="shared" si="22"/>
        <v>13.19</v>
      </c>
    </row>
    <row r="1031" spans="2:12" ht="38.25" x14ac:dyDescent="0.25">
      <c r="B1031" s="404" t="s">
        <v>4163</v>
      </c>
      <c r="C1031" s="408">
        <v>92777</v>
      </c>
      <c r="D1031" s="450" t="str">
        <f>IFERROR(VLOOKUP(C1031,INS_05_2021!A:D,2,0),VLOOKUP(C1031,SERV_05_2021!A:E,2,0))</f>
        <v>ARMAÇÃO DE PILAR OU VIGA DE UMA ESTRUTURA CONVENCIONAL DE CONCRETO ARMADO EM UMA EDIFICAÇÃO TÉRREA OU SOBRADO UTILIZANDO AÇO CA-50 DE 8,0 MM - MONTAGEM. AF_12/2015</v>
      </c>
      <c r="E1031" s="404" t="str">
        <f>IFERROR(VLOOKUP(C1031,INS_05_2021!A:D,3,0),VLOOKUP(C1031,SERV_05_2021!A:E,3,0))</f>
        <v>KG</v>
      </c>
      <c r="F1031" s="451">
        <f>F1030*80</f>
        <v>3.1680000000000001</v>
      </c>
      <c r="G1031" s="406">
        <f>IFERROR(VLOOKUP(C1031,INS_05_2021!A:D,4,0),VLOOKUP(C1031,SERV_05_2021!A:E,4,0))</f>
        <v>18.54</v>
      </c>
      <c r="H1031" s="457">
        <f t="shared" si="22"/>
        <v>58.73</v>
      </c>
    </row>
    <row r="1032" spans="2:12" ht="39" thickBot="1" x14ac:dyDescent="0.3">
      <c r="B1032" s="404" t="s">
        <v>4163</v>
      </c>
      <c r="C1032" s="404">
        <v>96530</v>
      </c>
      <c r="D1032" s="450" t="str">
        <f>IFERROR(VLOOKUP(C1032,INS_05_2021!A:D,2,0),VLOOKUP(C1032,SERV_05_2021!A:E,2,0))</f>
        <v>FABRICAÇÃO, MONTAGEM E DESMONTAGEM DE FÔRMA PARA VIGA BALDRAME, EM MADEIRA SERRADA, E=25 MM, 1 UTILIZAÇÃO. AF_06/2017</v>
      </c>
      <c r="E1032" s="404" t="str">
        <f>IFERROR(VLOOKUP(C1032,INS_05_2021!A:D,3,0),VLOOKUP(C1032,SERV_05_2021!A:E,3,0))</f>
        <v>M2</v>
      </c>
      <c r="F1032" s="451">
        <f>0.15*2.2*2</f>
        <v>0.66</v>
      </c>
      <c r="G1032" s="406">
        <f>IFERROR(VLOOKUP(C1032,INS_05_2021!A:D,4,0),VLOOKUP(C1032,SERV_05_2021!A:E,4,0))</f>
        <v>109.51</v>
      </c>
      <c r="H1032" s="457">
        <f t="shared" si="22"/>
        <v>72.27</v>
      </c>
    </row>
    <row r="1033" spans="2:12" ht="13.5" thickBot="1" x14ac:dyDescent="0.3">
      <c r="H1033" s="456">
        <f>SUM(H1023:H1032)</f>
        <v>958.42000000000007</v>
      </c>
    </row>
    <row r="1035" spans="2:12" ht="63.75" x14ac:dyDescent="0.25">
      <c r="B1035" s="401" t="s">
        <v>4286</v>
      </c>
      <c r="C1035" s="401" t="s">
        <v>4765</v>
      </c>
      <c r="D1035" s="448" t="s">
        <v>4764</v>
      </c>
      <c r="E1035" s="401" t="s">
        <v>4177</v>
      </c>
      <c r="F1035" s="449" t="s">
        <v>4165</v>
      </c>
      <c r="G1035" s="403" t="s">
        <v>4166</v>
      </c>
      <c r="H1035" s="223" t="s">
        <v>4167</v>
      </c>
      <c r="I1035" s="480">
        <f>H1037</f>
        <v>102373.15</v>
      </c>
      <c r="J1035" s="439" t="str">
        <f>UPPER(D1035)</f>
        <v>ELEVADOR PARA 8 PASSAGEIROS, ACABAMENTO INTERNO: AÇO INOXIDÁVEL ESCOVADO MEDIDAS INTERNAS DA CABINA: 1100 MM (LARGURA), 1400 MM (PROFUNDIDADE), 2200 MM (ALTURA). CONFORME PROJETO E MEMORIAL DESCRITIVO DO ELEVADOR DA MARCA OTIS OU SIMILAR</v>
      </c>
      <c r="L1035" s="439" t="str">
        <f>UPPER(D1035)</f>
        <v>ELEVADOR PARA 8 PASSAGEIROS, ACABAMENTO INTERNO: AÇO INOXIDÁVEL ESCOVADO MEDIDAS INTERNAS DA CABINA: 1100 MM (LARGURA), 1400 MM (PROFUNDIDADE), 2200 MM (ALTURA). CONFORME PROJETO E MEMORIAL DESCRITIVO DO ELEVADOR DA MARCA OTIS OU SIMILAR</v>
      </c>
    </row>
    <row r="1036" spans="2:12" ht="64.5" thickBot="1" x14ac:dyDescent="0.3">
      <c r="B1036" s="404" t="s">
        <v>4161</v>
      </c>
      <c r="C1036" s="404" t="s">
        <v>4775</v>
      </c>
      <c r="D1036" s="450" t="str">
        <f>D1035</f>
        <v>ELEVADOR PARA 8 PASSAGEIROS, ACABAMENTO INTERNO: AÇO INOXIDÁVEL ESCOVADO MEDIDAS INTERNAS DA CABINA: 1100 MM (LARGURA), 1400 MM (PROFUNDIDADE), 2200 MM (ALTURA). CONFORME PROJETO E MEMORIAL DESCRITIVO DO ELEVADOR DA MARCA OTIS OU SIMILAR</v>
      </c>
      <c r="E1036" s="404" t="s">
        <v>4271</v>
      </c>
      <c r="F1036" s="451">
        <v>1</v>
      </c>
      <c r="G1036" s="406">
        <f>COTAÇÃO!T59</f>
        <v>102373.15333333334</v>
      </c>
      <c r="H1036" s="457">
        <f>TRUNC(F1036*G1036,2)</f>
        <v>102373.15</v>
      </c>
    </row>
    <row r="1037" spans="2:12" ht="13.5" thickBot="1" x14ac:dyDescent="0.3">
      <c r="H1037" s="456">
        <f>SUM(H1036:H1036)</f>
        <v>102373.15</v>
      </c>
    </row>
    <row r="1039" spans="2:12" ht="25.5" x14ac:dyDescent="0.25">
      <c r="B1039" s="401" t="s">
        <v>4286</v>
      </c>
      <c r="C1039" s="401" t="s">
        <v>4773</v>
      </c>
      <c r="D1039" s="448" t="s">
        <v>4772</v>
      </c>
      <c r="E1039" s="401" t="s">
        <v>4177</v>
      </c>
      <c r="F1039" s="449" t="s">
        <v>4165</v>
      </c>
      <c r="G1039" s="403" t="s">
        <v>4166</v>
      </c>
      <c r="H1039" s="223" t="s">
        <v>4167</v>
      </c>
      <c r="I1039" s="480">
        <f>H1043</f>
        <v>169.45000000000002</v>
      </c>
      <c r="J1039" s="439" t="str">
        <f>UPPER(D1039)</f>
        <v>CAIXA METALICA DE 20X20CM PARA PISO</v>
      </c>
    </row>
    <row r="1040" spans="2:12" x14ac:dyDescent="0.25">
      <c r="B1040" s="404" t="s">
        <v>4161</v>
      </c>
      <c r="C1040" s="404" t="s">
        <v>4774</v>
      </c>
      <c r="D1040" s="450" t="str">
        <f>D1039</f>
        <v>Caixa metalica de 20x20cm para piso</v>
      </c>
      <c r="E1040" s="404" t="s">
        <v>4271</v>
      </c>
      <c r="F1040" s="451">
        <v>1</v>
      </c>
      <c r="G1040" s="406">
        <f>COTAÇÃO!T55</f>
        <v>137.15</v>
      </c>
      <c r="H1040" s="457">
        <f>TRUNC(F1040*G1040,2)</f>
        <v>137.15</v>
      </c>
    </row>
    <row r="1041" spans="2:10" x14ac:dyDescent="0.25">
      <c r="B1041" s="404" t="s">
        <v>4163</v>
      </c>
      <c r="C1041" s="408">
        <v>88247</v>
      </c>
      <c r="D1041" s="450" t="str">
        <f>IFERROR(VLOOKUP(C1041,INS_05_2021!A:D,2,0),VLOOKUP(C1041,SERV_05_2021!A:E,2,0))</f>
        <v>AUXILIAR DE ELETRICISTA COM ENCARGOS COMPLEMENTARES</v>
      </c>
      <c r="E1041" s="404" t="str">
        <f>IFERROR(VLOOKUP(C1041,INS_05_2021!A:D,3,0),VLOOKUP(C1041,SERV_05_2021!A:E,3,0))</f>
        <v>H</v>
      </c>
      <c r="F1041" s="451">
        <v>1</v>
      </c>
      <c r="G1041" s="406">
        <f>IFERROR(VLOOKUP(C1041,INS_05_2021!A:D,4,0),VLOOKUP(C1041,SERV_05_2021!A:E,4,0))</f>
        <v>14</v>
      </c>
      <c r="H1041" s="457">
        <f>TRUNC(F1041*G1041,2)</f>
        <v>14</v>
      </c>
    </row>
    <row r="1042" spans="2:10" ht="13.5" thickBot="1" x14ac:dyDescent="0.3">
      <c r="B1042" s="404" t="s">
        <v>4163</v>
      </c>
      <c r="C1042" s="408">
        <v>88264</v>
      </c>
      <c r="D1042" s="450" t="str">
        <f>IFERROR(VLOOKUP(C1042,INS_05_2021!A:D,2,0),VLOOKUP(C1042,SERV_05_2021!A:E,2,0))</f>
        <v>ELETRICISTA COM ENCARGOS COMPLEMENTARES</v>
      </c>
      <c r="E1042" s="404" t="str">
        <f>IFERROR(VLOOKUP(C1042,INS_05_2021!A:D,3,0),VLOOKUP(C1042,SERV_05_2021!A:E,3,0))</f>
        <v>H</v>
      </c>
      <c r="F1042" s="451">
        <v>1</v>
      </c>
      <c r="G1042" s="406">
        <f>IFERROR(VLOOKUP(C1042,INS_05_2021!A:D,4,0),VLOOKUP(C1042,SERV_05_2021!A:E,4,0))</f>
        <v>18.3</v>
      </c>
      <c r="H1042" s="457">
        <f>TRUNC(F1042*G1042,2)</f>
        <v>18.3</v>
      </c>
    </row>
    <row r="1043" spans="2:10" ht="13.5" thickBot="1" x14ac:dyDescent="0.3">
      <c r="H1043" s="456">
        <f>SUM(H1040:H1042)</f>
        <v>169.45000000000002</v>
      </c>
    </row>
    <row r="1044" spans="2:10" x14ac:dyDescent="0.25">
      <c r="H1044" s="490"/>
    </row>
    <row r="1045" spans="2:10" ht="25.5" x14ac:dyDescent="0.25">
      <c r="B1045" s="404"/>
      <c r="C1045" s="404" t="s">
        <v>9832</v>
      </c>
      <c r="D1045" s="450" t="s">
        <v>4425</v>
      </c>
      <c r="E1045" s="404" t="s">
        <v>4177</v>
      </c>
      <c r="F1045" s="451" t="s">
        <v>4165</v>
      </c>
      <c r="G1045" s="406" t="s">
        <v>4166</v>
      </c>
      <c r="H1045" s="491" t="s">
        <v>4167</v>
      </c>
      <c r="I1045" s="439">
        <f>H1049</f>
        <v>386.00000000000006</v>
      </c>
      <c r="J1045" s="439" t="str">
        <f>UPPER(D1045)</f>
        <v>VÁLVULA DE PÉ COM CRIVO 3 POL</v>
      </c>
    </row>
    <row r="1046" spans="2:10" ht="25.5" x14ac:dyDescent="0.25">
      <c r="B1046" s="404" t="s">
        <v>4161</v>
      </c>
      <c r="C1046" s="404">
        <v>10235</v>
      </c>
      <c r="D1046" s="450" t="s">
        <v>9739</v>
      </c>
      <c r="E1046" s="404" t="s">
        <v>4113</v>
      </c>
      <c r="F1046" s="451">
        <v>1</v>
      </c>
      <c r="G1046" s="406">
        <f>IFERROR(VLOOKUP(C1046,INS_05_2021!A:D,4,0),VLOOKUP(C1046,SERV_05_2021!A:E,4,0))</f>
        <v>354.86</v>
      </c>
      <c r="H1046" s="457">
        <f>TRUNC(F1046*G1046,2)</f>
        <v>354.86</v>
      </c>
    </row>
    <row r="1047" spans="2:10" ht="25.5" x14ac:dyDescent="0.25">
      <c r="B1047" s="404" t="s">
        <v>4163</v>
      </c>
      <c r="C1047" s="408">
        <v>88248</v>
      </c>
      <c r="D1047" s="450" t="s">
        <v>3902</v>
      </c>
      <c r="E1047" s="404" t="s">
        <v>655</v>
      </c>
      <c r="F1047" s="451">
        <v>1</v>
      </c>
      <c r="G1047" s="406">
        <f>IFERROR(VLOOKUP(C1047,INS_05_2021!A:D,4,0),VLOOKUP(C1047,SERV_05_2021!A:E,4,0))</f>
        <v>13.48</v>
      </c>
      <c r="H1047" s="457">
        <f>TRUNC(F1047*G1047,2)</f>
        <v>13.48</v>
      </c>
    </row>
    <row r="1048" spans="2:10" ht="26.25" thickBot="1" x14ac:dyDescent="0.3">
      <c r="B1048" s="404" t="s">
        <v>4163</v>
      </c>
      <c r="C1048" s="408">
        <v>88267</v>
      </c>
      <c r="D1048" s="450" t="s">
        <v>3919</v>
      </c>
      <c r="E1048" s="404" t="s">
        <v>655</v>
      </c>
      <c r="F1048" s="451">
        <v>1</v>
      </c>
      <c r="G1048" s="406">
        <f>IFERROR(VLOOKUP(C1048,INS_05_2021!A:D,4,0),VLOOKUP(C1048,SERV_05_2021!A:E,4,0))</f>
        <v>17.66</v>
      </c>
      <c r="H1048" s="457">
        <f>TRUNC(F1048*G1048,2)</f>
        <v>17.66</v>
      </c>
    </row>
    <row r="1049" spans="2:10" ht="13.5" thickBot="1" x14ac:dyDescent="0.3">
      <c r="H1049" s="456">
        <f>SUM(H1046:H1048)</f>
        <v>386.00000000000006</v>
      </c>
    </row>
    <row r="1051" spans="2:10" ht="25.5" x14ac:dyDescent="0.25">
      <c r="B1051" s="401"/>
      <c r="C1051" s="401" t="s">
        <v>9840</v>
      </c>
      <c r="D1051" s="448" t="s">
        <v>9841</v>
      </c>
      <c r="E1051" s="401" t="s">
        <v>4177</v>
      </c>
      <c r="F1051" s="449" t="s">
        <v>4165</v>
      </c>
      <c r="G1051" s="403" t="s">
        <v>4166</v>
      </c>
      <c r="H1051" s="223" t="s">
        <v>4167</v>
      </c>
      <c r="I1051" s="439">
        <f>H1055</f>
        <v>30.669999999999998</v>
      </c>
      <c r="J1051" s="439" t="str">
        <f>UPPER(D1051)</f>
        <v>JUNÇÃO SIMPLES 100 MM - 75 MM</v>
      </c>
    </row>
    <row r="1052" spans="2:10" ht="25.5" x14ac:dyDescent="0.25">
      <c r="B1052" s="404" t="s">
        <v>4161</v>
      </c>
      <c r="C1052" s="404">
        <v>3660</v>
      </c>
      <c r="D1052" s="450" t="s">
        <v>7708</v>
      </c>
      <c r="E1052" s="404" t="s">
        <v>4113</v>
      </c>
      <c r="F1052" s="451">
        <v>1</v>
      </c>
      <c r="G1052" s="406">
        <f>IFERROR(VLOOKUP(C1052,INS_05_2021!A:D,4,0),VLOOKUP(C1052,SERV_05_2021!A:E,4,0))</f>
        <v>21.34</v>
      </c>
      <c r="H1052" s="457">
        <f>TRUNC(F1052*G1052,2)</f>
        <v>21.34</v>
      </c>
    </row>
    <row r="1053" spans="2:10" ht="25.5" x14ac:dyDescent="0.25">
      <c r="B1053" s="404" t="s">
        <v>4163</v>
      </c>
      <c r="C1053" s="408">
        <v>88248</v>
      </c>
      <c r="D1053" s="450" t="s">
        <v>3902</v>
      </c>
      <c r="E1053" s="404" t="s">
        <v>655</v>
      </c>
      <c r="F1053" s="451">
        <v>0.3</v>
      </c>
      <c r="G1053" s="406">
        <f>IFERROR(VLOOKUP(C1053,INS_05_2021!A:D,4,0),VLOOKUP(C1053,SERV_05_2021!A:E,4,0))</f>
        <v>13.48</v>
      </c>
      <c r="H1053" s="457">
        <f>TRUNC(F1053*G1053,2)</f>
        <v>4.04</v>
      </c>
    </row>
    <row r="1054" spans="2:10" ht="26.25" thickBot="1" x14ac:dyDescent="0.3">
      <c r="B1054" s="404" t="s">
        <v>4163</v>
      </c>
      <c r="C1054" s="408">
        <v>88267</v>
      </c>
      <c r="D1054" s="450" t="s">
        <v>3919</v>
      </c>
      <c r="E1054" s="404" t="s">
        <v>655</v>
      </c>
      <c r="F1054" s="451">
        <v>0.3</v>
      </c>
      <c r="G1054" s="406">
        <f>IFERROR(VLOOKUP(C1054,INS_05_2021!A:D,4,0),VLOOKUP(C1054,SERV_05_2021!A:E,4,0))</f>
        <v>17.66</v>
      </c>
      <c r="H1054" s="457">
        <f>TRUNC(F1054*G1054,2)</f>
        <v>5.29</v>
      </c>
    </row>
    <row r="1055" spans="2:10" ht="13.5" thickBot="1" x14ac:dyDescent="0.3">
      <c r="H1055" s="456">
        <f>SUM(H1052:H1054)</f>
        <v>30.669999999999998</v>
      </c>
    </row>
    <row r="1057" spans="2:10" ht="25.5" x14ac:dyDescent="0.25">
      <c r="B1057" s="401"/>
      <c r="C1057" s="401" t="s">
        <v>9843</v>
      </c>
      <c r="D1057" s="448" t="s">
        <v>9842</v>
      </c>
      <c r="E1057" s="401" t="s">
        <v>4177</v>
      </c>
      <c r="F1057" s="449" t="s">
        <v>4165</v>
      </c>
      <c r="G1057" s="403" t="s">
        <v>4166</v>
      </c>
      <c r="H1057" s="223" t="s">
        <v>4167</v>
      </c>
      <c r="I1057" s="439">
        <f>H1061</f>
        <v>12.969999999999999</v>
      </c>
      <c r="J1057" s="439" t="str">
        <f>UPPER(D1057)</f>
        <v>REDUÇÃO EXCÊNTRICA 100 MM - 50 MM</v>
      </c>
    </row>
    <row r="1058" spans="2:10" x14ac:dyDescent="0.25">
      <c r="B1058" s="404" t="s">
        <v>4161</v>
      </c>
      <c r="C1058" s="404">
        <v>20043</v>
      </c>
      <c r="D1058" s="450" t="s">
        <v>8753</v>
      </c>
      <c r="E1058" s="404" t="s">
        <v>4113</v>
      </c>
      <c r="F1058" s="451">
        <v>1</v>
      </c>
      <c r="G1058" s="406">
        <f>IFERROR(VLOOKUP(C1058,INS_05_2021!A:D,4,0),VLOOKUP(C1058,SERV_05_2021!A:E,4,0))</f>
        <v>6.75</v>
      </c>
      <c r="H1058" s="457">
        <f>TRUNC(F1058*G1058,2)</f>
        <v>6.75</v>
      </c>
    </row>
    <row r="1059" spans="2:10" ht="25.5" x14ac:dyDescent="0.25">
      <c r="B1059" s="404" t="s">
        <v>4163</v>
      </c>
      <c r="C1059" s="408">
        <v>88248</v>
      </c>
      <c r="D1059" s="450" t="s">
        <v>3902</v>
      </c>
      <c r="E1059" s="404" t="s">
        <v>655</v>
      </c>
      <c r="F1059" s="451">
        <v>0.2</v>
      </c>
      <c r="G1059" s="406">
        <f>IFERROR(VLOOKUP(C1059,INS_05_2021!A:D,4,0),VLOOKUP(C1059,SERV_05_2021!A:E,4,0))</f>
        <v>13.48</v>
      </c>
      <c r="H1059" s="457">
        <f>TRUNC(F1059*G1059,2)</f>
        <v>2.69</v>
      </c>
    </row>
    <row r="1060" spans="2:10" ht="26.25" thickBot="1" x14ac:dyDescent="0.3">
      <c r="B1060" s="404" t="s">
        <v>4163</v>
      </c>
      <c r="C1060" s="408">
        <v>88267</v>
      </c>
      <c r="D1060" s="450" t="s">
        <v>3919</v>
      </c>
      <c r="E1060" s="404" t="s">
        <v>655</v>
      </c>
      <c r="F1060" s="451">
        <v>0.2</v>
      </c>
      <c r="G1060" s="406">
        <f>IFERROR(VLOOKUP(C1060,INS_05_2021!A:D,4,0),VLOOKUP(C1060,SERV_05_2021!A:E,4,0))</f>
        <v>17.66</v>
      </c>
      <c r="H1060" s="457">
        <f>TRUNC(F1060*G1060,2)</f>
        <v>3.53</v>
      </c>
    </row>
    <row r="1061" spans="2:10" ht="13.5" thickBot="1" x14ac:dyDescent="0.3">
      <c r="H1061" s="456">
        <f>SUM(H1058:H1060)</f>
        <v>12.969999999999999</v>
      </c>
    </row>
    <row r="1062" spans="2:10" x14ac:dyDescent="0.25">
      <c r="H1062" s="490"/>
    </row>
    <row r="1063" spans="2:10" ht="51" x14ac:dyDescent="0.25">
      <c r="B1063" s="401" t="s">
        <v>4160</v>
      </c>
      <c r="C1063" s="401" t="s">
        <v>13823</v>
      </c>
      <c r="D1063" s="448" t="s">
        <v>1385</v>
      </c>
      <c r="E1063" s="401" t="s">
        <v>239</v>
      </c>
      <c r="F1063" s="449" t="s">
        <v>4165</v>
      </c>
      <c r="G1063" s="403" t="s">
        <v>4166</v>
      </c>
      <c r="H1063" s="223" t="s">
        <v>4167</v>
      </c>
    </row>
    <row r="1064" spans="2:10" ht="63.75" x14ac:dyDescent="0.25">
      <c r="B1064" s="404" t="s">
        <v>4161</v>
      </c>
      <c r="C1064" s="404">
        <v>3104</v>
      </c>
      <c r="D1064" s="492" t="str">
        <f>IF(B1064="INSUMO",(VLOOKUP(C1064,INS_05_21!A:D,2,FALSE)))</f>
        <v>CONJ. DE FERRAGENS PARA PORTA DE VIDRO TEMPERADO, EM ZAMAC CROMADO, CONTEMPLANDO: DOBRADICA INF.; DOBRADICA SUP.; PIVO PARA DOBRADICA INF.; PIVO PARA DOBRADICA SUP.; FECHADURA CENTRAL EM ZAMC CROMADO; CONTRA FECHADURA DE PRESSAO</v>
      </c>
      <c r="E1064" s="493" t="str">
        <f>IF(B1064="INSUMO",(VLOOKUP(C1064,INS_05_21!A:D,3,FALSE)))</f>
        <v xml:space="preserve">CJ    </v>
      </c>
      <c r="F1064" s="451">
        <v>1</v>
      </c>
      <c r="G1064" s="406">
        <f>IFERROR(VLOOKUP(C1064,INS_05_2021!A:D,4,0),VLOOKUP(C1064,SERV_05_2021!A:E,4,0))</f>
        <v>115.24</v>
      </c>
      <c r="H1064" s="457">
        <f>TRUNC(F1064*G1064,2)</f>
        <v>115.24</v>
      </c>
    </row>
    <row r="1065" spans="2:10" x14ac:dyDescent="0.25">
      <c r="B1065" s="404" t="s">
        <v>4163</v>
      </c>
      <c r="C1065" s="404">
        <v>88239</v>
      </c>
      <c r="D1065" s="492" t="str">
        <f>IF(B1065="COMPOSICAO",(VLOOKUP(C1065,SERV_05_2021!A:D,2,FALSE)))</f>
        <v>AJUDANTE DE CARPINTEIRO COM ENCARGOS COMPLEMENTARES</v>
      </c>
      <c r="E1065" s="493" t="str">
        <f>IF(B1065="COMPOSICAO",(VLOOKUP(C1065,SERV_05_2021!A:D,3,FALSE)))</f>
        <v>H</v>
      </c>
      <c r="F1065" s="451">
        <v>4.3</v>
      </c>
      <c r="G1065" s="406">
        <f>IFERROR(VLOOKUP(C1065,INS_05_2021!A:D,4,0),VLOOKUP(C1065,SERV_05_2021!A:E,4,0))</f>
        <v>14.57</v>
      </c>
      <c r="H1065" s="457">
        <f>TRUNC(F1065*G1065,2)</f>
        <v>62.65</v>
      </c>
    </row>
    <row r="1066" spans="2:10" x14ac:dyDescent="0.25">
      <c r="B1066" s="404" t="s">
        <v>4163</v>
      </c>
      <c r="C1066" s="404">
        <v>88261</v>
      </c>
      <c r="D1066" s="450" t="s">
        <v>3913</v>
      </c>
      <c r="E1066" s="404" t="s">
        <v>655</v>
      </c>
      <c r="F1066" s="451">
        <v>6.1</v>
      </c>
      <c r="G1066" s="406">
        <f>IFERROR(VLOOKUP(C1066,INS_05_2021!A:D,4,0),VLOOKUP(C1066,SERV_05_2021!A:E,4,0))</f>
        <v>18.77</v>
      </c>
      <c r="H1066" s="457">
        <f>TRUNC(F1066*G1066,2)</f>
        <v>114.49</v>
      </c>
    </row>
    <row r="1067" spans="2:10" ht="13.5" thickBot="1" x14ac:dyDescent="0.3">
      <c r="B1067" s="404" t="s">
        <v>4163</v>
      </c>
      <c r="C1067" s="404">
        <v>88325</v>
      </c>
      <c r="D1067" s="450" t="s">
        <v>3968</v>
      </c>
      <c r="E1067" s="404" t="s">
        <v>655</v>
      </c>
      <c r="F1067" s="451">
        <v>3.36</v>
      </c>
      <c r="G1067" s="406">
        <f>IFERROR(VLOOKUP(C1067,INS_05_2021!A:D,4,0),VLOOKUP(C1067,SERV_05_2021!A:E,4,0))</f>
        <v>17.010000000000002</v>
      </c>
      <c r="H1067" s="452">
        <f>TRUNC(F1067*G1067,2)</f>
        <v>57.15</v>
      </c>
    </row>
    <row r="1068" spans="2:10" s="297" customFormat="1" ht="13.5" thickBot="1" x14ac:dyDescent="0.3">
      <c r="B1068" s="494"/>
      <c r="C1068" s="494"/>
      <c r="D1068" s="495"/>
      <c r="E1068" s="494"/>
      <c r="F1068" s="496"/>
      <c r="G1068" s="497"/>
      <c r="H1068" s="472">
        <f>SUM(H1064:H1067)</f>
        <v>349.53</v>
      </c>
    </row>
    <row r="1069" spans="2:10" s="297" customFormat="1" x14ac:dyDescent="0.25">
      <c r="B1069" s="494"/>
      <c r="C1069" s="494"/>
      <c r="D1069" s="495"/>
      <c r="E1069" s="494"/>
      <c r="F1069" s="496"/>
      <c r="G1069" s="497"/>
      <c r="H1069" s="221"/>
    </row>
    <row r="1070" spans="2:10" ht="25.5" x14ac:dyDescent="0.25">
      <c r="B1070" s="401" t="s">
        <v>4160</v>
      </c>
      <c r="C1070" s="401" t="s">
        <v>13824</v>
      </c>
      <c r="D1070" s="448" t="s">
        <v>1386</v>
      </c>
      <c r="E1070" s="401" t="s">
        <v>239</v>
      </c>
      <c r="F1070" s="449" t="s">
        <v>4165</v>
      </c>
      <c r="G1070" s="403" t="s">
        <v>4166</v>
      </c>
      <c r="H1070" s="223" t="s">
        <v>4167</v>
      </c>
    </row>
    <row r="1071" spans="2:10" ht="25.5" x14ac:dyDescent="0.25">
      <c r="B1071" s="404" t="s">
        <v>4161</v>
      </c>
      <c r="C1071" s="404">
        <v>11499</v>
      </c>
      <c r="D1071" s="498" t="str">
        <f>IF(B1071="INSUMO",(VLOOKUP(C1071,INS_05_21!A:D,2,FALSE)))</f>
        <v>MOLA HIDRAULICA DE PISO, PARA PORTAS DE ATE 1100 MM E PESO DE ATE 120 KG, COM CORPO EM ACO INOX</v>
      </c>
      <c r="E1071" s="499" t="str">
        <f>IF(B1071="INSUMO",(VLOOKUP(C1071,INS_05_21!A:D,3,FALSE)))</f>
        <v xml:space="preserve">UN    </v>
      </c>
      <c r="F1071" s="451">
        <v>1</v>
      </c>
      <c r="G1071" s="406">
        <f>IFERROR(VLOOKUP(C1071,INS_05_2021!A:D,4,0),VLOOKUP(C1071,SERV_05_2021!A:E,4,0))</f>
        <v>621.04999999999995</v>
      </c>
      <c r="H1071" s="457">
        <f>TRUNC(F1071*G1071,2)</f>
        <v>621.04999999999995</v>
      </c>
    </row>
    <row r="1072" spans="2:10" x14ac:dyDescent="0.25">
      <c r="B1072" s="404" t="s">
        <v>4163</v>
      </c>
      <c r="C1072" s="404">
        <v>88316</v>
      </c>
      <c r="D1072" s="492" t="str">
        <f>IF(B1072="COMPOSICAO",(VLOOKUP(C1072,SERV_05_2021!A:D,2,FALSE)))</f>
        <v>SERVENTE COM ENCARGOS COMPLEMENTARES</v>
      </c>
      <c r="E1072" s="493" t="str">
        <f>IF(B1072="COMPOSICAO",(VLOOKUP(C1072,SERV_05_2021!A:D,3,FALSE)))</f>
        <v>H</v>
      </c>
      <c r="F1072" s="451">
        <v>0.3</v>
      </c>
      <c r="G1072" s="406">
        <f>IFERROR(VLOOKUP(C1072,INS_05_2021!A:D,4,0),VLOOKUP(C1072,SERV_05_2021!A:E,4,0))</f>
        <v>14.02</v>
      </c>
      <c r="H1072" s="457">
        <f>TRUNC(F1072*G1072,2)</f>
        <v>4.2</v>
      </c>
    </row>
    <row r="1073" spans="2:8" ht="13.5" thickBot="1" x14ac:dyDescent="0.3">
      <c r="B1073" s="404" t="s">
        <v>4163</v>
      </c>
      <c r="C1073" s="404">
        <v>88325</v>
      </c>
      <c r="D1073" s="492" t="str">
        <f>IF(B1073="COMPOSICAO",(VLOOKUP(C1073,SERV_05_2021!A:D,2,FALSE)))</f>
        <v>VIDRACEIRO COM ENCARGOS COMPLEMENTARES</v>
      </c>
      <c r="E1073" s="493" t="str">
        <f>IF(B1073="COMPOSICAO",(VLOOKUP(C1073,SERV_05_2021!A:D,3,FALSE)))</f>
        <v>H</v>
      </c>
      <c r="F1073" s="451">
        <v>0.75</v>
      </c>
      <c r="G1073" s="406">
        <f>IFERROR(VLOOKUP(C1073,INS_05_2021!A:D,4,0),VLOOKUP(C1073,SERV_05_2021!A:E,4,0))</f>
        <v>17.010000000000002</v>
      </c>
      <c r="H1073" s="457">
        <f>TRUNC(F1073*G1073,2)</f>
        <v>12.75</v>
      </c>
    </row>
    <row r="1074" spans="2:8" ht="13.5" thickBot="1" x14ac:dyDescent="0.3">
      <c r="H1074" s="456">
        <f>SUM(H1071:H1073)</f>
        <v>638</v>
      </c>
    </row>
    <row r="1076" spans="2:8" ht="25.5" x14ac:dyDescent="0.25">
      <c r="B1076" s="401" t="s">
        <v>4160</v>
      </c>
      <c r="C1076" s="401" t="s">
        <v>13825</v>
      </c>
      <c r="D1076" s="448" t="s">
        <v>3213</v>
      </c>
      <c r="E1076" s="401" t="s">
        <v>337</v>
      </c>
      <c r="F1076" s="449" t="s">
        <v>4165</v>
      </c>
      <c r="G1076" s="403" t="s">
        <v>4166</v>
      </c>
      <c r="H1076" s="223" t="s">
        <v>4167</v>
      </c>
    </row>
    <row r="1077" spans="2:8" x14ac:dyDescent="0.25">
      <c r="B1077" s="404" t="s">
        <v>4163</v>
      </c>
      <c r="C1077" s="404">
        <v>88309</v>
      </c>
      <c r="D1077" s="492" t="str">
        <f>IF(B1077="COMPOSICAO",(VLOOKUP(C1077,SERV_05_2021!A:D,2,FALSE)))</f>
        <v>PEDREIRO COM ENCARGOS COMPLEMENTARES</v>
      </c>
      <c r="E1077" s="493" t="str">
        <f>IF(B1077="COMPOSICAO",(VLOOKUP(C1077,SERV_05_2021!A:D,3,FALSE)))</f>
        <v>H</v>
      </c>
      <c r="F1077" s="451">
        <v>0.104</v>
      </c>
      <c r="G1077" s="406">
        <f>IFERROR(VLOOKUP(C1077,INS_05_2021!A:D,4,0),VLOOKUP(C1077,SERV_05_2021!A:E,4,0))</f>
        <v>17.670000000000002</v>
      </c>
      <c r="H1077" s="457">
        <f>TRUNC(F1077*G1077,2)</f>
        <v>1.83</v>
      </c>
    </row>
    <row r="1078" spans="2:8" x14ac:dyDescent="0.25">
      <c r="B1078" s="404" t="s">
        <v>4163</v>
      </c>
      <c r="C1078" s="404">
        <v>88316</v>
      </c>
      <c r="D1078" s="492" t="str">
        <f>IF(B1078="COMPOSICAO",(VLOOKUP(C1078,SERV_05_2021!A:D,2,FALSE)))</f>
        <v>SERVENTE COM ENCARGOS COMPLEMENTARES</v>
      </c>
      <c r="E1078" s="493" t="str">
        <f>IF(B1078="COMPOSICAO",(VLOOKUP(C1078,SERV_05_2021!A:D,3,FALSE)))</f>
        <v>H</v>
      </c>
      <c r="F1078" s="451">
        <v>0.156</v>
      </c>
      <c r="G1078" s="406">
        <f>IFERROR(VLOOKUP(C1078,INS_05_2021!A:D,4,0),VLOOKUP(C1078,SERV_05_2021!A:E,4,0))</f>
        <v>14.02</v>
      </c>
      <c r="H1078" s="457">
        <f>TRUNC(F1078*G1078,2)</f>
        <v>2.1800000000000002</v>
      </c>
    </row>
    <row r="1079" spans="2:8" ht="25.5" x14ac:dyDescent="0.25">
      <c r="B1079" s="404" t="s">
        <v>4163</v>
      </c>
      <c r="C1079" s="404">
        <v>91533</v>
      </c>
      <c r="D1079" s="492" t="str">
        <f>IF(B1079="COMPOSICAO",(VLOOKUP(C1079,SERV_05_2021!A:D,2,FALSE)))</f>
        <v>COMPACTADOR DE SOLOS DE PERCUSSÃO (SOQUETE) COM MOTOR A GASOLINA 4 TEMPOS, POTÊNCIA 4 CV - CHP DIURNO. AF_08/2015</v>
      </c>
      <c r="E1079" s="493" t="str">
        <f>IF(B1079="COMPOSICAO",(VLOOKUP(C1079,SERV_05_2021!A:D,3,FALSE)))</f>
        <v>CHP</v>
      </c>
      <c r="F1079" s="451">
        <v>3.0000000000000001E-3</v>
      </c>
      <c r="G1079" s="406">
        <f>IFERROR(VLOOKUP(C1079,INS_05_2021!A:D,4,0),VLOOKUP(C1079,SERV_05_2021!A:E,4,0))</f>
        <v>20.8</v>
      </c>
      <c r="H1079" s="457">
        <f>TRUNC(F1079*G1079,2)</f>
        <v>0.06</v>
      </c>
    </row>
    <row r="1080" spans="2:8" ht="26.25" thickBot="1" x14ac:dyDescent="0.3">
      <c r="B1080" s="404" t="s">
        <v>4163</v>
      </c>
      <c r="C1080" s="404">
        <v>91534</v>
      </c>
      <c r="D1080" s="492" t="str">
        <f>IF(B1080="COMPOSICAO",(VLOOKUP(C1080,SERV_05_2021!A:D,2,FALSE)))</f>
        <v>COMPACTADOR DE SOLOS DE PERCUSSÃO (SOQUETE) COM MOTOR A GASOLINA 4 TEMPOS, POTÊNCIA 4 CV - CHI DIURNO. AF_08/2015</v>
      </c>
      <c r="E1080" s="493" t="str">
        <f>IF(B1080="COMPOSICAO",(VLOOKUP(C1080,SERV_05_2021!A:D,3,FALSE)))</f>
        <v>CHI</v>
      </c>
      <c r="F1080" s="451">
        <v>3.0000000000000001E-3</v>
      </c>
      <c r="G1080" s="406">
        <f>IFERROR(VLOOKUP(C1080,INS_05_2021!A:D,4,0),VLOOKUP(C1080,SERV_05_2021!A:E,4,0))</f>
        <v>14.18</v>
      </c>
      <c r="H1080" s="452">
        <f>TRUNC(F1080*G1080,2)</f>
        <v>0.04</v>
      </c>
    </row>
    <row r="1081" spans="2:8" s="297" customFormat="1" ht="13.5" thickBot="1" x14ac:dyDescent="0.3">
      <c r="B1081" s="494"/>
      <c r="C1081" s="494"/>
      <c r="D1081" s="495"/>
      <c r="E1081" s="494"/>
      <c r="F1081" s="496"/>
      <c r="G1081" s="497"/>
      <c r="H1081" s="472">
        <f>SUM(H1077:H1080)</f>
        <v>4.1099999999999994</v>
      </c>
    </row>
    <row r="1083" spans="2:8" ht="38.25" x14ac:dyDescent="0.25">
      <c r="B1083" s="401" t="s">
        <v>4160</v>
      </c>
      <c r="C1083" s="401" t="s">
        <v>13826</v>
      </c>
      <c r="D1083" s="448" t="s">
        <v>3214</v>
      </c>
      <c r="E1083" s="401" t="s">
        <v>1256</v>
      </c>
      <c r="F1083" s="449" t="s">
        <v>4165</v>
      </c>
      <c r="G1083" s="403" t="s">
        <v>4166</v>
      </c>
      <c r="H1083" s="223" t="s">
        <v>4167</v>
      </c>
    </row>
    <row r="1084" spans="2:8" ht="25.5" x14ac:dyDescent="0.25">
      <c r="B1084" s="404" t="s">
        <v>4161</v>
      </c>
      <c r="C1084" s="404">
        <v>4720</v>
      </c>
      <c r="D1084" s="492" t="str">
        <f>IF(B1084="INSUMO",(VLOOKUP(C1084,INS_05_21!A:D,2,FALSE)))</f>
        <v>PEDRA BRITADA N. 0, OU PEDRISCO (4,8 A 9,5 MM) POSTO PEDREIRA/FORNECEDOR, SEM FRETE</v>
      </c>
      <c r="E1084" s="500" t="str">
        <f>IF(B1084="INSUMO",(VLOOKUP(C1084,INS_05_21!A:D,3,FALSE)))</f>
        <v xml:space="preserve">M3    </v>
      </c>
      <c r="F1084" s="451">
        <v>1</v>
      </c>
      <c r="G1084" s="406">
        <f>IFERROR(VLOOKUP(C1084,INS_05_2021!A:D,4,0),VLOOKUP(C1084,SERV_05_2021!A:E,4,0))</f>
        <v>91.7</v>
      </c>
      <c r="H1084" s="457">
        <f t="shared" ref="H1084:H1090" si="23">TRUNC(F1084*G1084,2)</f>
        <v>91.7</v>
      </c>
    </row>
    <row r="1085" spans="2:8" ht="51" x14ac:dyDescent="0.25">
      <c r="B1085" s="404" t="s">
        <v>4163</v>
      </c>
      <c r="C1085" s="404">
        <v>5678</v>
      </c>
      <c r="D1085" s="492" t="str">
        <f>IF(B1085="COMPOSICAO",(VLOOKUP(C1085,SERV_05_2021!A:D,2,FALSE)))</f>
        <v>RETROESCAVADEIRA SOBRE RODAS COM CARREGADEIRA, TRAÇÃO 4X4, POTÊNCIA LÍQ. 88 HP, CAÇAMBA CARREG. CAP. MÍN. 1 M3, CAÇAMBA RETRO CAP. 0,26 M3, PESO OPERACIONAL MÍN. 6.674 KG, PROFUNDIDADE ESCAVAÇÃO MÁX. 4,37 M - CHP DIURNO. AF_06/2014</v>
      </c>
      <c r="E1085" s="493" t="str">
        <f>IF(B1085="COMPOSICAO",(VLOOKUP(C1085,SERV_05_2021!A:D,3,FALSE)))</f>
        <v>CHP</v>
      </c>
      <c r="F1085" s="451">
        <v>0.104</v>
      </c>
      <c r="G1085" s="406">
        <f>IFERROR(VLOOKUP(C1085,INS_05_2021!A:D,4,0),VLOOKUP(C1085,SERV_05_2021!A:E,4,0))</f>
        <v>99.41</v>
      </c>
      <c r="H1085" s="457">
        <f t="shared" si="23"/>
        <v>10.33</v>
      </c>
    </row>
    <row r="1086" spans="2:8" ht="51" x14ac:dyDescent="0.25">
      <c r="B1086" s="404" t="s">
        <v>4163</v>
      </c>
      <c r="C1086" s="404">
        <v>5679</v>
      </c>
      <c r="D1086" s="492" t="str">
        <f>IF(B1086="COMPOSICAO",(VLOOKUP(C1086,SERV_05_2021!A:D,2,FALSE)))</f>
        <v>RETROESCAVADEIRA SOBRE RODAS COM CARREGADEIRA, TRAÇÃO 4X4, POTÊNCIA LÍQ. 88 HP, CAÇAMBA CARREG. CAP. MÍN. 1 M3, CAÇAMBA RETRO CAP. 0,26 M3, PESO OPERACIONAL MÍN. 6.674 KG, PROFUNDIDADE ESCAVAÇÃO MÁX. 4,37 M - CHI DIURNO. AF_06/2014</v>
      </c>
      <c r="E1086" s="493" t="str">
        <f>IF(B1086="COMPOSICAO",(VLOOKUP(C1086,SERV_05_2021!A:D,3,FALSE)))</f>
        <v>CHI</v>
      </c>
      <c r="F1086" s="451">
        <v>0.156</v>
      </c>
      <c r="G1086" s="406">
        <f>IFERROR(VLOOKUP(C1086,INS_05_2021!A:D,4,0),VLOOKUP(C1086,SERV_05_2021!A:E,4,0))</f>
        <v>35.86</v>
      </c>
      <c r="H1086" s="457">
        <f t="shared" si="23"/>
        <v>5.59</v>
      </c>
    </row>
    <row r="1087" spans="2:8" x14ac:dyDescent="0.25">
      <c r="B1087" s="404" t="s">
        <v>4163</v>
      </c>
      <c r="C1087" s="404">
        <v>88309</v>
      </c>
      <c r="D1087" s="492" t="str">
        <f>IF(B1087="COMPOSICAO",(VLOOKUP(C1087,SERV_05_2021!A:D,2,FALSE)))</f>
        <v>PEDREIRO COM ENCARGOS COMPLEMENTARES</v>
      </c>
      <c r="E1087" s="493" t="str">
        <f>IF(B1087="COMPOSICAO",(VLOOKUP(C1087,SERV_05_2021!A:D,3,FALSE)))</f>
        <v>H</v>
      </c>
      <c r="F1087" s="451">
        <v>0.156</v>
      </c>
      <c r="G1087" s="406">
        <f>IFERROR(VLOOKUP(C1087,INS_05_2021!A:D,4,0),VLOOKUP(C1087,SERV_05_2021!A:E,4,0))</f>
        <v>17.670000000000002</v>
      </c>
      <c r="H1087" s="457">
        <f t="shared" si="23"/>
        <v>2.75</v>
      </c>
    </row>
    <row r="1088" spans="2:8" x14ac:dyDescent="0.25">
      <c r="B1088" s="404" t="s">
        <v>4163</v>
      </c>
      <c r="C1088" s="404">
        <v>88316</v>
      </c>
      <c r="D1088" s="492" t="str">
        <f>IF(B1088="COMPOSICAO",(VLOOKUP(C1088,SERV_05_2021!A:D,2,FALSE)))</f>
        <v>SERVENTE COM ENCARGOS COMPLEMENTARES</v>
      </c>
      <c r="E1088" s="493" t="str">
        <f>IF(B1088="COMPOSICAO",(VLOOKUP(C1088,SERV_05_2021!A:D,3,FALSE)))</f>
        <v>H</v>
      </c>
      <c r="F1088" s="451">
        <v>0.156</v>
      </c>
      <c r="G1088" s="406">
        <f>IFERROR(VLOOKUP(C1088,INS_05_2021!A:D,4,0),VLOOKUP(C1088,SERV_05_2021!A:E,4,0))</f>
        <v>14.02</v>
      </c>
      <c r="H1088" s="457">
        <f t="shared" si="23"/>
        <v>2.1800000000000002</v>
      </c>
    </row>
    <row r="1089" spans="2:8" ht="25.5" x14ac:dyDescent="0.25">
      <c r="B1089" s="404" t="s">
        <v>4163</v>
      </c>
      <c r="C1089" s="404">
        <v>91533</v>
      </c>
      <c r="D1089" s="492" t="str">
        <f>IF(B1089="COMPOSICAO",(VLOOKUP(C1089,SERV_05_2021!A:D,2,FALSE)))</f>
        <v>COMPACTADOR DE SOLOS DE PERCUSSÃO (SOQUETE) COM MOTOR A GASOLINA 4 TEMPOS, POTÊNCIA 4 CV - CHP DIURNO. AF_08/2015</v>
      </c>
      <c r="E1089" s="493" t="str">
        <f>IF(B1089="COMPOSICAO",(VLOOKUP(C1089,SERV_05_2021!A:D,3,FALSE)))</f>
        <v>CHP</v>
      </c>
      <c r="F1089" s="451">
        <v>3.0000000000000001E-3</v>
      </c>
      <c r="G1089" s="406">
        <f>IFERROR(VLOOKUP(C1089,INS_05_2021!A:D,4,0),VLOOKUP(C1089,SERV_05_2021!A:E,4,0))</f>
        <v>20.8</v>
      </c>
      <c r="H1089" s="457">
        <f t="shared" si="23"/>
        <v>0.06</v>
      </c>
    </row>
    <row r="1090" spans="2:8" ht="26.25" thickBot="1" x14ac:dyDescent="0.3">
      <c r="B1090" s="404" t="s">
        <v>4163</v>
      </c>
      <c r="C1090" s="404">
        <v>91534</v>
      </c>
      <c r="D1090" s="492" t="str">
        <f>IF(B1090="COMPOSICAO",(VLOOKUP(C1090,SERV_05_2021!A:D,2,FALSE)))</f>
        <v>COMPACTADOR DE SOLOS DE PERCUSSÃO (SOQUETE) COM MOTOR A GASOLINA 4 TEMPOS, POTÊNCIA 4 CV - CHI DIURNO. AF_08/2015</v>
      </c>
      <c r="E1090" s="493" t="str">
        <f>IF(B1090="COMPOSICAO",(VLOOKUP(C1090,SERV_05_2021!A:D,3,FALSE)))</f>
        <v>CHI</v>
      </c>
      <c r="F1090" s="451">
        <v>3.0000000000000001E-3</v>
      </c>
      <c r="G1090" s="406">
        <f>IFERROR(VLOOKUP(C1090,INS_05_2021!A:D,4,0),VLOOKUP(C1090,SERV_05_2021!A:E,4,0))</f>
        <v>14.18</v>
      </c>
      <c r="H1090" s="452">
        <f t="shared" si="23"/>
        <v>0.04</v>
      </c>
    </row>
    <row r="1091" spans="2:8" s="297" customFormat="1" ht="13.5" thickBot="1" x14ac:dyDescent="0.3">
      <c r="B1091" s="494"/>
      <c r="C1091" s="494"/>
      <c r="D1091" s="495"/>
      <c r="E1091" s="494"/>
      <c r="F1091" s="496"/>
      <c r="G1091" s="497"/>
      <c r="H1091" s="472">
        <f>SUM(H1084:H1090)</f>
        <v>112.65000000000002</v>
      </c>
    </row>
    <row r="1093" spans="2:8" ht="38.25" x14ac:dyDescent="0.25">
      <c r="B1093" s="401" t="s">
        <v>4160</v>
      </c>
      <c r="C1093" s="401" t="s">
        <v>13827</v>
      </c>
      <c r="D1093" s="448" t="s">
        <v>3215</v>
      </c>
      <c r="E1093" s="401" t="s">
        <v>1256</v>
      </c>
      <c r="F1093" s="449" t="s">
        <v>4165</v>
      </c>
      <c r="G1093" s="403" t="s">
        <v>4166</v>
      </c>
      <c r="H1093" s="223" t="s">
        <v>4167</v>
      </c>
    </row>
    <row r="1094" spans="2:8" ht="25.5" x14ac:dyDescent="0.25">
      <c r="B1094" s="404" t="s">
        <v>4161</v>
      </c>
      <c r="C1094" s="404">
        <v>4720</v>
      </c>
      <c r="D1094" s="492" t="str">
        <f>IF(B1094="INSUMO",(VLOOKUP(C1094,INS_05_21!A:D,2,FALSE)))</f>
        <v>PEDRA BRITADA N. 0, OU PEDRISCO (4,8 A 9,5 MM) POSTO PEDREIRA/FORNECEDOR, SEM FRETE</v>
      </c>
      <c r="E1094" s="500" t="str">
        <f>IF(B1094="INSUMO",(VLOOKUP(C1094,INS_05_21!A:D,3,FALSE)))</f>
        <v xml:space="preserve">M3    </v>
      </c>
      <c r="F1094" s="451">
        <v>1.1000000000000001</v>
      </c>
      <c r="G1094" s="406">
        <f>IFERROR(VLOOKUP(C1094,INS_05_2021!A:D,4,0),VLOOKUP(C1094,SERV_05_2021!A:E,4,0))</f>
        <v>91.7</v>
      </c>
      <c r="H1094" s="457">
        <f t="shared" ref="H1094:H1100" si="24">TRUNC(F1094*G1094,2)</f>
        <v>100.87</v>
      </c>
    </row>
    <row r="1095" spans="2:8" ht="51" x14ac:dyDescent="0.25">
      <c r="B1095" s="404" t="s">
        <v>4163</v>
      </c>
      <c r="C1095" s="404">
        <v>5678</v>
      </c>
      <c r="D1095" s="492" t="str">
        <f>IF(B1095="COMPOSICAO",(VLOOKUP(C1095,SERV_05_2021!A:D,2,FALSE)))</f>
        <v>RETROESCAVADEIRA SOBRE RODAS COM CARREGADEIRA, TRAÇÃO 4X4, POTÊNCIA LÍQ. 88 HP, CAÇAMBA CARREG. CAP. MÍN. 1 M3, CAÇAMBA RETRO CAP. 0,26 M3, PESO OPERACIONAL MÍN. 6.674 KG, PROFUNDIDADE ESCAVAÇÃO MÁX. 4,37 M - CHP DIURNO. AF_06/2014</v>
      </c>
      <c r="E1095" s="493" t="str">
        <f>IF(B1095="COMPOSICAO",(VLOOKUP(C1095,SERV_05_2021!A:D,3,FALSE)))</f>
        <v>CHP</v>
      </c>
      <c r="F1095" s="451">
        <v>8.1000000000000003E-2</v>
      </c>
      <c r="G1095" s="406">
        <f>IFERROR(VLOOKUP(C1095,INS_05_2021!A:D,4,0),VLOOKUP(C1095,SERV_05_2021!A:E,4,0))</f>
        <v>99.41</v>
      </c>
      <c r="H1095" s="457">
        <f t="shared" si="24"/>
        <v>8.0500000000000007</v>
      </c>
    </row>
    <row r="1096" spans="2:8" ht="51" x14ac:dyDescent="0.25">
      <c r="B1096" s="404" t="s">
        <v>4163</v>
      </c>
      <c r="C1096" s="404">
        <v>5679</v>
      </c>
      <c r="D1096" s="492" t="str">
        <f>IF(B1096="COMPOSICAO",(VLOOKUP(C1096,SERV_05_2021!A:D,2,FALSE)))</f>
        <v>RETROESCAVADEIRA SOBRE RODAS COM CARREGADEIRA, TRAÇÃO 4X4, POTÊNCIA LÍQ. 88 HP, CAÇAMBA CARREG. CAP. MÍN. 1 M3, CAÇAMBA RETRO CAP. 0,26 M3, PESO OPERACIONAL MÍN. 6.674 KG, PROFUNDIDADE ESCAVAÇÃO MÁX. 4,37 M - CHI DIURNO. AF_06/2014</v>
      </c>
      <c r="E1096" s="493" t="str">
        <f>IF(B1096="COMPOSICAO",(VLOOKUP(C1096,SERV_05_2021!A:D,3,FALSE)))</f>
        <v>CHI</v>
      </c>
      <c r="F1096" s="451">
        <v>0.40600000000000003</v>
      </c>
      <c r="G1096" s="406">
        <f>IFERROR(VLOOKUP(C1096,INS_05_2021!A:D,4,0),VLOOKUP(C1096,SERV_05_2021!A:E,4,0))</f>
        <v>35.86</v>
      </c>
      <c r="H1096" s="457">
        <f t="shared" si="24"/>
        <v>14.55</v>
      </c>
    </row>
    <row r="1097" spans="2:8" x14ac:dyDescent="0.25">
      <c r="B1097" s="404" t="s">
        <v>4163</v>
      </c>
      <c r="C1097" s="404">
        <v>88309</v>
      </c>
      <c r="D1097" s="492" t="str">
        <f>IF(B1097="COMPOSICAO",(VLOOKUP(C1097,SERV_05_2021!A:D,2,FALSE)))</f>
        <v>PEDREIRO COM ENCARGOS COMPLEMENTARES</v>
      </c>
      <c r="E1097" s="493" t="str">
        <f>IF(B1097="COMPOSICAO",(VLOOKUP(C1097,SERV_05_2021!A:D,3,FALSE)))</f>
        <v>H</v>
      </c>
      <c r="F1097" s="451">
        <v>0.58399999999999996</v>
      </c>
      <c r="G1097" s="406">
        <f>IFERROR(VLOOKUP(C1097,INS_05_2021!A:D,4,0),VLOOKUP(C1097,SERV_05_2021!A:E,4,0))</f>
        <v>17.670000000000002</v>
      </c>
      <c r="H1097" s="457">
        <f t="shared" si="24"/>
        <v>10.31</v>
      </c>
    </row>
    <row r="1098" spans="2:8" x14ac:dyDescent="0.25">
      <c r="B1098" s="404" t="s">
        <v>4163</v>
      </c>
      <c r="C1098" s="404">
        <v>88316</v>
      </c>
      <c r="D1098" s="492" t="str">
        <f>IF(B1098="COMPOSICAO",(VLOOKUP(C1098,SERV_05_2021!A:D,2,FALSE)))</f>
        <v>SERVENTE COM ENCARGOS COMPLEMENTARES</v>
      </c>
      <c r="E1098" s="493" t="str">
        <f>IF(B1098="COMPOSICAO",(VLOOKUP(C1098,SERV_05_2021!A:D,3,FALSE)))</f>
        <v>H</v>
      </c>
      <c r="F1098" s="451">
        <v>0.876</v>
      </c>
      <c r="G1098" s="406">
        <f>IFERROR(VLOOKUP(C1098,INS_05_2021!A:D,4,0),VLOOKUP(C1098,SERV_05_2021!A:E,4,0))</f>
        <v>14.02</v>
      </c>
      <c r="H1098" s="457">
        <f t="shared" si="24"/>
        <v>12.28</v>
      </c>
    </row>
    <row r="1099" spans="2:8" ht="25.5" x14ac:dyDescent="0.25">
      <c r="B1099" s="404" t="s">
        <v>4163</v>
      </c>
      <c r="C1099" s="404">
        <v>91533</v>
      </c>
      <c r="D1099" s="492" t="str">
        <f>IF(B1099="COMPOSICAO",(VLOOKUP(C1099,SERV_05_2021!A:D,2,FALSE)))</f>
        <v>COMPACTADOR DE SOLOS DE PERCUSSÃO (SOQUETE) COM MOTOR A GASOLINA 4 TEMPOS, POTÊNCIA 4 CV - CHP DIURNO. AF_08/2015</v>
      </c>
      <c r="E1099" s="493" t="str">
        <f>IF(B1099="COMPOSICAO",(VLOOKUP(C1099,SERV_05_2021!A:D,3,FALSE)))</f>
        <v>CHP</v>
      </c>
      <c r="F1099" s="451">
        <v>3.2000000000000001E-2</v>
      </c>
      <c r="G1099" s="406">
        <f>IFERROR(VLOOKUP(C1099,INS_05_2021!A:D,4,0),VLOOKUP(C1099,SERV_05_2021!A:E,4,0))</f>
        <v>20.8</v>
      </c>
      <c r="H1099" s="457">
        <f t="shared" si="24"/>
        <v>0.66</v>
      </c>
    </row>
    <row r="1100" spans="2:8" ht="26.25" thickBot="1" x14ac:dyDescent="0.3">
      <c r="B1100" s="404" t="s">
        <v>4163</v>
      </c>
      <c r="C1100" s="404">
        <v>91534</v>
      </c>
      <c r="D1100" s="492" t="str">
        <f>IF(B1100="COMPOSICAO",(VLOOKUP(C1100,SERV_05_2021!A:D,2,FALSE)))</f>
        <v>COMPACTADOR DE SOLOS DE PERCUSSÃO (SOQUETE) COM MOTOR A GASOLINA 4 TEMPOS, POTÊNCIA 4 CV - CHI DIURNO. AF_08/2015</v>
      </c>
      <c r="E1100" s="493" t="str">
        <f>IF(B1100="COMPOSICAO",(VLOOKUP(C1100,SERV_05_2021!A:D,3,FALSE)))</f>
        <v>CHI</v>
      </c>
      <c r="F1100" s="451">
        <v>0.03</v>
      </c>
      <c r="G1100" s="406">
        <f>IFERROR(VLOOKUP(C1100,INS_05_2021!A:D,4,0),VLOOKUP(C1100,SERV_05_2021!A:E,4,0))</f>
        <v>14.18</v>
      </c>
      <c r="H1100" s="452">
        <f t="shared" si="24"/>
        <v>0.42</v>
      </c>
    </row>
    <row r="1101" spans="2:8" s="297" customFormat="1" ht="13.5" thickBot="1" x14ac:dyDescent="0.3">
      <c r="B1101" s="494"/>
      <c r="C1101" s="494"/>
      <c r="D1101" s="495"/>
      <c r="E1101" s="494"/>
      <c r="F1101" s="496"/>
      <c r="G1101" s="497"/>
      <c r="H1101" s="472">
        <f>SUM(H1094:H1100)</f>
        <v>147.13999999999999</v>
      </c>
    </row>
    <row r="1103" spans="2:8" ht="25.5" x14ac:dyDescent="0.25">
      <c r="B1103" s="401" t="s">
        <v>4160</v>
      </c>
      <c r="C1103" s="401" t="s">
        <v>13828</v>
      </c>
      <c r="D1103" s="448" t="s">
        <v>1417</v>
      </c>
      <c r="E1103" s="401" t="s">
        <v>337</v>
      </c>
      <c r="F1103" s="449" t="s">
        <v>4165</v>
      </c>
      <c r="G1103" s="403" t="s">
        <v>4166</v>
      </c>
      <c r="H1103" s="223" t="s">
        <v>4167</v>
      </c>
    </row>
    <row r="1104" spans="2:8" ht="25.5" x14ac:dyDescent="0.25">
      <c r="B1104" s="404" t="s">
        <v>4161</v>
      </c>
      <c r="C1104" s="404">
        <v>4517</v>
      </c>
      <c r="D1104" s="492" t="str">
        <f>IF(B1104="INSUMO",(VLOOKUP(C1104,INS_05_21!A:D,2,FALSE)))</f>
        <v>SARRAFO *2,5 X 7,5* CM EM PINUS, MISTA OU EQUIVALENTE DA REGIAO - BRUTA</v>
      </c>
      <c r="E1104" s="493" t="str">
        <f>IF(B1104="INSUMO",(VLOOKUP(C1104,INS_05_21!A:D,3,FALSE)))</f>
        <v xml:space="preserve">M     </v>
      </c>
      <c r="F1104" s="451">
        <v>6.0270000000000001</v>
      </c>
      <c r="G1104" s="406">
        <f>IFERROR(VLOOKUP(C1104,INS_05_2021!A:D,4,0),VLOOKUP(C1104,SERV_05_2021!A:E,4,0))</f>
        <v>2.79</v>
      </c>
      <c r="H1104" s="457">
        <f t="shared" ref="H1104:H1110" si="25">TRUNC(F1104*G1104,2)</f>
        <v>16.809999999999999</v>
      </c>
    </row>
    <row r="1105" spans="1:8" x14ac:dyDescent="0.25">
      <c r="A1105" s="501" t="s">
        <v>4109</v>
      </c>
      <c r="B1105" s="404" t="s">
        <v>4161</v>
      </c>
      <c r="C1105" s="404">
        <v>5074</v>
      </c>
      <c r="D1105" s="492" t="str">
        <f>IF(B1105="INSUMO",(VLOOKUP(C1105,INS_05_21!A:D,2,FALSE)))</f>
        <v>PREGO DE ACO POLIDO COM CABECA 15 X 18 (1 1/2 X 13)</v>
      </c>
      <c r="E1105" s="493" t="str">
        <f>IF(B1105="INSUMO",(VLOOKUP(C1105,INS_05_21!A:D,3,FALSE)))</f>
        <v xml:space="preserve">KG    </v>
      </c>
      <c r="F1105" s="451">
        <v>8.3000000000000004E-2</v>
      </c>
      <c r="G1105" s="406">
        <f>IFERROR(VLOOKUP(C1105,INS_05_2021!A:D,4,0),VLOOKUP(C1105,SERV_05_2021!A:E,4,0))</f>
        <v>17.95</v>
      </c>
      <c r="H1105" s="457">
        <f t="shared" si="25"/>
        <v>1.48</v>
      </c>
    </row>
    <row r="1106" spans="1:8" ht="25.5" x14ac:dyDescent="0.25">
      <c r="B1106" s="404" t="s">
        <v>4161</v>
      </c>
      <c r="C1106" s="404">
        <v>6189</v>
      </c>
      <c r="D1106" s="492" t="str">
        <f>IF(B1106="INSUMO",(VLOOKUP(C1106,INS_05_21!A:D,2,FALSE)))</f>
        <v>TABUA NAO APARELHADA *2,5 X 30* CM, EM MACARANDUBA, ANGELIM OU EQUIVALENTE DA REGIAO - BRUTA</v>
      </c>
      <c r="E1106" s="502" t="str">
        <f>IF(B1106="INSUMO",(VLOOKUP(C1106,INS_05_21!A:D,3,FALSE)))</f>
        <v xml:space="preserve">M     </v>
      </c>
      <c r="F1106" s="451">
        <v>6.0250000000000004</v>
      </c>
      <c r="G1106" s="406">
        <f>IFERROR(VLOOKUP(C1106,INS_05_2021!A:D,4,0),VLOOKUP(C1106,SERV_05_2021!A:E,4,0))</f>
        <v>12.37</v>
      </c>
      <c r="H1106" s="457">
        <f t="shared" si="25"/>
        <v>74.52</v>
      </c>
    </row>
    <row r="1107" spans="1:8" x14ac:dyDescent="0.25">
      <c r="B1107" s="404" t="s">
        <v>4163</v>
      </c>
      <c r="C1107" s="404">
        <v>88239</v>
      </c>
      <c r="D1107" s="492" t="str">
        <f>IF(B1107="COMPOSICAO",(VLOOKUP(C1107,SERV_05_2021!A:D,2,FALSE)))</f>
        <v>AJUDANTE DE CARPINTEIRO COM ENCARGOS COMPLEMENTARES</v>
      </c>
      <c r="E1107" s="493" t="str">
        <f>IF(B1107="COMPOSICAO",(VLOOKUP(C1107,SERV_05_2021!A:D,3,FALSE)))</f>
        <v>H</v>
      </c>
      <c r="F1107" s="451">
        <v>0.183</v>
      </c>
      <c r="G1107" s="406">
        <f>IFERROR(VLOOKUP(C1107,INS_05_2021!A:D,4,0),VLOOKUP(C1107,SERV_05_2021!A:E,4,0))</f>
        <v>14.57</v>
      </c>
      <c r="H1107" s="457">
        <f t="shared" si="25"/>
        <v>2.66</v>
      </c>
    </row>
    <row r="1108" spans="1:8" x14ac:dyDescent="0.25">
      <c r="B1108" s="404" t="s">
        <v>4163</v>
      </c>
      <c r="C1108" s="404">
        <v>88262</v>
      </c>
      <c r="D1108" s="492" t="str">
        <f>IF(B1108="COMPOSICAO",(VLOOKUP(C1108,SERV_05_2021!A:D,2,FALSE)))</f>
        <v>CARPINTEIRO DE FORMAS COM ENCARGOS COMPLEMENTARES</v>
      </c>
      <c r="E1108" s="493" t="str">
        <f>IF(B1108="COMPOSICAO",(VLOOKUP(C1108,SERV_05_2021!A:D,3,FALSE)))</f>
        <v>H</v>
      </c>
      <c r="F1108" s="451">
        <v>0.91300000000000003</v>
      </c>
      <c r="G1108" s="406">
        <f>IFERROR(VLOOKUP(C1108,INS_05_2021!A:D,4,0),VLOOKUP(C1108,SERV_05_2021!A:E,4,0))</f>
        <v>17.48</v>
      </c>
      <c r="H1108" s="457">
        <f t="shared" si="25"/>
        <v>15.95</v>
      </c>
    </row>
    <row r="1109" spans="1:8" ht="25.5" x14ac:dyDescent="0.25">
      <c r="B1109" s="404" t="s">
        <v>4163</v>
      </c>
      <c r="C1109" s="404">
        <v>91692</v>
      </c>
      <c r="D1109" s="492" t="str">
        <f>IF(B1109="COMPOSICAO",(VLOOKUP(C1109,SERV_05_2021!A:D,2,FALSE)))</f>
        <v>SERRA CIRCULAR DE BANCADA COM MOTOR ELÉTRICO POTÊNCIA DE 5HP, COM COIFA PARA DISCO 10" - CHP DIURNO. AF_08/2015</v>
      </c>
      <c r="E1109" s="493" t="str">
        <f>IF(B1109="COMPOSICAO",(VLOOKUP(C1109,SERV_05_2021!A:D,3,FALSE)))</f>
        <v>CHP</v>
      </c>
      <c r="F1109" s="451">
        <v>3.5999999999999997E-2</v>
      </c>
      <c r="G1109" s="406">
        <f>IFERROR(VLOOKUP(C1109,INS_05_2021!A:D,4,0),VLOOKUP(C1109,SERV_05_2021!A:E,4,0))</f>
        <v>16.149999999999999</v>
      </c>
      <c r="H1109" s="457">
        <f t="shared" si="25"/>
        <v>0.57999999999999996</v>
      </c>
    </row>
    <row r="1110" spans="1:8" ht="26.25" thickBot="1" x14ac:dyDescent="0.3">
      <c r="B1110" s="404" t="s">
        <v>4163</v>
      </c>
      <c r="C1110" s="404">
        <v>91693</v>
      </c>
      <c r="D1110" s="492" t="str">
        <f>IF(B1110="COMPOSICAO",(VLOOKUP(C1110,SERV_05_2021!A:D,2,FALSE)))</f>
        <v>SERRA CIRCULAR DE BANCADA COM MOTOR ELÉTRICO POTÊNCIA DE 5HP, COM COIFA PARA DISCO 10" - CHI DIURNO. AF_08/2015</v>
      </c>
      <c r="E1110" s="493" t="str">
        <f>IF(B1110="COMPOSICAO",(VLOOKUP(C1110,SERV_05_2021!A:D,3,FALSE)))</f>
        <v>CHI</v>
      </c>
      <c r="F1110" s="451">
        <v>0.14599999999999999</v>
      </c>
      <c r="G1110" s="406">
        <f>IFERROR(VLOOKUP(C1110,INS_05_2021!A:D,4,0),VLOOKUP(C1110,SERV_05_2021!A:E,4,0))</f>
        <v>13.5</v>
      </c>
      <c r="H1110" s="457">
        <f t="shared" si="25"/>
        <v>1.97</v>
      </c>
    </row>
    <row r="1111" spans="1:8" s="297" customFormat="1" ht="13.5" thickBot="1" x14ac:dyDescent="0.3">
      <c r="B1111" s="494"/>
      <c r="C1111" s="494"/>
      <c r="D1111" s="495"/>
      <c r="E1111" s="494"/>
      <c r="F1111" s="496"/>
      <c r="G1111" s="497"/>
      <c r="H1111" s="472">
        <f>SUM(H1104:H1110)</f>
        <v>113.97</v>
      </c>
    </row>
    <row r="1113" spans="1:8" ht="25.5" x14ac:dyDescent="0.25">
      <c r="B1113" s="401" t="s">
        <v>4160</v>
      </c>
      <c r="C1113" s="401" t="s">
        <v>13829</v>
      </c>
      <c r="D1113" s="448" t="s">
        <v>1418</v>
      </c>
      <c r="E1113" s="401" t="s">
        <v>337</v>
      </c>
      <c r="F1113" s="449" t="s">
        <v>4165</v>
      </c>
      <c r="G1113" s="403" t="s">
        <v>4166</v>
      </c>
      <c r="H1113" s="223" t="s">
        <v>4167</v>
      </c>
    </row>
    <row r="1114" spans="1:8" ht="25.5" x14ac:dyDescent="0.25">
      <c r="B1114" s="404" t="s">
        <v>4161</v>
      </c>
      <c r="C1114" s="404">
        <v>2692</v>
      </c>
      <c r="D1114" s="492" t="str">
        <f>IF(B1114="INSUMO",(VLOOKUP(C1114,INS_05_21!A:D,2,FALSE)))</f>
        <v>DESMOLDANTE PROTETOR PARA FORMAS DE MADEIRA, DE BASE OLEOSA EMULSIONADA EM AGUA</v>
      </c>
      <c r="E1114" s="493" t="str">
        <f>IF(B1114="INSUMO",(VLOOKUP(C1114,INS_05_21!A:D,3,FALSE)))</f>
        <v xml:space="preserve">L     </v>
      </c>
      <c r="F1114" s="451">
        <v>1.7000000000000001E-2</v>
      </c>
      <c r="G1114" s="406">
        <f>IFERROR(VLOOKUP(C1114,INS_05_2021!A:D,4,0),VLOOKUP(C1114,SERV_05_2021!A:E,4,0))</f>
        <v>5.22</v>
      </c>
      <c r="H1114" s="457">
        <f t="shared" ref="H1114:H1120" si="26">TRUNC(F1114*G1114,2)</f>
        <v>0.08</v>
      </c>
    </row>
    <row r="1115" spans="1:8" x14ac:dyDescent="0.25">
      <c r="A1115" s="501" t="s">
        <v>4109</v>
      </c>
      <c r="B1115" s="404" t="s">
        <v>4161</v>
      </c>
      <c r="C1115" s="404">
        <v>5074</v>
      </c>
      <c r="D1115" s="492" t="str">
        <f>IF(B1115="INSUMO",(VLOOKUP(C1115,INS_05_21!A:D,2,FALSE)))</f>
        <v>PREGO DE ACO POLIDO COM CABECA 15 X 18 (1 1/2 X 13)</v>
      </c>
      <c r="E1115" s="493" t="str">
        <f>IF(B1115="INSUMO",(VLOOKUP(C1115,INS_05_21!A:D,3,FALSE)))</f>
        <v xml:space="preserve">KG    </v>
      </c>
      <c r="F1115" s="451">
        <v>0.04</v>
      </c>
      <c r="G1115" s="406">
        <f>IFERROR(VLOOKUP(C1115,INS_05_2021!A:D,4,0),VLOOKUP(C1115,SERV_05_2021!A:E,4,0))</f>
        <v>17.95</v>
      </c>
      <c r="H1115" s="457">
        <f t="shared" si="26"/>
        <v>0.71</v>
      </c>
    </row>
    <row r="1116" spans="1:8" ht="25.5" x14ac:dyDescent="0.25">
      <c r="B1116" s="404" t="s">
        <v>4161</v>
      </c>
      <c r="C1116" s="404">
        <v>6193</v>
      </c>
      <c r="D1116" s="492" t="str">
        <f>IF(B1116="INSUMO",(VLOOKUP(C1116,INS_05_21!A:D,2,FALSE)))</f>
        <v>TABUA  NAO  APARELHADA  *2,5 X 20* CM, EM MACARANDUBA, ANGELIM OU EQUIVALENTE DA REGIAO - BRUTA</v>
      </c>
      <c r="E1116" s="502" t="str">
        <f>IF(B1116="INSUMO",(VLOOKUP(C1116,INS_05_21!A:D,3,FALSE)))</f>
        <v xml:space="preserve">M     </v>
      </c>
      <c r="F1116" s="451">
        <v>0.442</v>
      </c>
      <c r="G1116" s="406">
        <f>IFERROR(VLOOKUP(C1116,INS_05_2021!A:D,4,0),VLOOKUP(C1116,SERV_05_2021!A:E,4,0))</f>
        <v>8.4700000000000006</v>
      </c>
      <c r="H1116" s="457">
        <f t="shared" si="26"/>
        <v>3.74</v>
      </c>
    </row>
    <row r="1117" spans="1:8" x14ac:dyDescent="0.25">
      <c r="B1117" s="404" t="s">
        <v>4163</v>
      </c>
      <c r="C1117" s="404">
        <v>88239</v>
      </c>
      <c r="D1117" s="492" t="str">
        <f>IF(B1117="COMPOSICAO",(VLOOKUP(C1117,SERV_05_2021!A:D,2,FALSE)))</f>
        <v>AJUDANTE DE CARPINTEIRO COM ENCARGOS COMPLEMENTARES</v>
      </c>
      <c r="E1117" s="493" t="str">
        <f>IF(B1117="COMPOSICAO",(VLOOKUP(C1117,SERV_05_2021!A:D,3,FALSE)))</f>
        <v>H</v>
      </c>
      <c r="F1117" s="451">
        <v>0.55000000000000004</v>
      </c>
      <c r="G1117" s="406">
        <f>IFERROR(VLOOKUP(C1117,INS_05_2021!A:D,4,0),VLOOKUP(C1117,SERV_05_2021!A:E,4,0))</f>
        <v>14.57</v>
      </c>
      <c r="H1117" s="457">
        <f t="shared" si="26"/>
        <v>8.01</v>
      </c>
    </row>
    <row r="1118" spans="1:8" x14ac:dyDescent="0.25">
      <c r="B1118" s="404" t="s">
        <v>4163</v>
      </c>
      <c r="C1118" s="404">
        <v>88262</v>
      </c>
      <c r="D1118" s="492" t="str">
        <f>IF(B1118="COMPOSICAO",(VLOOKUP(C1118,SERV_05_2021!A:D,2,FALSE)))</f>
        <v>CARPINTEIRO DE FORMAS COM ENCARGOS COMPLEMENTARES</v>
      </c>
      <c r="E1118" s="493" t="str">
        <f>IF(B1118="COMPOSICAO",(VLOOKUP(C1118,SERV_05_2021!A:D,3,FALSE)))</f>
        <v>H</v>
      </c>
      <c r="F1118" s="451">
        <v>3.29</v>
      </c>
      <c r="G1118" s="406">
        <f>IFERROR(VLOOKUP(C1118,INS_05_2021!A:D,4,0),VLOOKUP(C1118,SERV_05_2021!A:E,4,0))</f>
        <v>17.48</v>
      </c>
      <c r="H1118" s="457">
        <f t="shared" si="26"/>
        <v>57.5</v>
      </c>
    </row>
    <row r="1119" spans="1:8" ht="25.5" x14ac:dyDescent="0.25">
      <c r="B1119" s="404" t="s">
        <v>4163</v>
      </c>
      <c r="C1119" s="404">
        <v>92273</v>
      </c>
      <c r="D1119" s="492" t="str">
        <f>IF(B1119="COMPOSICAO",(VLOOKUP(C1119,SERV_05_2021!A:D,2,FALSE)))</f>
        <v>FABRICAÇÃO DE ESCORAS DO TIPO PONTALETE, EM MADEIRA, PARA PÉ-DIREITO SIMPLES. AF_09/2020</v>
      </c>
      <c r="E1119" s="493" t="str">
        <f>IF(B1119="COMPOSICAO",(VLOOKUP(C1119,SERV_05_2021!A:D,3,FALSE)))</f>
        <v>M</v>
      </c>
      <c r="F1119" s="451">
        <v>4.3310000000000004</v>
      </c>
      <c r="G1119" s="406">
        <f>IFERROR(VLOOKUP(C1119,INS_05_2021!A:D,4,0),VLOOKUP(C1119,SERV_05_2021!A:E,4,0))</f>
        <v>13.26</v>
      </c>
      <c r="H1119" s="457">
        <f t="shared" si="26"/>
        <v>57.42</v>
      </c>
    </row>
    <row r="1120" spans="1:8" ht="26.25" thickBot="1" x14ac:dyDescent="0.3">
      <c r="B1120" s="404" t="s">
        <v>4163</v>
      </c>
      <c r="C1120" s="404" t="s">
        <v>13828</v>
      </c>
      <c r="D1120" s="492" t="s">
        <v>1417</v>
      </c>
      <c r="E1120" s="493" t="s">
        <v>337</v>
      </c>
      <c r="F1120" s="451">
        <v>0.93</v>
      </c>
      <c r="G1120" s="406">
        <v>113.53</v>
      </c>
      <c r="H1120" s="457">
        <f t="shared" si="26"/>
        <v>105.58</v>
      </c>
    </row>
    <row r="1121" spans="2:8" s="297" customFormat="1" ht="13.5" thickBot="1" x14ac:dyDescent="0.3">
      <c r="B1121" s="494"/>
      <c r="C1121" s="494"/>
      <c r="D1121" s="495"/>
      <c r="E1121" s="494"/>
      <c r="F1121" s="496"/>
      <c r="G1121" s="497"/>
      <c r="H1121" s="472">
        <f>SUM(H1114:H1120)</f>
        <v>233.04</v>
      </c>
    </row>
    <row r="1123" spans="2:8" ht="25.5" x14ac:dyDescent="0.25">
      <c r="B1123" s="401" t="s">
        <v>4160</v>
      </c>
      <c r="C1123" s="401" t="s">
        <v>13830</v>
      </c>
      <c r="D1123" s="448" t="s">
        <v>3787</v>
      </c>
      <c r="E1123" s="401" t="s">
        <v>1256</v>
      </c>
      <c r="F1123" s="449" t="s">
        <v>4165</v>
      </c>
      <c r="G1123" s="403" t="s">
        <v>4166</v>
      </c>
      <c r="H1123" s="223" t="s">
        <v>4167</v>
      </c>
    </row>
    <row r="1124" spans="2:8" ht="25.5" x14ac:dyDescent="0.25">
      <c r="B1124" s="404" t="s">
        <v>4161</v>
      </c>
      <c r="C1124" s="404">
        <v>2692</v>
      </c>
      <c r="D1124" s="492" t="str">
        <f>IF(B1124="INSUMO",(VLOOKUP(C1124,INS_05_21!A:D,2,FALSE)))</f>
        <v>DESMOLDANTE PROTETOR PARA FORMAS DE MADEIRA, DE BASE OLEOSA EMULSIONADA EM AGUA</v>
      </c>
      <c r="E1124" s="493" t="str">
        <f>IF(B1124="INSUMO",(VLOOKUP(C1124,INS_05_21!A:D,3,FALSE)))</f>
        <v xml:space="preserve">L     </v>
      </c>
      <c r="F1124" s="451">
        <v>18</v>
      </c>
      <c r="G1124" s="406">
        <f>IFERROR(VLOOKUP(C1124,INS_05_2021!A:D,4,0),VLOOKUP(C1124,SERV_05_2021!A:E,4,0))</f>
        <v>5.22</v>
      </c>
      <c r="H1124" s="457">
        <f>TRUNC(F1124*G1124,2)</f>
        <v>93.96</v>
      </c>
    </row>
    <row r="1125" spans="2:8" ht="26.25" thickBot="1" x14ac:dyDescent="0.3">
      <c r="B1125" s="404" t="s">
        <v>4163</v>
      </c>
      <c r="C1125" s="404" t="s">
        <v>13828</v>
      </c>
      <c r="D1125" s="492" t="s">
        <v>1417</v>
      </c>
      <c r="E1125" s="493" t="s">
        <v>337</v>
      </c>
      <c r="F1125" s="451">
        <v>1</v>
      </c>
      <c r="G1125" s="406">
        <v>113.53</v>
      </c>
      <c r="H1125" s="457">
        <f>TRUNC(F1125*G1125,2)</f>
        <v>113.53</v>
      </c>
    </row>
    <row r="1126" spans="2:8" s="297" customFormat="1" ht="13.5" thickBot="1" x14ac:dyDescent="0.3">
      <c r="B1126" s="494"/>
      <c r="C1126" s="494"/>
      <c r="D1126" s="495"/>
      <c r="E1126" s="494"/>
      <c r="F1126" s="496"/>
      <c r="G1126" s="497"/>
      <c r="H1126" s="472">
        <f>SUM(H1124:H1125)</f>
        <v>207.49</v>
      </c>
    </row>
    <row r="1128" spans="2:8" ht="25.5" x14ac:dyDescent="0.25">
      <c r="B1128" s="401" t="s">
        <v>4160</v>
      </c>
      <c r="C1128" s="401" t="s">
        <v>13831</v>
      </c>
      <c r="D1128" s="448" t="s">
        <v>3216</v>
      </c>
      <c r="E1128" s="401" t="s">
        <v>1256</v>
      </c>
      <c r="F1128" s="449" t="s">
        <v>4165</v>
      </c>
      <c r="G1128" s="403" t="s">
        <v>4166</v>
      </c>
      <c r="H1128" s="223" t="s">
        <v>4167</v>
      </c>
    </row>
    <row r="1129" spans="2:8" x14ac:dyDescent="0.25">
      <c r="B1129" s="404" t="s">
        <v>4163</v>
      </c>
      <c r="C1129" s="404">
        <v>88316</v>
      </c>
      <c r="D1129" s="492" t="str">
        <f>IF(B1129="COMPOSICAO",(VLOOKUP(C1129,SERV_05_2021!A:D,2,FALSE)))</f>
        <v>SERVENTE COM ENCARGOS COMPLEMENTARES</v>
      </c>
      <c r="E1129" s="493" t="str">
        <f>IF(B1129="COMPOSICAO",(VLOOKUP(C1129,SERV_05_2021!A:D,3,FALSE)))</f>
        <v>H</v>
      </c>
      <c r="F1129" s="451">
        <v>0.25</v>
      </c>
      <c r="G1129" s="406">
        <f>IFERROR(VLOOKUP(C1129,INS_05_2021!A:D,4,0),VLOOKUP(C1129,SERV_05_2021!A:E,4,0))</f>
        <v>14.02</v>
      </c>
      <c r="H1129" s="457">
        <f>TRUNC(F1129*G1129,2)</f>
        <v>3.5</v>
      </c>
    </row>
    <row r="1130" spans="2:8" ht="39" thickBot="1" x14ac:dyDescent="0.3">
      <c r="B1130" s="404" t="s">
        <v>4163</v>
      </c>
      <c r="C1130" s="404">
        <v>91277</v>
      </c>
      <c r="D1130" s="492" t="str">
        <f>IF(B1130="COMPOSICAO",(VLOOKUP(C1130,SERV_05_2021!A:D,2,FALSE)))</f>
        <v>PLACA VIBRATÓRIA REVERSÍVEL COM MOTOR 4 TEMPOS A GASOLINA, FORÇA CENTRÍFUGA DE 25 KN (2500 KGF), POTÊNCIA 5,5 CV - CHP DIURNO. AF_08/2015</v>
      </c>
      <c r="E1130" s="493" t="str">
        <f>IF(B1130="COMPOSICAO",(VLOOKUP(C1130,SERV_05_2021!A:D,3,FALSE)))</f>
        <v>CHP</v>
      </c>
      <c r="F1130" s="451">
        <v>0.125</v>
      </c>
      <c r="G1130" s="406">
        <f>IFERROR(VLOOKUP(C1130,INS_05_2021!A:D,4,0),VLOOKUP(C1130,SERV_05_2021!A:E,4,0))</f>
        <v>9.0500000000000007</v>
      </c>
      <c r="H1130" s="457">
        <f>TRUNC(F1130*G1130,2)</f>
        <v>1.1299999999999999</v>
      </c>
    </row>
    <row r="1131" spans="2:8" s="297" customFormat="1" ht="13.5" thickBot="1" x14ac:dyDescent="0.3">
      <c r="B1131" s="494"/>
      <c r="C1131" s="494"/>
      <c r="D1131" s="495"/>
      <c r="E1131" s="494"/>
      <c r="F1131" s="496"/>
      <c r="G1131" s="497"/>
      <c r="H1131" s="472">
        <f>SUM(H1129:H1130)</f>
        <v>4.63</v>
      </c>
    </row>
    <row r="1133" spans="2:8" ht="38.25" x14ac:dyDescent="0.25">
      <c r="B1133" s="401" t="s">
        <v>4160</v>
      </c>
      <c r="C1133" s="401" t="s">
        <v>13832</v>
      </c>
      <c r="D1133" s="448" t="s">
        <v>3151</v>
      </c>
      <c r="E1133" s="401" t="s">
        <v>1256</v>
      </c>
      <c r="F1133" s="449" t="s">
        <v>4165</v>
      </c>
      <c r="G1133" s="403" t="s">
        <v>4166</v>
      </c>
      <c r="H1133" s="223" t="s">
        <v>4167</v>
      </c>
    </row>
    <row r="1134" spans="2:8" ht="25.5" x14ac:dyDescent="0.25">
      <c r="B1134" s="404" t="s">
        <v>4163</v>
      </c>
      <c r="C1134" s="404">
        <v>5855</v>
      </c>
      <c r="D1134" s="492" t="str">
        <f>IF(B1134="COMPOSICAO",(VLOOKUP(C1134,SERV_05_2021!A:D,2,FALSE)))</f>
        <v>TRATOR DE ESTEIRAS, POTÊNCIA 347 HP, PESO OPERACIONAL 38,5 T, COM LÂMINA 8,70 M3 - CHP DIURNO. AF_06/2014</v>
      </c>
      <c r="E1134" s="493" t="str">
        <f>IF(B1134="COMPOSICAO",(VLOOKUP(C1134,SERV_05_2021!A:D,3,FALSE)))</f>
        <v>CHP</v>
      </c>
      <c r="F1134" s="451">
        <v>3.4537999999999999E-3</v>
      </c>
      <c r="G1134" s="406">
        <f>IFERROR(VLOOKUP(C1134,INS_05_2021!A:D,4,0),VLOOKUP(C1134,SERV_05_2021!A:E,4,0))</f>
        <v>476.02</v>
      </c>
      <c r="H1134" s="457">
        <f>TRUNC(F1134*G1134,2)</f>
        <v>1.64</v>
      </c>
    </row>
    <row r="1135" spans="2:8" ht="25.5" x14ac:dyDescent="0.25">
      <c r="B1135" s="404" t="s">
        <v>4163</v>
      </c>
      <c r="C1135" s="404">
        <v>5857</v>
      </c>
      <c r="D1135" s="492" t="str">
        <f>IF(B1135="COMPOSICAO",(VLOOKUP(C1135,SERV_05_2021!A:D,2,FALSE)))</f>
        <v>TRATOR DE ESTEIRAS, POTÊNCIA 347 HP, PESO OPERACIONAL 38,5 T, COM LÂMINA 8,70 M3 - CHI DIURNO. AF_06/2014</v>
      </c>
      <c r="E1135" s="493" t="str">
        <f>IF(B1135="COMPOSICAO",(VLOOKUP(C1135,SERV_05_2021!A:D,3,FALSE)))</f>
        <v>CHI</v>
      </c>
      <c r="F1135" s="451">
        <v>5.622E-4</v>
      </c>
      <c r="G1135" s="406">
        <f>IFERROR(VLOOKUP(C1135,INS_05_2021!A:D,4,0),VLOOKUP(C1135,SERV_05_2021!A:E,4,0))</f>
        <v>131.41</v>
      </c>
      <c r="H1135" s="457">
        <f t="shared" ref="H1135:H1140" si="27">TRUNC(F1135*G1135,2)</f>
        <v>7.0000000000000007E-2</v>
      </c>
    </row>
    <row r="1136" spans="2:8" ht="38.25" x14ac:dyDescent="0.25">
      <c r="B1136" s="404" t="s">
        <v>4163</v>
      </c>
      <c r="C1136" s="404">
        <v>5932</v>
      </c>
      <c r="D1136" s="492" t="str">
        <f>IF(B1136="COMPOSICAO",(VLOOKUP(C1136,SERV_05_2021!A:D,2,FALSE)))</f>
        <v>MOTONIVELADORA POTÊNCIA BÁSICA LÍQUIDA (PRIMEIRA MARCHA) 125 HP, PESO BRUTO 13032 KG, LARGURA DA LÂMINA DE 3,7 M - CHP DIURNO. AF_06/2014</v>
      </c>
      <c r="E1136" s="493" t="str">
        <f>IF(B1136="COMPOSICAO",(VLOOKUP(C1136,SERV_05_2021!A:D,3,FALSE)))</f>
        <v>CHP</v>
      </c>
      <c r="F1136" s="451">
        <v>2.008E-4</v>
      </c>
      <c r="G1136" s="406">
        <f>IFERROR(VLOOKUP(C1136,INS_05_2021!A:D,4,0),VLOOKUP(C1136,SERV_05_2021!A:E,4,0))</f>
        <v>162.02000000000001</v>
      </c>
      <c r="H1136" s="457">
        <f t="shared" si="27"/>
        <v>0.03</v>
      </c>
    </row>
    <row r="1137" spans="1:8" ht="38.25" x14ac:dyDescent="0.25">
      <c r="B1137" s="404" t="s">
        <v>4163</v>
      </c>
      <c r="C1137" s="404">
        <v>5934</v>
      </c>
      <c r="D1137" s="492" t="str">
        <f>IF(B1137="COMPOSICAO",(VLOOKUP(C1137,SERV_05_2021!A:D,2,FALSE)))</f>
        <v>MOTONIVELADORA POTÊNCIA BÁSICA LÍQUIDA (PRIMEIRA MARCHA) 125 HP, PESO BRUTO 13032 KG, LARGURA DA LÂMINA DE 3,7 M - CHI DIURNO. AF_06/2014</v>
      </c>
      <c r="E1137" s="493" t="str">
        <f>IF(B1137="COMPOSICAO",(VLOOKUP(C1137,SERV_05_2021!A:D,3,FALSE)))</f>
        <v>CHI</v>
      </c>
      <c r="F1137" s="451">
        <v>3.8153000000000002E-3</v>
      </c>
      <c r="G1137" s="406">
        <f>IFERROR(VLOOKUP(C1137,INS_05_2021!A:D,4,0),VLOOKUP(C1137,SERV_05_2021!A:E,4,0))</f>
        <v>51.1</v>
      </c>
      <c r="H1137" s="457">
        <f t="shared" si="27"/>
        <v>0.19</v>
      </c>
    </row>
    <row r="1138" spans="1:8" ht="38.25" x14ac:dyDescent="0.25">
      <c r="B1138" s="404" t="s">
        <v>4163</v>
      </c>
      <c r="C1138" s="404">
        <v>5944</v>
      </c>
      <c r="D1138" s="492" t="str">
        <f>IF(B1138="COMPOSICAO",(VLOOKUP(C1138,SERV_05_2021!A:D,2,FALSE)))</f>
        <v>PÁ CARREGADEIRA SOBRE RODAS, POTÊNCIA 197 HP, CAPACIDADE DA CAÇAMBA 2,5 A 3,5 M3, PESO OPERACIONAL 18338 KG - CHP DIURNO. AF_06/2014</v>
      </c>
      <c r="E1138" s="493" t="str">
        <f>IF(B1138="COMPOSICAO",(VLOOKUP(C1138,SERV_05_2021!A:D,3,FALSE)))</f>
        <v>CHP</v>
      </c>
      <c r="F1138" s="451">
        <v>4.0160999999999999E-3</v>
      </c>
      <c r="G1138" s="406">
        <f>IFERROR(VLOOKUP(C1138,INS_05_2021!A:D,4,0),VLOOKUP(C1138,SERV_05_2021!A:E,4,0))</f>
        <v>147.72999999999999</v>
      </c>
      <c r="H1138" s="457">
        <f t="shared" si="27"/>
        <v>0.59</v>
      </c>
    </row>
    <row r="1139" spans="1:8" ht="51" x14ac:dyDescent="0.25">
      <c r="B1139" s="404" t="s">
        <v>4163</v>
      </c>
      <c r="C1139" s="404">
        <v>67826</v>
      </c>
      <c r="D1139" s="492" t="str">
        <f>IF(B1139="COMPOSICAO",(VLOOKUP(C1139,SERV_05_2021!A:D,2,FALSE)))</f>
        <v>CAMINHÃO BASCULANTE 6 M3 TOCO, PESO BRUTO TOTAL 16.000 KG, CARGA ÚTIL MÁXIMA 11.130 KG, DISTÂNCIA ENTRE EIXOS 5,36 M, POTÊNCIA 185 CV, INCLUSIVE CAÇAMBA METÁLICA - CHP DIURNO. AF_06/2014</v>
      </c>
      <c r="E1139" s="493" t="str">
        <f>IF(B1139="COMPOSICAO",(VLOOKUP(C1139,SERV_05_2021!A:D,3,FALSE)))</f>
        <v>CHP</v>
      </c>
      <c r="F1139" s="451">
        <v>1.3333299999999999E-2</v>
      </c>
      <c r="G1139" s="406">
        <f>IFERROR(VLOOKUP(C1139,INS_05_2021!A:D,4,0),VLOOKUP(C1139,SERV_05_2021!A:E,4,0))</f>
        <v>127.04</v>
      </c>
      <c r="H1139" s="457">
        <f t="shared" si="27"/>
        <v>1.69</v>
      </c>
    </row>
    <row r="1140" spans="1:8" ht="51" x14ac:dyDescent="0.25">
      <c r="B1140" s="404" t="s">
        <v>4163</v>
      </c>
      <c r="C1140" s="404">
        <v>67827</v>
      </c>
      <c r="D1140" s="492" t="str">
        <f>IF(B1140="COMPOSICAO",(VLOOKUP(C1140,SERV_05_2021!A:D,2,FALSE)))</f>
        <v>CAMINHÃO BASCULANTE 6 M3 TOCO, PESO BRUTO TOTAL 16.000 KG, CARGA ÚTIL MÁXIMA 11.130 KG, DISTÂNCIA ENTRE EIXOS 5,36 M, POTÊNCIA 185 CV, INCLUSIVE CAÇAMBA METÁLICA - CHI DIURNO. AF_06/2014</v>
      </c>
      <c r="E1140" s="493" t="str">
        <f>IF(B1140="COMPOSICAO",(VLOOKUP(C1140,SERV_05_2021!A:D,3,FALSE)))</f>
        <v>CHI</v>
      </c>
      <c r="F1140" s="451">
        <v>2.7309000000000001E-3</v>
      </c>
      <c r="G1140" s="406">
        <f>IFERROR(VLOOKUP(C1140,INS_05_2021!A:D,4,0),VLOOKUP(C1140,SERV_05_2021!A:E,4,0))</f>
        <v>33.07</v>
      </c>
      <c r="H1140" s="457">
        <f t="shared" si="27"/>
        <v>0.09</v>
      </c>
    </row>
    <row r="1141" spans="1:8" ht="13.5" thickBot="1" x14ac:dyDescent="0.3">
      <c r="B1141" s="404" t="s">
        <v>4163</v>
      </c>
      <c r="C1141" s="404">
        <v>88316</v>
      </c>
      <c r="D1141" s="492" t="str">
        <f>IF(B1141="COMPOSICAO",(VLOOKUP(C1141,SERV_05_2021!A:D,2,FALSE)))</f>
        <v>SERVENTE COM ENCARGOS COMPLEMENTARES</v>
      </c>
      <c r="E1141" s="493" t="str">
        <f>IF(B1141="COMPOSICAO",(VLOOKUP(C1141,SERV_05_2021!A:D,3,FALSE)))</f>
        <v>H</v>
      </c>
      <c r="F1141" s="451">
        <v>1.20482E-2</v>
      </c>
      <c r="G1141" s="406">
        <f>IFERROR(VLOOKUP(C1141,INS_05_2021!A:D,4,0),VLOOKUP(C1141,SERV_05_2021!A:E,4,0))</f>
        <v>14.02</v>
      </c>
      <c r="H1141" s="457">
        <f>TRUNC(F1141*G1141,2)</f>
        <v>0.16</v>
      </c>
    </row>
    <row r="1142" spans="1:8" s="297" customFormat="1" ht="13.5" thickBot="1" x14ac:dyDescent="0.3">
      <c r="B1142" s="494"/>
      <c r="C1142" s="494"/>
      <c r="D1142" s="495"/>
      <c r="E1142" s="494"/>
      <c r="F1142" s="496"/>
      <c r="G1142" s="497"/>
      <c r="H1142" s="472">
        <f>SUM(H1134:H1141)</f>
        <v>4.46</v>
      </c>
    </row>
    <row r="1144" spans="1:8" ht="25.5" x14ac:dyDescent="0.25">
      <c r="B1144" s="401" t="s">
        <v>4160</v>
      </c>
      <c r="C1144" s="401" t="s">
        <v>13833</v>
      </c>
      <c r="D1144" s="448" t="s">
        <v>3878</v>
      </c>
      <c r="E1144" s="401" t="s">
        <v>337</v>
      </c>
      <c r="F1144" s="449" t="s">
        <v>4165</v>
      </c>
      <c r="G1144" s="403" t="s">
        <v>4166</v>
      </c>
      <c r="H1144" s="223" t="s">
        <v>4167</v>
      </c>
    </row>
    <row r="1145" spans="1:8" ht="25.5" x14ac:dyDescent="0.25">
      <c r="B1145" s="404" t="s">
        <v>4161</v>
      </c>
      <c r="C1145" s="404">
        <v>3322</v>
      </c>
      <c r="D1145" s="492" t="str">
        <f>IF(B1145="INSUMO",(VLOOKUP(C1145,INS_05_21!A:D,2,FALSE)))</f>
        <v>GRAMA ESMERALDA OU SAO CARLOS OU CURITIBANA, EM PLACAS, SEM PLANTIO</v>
      </c>
      <c r="E1145" s="493" t="str">
        <f>IF(B1145="INSUMO",(VLOOKUP(C1145,INS_05_21!A:D,3,FALSE)))</f>
        <v xml:space="preserve">M2    </v>
      </c>
      <c r="F1145" s="451">
        <v>1</v>
      </c>
      <c r="G1145" s="406">
        <f>IFERROR(VLOOKUP(C1145,INS_05_2021!A:D,4,0),VLOOKUP(C1145,SERV_05_2021!A:E,4,0))</f>
        <v>9</v>
      </c>
      <c r="H1145" s="457">
        <f t="shared" ref="H1145:H1150" si="28">TRUNC(F1145*G1145,2)</f>
        <v>9</v>
      </c>
    </row>
    <row r="1146" spans="1:8" x14ac:dyDescent="0.25">
      <c r="A1146" s="501" t="s">
        <v>4109</v>
      </c>
      <c r="B1146" s="404" t="s">
        <v>4161</v>
      </c>
      <c r="C1146" s="404">
        <v>25951</v>
      </c>
      <c r="D1146" s="492" t="str">
        <f>IF(B1146="INSUMO",(VLOOKUP(C1146,INS_05_21!A:D,2,FALSE)))</f>
        <v>FERTILIZANTE NPK - 10:10:10</v>
      </c>
      <c r="E1146" s="493" t="str">
        <f>IF(B1146="INSUMO",(VLOOKUP(C1146,INS_05_21!A:D,3,FALSE)))</f>
        <v xml:space="preserve">KG    </v>
      </c>
      <c r="F1146" s="451">
        <v>0.1</v>
      </c>
      <c r="G1146" s="406">
        <f>IFERROR(VLOOKUP(C1146,INS_05_2021!A:D,4,0),VLOOKUP(C1146,SERV_05_2021!A:E,4,0))</f>
        <v>2.99</v>
      </c>
      <c r="H1146" s="457">
        <f t="shared" si="28"/>
        <v>0.28999999999999998</v>
      </c>
    </row>
    <row r="1147" spans="1:8" ht="25.5" x14ac:dyDescent="0.25">
      <c r="B1147" s="404" t="s">
        <v>4161</v>
      </c>
      <c r="C1147" s="404">
        <v>25963</v>
      </c>
      <c r="D1147" s="492" t="str">
        <f>IF(B1147="INSUMO",(VLOOKUP(C1147,INS_05_21!A:D,2,FALSE)))</f>
        <v>CALCARIO DOLOMITICO A (POSTO PEDREIRA/FORNECEDOR, SEM FRETE)</v>
      </c>
      <c r="E1147" s="502" t="str">
        <f>IF(B1147="INSUMO",(VLOOKUP(C1147,INS_05_21!A:D,3,FALSE)))</f>
        <v xml:space="preserve">KG    </v>
      </c>
      <c r="F1147" s="451">
        <v>0.15</v>
      </c>
      <c r="G1147" s="406">
        <f>IFERROR(VLOOKUP(C1147,INS_05_2021!A:D,4,0),VLOOKUP(C1147,SERV_05_2021!A:E,4,0))</f>
        <v>0.12</v>
      </c>
      <c r="H1147" s="457">
        <f t="shared" si="28"/>
        <v>0.01</v>
      </c>
    </row>
    <row r="1148" spans="1:8" x14ac:dyDescent="0.25">
      <c r="B1148" s="404" t="s">
        <v>4161</v>
      </c>
      <c r="C1148" s="404">
        <v>38125</v>
      </c>
      <c r="D1148" s="492" t="str">
        <f>IF(B1148="INSUMO",(VLOOKUP(C1148,INS_05_21!A:D,2,FALSE)))</f>
        <v>FERTILIZANTE ORGANICO COMPOSTO, CLASSE A</v>
      </c>
      <c r="E1148" s="502" t="str">
        <f>IF(B1148="INSUMO",(VLOOKUP(C1148,INS_05_21!A:D,3,FALSE)))</f>
        <v xml:space="preserve">KG    </v>
      </c>
      <c r="F1148" s="451">
        <v>3</v>
      </c>
      <c r="G1148" s="406">
        <f>IFERROR(VLOOKUP(C1148,INS_05_2021!A:D,4,0),VLOOKUP(C1148,SERV_05_2021!A:E,4,0))</f>
        <v>0.85</v>
      </c>
      <c r="H1148" s="457">
        <f t="shared" si="28"/>
        <v>2.5499999999999998</v>
      </c>
    </row>
    <row r="1149" spans="1:8" x14ac:dyDescent="0.25">
      <c r="B1149" s="404" t="s">
        <v>4163</v>
      </c>
      <c r="C1149" s="404">
        <v>88316</v>
      </c>
      <c r="D1149" s="492" t="str">
        <f>IF(B1149="COMPOSICAO",(VLOOKUP(C1149,SERV_05_2021!A:D,2,FALSE)))</f>
        <v>SERVENTE COM ENCARGOS COMPLEMENTARES</v>
      </c>
      <c r="E1149" s="493" t="str">
        <f>IF(B1149="COMPOSICAO",(VLOOKUP(C1149,SERV_05_2021!A:D,3,FALSE)))</f>
        <v>H</v>
      </c>
      <c r="F1149" s="451">
        <v>0.1</v>
      </c>
      <c r="G1149" s="406">
        <f>IFERROR(VLOOKUP(C1149,INS_05_2021!A:D,4,0),VLOOKUP(C1149,SERV_05_2021!A:E,4,0))</f>
        <v>14.02</v>
      </c>
      <c r="H1149" s="457">
        <f t="shared" si="28"/>
        <v>1.4</v>
      </c>
    </row>
    <row r="1150" spans="1:8" ht="13.5" thickBot="1" x14ac:dyDescent="0.3">
      <c r="B1150" s="404" t="s">
        <v>4163</v>
      </c>
      <c r="C1150" s="404">
        <v>88441</v>
      </c>
      <c r="D1150" s="492" t="str">
        <f>IF(B1150="COMPOSICAO",(VLOOKUP(C1150,SERV_05_2021!A:D,2,FALSE)))</f>
        <v>JARDINEIRO COM ENCARGOS COMPLEMENTARES</v>
      </c>
      <c r="E1150" s="493" t="str">
        <f>IF(B1150="COMPOSICAO",(VLOOKUP(C1150,SERV_05_2021!A:D,3,FALSE)))</f>
        <v>H</v>
      </c>
      <c r="F1150" s="451">
        <v>0.1</v>
      </c>
      <c r="G1150" s="406">
        <f>IFERROR(VLOOKUP(C1150,INS_05_2021!A:D,4,0),VLOOKUP(C1150,SERV_05_2021!A:E,4,0))</f>
        <v>17.07</v>
      </c>
      <c r="H1150" s="457">
        <f t="shared" si="28"/>
        <v>1.7</v>
      </c>
    </row>
    <row r="1151" spans="1:8" s="297" customFormat="1" ht="13.5" thickBot="1" x14ac:dyDescent="0.3">
      <c r="B1151" s="494"/>
      <c r="C1151" s="494"/>
      <c r="D1151" s="495"/>
      <c r="E1151" s="494"/>
      <c r="F1151" s="496"/>
      <c r="G1151" s="497"/>
      <c r="H1151" s="472">
        <f>SUM(H1145:H1150)</f>
        <v>14.949999999999998</v>
      </c>
    </row>
    <row r="1153" spans="2:8" ht="25.5" x14ac:dyDescent="0.25">
      <c r="B1153" s="401" t="s">
        <v>4160</v>
      </c>
      <c r="C1153" s="401" t="s">
        <v>14041</v>
      </c>
      <c r="D1153" s="448" t="s">
        <v>1627</v>
      </c>
      <c r="E1153" s="401" t="s">
        <v>1256</v>
      </c>
      <c r="F1153" s="449" t="s">
        <v>4165</v>
      </c>
      <c r="G1153" s="403" t="s">
        <v>4166</v>
      </c>
      <c r="H1153" s="223" t="s">
        <v>4167</v>
      </c>
    </row>
    <row r="1154" spans="2:8" ht="38.25" x14ac:dyDescent="0.25">
      <c r="B1154" s="404" t="s">
        <v>4161</v>
      </c>
      <c r="C1154" s="404">
        <v>1523</v>
      </c>
      <c r="D1154" s="492" t="str">
        <f>IF(B1154="INSUMO",(VLOOKUP(C1154,INS_05_21!A:D,2,FALSE)))</f>
        <v>CONCRETO USINADO CONVENCIONAL (NAO BOMBEAVEL) CLASSE DE RESISTENCIA C15, COM BRITA 1 E 2, SLUMP = 80 MM +/- 10 MM (NBR 8953)</v>
      </c>
      <c r="E1154" s="502" t="str">
        <f>IF(B1154="INSUMO",(VLOOKUP(C1154,INS_05_21!A:D,3,FALSE)))</f>
        <v xml:space="preserve">M3    </v>
      </c>
      <c r="F1154" s="451">
        <v>1</v>
      </c>
      <c r="G1154" s="406">
        <f>IFERROR(VLOOKUP(C1154,INS_05_2021!A:D,4,0),VLOOKUP(C1154,SERV_05_2021!A:E,4,0))</f>
        <v>400.65</v>
      </c>
      <c r="H1154" s="457">
        <f>TRUNC(F1154*G1154,2)</f>
        <v>400.65</v>
      </c>
    </row>
    <row r="1155" spans="2:8" ht="38.25" x14ac:dyDescent="0.25">
      <c r="B1155" s="404" t="s">
        <v>4163</v>
      </c>
      <c r="C1155" s="404">
        <v>92411</v>
      </c>
      <c r="D1155" s="492" t="str">
        <f>IF(B1155="COMPOSICAO",(VLOOKUP(C1155,SERV_05_2021!A:D,2,FALSE)))</f>
        <v>MONTAGEM E DESMONTAGEM DE FÔRMA DE PILARES RETANGULARES E ESTRUTURAS SIMILARES, PÉ-DIREITO SIMPLES, EM MADEIRA SERRADA, 2 UTILIZAÇÕES. AF_09/2020</v>
      </c>
      <c r="E1155" s="493" t="str">
        <f>IF(B1155="COMPOSICAO",(VLOOKUP(C1155,SERV_05_2021!A:D,3,FALSE)))</f>
        <v>M2</v>
      </c>
      <c r="F1155" s="451">
        <v>12</v>
      </c>
      <c r="G1155" s="406">
        <f>IFERROR(VLOOKUP(C1155,INS_05_2021!A:D,4,0),VLOOKUP(C1155,SERV_05_2021!A:E,4,0))</f>
        <v>113.25</v>
      </c>
      <c r="H1155" s="457">
        <f>TRUNC(F1155*G1155,2)</f>
        <v>1359</v>
      </c>
    </row>
    <row r="1156" spans="2:8" ht="25.5" x14ac:dyDescent="0.25">
      <c r="B1156" s="404" t="s">
        <v>4163</v>
      </c>
      <c r="C1156" s="404">
        <v>92873</v>
      </c>
      <c r="D1156" s="492" t="str">
        <f>IF(B1156="COMPOSICAO",(VLOOKUP(C1156,SERV_05_2021!A:D,2,FALSE)))</f>
        <v>LANÇAMENTO COM USO DE BALDES, ADENSAMENTO E ACABAMENTO DE CONCRETO EM ESTRUTURAS. AF_12/2015</v>
      </c>
      <c r="E1156" s="493" t="str">
        <f>IF(B1156="COMPOSICAO",(VLOOKUP(C1156,SERV_05_2021!A:D,3,FALSE)))</f>
        <v>M3</v>
      </c>
      <c r="F1156" s="451">
        <v>1</v>
      </c>
      <c r="G1156" s="406">
        <f>IFERROR(VLOOKUP(C1156,INS_05_2021!A:D,4,0),VLOOKUP(C1156,SERV_05_2021!A:E,4,0))</f>
        <v>144.19999999999999</v>
      </c>
      <c r="H1156" s="457">
        <f>TRUNC(F1156*G1156,2)</f>
        <v>144.19999999999999</v>
      </c>
    </row>
    <row r="1157" spans="2:8" ht="39" thickBot="1" x14ac:dyDescent="0.3">
      <c r="B1157" s="404" t="s">
        <v>4163</v>
      </c>
      <c r="C1157" s="404">
        <v>92919</v>
      </c>
      <c r="D1157" s="492" t="str">
        <f>IF(B1157="COMPOSICAO",(VLOOKUP(C1157,SERV_05_2021!A:D,2,FALSE)))</f>
        <v>ARMAÇÃO DE ESTRUTURAS DE CONCRETO ARMADO, EXCETO VIGAS, PILARES, LAJES E FUNDAÇÕES, UTILIZANDO AÇO CA-50 DE 10,0 MM - MONTAGEM. AF_12/2015</v>
      </c>
      <c r="E1157" s="493" t="str">
        <f>IF(B1157="COMPOSICAO",(VLOOKUP(C1157,SERV_05_2021!A:D,3,FALSE)))</f>
        <v>KG</v>
      </c>
      <c r="F1157" s="451">
        <v>80</v>
      </c>
      <c r="G1157" s="406">
        <f>IFERROR(VLOOKUP(C1157,INS_05_2021!A:D,4,0),VLOOKUP(C1157,SERV_05_2021!A:E,4,0))</f>
        <v>16.38</v>
      </c>
      <c r="H1157" s="457">
        <f>TRUNC(F1157*G1157,2)</f>
        <v>1310.4000000000001</v>
      </c>
    </row>
    <row r="1158" spans="2:8" s="297" customFormat="1" ht="13.5" thickBot="1" x14ac:dyDescent="0.3">
      <c r="B1158" s="494"/>
      <c r="C1158" s="494"/>
      <c r="D1158" s="495"/>
      <c r="E1158" s="494"/>
      <c r="F1158" s="496"/>
      <c r="G1158" s="497"/>
      <c r="H1158" s="472">
        <f>SUM(H1154:H1157)</f>
        <v>3214.25</v>
      </c>
    </row>
    <row r="1160" spans="2:8" ht="38.25" x14ac:dyDescent="0.25">
      <c r="B1160" s="401" t="s">
        <v>4160</v>
      </c>
      <c r="C1160" s="401" t="s">
        <v>13834</v>
      </c>
      <c r="D1160" s="448" t="s">
        <v>1387</v>
      </c>
      <c r="E1160" s="401" t="s">
        <v>187</v>
      </c>
      <c r="F1160" s="449" t="s">
        <v>4165</v>
      </c>
      <c r="G1160" s="403" t="s">
        <v>4166</v>
      </c>
      <c r="H1160" s="223" t="s">
        <v>4167</v>
      </c>
    </row>
    <row r="1161" spans="2:8" ht="38.25" x14ac:dyDescent="0.25">
      <c r="B1161" s="404" t="s">
        <v>4161</v>
      </c>
      <c r="C1161" s="404">
        <v>38464</v>
      </c>
      <c r="D1161" s="492" t="str">
        <f>IF(B1161="INSUMO",(VLOOKUP(C1161,INS_05_21!A:D,2,FALSE)))</f>
        <v>CONCRETO USINADO BOMBEAVEL, CLASSE DE RESISTENCIA C20, COM BRITA 0, SLUMP = 220 +/- 20 MM, INCLUI SERVICO DE BOMBEAMENTO (NBR 8953)</v>
      </c>
      <c r="E1161" s="502" t="str">
        <f>IF(B1161="INSUMO",(VLOOKUP(C1161,INS_05_21!A:D,3,FALSE)))</f>
        <v xml:space="preserve">M3    </v>
      </c>
      <c r="F1161" s="451">
        <v>0.1046</v>
      </c>
      <c r="G1161" s="406">
        <f>IFERROR(VLOOKUP(C1161,INS_05_2021!A:D,4,0),VLOOKUP(C1161,SERV_05_2021!A:E,4,0))</f>
        <v>502.78</v>
      </c>
      <c r="H1161" s="457">
        <f t="shared" ref="H1161:H1167" si="29">TRUNC(F1161*G1161,2)</f>
        <v>52.59</v>
      </c>
    </row>
    <row r="1162" spans="2:8" ht="51" x14ac:dyDescent="0.25">
      <c r="B1162" s="404" t="s">
        <v>4163</v>
      </c>
      <c r="C1162" s="461" t="s">
        <v>13835</v>
      </c>
      <c r="D1162" s="492" t="s">
        <v>3212</v>
      </c>
      <c r="E1162" s="493" t="s">
        <v>1256</v>
      </c>
      <c r="F1162" s="451">
        <v>8.8300000000000003E-2</v>
      </c>
      <c r="G1162" s="406">
        <f>H1174</f>
        <v>1.61</v>
      </c>
      <c r="H1162" s="457">
        <f>TRUNC(F1162*G1162,2)</f>
        <v>0.14000000000000001</v>
      </c>
    </row>
    <row r="1163" spans="2:8" x14ac:dyDescent="0.25">
      <c r="B1163" s="404" t="s">
        <v>4163</v>
      </c>
      <c r="C1163" s="404">
        <v>88316</v>
      </c>
      <c r="D1163" s="492" t="str">
        <f>IF(B1163="COMPOSICAO",(VLOOKUP(C1163,SERV_05_2021!A:D,2,FALSE)))</f>
        <v>SERVENTE COM ENCARGOS COMPLEMENTARES</v>
      </c>
      <c r="E1163" s="493" t="str">
        <f>IF(B1163="COMPOSICAO",(VLOOKUP(C1163,SERV_05_2021!A:D,3,FALSE)))</f>
        <v>H</v>
      </c>
      <c r="F1163" s="451">
        <v>0.1401</v>
      </c>
      <c r="G1163" s="406">
        <f>IFERROR(VLOOKUP(C1163,INS_05_2021!A:D,4,0),VLOOKUP(C1163,SERV_05_2021!A:E,4,0))</f>
        <v>14.02</v>
      </c>
      <c r="H1163" s="457">
        <f>TRUNC(F1163*G1163,2)</f>
        <v>1.96</v>
      </c>
    </row>
    <row r="1164" spans="2:8" ht="63.75" x14ac:dyDescent="0.25">
      <c r="B1164" s="404" t="s">
        <v>4163</v>
      </c>
      <c r="C1164" s="404">
        <v>90674</v>
      </c>
      <c r="D1164" s="492" t="str">
        <f>IF(B1164="COMPOSICAO",(VLOOKUP(C1164,SERV_05_2021!A:D,2,FALSE)))</f>
        <v>PERFURATRIZ COM TORRE METÁLICA PARA EXECUÇÃO DE ESTACA HÉLICE CONTÍNUA, PROFUNDIDADE MÁXIMA DE 30 M, DIÂMETRO MÁXIMO DE 800 MM, POTÊNCIA INSTALADA DE 268 HP, MESA ROTATIVA COM TORQUE MÁXIMO DE 170 KNM - CHP DIURNO. AF_06/2015</v>
      </c>
      <c r="E1164" s="493" t="str">
        <f>IF(B1164="COMPOSICAO",(VLOOKUP(C1164,SERV_05_2021!A:D,3,FALSE)))</f>
        <v>CHP</v>
      </c>
      <c r="F1164" s="451">
        <v>2.41E-2</v>
      </c>
      <c r="G1164" s="406">
        <f>IFERROR(VLOOKUP(C1164,INS_05_2021!A:D,4,0),VLOOKUP(C1164,SERV_05_2021!A:E,4,0))</f>
        <v>452.67</v>
      </c>
      <c r="H1164" s="457">
        <f>TRUNC(F1164*G1164,2)</f>
        <v>10.9</v>
      </c>
    </row>
    <row r="1165" spans="2:8" ht="63.75" x14ac:dyDescent="0.25">
      <c r="B1165" s="404" t="s">
        <v>4163</v>
      </c>
      <c r="C1165" s="404">
        <v>90675</v>
      </c>
      <c r="D1165" s="492" t="str">
        <f>IF(B1165="COMPOSICAO",(VLOOKUP(C1165,SERV_05_2021!A:D,2,FALSE)))</f>
        <v>PERFURATRIZ COM TORRE METÁLICA PARA EXECUÇÃO DE ESTACA HÉLICE CONTÍNUA, PROFUNDIDADE MÁXIMA DE 30 M, DIÂMETRO MÁXIMO DE 800 MM, POTÊNCIA INSTALADA DE 268 HP, MESA ROTATIVA COM TORQUE MÁXIMO DE 170 KNM - CHI DIURNO. AF_06/2015</v>
      </c>
      <c r="E1165" s="493" t="str">
        <f>IF(B1165="COMPOSICAO",(VLOOKUP(C1165,SERV_05_2021!A:D,3,FALSE)))</f>
        <v>CHI</v>
      </c>
      <c r="F1165" s="451">
        <v>2.2599999999999999E-2</v>
      </c>
      <c r="G1165" s="406">
        <f>IFERROR(VLOOKUP(C1165,INS_05_2021!A:D,4,0),VLOOKUP(C1165,SERV_05_2021!A:E,4,0))</f>
        <v>177.33</v>
      </c>
      <c r="H1165" s="457">
        <f t="shared" si="29"/>
        <v>4</v>
      </c>
    </row>
    <row r="1166" spans="2:8" ht="38.25" x14ac:dyDescent="0.25">
      <c r="B1166" s="404" t="s">
        <v>4163</v>
      </c>
      <c r="C1166" s="404">
        <v>95967</v>
      </c>
      <c r="D1166" s="492" t="str">
        <f>IF(B1166="COMPOSICAO",(VLOOKUP(C1166,SERV_05_2021!A:D,2,FALSE)))</f>
        <v>SERVIÇOS TÉCNICOS ESPECIALIZADOS PARA ACOMPANHAMENTO DE EXECUÇÃO DE FUNDAÇÕES PROFUNDAS E ESTRUTURAS DE CONTENÇÃO</v>
      </c>
      <c r="E1166" s="493" t="str">
        <f>IF(B1166="COMPOSICAO",(VLOOKUP(C1166,SERV_05_2021!A:D,3,FALSE)))</f>
        <v>H</v>
      </c>
      <c r="F1166" s="451">
        <v>4.6699999999999998E-2</v>
      </c>
      <c r="G1166" s="406">
        <f>IFERROR(VLOOKUP(C1166,INS_05_2021!A:D,4,0),VLOOKUP(C1166,SERV_05_2021!A:E,4,0))</f>
        <v>111.24</v>
      </c>
      <c r="H1166" s="457">
        <f t="shared" si="29"/>
        <v>5.19</v>
      </c>
    </row>
    <row r="1167" spans="2:8" ht="26.25" thickBot="1" x14ac:dyDescent="0.3">
      <c r="B1167" s="404" t="s">
        <v>4163</v>
      </c>
      <c r="C1167" s="404">
        <v>97913</v>
      </c>
      <c r="D1167" s="492" t="str">
        <f>IF(B1167="COMPOSICAO",(VLOOKUP(C1167,SERV_05_2021!A:D,2,FALSE)))</f>
        <v>TRANSPORTE COM CAMINHÃO BASCULANTE DE 6 M³, EM VIA URBANA EM REVESTIMENTO PRIMÁRIO (UNIDADE: M3XKM). AF_07/2020</v>
      </c>
      <c r="E1167" s="493" t="str">
        <f>IF(B1167="COMPOSICAO",(VLOOKUP(C1167,SERV_05_2021!A:D,3,FALSE)))</f>
        <v>M3XKM</v>
      </c>
      <c r="F1167" s="451">
        <v>2.6499999999999999E-2</v>
      </c>
      <c r="G1167" s="406">
        <f>IFERROR(VLOOKUP(C1167,INS_05_2021!A:D,4,0),VLOOKUP(C1167,SERV_05_2021!A:E,4,0))</f>
        <v>2.14</v>
      </c>
      <c r="H1167" s="457">
        <f t="shared" si="29"/>
        <v>0.05</v>
      </c>
    </row>
    <row r="1168" spans="2:8" s="297" customFormat="1" ht="13.5" thickBot="1" x14ac:dyDescent="0.3">
      <c r="B1168" s="494"/>
      <c r="C1168" s="494"/>
      <c r="D1168" s="495"/>
      <c r="E1168" s="494"/>
      <c r="F1168" s="496"/>
      <c r="G1168" s="497"/>
      <c r="H1168" s="472">
        <f>SUM(H1161:H1167)</f>
        <v>74.83</v>
      </c>
    </row>
    <row r="1170" spans="1:8" ht="51" x14ac:dyDescent="0.25">
      <c r="B1170" s="401" t="s">
        <v>4160</v>
      </c>
      <c r="C1170" s="401" t="s">
        <v>13835</v>
      </c>
      <c r="D1170" s="448" t="s">
        <v>3212</v>
      </c>
      <c r="E1170" s="401" t="s">
        <v>1256</v>
      </c>
      <c r="F1170" s="449" t="s">
        <v>4165</v>
      </c>
      <c r="G1170" s="403" t="s">
        <v>4166</v>
      </c>
      <c r="H1170" s="223" t="s">
        <v>4167</v>
      </c>
    </row>
    <row r="1171" spans="1:8" ht="38.25" x14ac:dyDescent="0.25">
      <c r="B1171" s="404" t="s">
        <v>4163</v>
      </c>
      <c r="C1171" s="404">
        <v>5811</v>
      </c>
      <c r="D1171" s="492" t="str">
        <f>IF(B1171="COMPOSICAO",(VLOOKUP(C1171,SERV_05_2021!A:D,2,FALSE)))</f>
        <v>CAMINHÃO BASCULANTE 6 M3, PESO BRUTO TOTAL 16.000 KG, CARGA ÚTIL MÁXIMA 13.071 KG, DISTÂNCIA ENTRE EIXOS 4,80 M, POTÊNCIA 230 CV INCLUSIVE CAÇAMBA METÁLICA - CHP DIURNO. AF_06/2014</v>
      </c>
      <c r="E1171" s="493" t="str">
        <f>IF(B1171="COMPOSICAO",(VLOOKUP(C1171,SERV_05_2021!A:D,3,FALSE)))</f>
        <v>CHP</v>
      </c>
      <c r="F1171" s="451">
        <v>3.0000000000000001E-3</v>
      </c>
      <c r="G1171" s="406">
        <f>IFERROR(VLOOKUP(C1171,INS_05_2021!A:D,4,0),VLOOKUP(C1171,SERV_05_2021!A:E,4,0))</f>
        <v>145.04</v>
      </c>
      <c r="H1171" s="457">
        <f>TRUNC(F1171*G1171,2)</f>
        <v>0.43</v>
      </c>
    </row>
    <row r="1172" spans="1:8" ht="38.25" x14ac:dyDescent="0.25">
      <c r="B1172" s="404" t="s">
        <v>4163</v>
      </c>
      <c r="C1172" s="404">
        <v>5940</v>
      </c>
      <c r="D1172" s="492" t="str">
        <f>IF(B1172="COMPOSICAO",(VLOOKUP(C1172,SERV_05_2021!A:D,2,FALSE)))</f>
        <v>PÁ CARREGADEIRA SOBRE RODAS, POTÊNCIA LÍQUIDA 128 HP, CAPACIDADE DA CAÇAMBA 1,7 A 2,8 M3, PESO OPERACIONAL 11632 KG - CHP DIURNO. AF_06/2014</v>
      </c>
      <c r="E1172" s="493" t="str">
        <f>IF(B1172="COMPOSICAO",(VLOOKUP(C1172,SERV_05_2021!A:D,3,FALSE)))</f>
        <v>CHP</v>
      </c>
      <c r="F1172" s="451">
        <v>8.0000000000000002E-3</v>
      </c>
      <c r="G1172" s="406">
        <f>IFERROR(VLOOKUP(C1172,INS_05_2021!A:D,4,0),VLOOKUP(C1172,SERV_05_2021!A:E,4,0))</f>
        <v>133.81</v>
      </c>
      <c r="H1172" s="457">
        <f>TRUNC(F1172*G1172,2)</f>
        <v>1.07</v>
      </c>
    </row>
    <row r="1173" spans="1:8" ht="13.5" thickBot="1" x14ac:dyDescent="0.3">
      <c r="B1173" s="404" t="s">
        <v>4163</v>
      </c>
      <c r="C1173" s="404">
        <v>88316</v>
      </c>
      <c r="D1173" s="492" t="str">
        <f>IF(B1173="COMPOSICAO",(VLOOKUP(C1173,SERV_05_2021!A:D,2,FALSE)))</f>
        <v>SERVENTE COM ENCARGOS COMPLEMENTARES</v>
      </c>
      <c r="E1173" s="493" t="str">
        <f>IF(B1173="COMPOSICAO",(VLOOKUP(C1173,SERV_05_2021!A:D,3,FALSE)))</f>
        <v>H</v>
      </c>
      <c r="F1173" s="451">
        <v>8.0000000000000002E-3</v>
      </c>
      <c r="G1173" s="406">
        <f>IFERROR(VLOOKUP(C1173,INS_05_2021!A:D,4,0),VLOOKUP(C1173,SERV_05_2021!A:E,4,0))</f>
        <v>14.02</v>
      </c>
      <c r="H1173" s="457">
        <f>TRUNC(F1173*G1173,2)</f>
        <v>0.11</v>
      </c>
    </row>
    <row r="1174" spans="1:8" s="297" customFormat="1" ht="13.5" thickBot="1" x14ac:dyDescent="0.3">
      <c r="B1174" s="494"/>
      <c r="C1174" s="494"/>
      <c r="D1174" s="495"/>
      <c r="E1174" s="494"/>
      <c r="F1174" s="496"/>
      <c r="G1174" s="497"/>
      <c r="H1174" s="472">
        <f>SUM(H1171:H1173)</f>
        <v>1.61</v>
      </c>
    </row>
    <row r="1176" spans="1:8" ht="25.5" x14ac:dyDescent="0.25">
      <c r="B1176" s="401" t="s">
        <v>4160</v>
      </c>
      <c r="C1176" s="401" t="s">
        <v>13836</v>
      </c>
      <c r="D1176" s="448" t="s">
        <v>3457</v>
      </c>
      <c r="E1176" s="401" t="s">
        <v>337</v>
      </c>
      <c r="F1176" s="449" t="s">
        <v>4165</v>
      </c>
      <c r="G1176" s="403" t="s">
        <v>4166</v>
      </c>
      <c r="H1176" s="223" t="s">
        <v>4167</v>
      </c>
    </row>
    <row r="1177" spans="1:8" x14ac:dyDescent="0.25">
      <c r="B1177" s="404" t="s">
        <v>4161</v>
      </c>
      <c r="C1177" s="404">
        <v>3768</v>
      </c>
      <c r="D1177" s="492" t="str">
        <f>IF(B1177="INSUMO",(VLOOKUP(C1177,INS_05_21!A:D,2,FALSE)))</f>
        <v>LIXA EM FOLHA PARA FERRO, NUMERO 150</v>
      </c>
      <c r="E1177" s="493" t="str">
        <f>IF(B1177="INSUMO",(VLOOKUP(C1177,INS_05_21!A:D,3,FALSE)))</f>
        <v xml:space="preserve">UN    </v>
      </c>
      <c r="F1177" s="451">
        <v>0.3</v>
      </c>
      <c r="G1177" s="406">
        <f>IFERROR(VLOOKUP(C1177,INS_05_2021!A:D,4,0),VLOOKUP(C1177,SERV_05_2021!A:E,4,0))</f>
        <v>2.94</v>
      </c>
      <c r="H1177" s="457">
        <f t="shared" ref="H1177:H1182" si="30">TRUNC(F1177*G1177,2)</f>
        <v>0.88</v>
      </c>
    </row>
    <row r="1178" spans="1:8" x14ac:dyDescent="0.25">
      <c r="A1178" s="501" t="s">
        <v>4109</v>
      </c>
      <c r="B1178" s="404" t="s">
        <v>4161</v>
      </c>
      <c r="C1178" s="404">
        <v>5318</v>
      </c>
      <c r="D1178" s="492" t="str">
        <f>IF(B1178="INSUMO",(VLOOKUP(C1178,INS_05_21!A:D,2,FALSE)))</f>
        <v>SOLVENTE DILUENTE A BASE DE AGUARRAS</v>
      </c>
      <c r="E1178" s="493" t="str">
        <f>IF(B1178="INSUMO",(VLOOKUP(C1178,INS_05_21!A:D,3,FALSE)))</f>
        <v xml:space="preserve">L     </v>
      </c>
      <c r="F1178" s="451">
        <v>0.03</v>
      </c>
      <c r="G1178" s="406">
        <f>IFERROR(VLOOKUP(C1178,INS_05_2021!A:D,4,0),VLOOKUP(C1178,SERV_05_2021!A:E,4,0))</f>
        <v>12.7</v>
      </c>
      <c r="H1178" s="457">
        <f t="shared" si="30"/>
        <v>0.38</v>
      </c>
    </row>
    <row r="1179" spans="1:8" x14ac:dyDescent="0.25">
      <c r="B1179" s="404" t="s">
        <v>4161</v>
      </c>
      <c r="C1179" s="404">
        <v>7292</v>
      </c>
      <c r="D1179" s="492" t="str">
        <f>IF(B1179="INSUMO",(VLOOKUP(C1179,INS_05_21!A:D,2,FALSE)))</f>
        <v>TINTA ESMALTE SINTETICO PREMIUM BRILHANTE</v>
      </c>
      <c r="E1179" s="502" t="str">
        <f>IF(B1179="INSUMO",(VLOOKUP(C1179,INS_05_21!A:D,3,FALSE)))</f>
        <v xml:space="preserve">L     </v>
      </c>
      <c r="F1179" s="451">
        <v>0.14399999999999999</v>
      </c>
      <c r="G1179" s="406">
        <f>IFERROR(VLOOKUP(C1179,INS_05_2021!A:D,4,0),VLOOKUP(C1179,SERV_05_2021!A:E,4,0))</f>
        <v>25.56</v>
      </c>
      <c r="H1179" s="457">
        <f t="shared" si="30"/>
        <v>3.68</v>
      </c>
    </row>
    <row r="1180" spans="1:8" x14ac:dyDescent="0.25">
      <c r="B1180" s="404" t="s">
        <v>4161</v>
      </c>
      <c r="C1180" s="404">
        <v>7307</v>
      </c>
      <c r="D1180" s="492" t="str">
        <f>IF(B1180="INSUMO",(VLOOKUP(C1180,INS_05_21!A:D,2,FALSE)))</f>
        <v>FUNDO ANTICORROSIVO PARA METAIS FERROSOS (ZARCAO)</v>
      </c>
      <c r="E1180" s="502" t="str">
        <f>IF(B1180="INSUMO",(VLOOKUP(C1180,INS_05_21!A:D,3,FALSE)))</f>
        <v xml:space="preserve">L     </v>
      </c>
      <c r="F1180" s="451">
        <v>0.12</v>
      </c>
      <c r="G1180" s="406">
        <f>IFERROR(VLOOKUP(C1180,INS_05_2021!A:D,4,0),VLOOKUP(C1180,SERV_05_2021!A:E,4,0))</f>
        <v>27.57</v>
      </c>
      <c r="H1180" s="457">
        <f t="shared" si="30"/>
        <v>3.3</v>
      </c>
    </row>
    <row r="1181" spans="1:8" x14ac:dyDescent="0.25">
      <c r="B1181" s="404" t="s">
        <v>4163</v>
      </c>
      <c r="C1181" s="404">
        <v>88310</v>
      </c>
      <c r="D1181" s="492" t="str">
        <f>IF(B1181="COMPOSICAO",(VLOOKUP(C1181,SERV_05_2021!A:D,2,FALSE)))</f>
        <v>PINTOR COM ENCARGOS COMPLEMENTARES</v>
      </c>
      <c r="E1181" s="493" t="str">
        <f>IF(B1181="COMPOSICAO",(VLOOKUP(C1181,SERV_05_2021!A:D,3,FALSE)))</f>
        <v>H</v>
      </c>
      <c r="F1181" s="451">
        <v>0.8</v>
      </c>
      <c r="G1181" s="406">
        <f>IFERROR(VLOOKUP(C1181,INS_05_2021!A:D,4,0),VLOOKUP(C1181,SERV_05_2021!A:E,4,0))</f>
        <v>18.68</v>
      </c>
      <c r="H1181" s="457">
        <f t="shared" si="30"/>
        <v>14.94</v>
      </c>
    </row>
    <row r="1182" spans="1:8" ht="13.5" thickBot="1" x14ac:dyDescent="0.3">
      <c r="B1182" s="404" t="s">
        <v>4163</v>
      </c>
      <c r="C1182" s="404">
        <v>88316</v>
      </c>
      <c r="D1182" s="492" t="str">
        <f>IF(B1182="COMPOSICAO",(VLOOKUP(C1182,SERV_05_2021!A:D,2,FALSE)))</f>
        <v>SERVENTE COM ENCARGOS COMPLEMENTARES</v>
      </c>
      <c r="E1182" s="493" t="str">
        <f>IF(B1182="COMPOSICAO",(VLOOKUP(C1182,SERV_05_2021!A:D,3,FALSE)))</f>
        <v>H</v>
      </c>
      <c r="F1182" s="451">
        <v>0.8</v>
      </c>
      <c r="G1182" s="406">
        <f>IFERROR(VLOOKUP(C1182,INS_05_2021!A:D,4,0),VLOOKUP(C1182,SERV_05_2021!A:E,4,0))</f>
        <v>14.02</v>
      </c>
      <c r="H1182" s="457">
        <f t="shared" si="30"/>
        <v>11.21</v>
      </c>
    </row>
    <row r="1183" spans="1:8" s="297" customFormat="1" ht="13.5" thickBot="1" x14ac:dyDescent="0.3">
      <c r="B1183" s="494"/>
      <c r="C1183" s="494"/>
      <c r="D1183" s="495"/>
      <c r="E1183" s="494"/>
      <c r="F1183" s="496"/>
      <c r="G1183" s="497"/>
      <c r="H1183" s="472">
        <f>SUM(H1177:H1182)</f>
        <v>34.39</v>
      </c>
    </row>
    <row r="1185" spans="1:8" ht="25.5" x14ac:dyDescent="0.25">
      <c r="B1185" s="401" t="s">
        <v>4160</v>
      </c>
      <c r="C1185" s="401" t="s">
        <v>13837</v>
      </c>
      <c r="D1185" s="448" t="s">
        <v>3459</v>
      </c>
      <c r="E1185" s="401" t="s">
        <v>337</v>
      </c>
      <c r="F1185" s="449" t="s">
        <v>4165</v>
      </c>
      <c r="G1185" s="403" t="s">
        <v>4166</v>
      </c>
      <c r="H1185" s="223" t="s">
        <v>4167</v>
      </c>
    </row>
    <row r="1186" spans="1:8" ht="25.5" x14ac:dyDescent="0.25">
      <c r="B1186" s="404" t="s">
        <v>4161</v>
      </c>
      <c r="C1186" s="404">
        <v>6214</v>
      </c>
      <c r="D1186" s="492" t="str">
        <f>IF(B1186="INSUMO",(VLOOKUP(C1186,INS_05_21!A:D,2,FALSE)))</f>
        <v>TACO DE MADEIRA PARA PISO, IPE (CERNE) OU EQUIVALENTE DA REGIAO, 7 X 42 CM, E = 2 CM</v>
      </c>
      <c r="E1186" s="502" t="str">
        <f>IF(B1186="INSUMO",(VLOOKUP(C1186,INS_05_21!A:D,3,FALSE)))</f>
        <v xml:space="preserve">M2    </v>
      </c>
      <c r="F1186" s="451">
        <v>1.05</v>
      </c>
      <c r="G1186" s="406">
        <f>IFERROR(VLOOKUP(C1186,INS_05_2021!A:D,4,0),VLOOKUP(C1186,SERV_05_2021!A:E,4,0))</f>
        <v>123.8</v>
      </c>
      <c r="H1186" s="457">
        <f>TRUNC(F1186*G1186,2)</f>
        <v>129.99</v>
      </c>
    </row>
    <row r="1187" spans="1:8" ht="51" x14ac:dyDescent="0.25">
      <c r="B1187" s="404" t="s">
        <v>4163</v>
      </c>
      <c r="C1187" s="461">
        <v>87373</v>
      </c>
      <c r="D1187" s="492" t="s">
        <v>3212</v>
      </c>
      <c r="E1187" s="493" t="s">
        <v>1256</v>
      </c>
      <c r="F1187" s="451">
        <v>0.03</v>
      </c>
      <c r="G1187" s="406">
        <f>IFERROR(VLOOKUP(C1187,INS_05_2021!A:D,4,0),VLOOKUP(C1187,SERV_05_2021!A:E,4,0))</f>
        <v>545.54999999999995</v>
      </c>
      <c r="H1187" s="457">
        <f>TRUNC(F1187*G1187,2)</f>
        <v>16.36</v>
      </c>
    </row>
    <row r="1188" spans="1:8" x14ac:dyDescent="0.25">
      <c r="B1188" s="404" t="s">
        <v>4163</v>
      </c>
      <c r="C1188" s="404">
        <v>88261</v>
      </c>
      <c r="D1188" s="492" t="str">
        <f>IF(B1188="COMPOSICAO",(VLOOKUP(C1188,SERV_05_2021!A:D,2,FALSE)))</f>
        <v>CARPINTEIRO DE ESQUADRIA COM ENCARGOS COMPLEMENTARES</v>
      </c>
      <c r="E1188" s="493" t="str">
        <f>IF(B1188="COMPOSICAO",(VLOOKUP(C1188,SERV_05_2021!A:D,3,FALSE)))</f>
        <v>H</v>
      </c>
      <c r="F1188" s="451">
        <v>1</v>
      </c>
      <c r="G1188" s="406">
        <f>IFERROR(VLOOKUP(C1188,INS_05_2021!A:D,4,0),VLOOKUP(C1188,SERV_05_2021!A:E,4,0))</f>
        <v>18.77</v>
      </c>
      <c r="H1188" s="457">
        <f>TRUNC(F1188*G1188,2)</f>
        <v>18.77</v>
      </c>
    </row>
    <row r="1189" spans="1:8" ht="13.5" thickBot="1" x14ac:dyDescent="0.3">
      <c r="B1189" s="404" t="s">
        <v>4163</v>
      </c>
      <c r="C1189" s="404">
        <v>88316</v>
      </c>
      <c r="D1189" s="492" t="str">
        <f>IF(B1189="COMPOSICAO",(VLOOKUP(C1189,SERV_05_2021!A:D,2,FALSE)))</f>
        <v>SERVENTE COM ENCARGOS COMPLEMENTARES</v>
      </c>
      <c r="E1189" s="493" t="str">
        <f>IF(B1189="COMPOSICAO",(VLOOKUP(C1189,SERV_05_2021!A:D,3,FALSE)))</f>
        <v>H</v>
      </c>
      <c r="F1189" s="451">
        <v>1</v>
      </c>
      <c r="G1189" s="406">
        <f>IFERROR(VLOOKUP(C1189,INS_05_2021!A:D,4,0),VLOOKUP(C1189,SERV_05_2021!A:E,4,0))</f>
        <v>14.02</v>
      </c>
      <c r="H1189" s="457">
        <f>TRUNC(F1189*G1189,2)</f>
        <v>14.02</v>
      </c>
    </row>
    <row r="1190" spans="1:8" s="297" customFormat="1" ht="13.5" thickBot="1" x14ac:dyDescent="0.3">
      <c r="B1190" s="494"/>
      <c r="C1190" s="494"/>
      <c r="D1190" s="495"/>
      <c r="E1190" s="494"/>
      <c r="F1190" s="496"/>
      <c r="G1190" s="497"/>
      <c r="H1190" s="472">
        <f>SUM(H1186:H1189)</f>
        <v>179.14000000000004</v>
      </c>
    </row>
    <row r="1192" spans="1:8" ht="25.5" x14ac:dyDescent="0.25">
      <c r="B1192" s="401" t="s">
        <v>4160</v>
      </c>
      <c r="C1192" s="401" t="s">
        <v>13838</v>
      </c>
      <c r="D1192" s="448" t="s">
        <v>3455</v>
      </c>
      <c r="E1192" s="401" t="s">
        <v>337</v>
      </c>
      <c r="F1192" s="449" t="s">
        <v>4165</v>
      </c>
      <c r="G1192" s="403" t="s">
        <v>4166</v>
      </c>
      <c r="H1192" s="223" t="s">
        <v>4167</v>
      </c>
    </row>
    <row r="1193" spans="1:8" ht="25.5" x14ac:dyDescent="0.25">
      <c r="A1193" s="501" t="s">
        <v>4109</v>
      </c>
      <c r="B1193" s="404" t="s">
        <v>4161</v>
      </c>
      <c r="C1193" s="404">
        <v>3767</v>
      </c>
      <c r="D1193" s="492" t="str">
        <f>IF(B1193="INSUMO",(VLOOKUP(C1193,INS_05_21!A:D,2,FALSE)))</f>
        <v>LIXA EM FOLHA PARA PAREDE OU MADEIRA, NUMERO 120 (COR VERMELHA)</v>
      </c>
      <c r="E1193" s="493" t="str">
        <f>IF(B1193="INSUMO",(VLOOKUP(C1193,INS_05_21!A:D,3,FALSE)))</f>
        <v xml:space="preserve">UN    </v>
      </c>
      <c r="F1193" s="451">
        <v>0.4</v>
      </c>
      <c r="G1193" s="406">
        <f>IFERROR(VLOOKUP(C1193,INS_05_2021!A:D,4,0),VLOOKUP(C1193,SERV_05_2021!A:E,4,0))</f>
        <v>0.7</v>
      </c>
      <c r="H1193" s="457">
        <f>TRUNC(F1193*G1193,2)</f>
        <v>0.28000000000000003</v>
      </c>
    </row>
    <row r="1194" spans="1:8" x14ac:dyDescent="0.25">
      <c r="B1194" s="404" t="s">
        <v>4161</v>
      </c>
      <c r="C1194" s="404">
        <v>5318</v>
      </c>
      <c r="D1194" s="492" t="str">
        <f>IF(B1194="INSUMO",(VLOOKUP(C1194,INS_05_21!A:D,2,FALSE)))</f>
        <v>SOLVENTE DILUENTE A BASE DE AGUARRAS</v>
      </c>
      <c r="E1194" s="502" t="str">
        <f>IF(B1194="INSUMO",(VLOOKUP(C1194,INS_05_21!A:D,3,FALSE)))</f>
        <v xml:space="preserve">L     </v>
      </c>
      <c r="F1194" s="451">
        <v>0.04</v>
      </c>
      <c r="G1194" s="406">
        <f>IFERROR(VLOOKUP(C1194,INS_05_2021!A:D,4,0),VLOOKUP(C1194,SERV_05_2021!A:E,4,0))</f>
        <v>12.7</v>
      </c>
      <c r="H1194" s="457">
        <f>TRUNC(F1194*G1194,2)</f>
        <v>0.5</v>
      </c>
    </row>
    <row r="1195" spans="1:8" x14ac:dyDescent="0.25">
      <c r="B1195" s="404" t="s">
        <v>4161</v>
      </c>
      <c r="C1195" s="404">
        <v>7311</v>
      </c>
      <c r="D1195" s="492" t="str">
        <f>IF(B1195="INSUMO",(VLOOKUP(C1195,INS_05_21!A:D,2,FALSE)))</f>
        <v>TINTA ESMALTE SINTETICO PREMIUM ACETINADO</v>
      </c>
      <c r="E1195" s="502" t="str">
        <f>IF(B1195="INSUMO",(VLOOKUP(C1195,INS_05_21!A:D,3,FALSE)))</f>
        <v xml:space="preserve">L     </v>
      </c>
      <c r="F1195" s="451">
        <v>0.16</v>
      </c>
      <c r="G1195" s="406">
        <f>IFERROR(VLOOKUP(C1195,INS_05_2021!A:D,4,0),VLOOKUP(C1195,SERV_05_2021!A:E,4,0))</f>
        <v>26.4</v>
      </c>
      <c r="H1195" s="457">
        <f>TRUNC(F1195*G1195,2)</f>
        <v>4.22</v>
      </c>
    </row>
    <row r="1196" spans="1:8" x14ac:dyDescent="0.25">
      <c r="B1196" s="404" t="s">
        <v>4163</v>
      </c>
      <c r="C1196" s="404">
        <v>88310</v>
      </c>
      <c r="D1196" s="492" t="str">
        <f>IF(B1196="COMPOSICAO",(VLOOKUP(C1196,SERV_05_2021!A:D,2,FALSE)))</f>
        <v>PINTOR COM ENCARGOS COMPLEMENTARES</v>
      </c>
      <c r="E1196" s="493" t="str">
        <f>IF(B1196="COMPOSICAO",(VLOOKUP(C1196,SERV_05_2021!A:D,3,FALSE)))</f>
        <v>H</v>
      </c>
      <c r="F1196" s="451">
        <v>0.4</v>
      </c>
      <c r="G1196" s="406">
        <f>IFERROR(VLOOKUP(C1196,INS_05_2021!A:D,4,0),VLOOKUP(C1196,SERV_05_2021!A:E,4,0))</f>
        <v>18.68</v>
      </c>
      <c r="H1196" s="457">
        <f>TRUNC(F1196*G1196,2)</f>
        <v>7.47</v>
      </c>
    </row>
    <row r="1197" spans="1:8" ht="13.5" thickBot="1" x14ac:dyDescent="0.3">
      <c r="B1197" s="404" t="s">
        <v>4163</v>
      </c>
      <c r="C1197" s="404">
        <v>88316</v>
      </c>
      <c r="D1197" s="492" t="str">
        <f>IF(B1197="COMPOSICAO",(VLOOKUP(C1197,SERV_05_2021!A:D,2,FALSE)))</f>
        <v>SERVENTE COM ENCARGOS COMPLEMENTARES</v>
      </c>
      <c r="E1197" s="493" t="str">
        <f>IF(B1197="COMPOSICAO",(VLOOKUP(C1197,SERV_05_2021!A:D,3,FALSE)))</f>
        <v>H</v>
      </c>
      <c r="F1197" s="451">
        <v>0.2</v>
      </c>
      <c r="G1197" s="406">
        <f>IFERROR(VLOOKUP(C1197,INS_05_2021!A:D,4,0),VLOOKUP(C1197,SERV_05_2021!A:E,4,0))</f>
        <v>14.02</v>
      </c>
      <c r="H1197" s="457">
        <f>TRUNC(F1197*G1197,2)</f>
        <v>2.8</v>
      </c>
    </row>
    <row r="1198" spans="1:8" s="297" customFormat="1" ht="13.5" thickBot="1" x14ac:dyDescent="0.3">
      <c r="B1198" s="494"/>
      <c r="C1198" s="494"/>
      <c r="D1198" s="495"/>
      <c r="E1198" s="494"/>
      <c r="F1198" s="496"/>
      <c r="G1198" s="497"/>
      <c r="H1198" s="472">
        <f>SUM(H1193:H1197)</f>
        <v>15.27</v>
      </c>
    </row>
    <row r="1200" spans="1:8" ht="25.5" x14ac:dyDescent="0.25">
      <c r="B1200" s="401" t="s">
        <v>4160</v>
      </c>
      <c r="C1200" s="401" t="s">
        <v>13839</v>
      </c>
      <c r="D1200" s="448" t="s">
        <v>1997</v>
      </c>
      <c r="E1200" s="401" t="s">
        <v>239</v>
      </c>
      <c r="F1200" s="449" t="s">
        <v>4165</v>
      </c>
      <c r="G1200" s="403" t="s">
        <v>4166</v>
      </c>
      <c r="H1200" s="223" t="s">
        <v>4167</v>
      </c>
    </row>
    <row r="1201" spans="2:8" ht="25.5" x14ac:dyDescent="0.25">
      <c r="B1201" s="404" t="s">
        <v>4161</v>
      </c>
      <c r="C1201" s="404">
        <v>10886</v>
      </c>
      <c r="D1201" s="492" t="str">
        <f>IF(B1201="INSUMO",(VLOOKUP(C1201,INS_05_21!A:D,2,FALSE)))</f>
        <v>EXTINTOR DE INCENDIO PORTATIL COM CARGA DE AGUA PRESSURIZADA DE 10 L, CLASSE A</v>
      </c>
      <c r="E1201" s="502" t="str">
        <f>IF(B1201="INSUMO",(VLOOKUP(C1201,INS_05_21!A:D,3,FALSE)))</f>
        <v xml:space="preserve">UN    </v>
      </c>
      <c r="F1201" s="451">
        <v>1</v>
      </c>
      <c r="G1201" s="406">
        <f>IFERROR(VLOOKUP(C1201,INS_05_2021!A:D,4,0),VLOOKUP(C1201,SERV_05_2021!A:E,4,0))</f>
        <v>144.97999999999999</v>
      </c>
      <c r="H1201" s="457">
        <f>TRUNC(F1201*G1201,2)</f>
        <v>144.97999999999999</v>
      </c>
    </row>
    <row r="1202" spans="2:8" x14ac:dyDescent="0.25">
      <c r="B1202" s="404" t="s">
        <v>4163</v>
      </c>
      <c r="C1202" s="404">
        <v>88309</v>
      </c>
      <c r="D1202" s="492" t="str">
        <f>IF(B1202="COMPOSICAO",(VLOOKUP(C1202,SERV_05_2021!A:D,2,FALSE)))</f>
        <v>PEDREIRO COM ENCARGOS COMPLEMENTARES</v>
      </c>
      <c r="E1202" s="493" t="str">
        <f>IF(B1202="COMPOSICAO",(VLOOKUP(C1202,SERV_05_2021!A:D,3,FALSE)))</f>
        <v>H</v>
      </c>
      <c r="F1202" s="451">
        <v>0.5</v>
      </c>
      <c r="G1202" s="406">
        <f>IFERROR(VLOOKUP(C1202,INS_05_2021!A:D,4,0),VLOOKUP(C1202,SERV_05_2021!A:E,4,0))</f>
        <v>17.670000000000002</v>
      </c>
      <c r="H1202" s="457">
        <f>TRUNC(F1202*G1202,2)</f>
        <v>8.83</v>
      </c>
    </row>
    <row r="1203" spans="2:8" ht="13.5" thickBot="1" x14ac:dyDescent="0.3">
      <c r="B1203" s="404" t="s">
        <v>4163</v>
      </c>
      <c r="C1203" s="404">
        <v>88316</v>
      </c>
      <c r="D1203" s="492" t="str">
        <f>IF(B1203="COMPOSICAO",(VLOOKUP(C1203,SERV_05_2021!A:D,2,FALSE)))</f>
        <v>SERVENTE COM ENCARGOS COMPLEMENTARES</v>
      </c>
      <c r="E1203" s="493" t="str">
        <f>IF(B1203="COMPOSICAO",(VLOOKUP(C1203,SERV_05_2021!A:D,3,FALSE)))</f>
        <v>H</v>
      </c>
      <c r="F1203" s="451">
        <v>0.5</v>
      </c>
      <c r="G1203" s="406">
        <f>IFERROR(VLOOKUP(C1203,INS_05_2021!A:D,4,0),VLOOKUP(C1203,SERV_05_2021!A:E,4,0))</f>
        <v>14.02</v>
      </c>
      <c r="H1203" s="457">
        <f>TRUNC(F1203*G1203,2)</f>
        <v>7.01</v>
      </c>
    </row>
    <row r="1204" spans="2:8" s="297" customFormat="1" ht="13.5" thickBot="1" x14ac:dyDescent="0.3">
      <c r="B1204" s="494"/>
      <c r="C1204" s="494"/>
      <c r="D1204" s="495"/>
      <c r="E1204" s="494"/>
      <c r="F1204" s="496"/>
      <c r="G1204" s="497"/>
      <c r="H1204" s="472">
        <f>SUM(H1201:H1203)</f>
        <v>160.82</v>
      </c>
    </row>
    <row r="1206" spans="2:8" ht="25.5" x14ac:dyDescent="0.25">
      <c r="B1206" s="401" t="s">
        <v>4160</v>
      </c>
      <c r="C1206" s="401" t="s">
        <v>13840</v>
      </c>
      <c r="D1206" s="448" t="s">
        <v>1725</v>
      </c>
      <c r="E1206" s="401" t="s">
        <v>239</v>
      </c>
      <c r="F1206" s="449" t="s">
        <v>4165</v>
      </c>
      <c r="G1206" s="403" t="s">
        <v>4166</v>
      </c>
      <c r="H1206" s="223" t="s">
        <v>4167</v>
      </c>
    </row>
    <row r="1207" spans="2:8" ht="25.5" x14ac:dyDescent="0.25">
      <c r="B1207" s="404" t="s">
        <v>4161</v>
      </c>
      <c r="C1207" s="404">
        <v>1590</v>
      </c>
      <c r="D1207" s="492" t="str">
        <f>IF(B1207="INSUMO",(VLOOKUP(C1207,INS_05_21!A:D,2,FALSE)))</f>
        <v>TERMINAL METALICO A PRESSAO PARA 1 CABO DE 95 MM2, COM 1 FURO DE FIXACAO</v>
      </c>
      <c r="E1207" s="502" t="str">
        <f>IF(B1207="INSUMO",(VLOOKUP(C1207,INS_05_21!A:D,3,FALSE)))</f>
        <v xml:space="preserve">UN    </v>
      </c>
      <c r="F1207" s="451">
        <v>1</v>
      </c>
      <c r="G1207" s="406">
        <f>IFERROR(VLOOKUP(C1207,INS_05_2021!A:D,4,0),VLOOKUP(C1207,SERV_05_2021!A:E,4,0))</f>
        <v>13.43</v>
      </c>
      <c r="H1207" s="457">
        <f>TRUNC(F1207*G1207,2)</f>
        <v>13.43</v>
      </c>
    </row>
    <row r="1208" spans="2:8" x14ac:dyDescent="0.25">
      <c r="B1208" s="404" t="s">
        <v>4163</v>
      </c>
      <c r="C1208" s="404">
        <v>88264</v>
      </c>
      <c r="D1208" s="492" t="str">
        <f>IF(B1208="COMPOSICAO",(VLOOKUP(C1208,SERV_05_2021!A:D,2,FALSE)))</f>
        <v>ELETRICISTA COM ENCARGOS COMPLEMENTARES</v>
      </c>
      <c r="E1208" s="493" t="str">
        <f>IF(B1208="COMPOSICAO",(VLOOKUP(C1208,SERV_05_2021!A:D,3,FALSE)))</f>
        <v>H</v>
      </c>
      <c r="F1208" s="451">
        <v>1.2</v>
      </c>
      <c r="G1208" s="406">
        <f>IFERROR(VLOOKUP(C1208,INS_05_2021!A:D,4,0),VLOOKUP(C1208,SERV_05_2021!A:E,4,0))</f>
        <v>18.3</v>
      </c>
      <c r="H1208" s="457">
        <f>TRUNC(F1208*G1208,2)</f>
        <v>21.96</v>
      </c>
    </row>
    <row r="1209" spans="2:8" ht="13.5" thickBot="1" x14ac:dyDescent="0.3">
      <c r="B1209" s="404" t="s">
        <v>4163</v>
      </c>
      <c r="C1209" s="404">
        <v>88316</v>
      </c>
      <c r="D1209" s="492" t="str">
        <f>IF(B1209="COMPOSICAO",(VLOOKUP(C1209,SERV_05_2021!A:D,2,FALSE)))</f>
        <v>SERVENTE COM ENCARGOS COMPLEMENTARES</v>
      </c>
      <c r="E1209" s="493" t="str">
        <f>IF(B1209="COMPOSICAO",(VLOOKUP(C1209,SERV_05_2021!A:D,3,FALSE)))</f>
        <v>H</v>
      </c>
      <c r="F1209" s="451">
        <v>1.2</v>
      </c>
      <c r="G1209" s="406">
        <f>IFERROR(VLOOKUP(C1209,INS_05_2021!A:D,4,0),VLOOKUP(C1209,SERV_05_2021!A:E,4,0))</f>
        <v>14.02</v>
      </c>
      <c r="H1209" s="457">
        <f>TRUNC(F1209*G1209,2)</f>
        <v>16.82</v>
      </c>
    </row>
    <row r="1210" spans="2:8" s="297" customFormat="1" ht="13.5" thickBot="1" x14ac:dyDescent="0.3">
      <c r="B1210" s="494"/>
      <c r="C1210" s="494"/>
      <c r="D1210" s="495"/>
      <c r="E1210" s="494"/>
      <c r="F1210" s="496"/>
      <c r="G1210" s="497"/>
      <c r="H1210" s="472">
        <f>SUM(H1207:H1209)</f>
        <v>52.21</v>
      </c>
    </row>
    <row r="1212" spans="2:8" ht="38.25" x14ac:dyDescent="0.25">
      <c r="B1212" s="401" t="s">
        <v>4160</v>
      </c>
      <c r="C1212" s="401" t="s">
        <v>13841</v>
      </c>
      <c r="D1212" s="448" t="s">
        <v>1726</v>
      </c>
      <c r="E1212" s="401" t="s">
        <v>239</v>
      </c>
      <c r="F1212" s="449" t="s">
        <v>4165</v>
      </c>
      <c r="G1212" s="403" t="s">
        <v>4166</v>
      </c>
      <c r="H1212" s="223" t="s">
        <v>4167</v>
      </c>
    </row>
    <row r="1213" spans="2:8" ht="25.5" x14ac:dyDescent="0.25">
      <c r="B1213" s="404" t="s">
        <v>4161</v>
      </c>
      <c r="C1213" s="404">
        <v>1547</v>
      </c>
      <c r="D1213" s="492" t="str">
        <f>IF(B1213="INSUMO",(VLOOKUP(C1213,INS_05_21!A:D,2,FALSE)))</f>
        <v>TERMINAL METALICO A PRESSAO PARA 1 CABO DE 150 A 185 MM2, COM 2 FUROS PARA FIXACAO</v>
      </c>
      <c r="E1213" s="502" t="str">
        <f>IF(B1213="INSUMO",(VLOOKUP(C1213,INS_05_21!A:D,3,FALSE)))</f>
        <v xml:space="preserve">UN    </v>
      </c>
      <c r="F1213" s="451">
        <v>1</v>
      </c>
      <c r="G1213" s="406">
        <f>IFERROR(VLOOKUP(C1213,INS_05_2021!A:D,4,0),VLOOKUP(C1213,SERV_05_2021!A:E,4,0))</f>
        <v>104.33</v>
      </c>
      <c r="H1213" s="457">
        <f>TRUNC(F1213*G1213,2)</f>
        <v>104.33</v>
      </c>
    </row>
    <row r="1214" spans="2:8" x14ac:dyDescent="0.25">
      <c r="B1214" s="404" t="s">
        <v>4163</v>
      </c>
      <c r="C1214" s="404">
        <v>88264</v>
      </c>
      <c r="D1214" s="492" t="str">
        <f>IF(B1214="COMPOSICAO",(VLOOKUP(C1214,SERV_05_2021!A:D,2,FALSE)))</f>
        <v>ELETRICISTA COM ENCARGOS COMPLEMENTARES</v>
      </c>
      <c r="E1214" s="493" t="str">
        <f>IF(B1214="COMPOSICAO",(VLOOKUP(C1214,SERV_05_2021!A:D,3,FALSE)))</f>
        <v>H</v>
      </c>
      <c r="F1214" s="451">
        <v>1.4</v>
      </c>
      <c r="G1214" s="406">
        <f>IFERROR(VLOOKUP(C1214,INS_05_2021!A:D,4,0),VLOOKUP(C1214,SERV_05_2021!A:E,4,0))</f>
        <v>18.3</v>
      </c>
      <c r="H1214" s="457">
        <f>TRUNC(F1214*G1214,2)</f>
        <v>25.62</v>
      </c>
    </row>
    <row r="1215" spans="2:8" ht="13.5" thickBot="1" x14ac:dyDescent="0.3">
      <c r="B1215" s="404" t="s">
        <v>4163</v>
      </c>
      <c r="C1215" s="404">
        <v>88316</v>
      </c>
      <c r="D1215" s="492" t="str">
        <f>IF(B1215="COMPOSICAO",(VLOOKUP(C1215,SERV_05_2021!A:D,2,FALSE)))</f>
        <v>SERVENTE COM ENCARGOS COMPLEMENTARES</v>
      </c>
      <c r="E1215" s="493" t="str">
        <f>IF(B1215="COMPOSICAO",(VLOOKUP(C1215,SERV_05_2021!A:D,3,FALSE)))</f>
        <v>H</v>
      </c>
      <c r="F1215" s="451">
        <v>1.4</v>
      </c>
      <c r="G1215" s="406">
        <f>IFERROR(VLOOKUP(C1215,INS_05_2021!A:D,4,0),VLOOKUP(C1215,SERV_05_2021!A:E,4,0))</f>
        <v>14.02</v>
      </c>
      <c r="H1215" s="457">
        <f>TRUNC(F1215*G1215,2)</f>
        <v>19.62</v>
      </c>
    </row>
    <row r="1216" spans="2:8" s="297" customFormat="1" ht="13.5" thickBot="1" x14ac:dyDescent="0.3">
      <c r="B1216" s="494"/>
      <c r="C1216" s="494"/>
      <c r="D1216" s="495"/>
      <c r="E1216" s="494"/>
      <c r="F1216" s="496"/>
      <c r="G1216" s="497"/>
      <c r="H1216" s="472">
        <f>SUM(H1213:H1215)</f>
        <v>149.57</v>
      </c>
    </row>
    <row r="1218" spans="1:8" ht="25.5" x14ac:dyDescent="0.25">
      <c r="B1218" s="401" t="s">
        <v>4160</v>
      </c>
      <c r="C1218" s="401" t="s">
        <v>13842</v>
      </c>
      <c r="D1218" s="448" t="s">
        <v>3456</v>
      </c>
      <c r="E1218" s="401" t="s">
        <v>337</v>
      </c>
      <c r="F1218" s="449" t="s">
        <v>4165</v>
      </c>
      <c r="G1218" s="403" t="s">
        <v>4166</v>
      </c>
      <c r="H1218" s="223" t="s">
        <v>4167</v>
      </c>
    </row>
    <row r="1219" spans="1:8" x14ac:dyDescent="0.25">
      <c r="A1219" s="501" t="s">
        <v>4109</v>
      </c>
      <c r="B1219" s="404" t="s">
        <v>4161</v>
      </c>
      <c r="C1219" s="404">
        <v>3768</v>
      </c>
      <c r="D1219" s="492" t="str">
        <f>IF(B1219="INSUMO",(VLOOKUP(C1219,INS_05_21!A:D,2,FALSE)))</f>
        <v>LIXA EM FOLHA PARA FERRO, NUMERO 150</v>
      </c>
      <c r="E1219" s="493" t="str">
        <f>IF(B1219="INSUMO",(VLOOKUP(C1219,INS_05_21!A:D,3,FALSE)))</f>
        <v xml:space="preserve">UN    </v>
      </c>
      <c r="F1219" s="451">
        <v>0.3</v>
      </c>
      <c r="G1219" s="406">
        <f>IFERROR(VLOOKUP(C1219,INS_05_2021!A:D,4,0),VLOOKUP(C1219,SERV_05_2021!A:E,4,0))</f>
        <v>2.94</v>
      </c>
      <c r="H1219" s="457">
        <f>TRUNC(F1219*G1219,2)</f>
        <v>0.88</v>
      </c>
    </row>
    <row r="1220" spans="1:8" x14ac:dyDescent="0.25">
      <c r="B1220" s="404" t="s">
        <v>4161</v>
      </c>
      <c r="C1220" s="404">
        <v>5318</v>
      </c>
      <c r="D1220" s="492" t="str">
        <f>IF(B1220="INSUMO",(VLOOKUP(C1220,INS_05_21!A:D,2,FALSE)))</f>
        <v>SOLVENTE DILUENTE A BASE DE AGUARRAS</v>
      </c>
      <c r="E1220" s="502" t="str">
        <f>IF(B1220="INSUMO",(VLOOKUP(C1220,INS_05_21!A:D,3,FALSE)))</f>
        <v xml:space="preserve">L     </v>
      </c>
      <c r="F1220" s="451">
        <v>0.05</v>
      </c>
      <c r="G1220" s="406">
        <f>IFERROR(VLOOKUP(C1220,INS_05_2021!A:D,4,0),VLOOKUP(C1220,SERV_05_2021!A:E,4,0))</f>
        <v>12.7</v>
      </c>
      <c r="H1220" s="457">
        <f>TRUNC(F1220*G1220,2)</f>
        <v>0.63</v>
      </c>
    </row>
    <row r="1221" spans="1:8" ht="25.5" x14ac:dyDescent="0.25">
      <c r="B1221" s="404" t="s">
        <v>4161</v>
      </c>
      <c r="C1221" s="404">
        <v>7293</v>
      </c>
      <c r="D1221" s="492" t="str">
        <f>IF(B1221="INSUMO",(VLOOKUP(C1221,INS_05_21!A:D,2,FALSE)))</f>
        <v>TINTA ESMALTE SINTETICO PREMIUM DE DUPLA ACAO GRAFITE FOSCO PARA SUPERFICIES METALICAS FERROSAS</v>
      </c>
      <c r="E1221" s="502" t="str">
        <f>IF(B1221="INSUMO",(VLOOKUP(C1221,INS_05_21!A:D,3,FALSE)))</f>
        <v xml:space="preserve">L     </v>
      </c>
      <c r="F1221" s="451">
        <v>0.12</v>
      </c>
      <c r="G1221" s="406">
        <f>IFERROR(VLOOKUP(C1221,INS_05_2021!A:D,4,0),VLOOKUP(C1221,SERV_05_2021!A:E,4,0))</f>
        <v>28.27</v>
      </c>
      <c r="H1221" s="457">
        <f>TRUNC(F1221*G1221,2)</f>
        <v>3.39</v>
      </c>
    </row>
    <row r="1222" spans="1:8" x14ac:dyDescent="0.25">
      <c r="B1222" s="404" t="s">
        <v>4163</v>
      </c>
      <c r="C1222" s="404">
        <v>88310</v>
      </c>
      <c r="D1222" s="492" t="str">
        <f>IF(B1222="COMPOSICAO",(VLOOKUP(C1222,SERV_05_2021!A:D,2,FALSE)))</f>
        <v>PINTOR COM ENCARGOS COMPLEMENTARES</v>
      </c>
      <c r="E1222" s="493" t="str">
        <f>IF(B1222="COMPOSICAO",(VLOOKUP(C1222,SERV_05_2021!A:D,3,FALSE)))</f>
        <v>H</v>
      </c>
      <c r="F1222" s="451">
        <v>0.8</v>
      </c>
      <c r="G1222" s="406">
        <f>IFERROR(VLOOKUP(C1222,INS_05_2021!A:D,4,0),VLOOKUP(C1222,SERV_05_2021!A:E,4,0))</f>
        <v>18.68</v>
      </c>
      <c r="H1222" s="457">
        <f>TRUNC(F1222*G1222,2)</f>
        <v>14.94</v>
      </c>
    </row>
    <row r="1223" spans="1:8" ht="13.5" thickBot="1" x14ac:dyDescent="0.3">
      <c r="B1223" s="404" t="s">
        <v>4163</v>
      </c>
      <c r="C1223" s="404">
        <v>88316</v>
      </c>
      <c r="D1223" s="492" t="str">
        <f>IF(B1223="COMPOSICAO",(VLOOKUP(C1223,SERV_05_2021!A:D,2,FALSE)))</f>
        <v>SERVENTE COM ENCARGOS COMPLEMENTARES</v>
      </c>
      <c r="E1223" s="493" t="str">
        <f>IF(B1223="COMPOSICAO",(VLOOKUP(C1223,SERV_05_2021!A:D,3,FALSE)))</f>
        <v>H</v>
      </c>
      <c r="F1223" s="451">
        <v>0.8</v>
      </c>
      <c r="G1223" s="406">
        <f>IFERROR(VLOOKUP(C1223,INS_05_2021!A:D,4,0),VLOOKUP(C1223,SERV_05_2021!A:E,4,0))</f>
        <v>14.02</v>
      </c>
      <c r="H1223" s="457">
        <f>TRUNC(F1223*G1223,2)</f>
        <v>11.21</v>
      </c>
    </row>
    <row r="1224" spans="1:8" s="297" customFormat="1" ht="13.5" thickBot="1" x14ac:dyDescent="0.3">
      <c r="B1224" s="494"/>
      <c r="C1224" s="494"/>
      <c r="D1224" s="495"/>
      <c r="E1224" s="494"/>
      <c r="F1224" s="496"/>
      <c r="G1224" s="497"/>
      <c r="H1224" s="472">
        <f>SUM(H1219:H1223)</f>
        <v>31.05</v>
      </c>
    </row>
    <row r="1226" spans="1:8" ht="25.5" x14ac:dyDescent="0.25">
      <c r="B1226" s="401" t="s">
        <v>4160</v>
      </c>
      <c r="C1226" s="401" t="s">
        <v>13843</v>
      </c>
      <c r="D1226" s="448" t="s">
        <v>1968</v>
      </c>
      <c r="E1226" s="401" t="s">
        <v>239</v>
      </c>
      <c r="F1226" s="449" t="s">
        <v>4165</v>
      </c>
      <c r="G1226" s="403" t="s">
        <v>4166</v>
      </c>
      <c r="H1226" s="223" t="s">
        <v>4167</v>
      </c>
    </row>
    <row r="1227" spans="1:8" ht="38.25" x14ac:dyDescent="0.25">
      <c r="B1227" s="404" t="s">
        <v>4161</v>
      </c>
      <c r="C1227" s="404">
        <v>7620</v>
      </c>
      <c r="D1227" s="492" t="str">
        <f>IF(B1227="INSUMO",(VLOOKUP(C1227,INS_05_21!A:D,2,FALSE)))</f>
        <v>TRANSFORMADOR TRIFASICO DE DISTRIBUICAO, POTENCIA DE 225 KVA, TENSAO NOMINAL DE 15 KV, TENSAO SECUNDARIA DE 220/127V, EM OLEO ISOLANTE TIPO MINERAL</v>
      </c>
      <c r="E1227" s="502" t="str">
        <f>IF(B1227="INSUMO",(VLOOKUP(C1227,INS_05_21!A:D,3,FALSE)))</f>
        <v xml:space="preserve">UN    </v>
      </c>
      <c r="F1227" s="451">
        <v>1</v>
      </c>
      <c r="G1227" s="406">
        <f>IFERROR(VLOOKUP(C1227,INS_05_2021!A:D,4,0),VLOOKUP(C1227,SERV_05_2021!A:E,4,0))</f>
        <v>19560.740000000002</v>
      </c>
      <c r="H1227" s="457">
        <f>TRUNC(F1227*G1227,2)</f>
        <v>19560.740000000002</v>
      </c>
    </row>
    <row r="1228" spans="1:8" x14ac:dyDescent="0.25">
      <c r="B1228" s="404" t="s">
        <v>4163</v>
      </c>
      <c r="C1228" s="404">
        <v>88264</v>
      </c>
      <c r="D1228" s="492" t="str">
        <f>IF(B1228="COMPOSICAO",(VLOOKUP(C1228,SERV_05_2021!A:D,2,FALSE)))</f>
        <v>ELETRICISTA COM ENCARGOS COMPLEMENTARES</v>
      </c>
      <c r="E1228" s="493" t="str">
        <f>IF(B1228="COMPOSICAO",(VLOOKUP(C1228,SERV_05_2021!A:D,3,FALSE)))</f>
        <v>H</v>
      </c>
      <c r="F1228" s="451">
        <v>3.5</v>
      </c>
      <c r="G1228" s="406">
        <f>IFERROR(VLOOKUP(C1228,INS_05_2021!A:D,4,0),VLOOKUP(C1228,SERV_05_2021!A:E,4,0))</f>
        <v>18.3</v>
      </c>
      <c r="H1228" s="457">
        <f>TRUNC(F1228*G1228,2)</f>
        <v>64.05</v>
      </c>
    </row>
    <row r="1229" spans="1:8" ht="13.5" thickBot="1" x14ac:dyDescent="0.3">
      <c r="B1229" s="404" t="s">
        <v>4163</v>
      </c>
      <c r="C1229" s="404">
        <v>88316</v>
      </c>
      <c r="D1229" s="492" t="str">
        <f>IF(B1229="COMPOSICAO",(VLOOKUP(C1229,SERV_05_2021!A:D,2,FALSE)))</f>
        <v>SERVENTE COM ENCARGOS COMPLEMENTARES</v>
      </c>
      <c r="E1229" s="493" t="str">
        <f>IF(B1229="COMPOSICAO",(VLOOKUP(C1229,SERV_05_2021!A:D,3,FALSE)))</f>
        <v>H</v>
      </c>
      <c r="F1229" s="451">
        <v>3.5</v>
      </c>
      <c r="G1229" s="406">
        <f>IFERROR(VLOOKUP(C1229,INS_05_2021!A:D,4,0),VLOOKUP(C1229,SERV_05_2021!A:E,4,0))</f>
        <v>14.02</v>
      </c>
      <c r="H1229" s="457">
        <f>TRUNC(F1229*G1229,2)</f>
        <v>49.07</v>
      </c>
    </row>
    <row r="1230" spans="1:8" s="297" customFormat="1" ht="13.5" thickBot="1" x14ac:dyDescent="0.3">
      <c r="B1230" s="494"/>
      <c r="C1230" s="494"/>
      <c r="D1230" s="495"/>
      <c r="E1230" s="494"/>
      <c r="F1230" s="496"/>
      <c r="G1230" s="497"/>
      <c r="H1230" s="472">
        <f>SUM(H1227:H1229)</f>
        <v>19673.86</v>
      </c>
    </row>
    <row r="1232" spans="1:8" ht="25.5" x14ac:dyDescent="0.25">
      <c r="B1232" s="401" t="s">
        <v>4160</v>
      </c>
      <c r="C1232" s="401" t="s">
        <v>13844</v>
      </c>
      <c r="D1232" s="448" t="s">
        <v>1232</v>
      </c>
      <c r="E1232" s="401" t="s">
        <v>322</v>
      </c>
      <c r="F1232" s="449" t="s">
        <v>4165</v>
      </c>
      <c r="G1232" s="403" t="s">
        <v>4166</v>
      </c>
      <c r="H1232" s="223" t="s">
        <v>4167</v>
      </c>
    </row>
    <row r="1233" spans="2:8" x14ac:dyDescent="0.25">
      <c r="B1233" s="404" t="s">
        <v>4161</v>
      </c>
      <c r="C1233" s="404">
        <v>4766</v>
      </c>
      <c r="D1233" s="492" t="str">
        <f>IF(B1233="INSUMO",(VLOOKUP(C1233,INS_05_21!A:D,2,FALSE)))</f>
        <v>PERFIL "I" DE ACO LAMINADO, ABAS INCLINADAS, "I" 152 X 22</v>
      </c>
      <c r="E1233" s="502" t="str">
        <f>IF(B1233="INSUMO",(VLOOKUP(C1233,INS_05_21!A:D,3,FALSE)))</f>
        <v xml:space="preserve">KG    </v>
      </c>
      <c r="F1233" s="451">
        <v>1.05</v>
      </c>
      <c r="G1233" s="406">
        <f>IFERROR(VLOOKUP(C1233,INS_05_2021!A:D,4,0),VLOOKUP(C1233,SERV_05_2021!A:E,4,0))</f>
        <v>10.45</v>
      </c>
      <c r="H1233" s="457">
        <f>TRUNC(F1233*G1233,2)</f>
        <v>10.97</v>
      </c>
    </row>
    <row r="1234" spans="2:8" x14ac:dyDescent="0.25">
      <c r="B1234" s="404" t="s">
        <v>4163</v>
      </c>
      <c r="C1234" s="404">
        <v>88315</v>
      </c>
      <c r="D1234" s="492" t="str">
        <f>IF(B1234="COMPOSICAO",(VLOOKUP(C1234,SERV_05_2021!A:D,2,FALSE)))</f>
        <v>SERRALHEIRO COM ENCARGOS COMPLEMENTARES</v>
      </c>
      <c r="E1234" s="493" t="str">
        <f>IF(B1234="COMPOSICAO",(VLOOKUP(C1234,SERV_05_2021!A:D,3,FALSE)))</f>
        <v>H</v>
      </c>
      <c r="F1234" s="451">
        <v>0.04</v>
      </c>
      <c r="G1234" s="406">
        <f>IFERROR(VLOOKUP(C1234,INS_05_2021!A:D,4,0),VLOOKUP(C1234,SERV_05_2021!A:E,4,0))</f>
        <v>17.579999999999998</v>
      </c>
      <c r="H1234" s="457">
        <f>TRUNC(F1234*G1234,2)</f>
        <v>0.7</v>
      </c>
    </row>
    <row r="1235" spans="2:8" x14ac:dyDescent="0.25">
      <c r="B1235" s="404" t="s">
        <v>4163</v>
      </c>
      <c r="C1235" s="404">
        <v>88316</v>
      </c>
      <c r="D1235" s="492" t="str">
        <f>IF(B1235="COMPOSICAO",(VLOOKUP(C1235,SERV_05_2021!A:D,2,FALSE)))</f>
        <v>SERVENTE COM ENCARGOS COMPLEMENTARES</v>
      </c>
      <c r="E1235" s="493" t="str">
        <f>IF(B1235="COMPOSICAO",(VLOOKUP(C1235,SERV_05_2021!A:D,3,FALSE)))</f>
        <v>H</v>
      </c>
      <c r="F1235" s="451">
        <v>0.04</v>
      </c>
      <c r="G1235" s="406">
        <f>IFERROR(VLOOKUP(C1235,INS_05_2021!A:D,4,0),VLOOKUP(C1235,SERV_05_2021!A:E,4,0))</f>
        <v>14.02</v>
      </c>
      <c r="H1235" s="457">
        <f>TRUNC(F1235*G1235,2)</f>
        <v>0.56000000000000005</v>
      </c>
    </row>
    <row r="1236" spans="2:8" ht="26.25" thickBot="1" x14ac:dyDescent="0.3">
      <c r="B1236" s="404" t="s">
        <v>4163</v>
      </c>
      <c r="C1236" s="404">
        <v>98746</v>
      </c>
      <c r="D1236" s="492" t="str">
        <f>IF(B1236="COMPOSICAO",(VLOOKUP(C1236,SERV_05_2021!A:D,2,FALSE)))</f>
        <v>SOLDA DE TOPO EM CHAPA/PERFIL/TUBO DE AÇO CHANFRADO, ESPESSURA=1/4''. AF_06/2018</v>
      </c>
      <c r="E1236" s="493" t="str">
        <f>IF(B1236="COMPOSICAO",(VLOOKUP(C1236,SERV_05_2021!A:D,3,FALSE)))</f>
        <v>M</v>
      </c>
      <c r="F1236" s="451">
        <v>6.0000000000000001E-3</v>
      </c>
      <c r="G1236" s="406">
        <f>IFERROR(VLOOKUP(C1236,INS_05_2021!A:D,4,0),VLOOKUP(C1236,SERV_05_2021!A:E,4,0))</f>
        <v>39.89</v>
      </c>
      <c r="H1236" s="457">
        <f>TRUNC(F1236*G1236,2)</f>
        <v>0.23</v>
      </c>
    </row>
    <row r="1237" spans="2:8" s="297" customFormat="1" ht="13.5" thickBot="1" x14ac:dyDescent="0.3">
      <c r="B1237" s="494"/>
      <c r="C1237" s="494"/>
      <c r="D1237" s="495"/>
      <c r="E1237" s="494"/>
      <c r="F1237" s="496"/>
      <c r="G1237" s="497"/>
      <c r="H1237" s="472">
        <f>SUM(H1233:H1236)</f>
        <v>12.46</v>
      </c>
    </row>
    <row r="1239" spans="2:8" ht="38.25" x14ac:dyDescent="0.25">
      <c r="B1239" s="401" t="s">
        <v>4160</v>
      </c>
      <c r="C1239" s="401" t="s">
        <v>13845</v>
      </c>
      <c r="D1239" s="448" t="s">
        <v>3217</v>
      </c>
      <c r="E1239" s="401" t="s">
        <v>1256</v>
      </c>
      <c r="F1239" s="449" t="s">
        <v>4165</v>
      </c>
      <c r="G1239" s="403" t="s">
        <v>4166</v>
      </c>
      <c r="H1239" s="223" t="s">
        <v>4167</v>
      </c>
    </row>
    <row r="1240" spans="2:8" ht="51" x14ac:dyDescent="0.25">
      <c r="B1240" s="404" t="s">
        <v>4163</v>
      </c>
      <c r="C1240" s="404">
        <v>5684</v>
      </c>
      <c r="D1240" s="492" t="str">
        <f>IF(B1240="COMPOSICAO",(VLOOKUP(C1240,SERV_05_2021!A:D,2,FALSE)))</f>
        <v>ROLO COMPACTADOR VIBRATÓRIO DE UM CILINDRO AÇO LISO, POTÊNCIA 80 HP, PESO OPERACIONAL MÁXIMO 8,1 T, IMPACTO DINÂMICO 16,15 / 9,5 T, LARGURA DE TRABALHO 1,68 M - CHP DIURNO. AF_06/2014</v>
      </c>
      <c r="E1240" s="493" t="str">
        <f>IF(B1240="COMPOSICAO",(VLOOKUP(C1240,SERV_05_2021!A:D,3,FALSE)))</f>
        <v>CHP</v>
      </c>
      <c r="F1240" s="451">
        <v>5.0000000000000001E-3</v>
      </c>
      <c r="G1240" s="406">
        <f>IFERROR(VLOOKUP(C1240,INS_05_2021!A:D,4,0),VLOOKUP(C1240,SERV_05_2021!A:E,4,0))</f>
        <v>104.84</v>
      </c>
      <c r="H1240" s="457">
        <f>TRUNC(F1240*G1240,2)</f>
        <v>0.52</v>
      </c>
    </row>
    <row r="1241" spans="2:8" ht="25.5" x14ac:dyDescent="0.25">
      <c r="B1241" s="404" t="s">
        <v>4163</v>
      </c>
      <c r="C1241" s="404">
        <v>5921</v>
      </c>
      <c r="D1241" s="492" t="str">
        <f>IF(B1241="COMPOSICAO",(VLOOKUP(C1241,SERV_05_2021!A:D,2,FALSE)))</f>
        <v>GRADE DE DISCO REBOCÁVEL COM 20 DISCOS 24" X 6 MM COM PNEUS PARA TRANSPORTE - CHP DIURNO. AF_06/2014</v>
      </c>
      <c r="E1241" s="493" t="str">
        <f>IF(B1241="COMPOSICAO",(VLOOKUP(C1241,SERV_05_2021!A:D,3,FALSE)))</f>
        <v>CHP</v>
      </c>
      <c r="F1241" s="451">
        <v>0.01</v>
      </c>
      <c r="G1241" s="406">
        <f>IFERROR(VLOOKUP(C1241,INS_05_2021!A:D,4,0),VLOOKUP(C1241,SERV_05_2021!A:E,4,0))</f>
        <v>4.0999999999999996</v>
      </c>
      <c r="H1241" s="457">
        <f t="shared" ref="H1241:H1246" si="31">TRUNC(F1241*G1241,2)</f>
        <v>0.04</v>
      </c>
    </row>
    <row r="1242" spans="2:8" ht="38.25" x14ac:dyDescent="0.25">
      <c r="B1242" s="404" t="s">
        <v>4163</v>
      </c>
      <c r="C1242" s="404">
        <v>5932</v>
      </c>
      <c r="D1242" s="492" t="str">
        <f>IF(B1242="COMPOSICAO",(VLOOKUP(C1242,SERV_05_2021!A:D,2,FALSE)))</f>
        <v>MOTONIVELADORA POTÊNCIA BÁSICA LÍQUIDA (PRIMEIRA MARCHA) 125 HP, PESO BRUTO 13032 KG, LARGURA DA LÂMINA DE 3,7 M - CHP DIURNO. AF_06/2014</v>
      </c>
      <c r="E1242" s="493" t="str">
        <f>IF(B1242="COMPOSICAO",(VLOOKUP(C1242,SERV_05_2021!A:D,3,FALSE)))</f>
        <v>CHP</v>
      </c>
      <c r="F1242" s="451">
        <v>5.0000000000000001E-3</v>
      </c>
      <c r="G1242" s="406">
        <f>IFERROR(VLOOKUP(C1242,INS_05_2021!A:D,4,0),VLOOKUP(C1242,SERV_05_2021!A:E,4,0))</f>
        <v>162.02000000000001</v>
      </c>
      <c r="H1242" s="457">
        <f>TRUNC(F1242*G1242,2)</f>
        <v>0.81</v>
      </c>
    </row>
    <row r="1243" spans="2:8" ht="51" x14ac:dyDescent="0.25">
      <c r="B1243" s="404" t="s">
        <v>4163</v>
      </c>
      <c r="C1243" s="404">
        <v>6259</v>
      </c>
      <c r="D1243" s="492" t="str">
        <f>IF(B1243="COMPOSICAO",(VLOOKUP(C1243,SERV_05_2021!A:D,2,FALSE)))</f>
        <v>CAMINHÃO PIPA 6.000 L, PESO BRUTO TOTAL 13.000 KG, DISTÂNCIA ENTRE EIXOS 4,80 M, POTÊNCIA 189 CV INCLUSIVE TANQUE DE AÇO PARA TRANSPORTE DE ÁGUA, CAPACIDADE 6 M3 - CHP DIURNO. AF_06/2014</v>
      </c>
      <c r="E1243" s="493" t="str">
        <f>IF(B1243="COMPOSICAO",(VLOOKUP(C1243,SERV_05_2021!A:D,3,FALSE)))</f>
        <v>CHP</v>
      </c>
      <c r="F1243" s="451">
        <v>0.01</v>
      </c>
      <c r="G1243" s="406">
        <f>IFERROR(VLOOKUP(C1243,INS_05_2021!A:D,4,0),VLOOKUP(C1243,SERV_05_2021!A:E,4,0))</f>
        <v>179.51</v>
      </c>
      <c r="H1243" s="457">
        <f>TRUNC(F1243*G1243,2)</f>
        <v>1.79</v>
      </c>
    </row>
    <row r="1244" spans="2:8" ht="51" x14ac:dyDescent="0.25">
      <c r="B1244" s="404" t="s">
        <v>4163</v>
      </c>
      <c r="C1244" s="404">
        <v>7049</v>
      </c>
      <c r="D1244" s="492" t="str">
        <f>IF(B1244="COMPOSICAO",(VLOOKUP(C1244,SERV_05_2021!A:D,2,FALSE)))</f>
        <v>ROLO COMPACTADOR PE DE CARNEIRO VIBRATORIO, POTENCIA 125 HP, PESO OPERACIONAL SEM/COM LASTRO 11,95 / 13,30 T, IMPACTO DINAMICO 38,5 / 22,5 T, LARGURA DE TRABALHO 2,15 M - CHP DIURNO. AF_06/2014</v>
      </c>
      <c r="E1244" s="493" t="str">
        <f>IF(B1244="COMPOSICAO",(VLOOKUP(C1244,SERV_05_2021!A:D,3,FALSE)))</f>
        <v>CHP</v>
      </c>
      <c r="F1244" s="451">
        <v>0.01</v>
      </c>
      <c r="G1244" s="406">
        <f>IFERROR(VLOOKUP(C1244,INS_05_2021!A:D,4,0),VLOOKUP(C1244,SERV_05_2021!A:E,4,0))</f>
        <v>148.18</v>
      </c>
      <c r="H1244" s="457">
        <f>TRUNC(F1244*G1244,2)</f>
        <v>1.48</v>
      </c>
    </row>
    <row r="1245" spans="2:8" x14ac:dyDescent="0.25">
      <c r="B1245" s="404" t="s">
        <v>4163</v>
      </c>
      <c r="C1245" s="404">
        <v>88316</v>
      </c>
      <c r="D1245" s="492" t="str">
        <f>IF(B1245="COMPOSICAO",(VLOOKUP(C1245,SERV_05_2021!A:D,2,FALSE)))</f>
        <v>SERVENTE COM ENCARGOS COMPLEMENTARES</v>
      </c>
      <c r="E1245" s="493" t="str">
        <f>IF(B1245="COMPOSICAO",(VLOOKUP(C1245,SERV_05_2021!A:D,3,FALSE)))</f>
        <v>H</v>
      </c>
      <c r="F1245" s="451">
        <v>0.03</v>
      </c>
      <c r="G1245" s="406">
        <f>IFERROR(VLOOKUP(C1245,INS_05_2021!A:D,4,0),VLOOKUP(C1245,SERV_05_2021!A:E,4,0))</f>
        <v>14.02</v>
      </c>
      <c r="H1245" s="457">
        <f t="shared" si="31"/>
        <v>0.42</v>
      </c>
    </row>
    <row r="1246" spans="2:8" ht="26.25" thickBot="1" x14ac:dyDescent="0.3">
      <c r="B1246" s="404" t="s">
        <v>4163</v>
      </c>
      <c r="C1246" s="404">
        <v>89035</v>
      </c>
      <c r="D1246" s="492" t="str">
        <f>IF(B1246="COMPOSICAO",(VLOOKUP(C1246,SERV_05_2021!A:D,2,FALSE)))</f>
        <v>TRATOR DE PNEUS, POTÊNCIA 85 CV, TRAÇÃO 4X4, PESO COM LASTRO DE 4.675 KG - CHP DIURNO. AF_06/2014</v>
      </c>
      <c r="E1246" s="493" t="str">
        <f>IF(B1246="COMPOSICAO",(VLOOKUP(C1246,SERV_05_2021!A:D,3,FALSE)))</f>
        <v>CHP</v>
      </c>
      <c r="F1246" s="451">
        <v>0.01</v>
      </c>
      <c r="G1246" s="406">
        <f>IFERROR(VLOOKUP(C1246,INS_05_2021!A:D,4,0),VLOOKUP(C1246,SERV_05_2021!A:E,4,0))</f>
        <v>131.13999999999999</v>
      </c>
      <c r="H1246" s="457">
        <f t="shared" si="31"/>
        <v>1.31</v>
      </c>
    </row>
    <row r="1247" spans="2:8" s="297" customFormat="1" ht="13.5" thickBot="1" x14ac:dyDescent="0.3">
      <c r="B1247" s="494"/>
      <c r="C1247" s="494"/>
      <c r="D1247" s="495"/>
      <c r="E1247" s="494"/>
      <c r="F1247" s="496"/>
      <c r="G1247" s="497"/>
      <c r="H1247" s="472">
        <f>SUM(H1240:H1246)</f>
        <v>6.370000000000001</v>
      </c>
    </row>
    <row r="1249" spans="1:8" ht="25.5" x14ac:dyDescent="0.25">
      <c r="B1249" s="401" t="s">
        <v>4160</v>
      </c>
      <c r="C1249" s="401" t="s">
        <v>13846</v>
      </c>
      <c r="D1249" s="448" t="s">
        <v>3029</v>
      </c>
      <c r="E1249" s="401" t="s">
        <v>239</v>
      </c>
      <c r="F1249" s="449" t="s">
        <v>4165</v>
      </c>
      <c r="G1249" s="403" t="s">
        <v>4166</v>
      </c>
      <c r="H1249" s="223" t="s">
        <v>4167</v>
      </c>
    </row>
    <row r="1250" spans="1:8" ht="25.5" x14ac:dyDescent="0.25">
      <c r="A1250" s="501" t="s">
        <v>4109</v>
      </c>
      <c r="B1250" s="404" t="s">
        <v>4161</v>
      </c>
      <c r="C1250" s="404">
        <v>118</v>
      </c>
      <c r="D1250" s="492" t="str">
        <f>IF(B1250="INSUMO",(VLOOKUP(C1250,INS_05_21!A:D,2,FALSE)))</f>
        <v>PASTA VEDA JUNTAS/ROSCA, LATA DE *500* G, PARA INSTALACOES DE GAS E OUTROS</v>
      </c>
      <c r="E1250" s="493" t="str">
        <f>IF(B1250="INSUMO",(VLOOKUP(C1250,INS_05_21!A:D,3,FALSE)))</f>
        <v xml:space="preserve">UN    </v>
      </c>
      <c r="F1250" s="451">
        <v>2.4E-2</v>
      </c>
      <c r="G1250" s="406">
        <f>IFERROR(VLOOKUP(C1250,INS_05_2021!A:D,4,0),VLOOKUP(C1250,SERV_05_2021!A:E,4,0))</f>
        <v>112.4</v>
      </c>
      <c r="H1250" s="457">
        <f>TRUNC(F1250*G1250,2)</f>
        <v>2.69</v>
      </c>
    </row>
    <row r="1251" spans="1:8" x14ac:dyDescent="0.25">
      <c r="B1251" s="404" t="s">
        <v>4161</v>
      </c>
      <c r="C1251" s="404">
        <v>3146</v>
      </c>
      <c r="D1251" s="492" t="str">
        <f>IF(B1251="INSUMO",(VLOOKUP(C1251,INS_05_21!A:D,2,FALSE)))</f>
        <v>FITA VEDA ROSCA EM ROLOS DE 18 MM X 10 M (L X C)</v>
      </c>
      <c r="E1251" s="502" t="str">
        <f>IF(B1251="INSUMO",(VLOOKUP(C1251,INS_05_21!A:D,3,FALSE)))</f>
        <v xml:space="preserve">UN    </v>
      </c>
      <c r="F1251" s="451">
        <v>7.0000000000000007E-2</v>
      </c>
      <c r="G1251" s="406">
        <f>IFERROR(VLOOKUP(C1251,INS_05_2021!A:D,4,0),VLOOKUP(C1251,SERV_05_2021!A:E,4,0))</f>
        <v>4.97</v>
      </c>
      <c r="H1251" s="457">
        <f>TRUNC(F1251*G1251,2)</f>
        <v>0.34</v>
      </c>
    </row>
    <row r="1252" spans="1:8" ht="25.5" x14ac:dyDescent="0.25">
      <c r="B1252" s="404" t="s">
        <v>4161</v>
      </c>
      <c r="C1252" s="404">
        <v>10233</v>
      </c>
      <c r="D1252" s="492" t="str">
        <f>IF(B1252="INSUMO",(VLOOKUP(C1252,INS_05_21!A:D,2,FALSE)))</f>
        <v>VALVULA DE RETENCAO DE BRONZE, PE COM CRIVOS, EXTREMIDADE COM ROSCA, DE 1 1/4", PARA FUNDO DE POCO</v>
      </c>
      <c r="E1252" s="502" t="str">
        <f>IF(B1252="INSUMO",(VLOOKUP(C1252,INS_05_21!A:D,3,FALSE)))</f>
        <v xml:space="preserve">UN    </v>
      </c>
      <c r="F1252" s="451">
        <v>1</v>
      </c>
      <c r="G1252" s="406">
        <f>IFERROR(VLOOKUP(C1252,INS_05_2021!A:D,4,0),VLOOKUP(C1252,SERV_05_2021!A:E,4,0))</f>
        <v>89.61</v>
      </c>
      <c r="H1252" s="457">
        <f>TRUNC(F1252*G1252,2)</f>
        <v>89.61</v>
      </c>
    </row>
    <row r="1253" spans="1:8" ht="25.5" x14ac:dyDescent="0.25">
      <c r="B1253" s="404" t="s">
        <v>4163</v>
      </c>
      <c r="C1253" s="404">
        <v>88248</v>
      </c>
      <c r="D1253" s="492" t="str">
        <f>IF(B1253="COMPOSICAO",(VLOOKUP(C1253,SERV_05_2021!A:D,2,FALSE)))</f>
        <v>AUXILIAR DE ENCANADOR OU BOMBEIRO HIDRÁULICO COM ENCARGOS COMPLEMENTARES</v>
      </c>
      <c r="E1253" s="493" t="str">
        <f>IF(B1253="COMPOSICAO",(VLOOKUP(C1253,SERV_05_2021!A:D,3,FALSE)))</f>
        <v>H</v>
      </c>
      <c r="F1253" s="451">
        <v>0.55000000000000004</v>
      </c>
      <c r="G1253" s="406">
        <f>IFERROR(VLOOKUP(C1253,INS_05_2021!A:D,4,0),VLOOKUP(C1253,SERV_05_2021!A:E,4,0))</f>
        <v>13.48</v>
      </c>
      <c r="H1253" s="457">
        <f>TRUNC(F1253*G1253,2)</f>
        <v>7.41</v>
      </c>
    </row>
    <row r="1254" spans="1:8" ht="26.25" thickBot="1" x14ac:dyDescent="0.3">
      <c r="B1254" s="404" t="s">
        <v>4163</v>
      </c>
      <c r="C1254" s="404">
        <v>88267</v>
      </c>
      <c r="D1254" s="492" t="str">
        <f>IF(B1254="COMPOSICAO",(VLOOKUP(C1254,SERV_05_2021!A:D,2,FALSE)))</f>
        <v>ENCANADOR OU BOMBEIRO HIDRÁULICO COM ENCARGOS COMPLEMENTARES</v>
      </c>
      <c r="E1254" s="493" t="str">
        <f>IF(B1254="COMPOSICAO",(VLOOKUP(C1254,SERV_05_2021!A:D,3,FALSE)))</f>
        <v>H</v>
      </c>
      <c r="F1254" s="451">
        <v>0.55000000000000004</v>
      </c>
      <c r="G1254" s="406">
        <f>IFERROR(VLOOKUP(C1254,INS_05_2021!A:D,4,0),VLOOKUP(C1254,SERV_05_2021!A:E,4,0))</f>
        <v>17.66</v>
      </c>
      <c r="H1254" s="457">
        <f>TRUNC(F1254*G1254,2)</f>
        <v>9.7100000000000009</v>
      </c>
    </row>
    <row r="1255" spans="1:8" s="297" customFormat="1" ht="13.5" thickBot="1" x14ac:dyDescent="0.3">
      <c r="B1255" s="494"/>
      <c r="C1255" s="494"/>
      <c r="D1255" s="495"/>
      <c r="E1255" s="494"/>
      <c r="F1255" s="496"/>
      <c r="G1255" s="497"/>
      <c r="H1255" s="472">
        <f>SUM(H1250:H1254)</f>
        <v>109.75999999999999</v>
      </c>
    </row>
    <row r="1257" spans="1:8" ht="25.5" x14ac:dyDescent="0.25">
      <c r="B1257" s="401" t="s">
        <v>4160</v>
      </c>
      <c r="C1257" s="401" t="s">
        <v>13847</v>
      </c>
      <c r="D1257" s="448" t="s">
        <v>1872</v>
      </c>
      <c r="E1257" s="401" t="s">
        <v>239</v>
      </c>
      <c r="F1257" s="449" t="s">
        <v>4165</v>
      </c>
      <c r="G1257" s="403" t="s">
        <v>4166</v>
      </c>
      <c r="H1257" s="223" t="s">
        <v>4167</v>
      </c>
    </row>
    <row r="1258" spans="1:8" ht="25.5" x14ac:dyDescent="0.25">
      <c r="B1258" s="404" t="s">
        <v>4161</v>
      </c>
      <c r="C1258" s="404">
        <v>2377</v>
      </c>
      <c r="D1258" s="492" t="str">
        <f>IF(B1258="INSUMO",(VLOOKUP(C1258,INS_05_21!A:D,2,FALSE)))</f>
        <v>DISJUNTOR TERMOMAGNETICO TRIPOLAR 200 A / 600 V, TIPO FXD / ICC - 35 KA</v>
      </c>
      <c r="E1258" s="502" t="str">
        <f>IF(B1258="INSUMO",(VLOOKUP(C1258,INS_05_21!A:D,3,FALSE)))</f>
        <v xml:space="preserve">UN    </v>
      </c>
      <c r="F1258" s="451">
        <v>1</v>
      </c>
      <c r="G1258" s="406">
        <f>IFERROR(VLOOKUP(C1258,INS_05_2021!A:D,4,0),VLOOKUP(C1258,SERV_05_2021!A:E,4,0))</f>
        <v>499.63</v>
      </c>
      <c r="H1258" s="457">
        <f>TRUNC(F1258*G1258,2)</f>
        <v>499.63</v>
      </c>
    </row>
    <row r="1259" spans="1:8" x14ac:dyDescent="0.25">
      <c r="B1259" s="404" t="s">
        <v>4163</v>
      </c>
      <c r="C1259" s="404">
        <v>88247</v>
      </c>
      <c r="D1259" s="492" t="str">
        <f>IF(B1259="COMPOSICAO",(VLOOKUP(C1259,SERV_05_2021!A:D,2,FALSE)))</f>
        <v>AUXILIAR DE ELETRICISTA COM ENCARGOS COMPLEMENTARES</v>
      </c>
      <c r="E1259" s="493" t="str">
        <f>IF(B1259="COMPOSICAO",(VLOOKUP(C1259,SERV_05_2021!A:D,3,FALSE)))</f>
        <v>H</v>
      </c>
      <c r="F1259" s="451">
        <v>0.4</v>
      </c>
      <c r="G1259" s="406">
        <f>IFERROR(VLOOKUP(C1259,INS_05_2021!A:D,4,0),VLOOKUP(C1259,SERV_05_2021!A:E,4,0))</f>
        <v>14</v>
      </c>
      <c r="H1259" s="457">
        <f>TRUNC(F1259*G1259,2)</f>
        <v>5.6</v>
      </c>
    </row>
    <row r="1260" spans="1:8" ht="13.5" thickBot="1" x14ac:dyDescent="0.3">
      <c r="B1260" s="404" t="s">
        <v>4163</v>
      </c>
      <c r="C1260" s="404">
        <v>88264</v>
      </c>
      <c r="D1260" s="492" t="str">
        <f>IF(B1260="COMPOSICAO",(VLOOKUP(C1260,SERV_05_2021!A:D,2,FALSE)))</f>
        <v>ELETRICISTA COM ENCARGOS COMPLEMENTARES</v>
      </c>
      <c r="E1260" s="493" t="str">
        <f>IF(B1260="COMPOSICAO",(VLOOKUP(C1260,SERV_05_2021!A:D,3,FALSE)))</f>
        <v>H</v>
      </c>
      <c r="F1260" s="451">
        <v>0.4</v>
      </c>
      <c r="G1260" s="406">
        <f>IFERROR(VLOOKUP(C1260,INS_05_2021!A:D,4,0),VLOOKUP(C1260,SERV_05_2021!A:E,4,0))</f>
        <v>18.3</v>
      </c>
      <c r="H1260" s="457">
        <f>TRUNC(F1260*G1260,2)</f>
        <v>7.32</v>
      </c>
    </row>
    <row r="1261" spans="1:8" s="297" customFormat="1" ht="13.5" thickBot="1" x14ac:dyDescent="0.3">
      <c r="B1261" s="494"/>
      <c r="C1261" s="494"/>
      <c r="D1261" s="495"/>
      <c r="E1261" s="494"/>
      <c r="F1261" s="496"/>
      <c r="G1261" s="497"/>
      <c r="H1261" s="472">
        <f>SUM(H1258:H1260)</f>
        <v>512.55000000000007</v>
      </c>
    </row>
    <row r="1263" spans="1:8" ht="25.5" x14ac:dyDescent="0.25">
      <c r="B1263" s="401" t="s">
        <v>4160</v>
      </c>
      <c r="C1263" s="401" t="s">
        <v>13848</v>
      </c>
      <c r="D1263" s="448" t="s">
        <v>1866</v>
      </c>
      <c r="E1263" s="401" t="s">
        <v>239</v>
      </c>
      <c r="F1263" s="449" t="s">
        <v>4165</v>
      </c>
      <c r="G1263" s="403" t="s">
        <v>4166</v>
      </c>
      <c r="H1263" s="223" t="s">
        <v>4167</v>
      </c>
    </row>
    <row r="1264" spans="1:8" x14ac:dyDescent="0.25">
      <c r="B1264" s="404" t="s">
        <v>4161</v>
      </c>
      <c r="C1264" s="404">
        <v>2388</v>
      </c>
      <c r="D1264" s="492" t="str">
        <f>IF(B1264="INSUMO",(VLOOKUP(C1264,INS_05_21!A:D,2,FALSE)))</f>
        <v>DISJUNTOR TIPO NEMA, BIPOLAR 10  ATE  50 A, TENSAO MAXIMA 415 V</v>
      </c>
      <c r="E1264" s="502" t="str">
        <f>IF(B1264="INSUMO",(VLOOKUP(C1264,INS_05_21!A:D,3,FALSE)))</f>
        <v xml:space="preserve">UN    </v>
      </c>
      <c r="F1264" s="451">
        <v>1</v>
      </c>
      <c r="G1264" s="406">
        <f>IFERROR(VLOOKUP(C1264,INS_05_2021!A:D,4,0),VLOOKUP(C1264,SERV_05_2021!A:E,4,0))</f>
        <v>57.1</v>
      </c>
      <c r="H1264" s="457">
        <f>TRUNC(F1264*G1264,2)</f>
        <v>57.1</v>
      </c>
    </row>
    <row r="1265" spans="2:8" ht="13.5" thickBot="1" x14ac:dyDescent="0.3">
      <c r="B1265" s="404" t="s">
        <v>4163</v>
      </c>
      <c r="C1265" s="404">
        <v>88264</v>
      </c>
      <c r="D1265" s="492" t="str">
        <f>IF(B1265="COMPOSICAO",(VLOOKUP(C1265,SERV_05_2021!A:D,2,FALSE)))</f>
        <v>ELETRICISTA COM ENCARGOS COMPLEMENTARES</v>
      </c>
      <c r="E1265" s="493" t="str">
        <f>IF(B1265="COMPOSICAO",(VLOOKUP(C1265,SERV_05_2021!A:D,3,FALSE)))</f>
        <v>H</v>
      </c>
      <c r="F1265" s="451">
        <v>0.15</v>
      </c>
      <c r="G1265" s="406">
        <f>IFERROR(VLOOKUP(C1265,INS_05_2021!A:D,4,0),VLOOKUP(C1265,SERV_05_2021!A:E,4,0))</f>
        <v>18.3</v>
      </c>
      <c r="H1265" s="457">
        <f>TRUNC(F1265*G1265,2)</f>
        <v>2.74</v>
      </c>
    </row>
    <row r="1266" spans="2:8" s="297" customFormat="1" ht="13.5" thickBot="1" x14ac:dyDescent="0.3">
      <c r="B1266" s="494"/>
      <c r="C1266" s="494"/>
      <c r="D1266" s="495"/>
      <c r="E1266" s="494"/>
      <c r="F1266" s="496"/>
      <c r="G1266" s="497"/>
      <c r="H1266" s="472">
        <f>SUM(H1264:H1265)</f>
        <v>59.84</v>
      </c>
    </row>
    <row r="1268" spans="2:8" ht="25.5" x14ac:dyDescent="0.25">
      <c r="B1268" s="401" t="s">
        <v>4160</v>
      </c>
      <c r="C1268" s="401" t="s">
        <v>13849</v>
      </c>
      <c r="D1268" s="448" t="s">
        <v>1867</v>
      </c>
      <c r="E1268" s="401" t="s">
        <v>239</v>
      </c>
      <c r="F1268" s="449" t="s">
        <v>4165</v>
      </c>
      <c r="G1268" s="403" t="s">
        <v>4166</v>
      </c>
      <c r="H1268" s="223" t="s">
        <v>4167</v>
      </c>
    </row>
    <row r="1269" spans="2:8" ht="25.5" x14ac:dyDescent="0.25">
      <c r="B1269" s="404" t="s">
        <v>4161</v>
      </c>
      <c r="C1269" s="404">
        <v>2392</v>
      </c>
      <c r="D1269" s="492" t="str">
        <f>IF(B1269="INSUMO",(VLOOKUP(C1269,INS_05_21!A:D,2,FALSE)))</f>
        <v>DISJUNTOR TIPO NEMA, TRIPOLAR 10  ATE  50A, TENSAO MAXIMA DE 415 V</v>
      </c>
      <c r="E1269" s="502" t="str">
        <f>IF(B1269="INSUMO",(VLOOKUP(C1269,INS_05_21!A:D,3,FALSE)))</f>
        <v xml:space="preserve">UN    </v>
      </c>
      <c r="F1269" s="451">
        <v>1</v>
      </c>
      <c r="G1269" s="406">
        <f>IFERROR(VLOOKUP(C1269,INS_05_2021!A:D,4,0),VLOOKUP(C1269,SERV_05_2021!A:E,4,0))</f>
        <v>71.22</v>
      </c>
      <c r="H1269" s="457">
        <f>TRUNC(F1269*G1269,2)</f>
        <v>71.22</v>
      </c>
    </row>
    <row r="1270" spans="2:8" x14ac:dyDescent="0.25">
      <c r="B1270" s="404" t="s">
        <v>4163</v>
      </c>
      <c r="C1270" s="404">
        <v>88247</v>
      </c>
      <c r="D1270" s="492" t="str">
        <f>IF(B1270="COMPOSICAO",(VLOOKUP(C1270,SERV_05_2021!A:D,2,FALSE)))</f>
        <v>AUXILIAR DE ELETRICISTA COM ENCARGOS COMPLEMENTARES</v>
      </c>
      <c r="E1270" s="493" t="str">
        <f>IF(B1270="COMPOSICAO",(VLOOKUP(C1270,SERV_05_2021!A:D,3,FALSE)))</f>
        <v>H</v>
      </c>
      <c r="F1270" s="451">
        <v>0.4</v>
      </c>
      <c r="G1270" s="406">
        <f>IFERROR(VLOOKUP(C1270,INS_05_2021!A:D,4,0),VLOOKUP(C1270,SERV_05_2021!A:E,4,0))</f>
        <v>14</v>
      </c>
      <c r="H1270" s="457">
        <f>TRUNC(F1270*G1270,2)</f>
        <v>5.6</v>
      </c>
    </row>
    <row r="1271" spans="2:8" ht="13.5" thickBot="1" x14ac:dyDescent="0.3">
      <c r="B1271" s="404" t="s">
        <v>4163</v>
      </c>
      <c r="C1271" s="404">
        <v>88264</v>
      </c>
      <c r="D1271" s="492" t="str">
        <f>IF(B1271="COMPOSICAO",(VLOOKUP(C1271,SERV_05_2021!A:D,2,FALSE)))</f>
        <v>ELETRICISTA COM ENCARGOS COMPLEMENTARES</v>
      </c>
      <c r="E1271" s="493" t="str">
        <f>IF(B1271="COMPOSICAO",(VLOOKUP(C1271,SERV_05_2021!A:D,3,FALSE)))</f>
        <v>H</v>
      </c>
      <c r="F1271" s="451">
        <v>0.4</v>
      </c>
      <c r="G1271" s="406">
        <f>IFERROR(VLOOKUP(C1271,INS_05_2021!A:D,4,0),VLOOKUP(C1271,SERV_05_2021!A:E,4,0))</f>
        <v>18.3</v>
      </c>
      <c r="H1271" s="457">
        <f>TRUNC(F1271*G1271,2)</f>
        <v>7.32</v>
      </c>
    </row>
    <row r="1272" spans="2:8" s="297" customFormat="1" ht="13.5" thickBot="1" x14ac:dyDescent="0.3">
      <c r="B1272" s="494"/>
      <c r="C1272" s="494"/>
      <c r="D1272" s="495"/>
      <c r="E1272" s="494"/>
      <c r="F1272" s="496"/>
      <c r="G1272" s="497"/>
      <c r="H1272" s="472">
        <f>SUM(H1269:H1271)</f>
        <v>84.139999999999986</v>
      </c>
    </row>
    <row r="1274" spans="2:8" ht="25.5" x14ac:dyDescent="0.25">
      <c r="B1274" s="401" t="s">
        <v>4160</v>
      </c>
      <c r="C1274" s="401" t="s">
        <v>13850</v>
      </c>
      <c r="D1274" s="448" t="s">
        <v>1868</v>
      </c>
      <c r="E1274" s="401" t="s">
        <v>239</v>
      </c>
      <c r="F1274" s="449" t="s">
        <v>4165</v>
      </c>
      <c r="G1274" s="403" t="s">
        <v>4166</v>
      </c>
      <c r="H1274" s="223" t="s">
        <v>4167</v>
      </c>
    </row>
    <row r="1275" spans="2:8" ht="25.5" x14ac:dyDescent="0.25">
      <c r="B1275" s="404" t="s">
        <v>4161</v>
      </c>
      <c r="C1275" s="404">
        <v>2373</v>
      </c>
      <c r="D1275" s="492" t="str">
        <f>IF(B1275="INSUMO",(VLOOKUP(C1275,INS_05_21!A:D,2,FALSE)))</f>
        <v>DISJUNTOR TIPO NEMA, TRIPOLAR 60 ATE 100 A, TENSAO MAXIMA DE 415 V</v>
      </c>
      <c r="E1275" s="502" t="str">
        <f>IF(B1275="INSUMO",(VLOOKUP(C1275,INS_05_21!A:D,3,FALSE)))</f>
        <v xml:space="preserve">UN    </v>
      </c>
      <c r="F1275" s="451">
        <v>1</v>
      </c>
      <c r="G1275" s="406">
        <f>IFERROR(VLOOKUP(C1275,INS_05_2021!A:D,4,0),VLOOKUP(C1275,SERV_05_2021!A:E,4,0))</f>
        <v>100.34</v>
      </c>
      <c r="H1275" s="457">
        <f>TRUNC(F1275*G1275,2)</f>
        <v>100.34</v>
      </c>
    </row>
    <row r="1276" spans="2:8" x14ac:dyDescent="0.25">
      <c r="B1276" s="404" t="s">
        <v>4163</v>
      </c>
      <c r="C1276" s="404">
        <v>88247</v>
      </c>
      <c r="D1276" s="492" t="str">
        <f>IF(B1276="COMPOSICAO",(VLOOKUP(C1276,SERV_05_2021!A:D,2,FALSE)))</f>
        <v>AUXILIAR DE ELETRICISTA COM ENCARGOS COMPLEMENTARES</v>
      </c>
      <c r="E1276" s="493" t="str">
        <f>IF(B1276="COMPOSICAO",(VLOOKUP(C1276,SERV_05_2021!A:D,3,FALSE)))</f>
        <v>H</v>
      </c>
      <c r="F1276" s="451">
        <v>0.4</v>
      </c>
      <c r="G1276" s="406">
        <f>IFERROR(VLOOKUP(C1276,INS_05_2021!A:D,4,0),VLOOKUP(C1276,SERV_05_2021!A:E,4,0))</f>
        <v>14</v>
      </c>
      <c r="H1276" s="457">
        <f>TRUNC(F1276*G1276,2)</f>
        <v>5.6</v>
      </c>
    </row>
    <row r="1277" spans="2:8" ht="13.5" thickBot="1" x14ac:dyDescent="0.3">
      <c r="B1277" s="404" t="s">
        <v>4163</v>
      </c>
      <c r="C1277" s="404">
        <v>88264</v>
      </c>
      <c r="D1277" s="492" t="str">
        <f>IF(B1277="COMPOSICAO",(VLOOKUP(C1277,SERV_05_2021!A:D,2,FALSE)))</f>
        <v>ELETRICISTA COM ENCARGOS COMPLEMENTARES</v>
      </c>
      <c r="E1277" s="493" t="str">
        <f>IF(B1277="COMPOSICAO",(VLOOKUP(C1277,SERV_05_2021!A:D,3,FALSE)))</f>
        <v>H</v>
      </c>
      <c r="F1277" s="451">
        <v>0.4</v>
      </c>
      <c r="G1277" s="406">
        <f>IFERROR(VLOOKUP(C1277,INS_05_2021!A:D,4,0),VLOOKUP(C1277,SERV_05_2021!A:E,4,0))</f>
        <v>18.3</v>
      </c>
      <c r="H1277" s="457">
        <f>TRUNC(F1277*G1277,2)</f>
        <v>7.32</v>
      </c>
    </row>
    <row r="1278" spans="2:8" s="297" customFormat="1" ht="13.5" thickBot="1" x14ac:dyDescent="0.3">
      <c r="B1278" s="494"/>
      <c r="C1278" s="494"/>
      <c r="D1278" s="495"/>
      <c r="E1278" s="494"/>
      <c r="F1278" s="496"/>
      <c r="G1278" s="497"/>
      <c r="H1278" s="472">
        <f>SUM(H1275:H1277)</f>
        <v>113.25999999999999</v>
      </c>
    </row>
    <row r="1280" spans="2:8" ht="25.5" x14ac:dyDescent="0.25">
      <c r="B1280" s="401" t="s">
        <v>4160</v>
      </c>
      <c r="C1280" s="401" t="s">
        <v>13851</v>
      </c>
      <c r="D1280" s="448" t="s">
        <v>1869</v>
      </c>
      <c r="E1280" s="401" t="s">
        <v>239</v>
      </c>
      <c r="F1280" s="449" t="s">
        <v>4165</v>
      </c>
      <c r="G1280" s="403" t="s">
        <v>4166</v>
      </c>
      <c r="H1280" s="223" t="s">
        <v>4167</v>
      </c>
    </row>
    <row r="1281" spans="2:8" x14ac:dyDescent="0.25">
      <c r="B1281" s="404" t="s">
        <v>4161</v>
      </c>
      <c r="C1281" s="404">
        <v>2391</v>
      </c>
      <c r="D1281" s="492" t="str">
        <f>IF(B1281="INSUMO",(VLOOKUP(C1281,INS_05_21!A:D,2,FALSE)))</f>
        <v>DISJUNTOR TERMOMAGNETICO TRIPOLAR 125A</v>
      </c>
      <c r="E1281" s="502" t="str">
        <f>IF(B1281="INSUMO",(VLOOKUP(C1281,INS_05_21!A:D,3,FALSE)))</f>
        <v xml:space="preserve">UN    </v>
      </c>
      <c r="F1281" s="451">
        <v>1</v>
      </c>
      <c r="G1281" s="406">
        <f>IFERROR(VLOOKUP(C1281,INS_05_2021!A:D,4,0),VLOOKUP(C1281,SERV_05_2021!A:E,4,0))</f>
        <v>313.82</v>
      </c>
      <c r="H1281" s="457">
        <f>TRUNC(F1281*G1281,2)</f>
        <v>313.82</v>
      </c>
    </row>
    <row r="1282" spans="2:8" x14ac:dyDescent="0.25">
      <c r="B1282" s="404" t="s">
        <v>4163</v>
      </c>
      <c r="C1282" s="404">
        <v>88247</v>
      </c>
      <c r="D1282" s="492" t="str">
        <f>IF(B1282="COMPOSICAO",(VLOOKUP(C1282,SERV_05_2021!A:D,2,FALSE)))</f>
        <v>AUXILIAR DE ELETRICISTA COM ENCARGOS COMPLEMENTARES</v>
      </c>
      <c r="E1282" s="493" t="str">
        <f>IF(B1282="COMPOSICAO",(VLOOKUP(C1282,SERV_05_2021!A:D,3,FALSE)))</f>
        <v>H</v>
      </c>
      <c r="F1282" s="451">
        <v>0.4</v>
      </c>
      <c r="G1282" s="406">
        <f>IFERROR(VLOOKUP(C1282,INS_05_2021!A:D,4,0),VLOOKUP(C1282,SERV_05_2021!A:E,4,0))</f>
        <v>14</v>
      </c>
      <c r="H1282" s="457">
        <f>TRUNC(F1282*G1282,2)</f>
        <v>5.6</v>
      </c>
    </row>
    <row r="1283" spans="2:8" ht="13.5" thickBot="1" x14ac:dyDescent="0.3">
      <c r="B1283" s="404" t="s">
        <v>4163</v>
      </c>
      <c r="C1283" s="404">
        <v>88264</v>
      </c>
      <c r="D1283" s="492" t="str">
        <f>IF(B1283="COMPOSICAO",(VLOOKUP(C1283,SERV_05_2021!A:D,2,FALSE)))</f>
        <v>ELETRICISTA COM ENCARGOS COMPLEMENTARES</v>
      </c>
      <c r="E1283" s="493" t="str">
        <f>IF(B1283="COMPOSICAO",(VLOOKUP(C1283,SERV_05_2021!A:D,3,FALSE)))</f>
        <v>H</v>
      </c>
      <c r="F1283" s="451">
        <v>0.4</v>
      </c>
      <c r="G1283" s="406">
        <f>IFERROR(VLOOKUP(C1283,INS_05_2021!A:D,4,0),VLOOKUP(C1283,SERV_05_2021!A:E,4,0))</f>
        <v>18.3</v>
      </c>
      <c r="H1283" s="457">
        <f>TRUNC(F1283*G1283,2)</f>
        <v>7.32</v>
      </c>
    </row>
    <row r="1284" spans="2:8" s="297" customFormat="1" ht="13.5" thickBot="1" x14ac:dyDescent="0.3">
      <c r="B1284" s="494"/>
      <c r="C1284" s="494"/>
      <c r="D1284" s="495"/>
      <c r="E1284" s="494"/>
      <c r="F1284" s="496"/>
      <c r="G1284" s="497"/>
      <c r="H1284" s="472">
        <f>SUM(H1281:H1283)</f>
        <v>326.74</v>
      </c>
    </row>
    <row r="1286" spans="2:8" ht="25.5" x14ac:dyDescent="0.25">
      <c r="B1286" s="401" t="s">
        <v>4160</v>
      </c>
      <c r="C1286" s="401" t="s">
        <v>13852</v>
      </c>
      <c r="D1286" s="448" t="s">
        <v>1871</v>
      </c>
      <c r="E1286" s="401" t="s">
        <v>239</v>
      </c>
      <c r="F1286" s="449" t="s">
        <v>4165</v>
      </c>
      <c r="G1286" s="403" t="s">
        <v>4166</v>
      </c>
      <c r="H1286" s="223" t="s">
        <v>4167</v>
      </c>
    </row>
    <row r="1287" spans="2:8" ht="25.5" x14ac:dyDescent="0.25">
      <c r="B1287" s="404" t="s">
        <v>4161</v>
      </c>
      <c r="C1287" s="404">
        <v>2376</v>
      </c>
      <c r="D1287" s="492" t="str">
        <f>IF(B1287="INSUMO",(VLOOKUP(C1287,INS_05_21!A:D,2,FALSE)))</f>
        <v>DISJUNTOR TERMOMAGNETICO TRIPOLAR 600 A / 600 V, TIPO LXD / ICC - 40 KA</v>
      </c>
      <c r="E1287" s="502" t="str">
        <f>IF(B1287="INSUMO",(VLOOKUP(C1287,INS_05_21!A:D,3,FALSE)))</f>
        <v xml:space="preserve">UN    </v>
      </c>
      <c r="F1287" s="451">
        <v>1</v>
      </c>
      <c r="G1287" s="406">
        <f>IFERROR(VLOOKUP(C1287,INS_05_2021!A:D,4,0),VLOOKUP(C1287,SERV_05_2021!A:E,4,0))</f>
        <v>1892.93</v>
      </c>
      <c r="H1287" s="457">
        <f>TRUNC(F1287*G1287,2)</f>
        <v>1892.93</v>
      </c>
    </row>
    <row r="1288" spans="2:8" x14ac:dyDescent="0.25">
      <c r="B1288" s="404" t="s">
        <v>4163</v>
      </c>
      <c r="C1288" s="404">
        <v>88247</v>
      </c>
      <c r="D1288" s="492" t="str">
        <f>IF(B1288="COMPOSICAO",(VLOOKUP(C1288,SERV_05_2021!A:D,2,FALSE)))</f>
        <v>AUXILIAR DE ELETRICISTA COM ENCARGOS COMPLEMENTARES</v>
      </c>
      <c r="E1288" s="493" t="str">
        <f>IF(B1288="COMPOSICAO",(VLOOKUP(C1288,SERV_05_2021!A:D,3,FALSE)))</f>
        <v>H</v>
      </c>
      <c r="F1288" s="451">
        <v>0.4</v>
      </c>
      <c r="G1288" s="406">
        <f>IFERROR(VLOOKUP(C1288,INS_05_2021!A:D,4,0),VLOOKUP(C1288,SERV_05_2021!A:E,4,0))</f>
        <v>14</v>
      </c>
      <c r="H1288" s="457">
        <f>TRUNC(F1288*G1288,2)</f>
        <v>5.6</v>
      </c>
    </row>
    <row r="1289" spans="2:8" ht="13.5" thickBot="1" x14ac:dyDescent="0.3">
      <c r="B1289" s="404" t="s">
        <v>4163</v>
      </c>
      <c r="C1289" s="404">
        <v>88264</v>
      </c>
      <c r="D1289" s="492" t="str">
        <f>IF(B1289="COMPOSICAO",(VLOOKUP(C1289,SERV_05_2021!A:D,2,FALSE)))</f>
        <v>ELETRICISTA COM ENCARGOS COMPLEMENTARES</v>
      </c>
      <c r="E1289" s="493" t="str">
        <f>IF(B1289="COMPOSICAO",(VLOOKUP(C1289,SERV_05_2021!A:D,3,FALSE)))</f>
        <v>H</v>
      </c>
      <c r="F1289" s="451">
        <v>0.4</v>
      </c>
      <c r="G1289" s="406">
        <f>IFERROR(VLOOKUP(C1289,INS_05_2021!A:D,4,0),VLOOKUP(C1289,SERV_05_2021!A:E,4,0))</f>
        <v>18.3</v>
      </c>
      <c r="H1289" s="457">
        <f>TRUNC(F1289*G1289,2)</f>
        <v>7.32</v>
      </c>
    </row>
    <row r="1290" spans="2:8" s="297" customFormat="1" ht="13.5" thickBot="1" x14ac:dyDescent="0.3">
      <c r="B1290" s="494"/>
      <c r="C1290" s="494"/>
      <c r="D1290" s="495"/>
      <c r="E1290" s="494"/>
      <c r="F1290" s="496"/>
      <c r="G1290" s="497"/>
      <c r="H1290" s="472">
        <f>SUM(H1287:H1289)</f>
        <v>1905.85</v>
      </c>
    </row>
    <row r="1292" spans="2:8" ht="51" x14ac:dyDescent="0.25">
      <c r="B1292" s="401" t="s">
        <v>4160</v>
      </c>
      <c r="C1292" s="401" t="s">
        <v>13853</v>
      </c>
      <c r="D1292" s="448" t="s">
        <v>1873</v>
      </c>
      <c r="E1292" s="401" t="s">
        <v>239</v>
      </c>
      <c r="F1292" s="449" t="s">
        <v>4165</v>
      </c>
      <c r="G1292" s="403" t="s">
        <v>4166</v>
      </c>
      <c r="H1292" s="223" t="s">
        <v>4167</v>
      </c>
    </row>
    <row r="1293" spans="2:8" ht="38.25" x14ac:dyDescent="0.25">
      <c r="B1293" s="404" t="s">
        <v>4161</v>
      </c>
      <c r="C1293" s="404">
        <v>12038</v>
      </c>
      <c r="D1293" s="492" t="str">
        <f>IF(B1293="INSUMO",(VLOOKUP(C1293,INS_05_21!A:D,2,FALSE)))</f>
        <v>QUADRO DE DISTRIBUICAO COM BARRAMENTO TRIFASICO, DE SOBREPOR, EM CHAPA DE ACO GALVANIZADO, PARA 18 DISJUNTORES DIN, 100 A</v>
      </c>
      <c r="E1293" s="502" t="str">
        <f>IF(B1293="INSUMO",(VLOOKUP(C1293,INS_05_21!A:D,3,FALSE)))</f>
        <v xml:space="preserve">UN    </v>
      </c>
      <c r="F1293" s="451">
        <v>1</v>
      </c>
      <c r="G1293" s="406">
        <f>IFERROR(VLOOKUP(C1293,INS_05_2021!A:D,4,0),VLOOKUP(C1293,SERV_05_2021!A:E,4,0))</f>
        <v>463.49</v>
      </c>
      <c r="H1293" s="457">
        <f>TRUNC(F1293*G1293,2)</f>
        <v>463.49</v>
      </c>
    </row>
    <row r="1294" spans="2:8" x14ac:dyDescent="0.25">
      <c r="B1294" s="404" t="s">
        <v>4163</v>
      </c>
      <c r="C1294" s="404">
        <v>88247</v>
      </c>
      <c r="D1294" s="492" t="str">
        <f>IF(B1294="COMPOSICAO",(VLOOKUP(C1294,SERV_05_2021!A:D,2,FALSE)))</f>
        <v>AUXILIAR DE ELETRICISTA COM ENCARGOS COMPLEMENTARES</v>
      </c>
      <c r="E1294" s="493" t="str">
        <f>IF(B1294="COMPOSICAO",(VLOOKUP(C1294,SERV_05_2021!A:D,3,FALSE)))</f>
        <v>H</v>
      </c>
      <c r="F1294" s="451">
        <v>2.5</v>
      </c>
      <c r="G1294" s="406">
        <f>IFERROR(VLOOKUP(C1294,INS_05_2021!A:D,4,0),VLOOKUP(C1294,SERV_05_2021!A:E,4,0))</f>
        <v>14</v>
      </c>
      <c r="H1294" s="457">
        <f>TRUNC(F1294*G1294,2)</f>
        <v>35</v>
      </c>
    </row>
    <row r="1295" spans="2:8" ht="13.5" thickBot="1" x14ac:dyDescent="0.3">
      <c r="B1295" s="404" t="s">
        <v>4163</v>
      </c>
      <c r="C1295" s="404">
        <v>88264</v>
      </c>
      <c r="D1295" s="492" t="str">
        <f>IF(B1295="COMPOSICAO",(VLOOKUP(C1295,SERV_05_2021!A:D,2,FALSE)))</f>
        <v>ELETRICISTA COM ENCARGOS COMPLEMENTARES</v>
      </c>
      <c r="E1295" s="493" t="str">
        <f>IF(B1295="COMPOSICAO",(VLOOKUP(C1295,SERV_05_2021!A:D,3,FALSE)))</f>
        <v>H</v>
      </c>
      <c r="F1295" s="451">
        <v>2.5</v>
      </c>
      <c r="G1295" s="406">
        <f>IFERROR(VLOOKUP(C1295,INS_05_2021!A:D,4,0),VLOOKUP(C1295,SERV_05_2021!A:E,4,0))</f>
        <v>18.3</v>
      </c>
      <c r="H1295" s="457">
        <f>TRUNC(F1295*G1295,2)</f>
        <v>45.75</v>
      </c>
    </row>
    <row r="1296" spans="2:8" s="297" customFormat="1" ht="13.5" thickBot="1" x14ac:dyDescent="0.3">
      <c r="B1296" s="494"/>
      <c r="C1296" s="494"/>
      <c r="D1296" s="495"/>
      <c r="E1296" s="494"/>
      <c r="F1296" s="496"/>
      <c r="G1296" s="497"/>
      <c r="H1296" s="472">
        <f>SUM(H1293:H1295)</f>
        <v>544.24</v>
      </c>
    </row>
    <row r="1298" spans="2:8" ht="51" x14ac:dyDescent="0.25">
      <c r="B1298" s="401" t="s">
        <v>4160</v>
      </c>
      <c r="C1298" s="401" t="s">
        <v>13854</v>
      </c>
      <c r="D1298" s="448" t="s">
        <v>1874</v>
      </c>
      <c r="E1298" s="401" t="s">
        <v>239</v>
      </c>
      <c r="F1298" s="449" t="s">
        <v>4165</v>
      </c>
      <c r="G1298" s="403" t="s">
        <v>4166</v>
      </c>
      <c r="H1298" s="223" t="s">
        <v>4167</v>
      </c>
    </row>
    <row r="1299" spans="2:8" ht="38.25" x14ac:dyDescent="0.25">
      <c r="B1299" s="404" t="s">
        <v>4161</v>
      </c>
      <c r="C1299" s="404">
        <v>12041</v>
      </c>
      <c r="D1299" s="492" t="str">
        <f>IF(B1299="INSUMO",(VLOOKUP(C1299,INS_05_21!A:D,2,FALSE)))</f>
        <v>QUADRO DE DISTRIBUICAO COM BARRAMENTO TRIFASICO, DE EMBUTIR, EM CHAPA DE ACO GALVANIZADO, PARA 30 DISJUNTORES DIN, 150 A</v>
      </c>
      <c r="E1299" s="502" t="str">
        <f>IF(B1299="INSUMO",(VLOOKUP(C1299,INS_05_21!A:D,3,FALSE)))</f>
        <v xml:space="preserve">UN    </v>
      </c>
      <c r="F1299" s="451">
        <v>1</v>
      </c>
      <c r="G1299" s="406">
        <f>IFERROR(VLOOKUP(C1299,INS_05_2021!A:D,4,0),VLOOKUP(C1299,SERV_05_2021!A:E,4,0))</f>
        <v>603.53</v>
      </c>
      <c r="H1299" s="457">
        <f>TRUNC(F1299*G1299,2)</f>
        <v>603.53</v>
      </c>
    </row>
    <row r="1300" spans="2:8" x14ac:dyDescent="0.25">
      <c r="B1300" s="404" t="s">
        <v>4163</v>
      </c>
      <c r="C1300" s="404">
        <v>88247</v>
      </c>
      <c r="D1300" s="492" t="str">
        <f>IF(B1300="COMPOSICAO",(VLOOKUP(C1300,SERV_05_2021!A:D,2,FALSE)))</f>
        <v>AUXILIAR DE ELETRICISTA COM ENCARGOS COMPLEMENTARES</v>
      </c>
      <c r="E1300" s="493" t="str">
        <f>IF(B1300="COMPOSICAO",(VLOOKUP(C1300,SERV_05_2021!A:D,3,FALSE)))</f>
        <v>H</v>
      </c>
      <c r="F1300" s="451">
        <v>3.5</v>
      </c>
      <c r="G1300" s="406">
        <f>IFERROR(VLOOKUP(C1300,INS_05_2021!A:D,4,0),VLOOKUP(C1300,SERV_05_2021!A:E,4,0))</f>
        <v>14</v>
      </c>
      <c r="H1300" s="457">
        <f>TRUNC(F1300*G1300,2)</f>
        <v>49</v>
      </c>
    </row>
    <row r="1301" spans="2:8" ht="13.5" thickBot="1" x14ac:dyDescent="0.3">
      <c r="B1301" s="404" t="s">
        <v>4163</v>
      </c>
      <c r="C1301" s="404">
        <v>88264</v>
      </c>
      <c r="D1301" s="492" t="str">
        <f>IF(B1301="COMPOSICAO",(VLOOKUP(C1301,SERV_05_2021!A:D,2,FALSE)))</f>
        <v>ELETRICISTA COM ENCARGOS COMPLEMENTARES</v>
      </c>
      <c r="E1301" s="493" t="str">
        <f>IF(B1301="COMPOSICAO",(VLOOKUP(C1301,SERV_05_2021!A:D,3,FALSE)))</f>
        <v>H</v>
      </c>
      <c r="F1301" s="451">
        <v>3.5</v>
      </c>
      <c r="G1301" s="406">
        <f>IFERROR(VLOOKUP(C1301,INS_05_2021!A:D,4,0),VLOOKUP(C1301,SERV_05_2021!A:E,4,0))</f>
        <v>18.3</v>
      </c>
      <c r="H1301" s="457">
        <f>TRUNC(F1301*G1301,2)</f>
        <v>64.05</v>
      </c>
    </row>
    <row r="1302" spans="2:8" s="297" customFormat="1" ht="13.5" thickBot="1" x14ac:dyDescent="0.3">
      <c r="B1302" s="494"/>
      <c r="C1302" s="494"/>
      <c r="D1302" s="495"/>
      <c r="E1302" s="494"/>
      <c r="F1302" s="496"/>
      <c r="G1302" s="497"/>
      <c r="H1302" s="472">
        <f>SUM(H1299:H1301)</f>
        <v>716.57999999999993</v>
      </c>
    </row>
    <row r="1304" spans="2:8" ht="51" x14ac:dyDescent="0.25">
      <c r="B1304" s="401" t="s">
        <v>4160</v>
      </c>
      <c r="C1304" s="401" t="s">
        <v>13855</v>
      </c>
      <c r="D1304" s="448" t="s">
        <v>1875</v>
      </c>
      <c r="E1304" s="401" t="s">
        <v>239</v>
      </c>
      <c r="F1304" s="449" t="s">
        <v>4165</v>
      </c>
      <c r="G1304" s="403" t="s">
        <v>4166</v>
      </c>
      <c r="H1304" s="223" t="s">
        <v>4167</v>
      </c>
    </row>
    <row r="1305" spans="2:8" ht="38.25" x14ac:dyDescent="0.25">
      <c r="B1305" s="404" t="s">
        <v>4161</v>
      </c>
      <c r="C1305" s="404">
        <v>12042</v>
      </c>
      <c r="D1305" s="492" t="str">
        <f>IF(B1305="INSUMO",(VLOOKUP(C1305,INS_05_21!A:D,2,FALSE)))</f>
        <v>QUADRO DE DISTRIBUICAO COM BARRAMENTO TRIFASICO, DE EMBUTIR, EM CHAPA DE ACO GALVANIZADO, PARA 40 DISJUNTORES DIN, 100 A</v>
      </c>
      <c r="E1305" s="502" t="str">
        <f>IF(B1305="INSUMO",(VLOOKUP(C1305,INS_05_21!A:D,3,FALSE)))</f>
        <v xml:space="preserve">UN    </v>
      </c>
      <c r="F1305" s="451">
        <v>1</v>
      </c>
      <c r="G1305" s="406">
        <f>IFERROR(VLOOKUP(C1305,INS_05_2021!A:D,4,0),VLOOKUP(C1305,SERV_05_2021!A:E,4,0))</f>
        <v>885.59</v>
      </c>
      <c r="H1305" s="457">
        <f>TRUNC(F1305*G1305,2)</f>
        <v>885.59</v>
      </c>
    </row>
    <row r="1306" spans="2:8" x14ac:dyDescent="0.25">
      <c r="B1306" s="404" t="s">
        <v>4163</v>
      </c>
      <c r="C1306" s="404">
        <v>88247</v>
      </c>
      <c r="D1306" s="492" t="str">
        <f>IF(B1306="COMPOSICAO",(VLOOKUP(C1306,SERV_05_2021!A:D,2,FALSE)))</f>
        <v>AUXILIAR DE ELETRICISTA COM ENCARGOS COMPLEMENTARES</v>
      </c>
      <c r="E1306" s="493" t="str">
        <f>IF(B1306="COMPOSICAO",(VLOOKUP(C1306,SERV_05_2021!A:D,3,FALSE)))</f>
        <v>H</v>
      </c>
      <c r="F1306" s="451">
        <v>4</v>
      </c>
      <c r="G1306" s="406">
        <f>IFERROR(VLOOKUP(C1306,INS_05_2021!A:D,4,0),VLOOKUP(C1306,SERV_05_2021!A:E,4,0))</f>
        <v>14</v>
      </c>
      <c r="H1306" s="457">
        <f>TRUNC(F1306*G1306,2)</f>
        <v>56</v>
      </c>
    </row>
    <row r="1307" spans="2:8" ht="13.5" thickBot="1" x14ac:dyDescent="0.3">
      <c r="B1307" s="404" t="s">
        <v>4163</v>
      </c>
      <c r="C1307" s="404">
        <v>88264</v>
      </c>
      <c r="D1307" s="492" t="str">
        <f>IF(B1307="COMPOSICAO",(VLOOKUP(C1307,SERV_05_2021!A:D,2,FALSE)))</f>
        <v>ELETRICISTA COM ENCARGOS COMPLEMENTARES</v>
      </c>
      <c r="E1307" s="493" t="str">
        <f>IF(B1307="COMPOSICAO",(VLOOKUP(C1307,SERV_05_2021!A:D,3,FALSE)))</f>
        <v>H</v>
      </c>
      <c r="F1307" s="451">
        <v>4</v>
      </c>
      <c r="G1307" s="406">
        <f>IFERROR(VLOOKUP(C1307,INS_05_2021!A:D,4,0),VLOOKUP(C1307,SERV_05_2021!A:E,4,0))</f>
        <v>18.3</v>
      </c>
      <c r="H1307" s="457">
        <f>TRUNC(F1307*G1307,2)</f>
        <v>73.2</v>
      </c>
    </row>
    <row r="1308" spans="2:8" s="297" customFormat="1" ht="13.5" thickBot="1" x14ac:dyDescent="0.3">
      <c r="B1308" s="494"/>
      <c r="C1308" s="494"/>
      <c r="D1308" s="495"/>
      <c r="E1308" s="494"/>
      <c r="F1308" s="496"/>
      <c r="G1308" s="497"/>
      <c r="H1308" s="472">
        <f>SUM(H1305:H1307)</f>
        <v>1014.7900000000001</v>
      </c>
    </row>
    <row r="1310" spans="2:8" ht="51" x14ac:dyDescent="0.25">
      <c r="B1310" s="401" t="s">
        <v>4160</v>
      </c>
      <c r="C1310" s="401" t="s">
        <v>13856</v>
      </c>
      <c r="D1310" s="448" t="s">
        <v>1876</v>
      </c>
      <c r="E1310" s="401" t="s">
        <v>239</v>
      </c>
      <c r="F1310" s="449" t="s">
        <v>4165</v>
      </c>
      <c r="G1310" s="403" t="s">
        <v>4166</v>
      </c>
      <c r="H1310" s="223" t="s">
        <v>4167</v>
      </c>
    </row>
    <row r="1311" spans="2:8" ht="38.25" x14ac:dyDescent="0.25">
      <c r="B1311" s="404" t="s">
        <v>4161</v>
      </c>
      <c r="C1311" s="404">
        <v>12043</v>
      </c>
      <c r="D1311" s="492" t="str">
        <f>IF(B1311="INSUMO",(VLOOKUP(C1311,INS_05_21!A:D,2,FALSE)))</f>
        <v>QUADRO DE DISTRIBUICAO COM BARRAMENTO TRIFASICO, DE EMBUTIR, EM CHAPA DE ACO GALVANIZADO, PARA 30 DISJUNTORES DIN, 225 A</v>
      </c>
      <c r="E1311" s="502" t="str">
        <f>IF(B1311="INSUMO",(VLOOKUP(C1311,INS_05_21!A:D,3,FALSE)))</f>
        <v xml:space="preserve">UN    </v>
      </c>
      <c r="F1311" s="451">
        <v>1</v>
      </c>
      <c r="G1311" s="406">
        <f>IFERROR(VLOOKUP(C1311,INS_05_2021!A:D,4,0),VLOOKUP(C1311,SERV_05_2021!A:E,4,0))</f>
        <v>1274.26</v>
      </c>
      <c r="H1311" s="457">
        <f>TRUNC(F1311*G1311,2)</f>
        <v>1274.26</v>
      </c>
    </row>
    <row r="1312" spans="2:8" x14ac:dyDescent="0.25">
      <c r="B1312" s="404" t="s">
        <v>4163</v>
      </c>
      <c r="C1312" s="404">
        <v>88247</v>
      </c>
      <c r="D1312" s="492" t="str">
        <f>IF(B1312="COMPOSICAO",(VLOOKUP(C1312,SERV_05_2021!A:D,2,FALSE)))</f>
        <v>AUXILIAR DE ELETRICISTA COM ENCARGOS COMPLEMENTARES</v>
      </c>
      <c r="E1312" s="493" t="str">
        <f>IF(B1312="COMPOSICAO",(VLOOKUP(C1312,SERV_05_2021!A:D,3,FALSE)))</f>
        <v>H</v>
      </c>
      <c r="F1312" s="451">
        <v>6</v>
      </c>
      <c r="G1312" s="406">
        <f>IFERROR(VLOOKUP(C1312,INS_05_2021!A:D,4,0),VLOOKUP(C1312,SERV_05_2021!A:E,4,0))</f>
        <v>14</v>
      </c>
      <c r="H1312" s="457">
        <f>TRUNC(F1312*G1312,2)</f>
        <v>84</v>
      </c>
    </row>
    <row r="1313" spans="2:8" ht="13.5" thickBot="1" x14ac:dyDescent="0.3">
      <c r="B1313" s="404" t="s">
        <v>4163</v>
      </c>
      <c r="C1313" s="404">
        <v>88264</v>
      </c>
      <c r="D1313" s="492" t="str">
        <f>IF(B1313="COMPOSICAO",(VLOOKUP(C1313,SERV_05_2021!A:D,2,FALSE)))</f>
        <v>ELETRICISTA COM ENCARGOS COMPLEMENTARES</v>
      </c>
      <c r="E1313" s="493" t="str">
        <f>IF(B1313="COMPOSICAO",(VLOOKUP(C1313,SERV_05_2021!A:D,3,FALSE)))</f>
        <v>H</v>
      </c>
      <c r="F1313" s="451">
        <v>6</v>
      </c>
      <c r="G1313" s="406">
        <f>IFERROR(VLOOKUP(C1313,INS_05_2021!A:D,4,0),VLOOKUP(C1313,SERV_05_2021!A:E,4,0))</f>
        <v>18.3</v>
      </c>
      <c r="H1313" s="457">
        <f>TRUNC(F1313*G1313,2)</f>
        <v>109.8</v>
      </c>
    </row>
    <row r="1314" spans="2:8" s="297" customFormat="1" ht="13.5" thickBot="1" x14ac:dyDescent="0.3">
      <c r="B1314" s="494"/>
      <c r="C1314" s="494"/>
      <c r="D1314" s="495"/>
      <c r="E1314" s="494"/>
      <c r="F1314" s="496"/>
      <c r="G1314" s="497"/>
      <c r="H1314" s="472">
        <f>SUM(H1311:H1313)</f>
        <v>1468.06</v>
      </c>
    </row>
    <row r="1316" spans="2:8" ht="38.25" x14ac:dyDescent="0.25">
      <c r="B1316" s="401" t="s">
        <v>4160</v>
      </c>
      <c r="C1316" s="401" t="s">
        <v>13857</v>
      </c>
      <c r="D1316" s="448" t="s">
        <v>1601</v>
      </c>
      <c r="E1316" s="401" t="s">
        <v>337</v>
      </c>
      <c r="F1316" s="449" t="s">
        <v>4165</v>
      </c>
      <c r="G1316" s="403" t="s">
        <v>4166</v>
      </c>
      <c r="H1316" s="223" t="s">
        <v>4167</v>
      </c>
    </row>
    <row r="1317" spans="2:8" x14ac:dyDescent="0.25">
      <c r="B1317" s="404" t="s">
        <v>4161</v>
      </c>
      <c r="C1317" s="404">
        <v>43059</v>
      </c>
      <c r="D1317" s="492" t="str">
        <f>IF(B1317="INSUMO",(VLOOKUP(C1317,INS_05_21!A:D,2,FALSE)))</f>
        <v>ACO CA-60, 4,2 MM, OU 5,0 MM, OU 6,0 MM, OU 7,0 MM, VERGALHAO</v>
      </c>
      <c r="E1317" s="493" t="str">
        <f>IF(B1317="INSUMO",(VLOOKUP(C1317,INS_05_21!A:D,3,FALSE)))</f>
        <v xml:space="preserve">KG    </v>
      </c>
      <c r="F1317" s="451">
        <v>0.47099999999999997</v>
      </c>
      <c r="G1317" s="406">
        <f>IFERROR(VLOOKUP(C1317,INS_05_2021!A:D,4,0),VLOOKUP(C1317,SERV_05_2021!A:E,4,0))</f>
        <v>12.02</v>
      </c>
      <c r="H1317" s="457">
        <f>TRUNC(F1317*G1317,2)</f>
        <v>5.66</v>
      </c>
    </row>
    <row r="1318" spans="2:8" ht="38.25" x14ac:dyDescent="0.25">
      <c r="B1318" s="404" t="s">
        <v>4161</v>
      </c>
      <c r="C1318" s="404">
        <v>3736</v>
      </c>
      <c r="D1318" s="492" t="str">
        <f>IF(B1318="INSUMO",(VLOOKUP(C1318,INS_05_21!A:D,2,FALSE)))</f>
        <v>LAJE PRE-MOLDADA CONVENCIONAL (LAJOTAS + VIGOTAS) PARA FORRO, UNIDIRECIONAL, SOBRECARGA DE 100 KG/M2, VAO ATE 4,00 M (SEM COLOCACAO)</v>
      </c>
      <c r="E1318" s="493" t="str">
        <f>IF(B1318="INSUMO",(VLOOKUP(C1318,INS_05_21!A:D,3,FALSE)))</f>
        <v xml:space="preserve">M2    </v>
      </c>
      <c r="F1318" s="451">
        <v>1</v>
      </c>
      <c r="G1318" s="406">
        <f>IFERROR(VLOOKUP(C1318,INS_05_2021!A:D,4,0),VLOOKUP(C1318,SERV_05_2021!A:E,4,0))</f>
        <v>61.15</v>
      </c>
      <c r="H1318" s="457">
        <f>TRUNC(F1318*G1318,2)</f>
        <v>61.15</v>
      </c>
    </row>
    <row r="1319" spans="2:8" ht="25.5" x14ac:dyDescent="0.25">
      <c r="B1319" s="404" t="s">
        <v>4161</v>
      </c>
      <c r="C1319" s="404">
        <v>4491</v>
      </c>
      <c r="D1319" s="492" t="str">
        <f>IF(B1319="INSUMO",(VLOOKUP(C1319,INS_05_21!A:D,2,FALSE)))</f>
        <v>PONTALETE *7,5 X 7,5* CM EM PINUS, MISTA OU EQUIVALENTE DA REGIAO - BRUTA</v>
      </c>
      <c r="E1319" s="493" t="str">
        <f>IF(B1319="INSUMO",(VLOOKUP(C1319,INS_05_21!A:D,3,FALSE)))</f>
        <v xml:space="preserve">M     </v>
      </c>
      <c r="F1319" s="451">
        <v>0.28999999999999998</v>
      </c>
      <c r="G1319" s="406">
        <f>IFERROR(VLOOKUP(C1319,INS_05_2021!A:D,4,0),VLOOKUP(C1319,SERV_05_2021!A:E,4,0))</f>
        <v>7.99</v>
      </c>
      <c r="H1319" s="457">
        <f>TRUNC(F1319*G1319,2)</f>
        <v>2.31</v>
      </c>
    </row>
    <row r="1320" spans="2:8" x14ac:dyDescent="0.25">
      <c r="B1320" s="404" t="s">
        <v>4161</v>
      </c>
      <c r="C1320" s="404">
        <v>5061</v>
      </c>
      <c r="D1320" s="492" t="str">
        <f>IF(B1320="INSUMO",(VLOOKUP(C1320,INS_05_21!A:D,2,FALSE)))</f>
        <v>PREGO DE ACO POLIDO COM CABECA 18 X 27 (2 1/2 X 10)</v>
      </c>
      <c r="E1320" s="493" t="str">
        <f>IF(B1320="INSUMO",(VLOOKUP(C1320,INS_05_21!A:D,3,FALSE)))</f>
        <v xml:space="preserve">KG    </v>
      </c>
      <c r="F1320" s="451">
        <v>0.03</v>
      </c>
      <c r="G1320" s="406">
        <f>IFERROR(VLOOKUP(C1320,INS_05_2021!A:D,4,0),VLOOKUP(C1320,SERV_05_2021!A:E,4,0))</f>
        <v>15.75</v>
      </c>
      <c r="H1320" s="457">
        <f>TRUNC(F1320*G1320,2)</f>
        <v>0.47</v>
      </c>
    </row>
    <row r="1321" spans="2:8" ht="25.5" x14ac:dyDescent="0.25">
      <c r="B1321" s="404" t="s">
        <v>4161</v>
      </c>
      <c r="C1321" s="404">
        <v>6189</v>
      </c>
      <c r="D1321" s="492" t="str">
        <f>IF(B1321="INSUMO",(VLOOKUP(C1321,INS_05_21!A:D,2,FALSE)))</f>
        <v>TABUA NAO APARELHADA *2,5 X 30* CM, EM MACARANDUBA, ANGELIM OU EQUIVALENTE DA REGIAO - BRUTA</v>
      </c>
      <c r="E1321" s="493" t="str">
        <f>IF(B1321="INSUMO",(VLOOKUP(C1321,INS_05_21!A:D,3,FALSE)))</f>
        <v xml:space="preserve">M     </v>
      </c>
      <c r="F1321" s="451">
        <v>0.17</v>
      </c>
      <c r="G1321" s="406">
        <f>IFERROR(VLOOKUP(C1321,INS_05_2021!A:D,4,0),VLOOKUP(C1321,SERV_05_2021!A:E,4,0))</f>
        <v>12.37</v>
      </c>
      <c r="H1321" s="457">
        <f t="shared" ref="H1321:H1327" si="32">TRUNC(F1321*G1321,2)</f>
        <v>2.1</v>
      </c>
    </row>
    <row r="1322" spans="2:8" x14ac:dyDescent="0.25">
      <c r="B1322" s="404" t="s">
        <v>4163</v>
      </c>
      <c r="C1322" s="404">
        <v>88239</v>
      </c>
      <c r="D1322" s="492" t="str">
        <f>IF(B1322="COMPOSICAO",(VLOOKUP(C1322,SERV_05_2021!A:D,2,FALSE)))</f>
        <v>AJUDANTE DE CARPINTEIRO COM ENCARGOS COMPLEMENTARES</v>
      </c>
      <c r="E1322" s="493" t="str">
        <f>IF(B1322="COMPOSICAO",(VLOOKUP(C1322,SERV_05_2021!A:D,3,FALSE)))</f>
        <v>H</v>
      </c>
      <c r="F1322" s="451">
        <v>0.16</v>
      </c>
      <c r="G1322" s="406">
        <f>IFERROR(VLOOKUP(C1322,INS_05_2021!A:D,4,0),VLOOKUP(C1322,SERV_05_2021!A:E,4,0))</f>
        <v>14.57</v>
      </c>
      <c r="H1322" s="457">
        <f t="shared" si="32"/>
        <v>2.33</v>
      </c>
    </row>
    <row r="1323" spans="2:8" x14ac:dyDescent="0.25">
      <c r="B1323" s="404" t="s">
        <v>4163</v>
      </c>
      <c r="C1323" s="404">
        <v>88262</v>
      </c>
      <c r="D1323" s="492" t="str">
        <f>IF(B1323="COMPOSICAO",(VLOOKUP(C1323,SERV_05_2021!A:D,2,FALSE)))</f>
        <v>CARPINTEIRO DE FORMAS COM ENCARGOS COMPLEMENTARES</v>
      </c>
      <c r="E1323" s="493" t="str">
        <f>IF(B1323="COMPOSICAO",(VLOOKUP(C1323,SERV_05_2021!A:D,3,FALSE)))</f>
        <v>H</v>
      </c>
      <c r="F1323" s="451">
        <v>0.16</v>
      </c>
      <c r="G1323" s="406">
        <f>IFERROR(VLOOKUP(C1323,INS_05_2021!A:D,4,0),VLOOKUP(C1323,SERV_05_2021!A:E,4,0))</f>
        <v>17.48</v>
      </c>
      <c r="H1323" s="457">
        <f>TRUNC(F1323*G1323,2)</f>
        <v>2.79</v>
      </c>
    </row>
    <row r="1324" spans="2:8" x14ac:dyDescent="0.25">
      <c r="B1324" s="404" t="s">
        <v>4163</v>
      </c>
      <c r="C1324" s="404">
        <v>88309</v>
      </c>
      <c r="D1324" s="492" t="str">
        <f>IF(B1324="COMPOSICAO",(VLOOKUP(C1324,SERV_05_2021!A:D,2,FALSE)))</f>
        <v>PEDREIRO COM ENCARGOS COMPLEMENTARES</v>
      </c>
      <c r="E1324" s="493" t="str">
        <f>IF(B1324="COMPOSICAO",(VLOOKUP(C1324,SERV_05_2021!A:D,3,FALSE)))</f>
        <v>H</v>
      </c>
      <c r="F1324" s="451">
        <v>0.35</v>
      </c>
      <c r="G1324" s="406">
        <f>IFERROR(VLOOKUP(C1324,INS_05_2021!A:D,4,0),VLOOKUP(C1324,SERV_05_2021!A:E,4,0))</f>
        <v>17.670000000000002</v>
      </c>
      <c r="H1324" s="457">
        <f>TRUNC(F1324*G1324,2)</f>
        <v>6.18</v>
      </c>
    </row>
    <row r="1325" spans="2:8" x14ac:dyDescent="0.25">
      <c r="B1325" s="404" t="s">
        <v>4163</v>
      </c>
      <c r="C1325" s="404">
        <v>88316</v>
      </c>
      <c r="D1325" s="492" t="str">
        <f>IF(B1325="COMPOSICAO",(VLOOKUP(C1325,SERV_05_2021!A:D,2,FALSE)))</f>
        <v>SERVENTE COM ENCARGOS COMPLEMENTARES</v>
      </c>
      <c r="E1325" s="493" t="str">
        <f>IF(B1325="COMPOSICAO",(VLOOKUP(C1325,SERV_05_2021!A:D,3,FALSE)))</f>
        <v>H</v>
      </c>
      <c r="F1325" s="451">
        <v>0.36</v>
      </c>
      <c r="G1325" s="406">
        <f>IFERROR(VLOOKUP(C1325,INS_05_2021!A:D,4,0),VLOOKUP(C1325,SERV_05_2021!A:E,4,0))</f>
        <v>14.02</v>
      </c>
      <c r="H1325" s="457">
        <f>TRUNC(F1325*G1325,2)</f>
        <v>5.04</v>
      </c>
    </row>
    <row r="1326" spans="2:8" ht="25.5" x14ac:dyDescent="0.25">
      <c r="B1326" s="404" t="s">
        <v>4163</v>
      </c>
      <c r="C1326" s="404">
        <v>92874</v>
      </c>
      <c r="D1326" s="492" t="str">
        <f>IF(B1326="COMPOSICAO",(VLOOKUP(C1326,SERV_05_2021!A:D,2,FALSE)))</f>
        <v>LANÇAMENTO COM USO DE BOMBA, ADENSAMENTO E ACABAMENTO DE CONCRETO EM ESTRUTURAS. AF_12/2015</v>
      </c>
      <c r="E1326" s="493" t="str">
        <f>IF(B1326="COMPOSICAO",(VLOOKUP(C1326,SERV_05_2021!A:D,3,FALSE)))</f>
        <v>M3</v>
      </c>
      <c r="F1326" s="451">
        <v>3.3000000000000002E-2</v>
      </c>
      <c r="G1326" s="406">
        <f>IFERROR(VLOOKUP(C1326,INS_05_2021!A:D,4,0),VLOOKUP(C1326,SERV_05_2021!A:E,4,0))</f>
        <v>23.86</v>
      </c>
      <c r="H1326" s="457">
        <f>TRUNC(F1326*G1326,2)</f>
        <v>0.78</v>
      </c>
    </row>
    <row r="1327" spans="2:8" ht="39" thickBot="1" x14ac:dyDescent="0.3">
      <c r="B1327" s="404" t="s">
        <v>4163</v>
      </c>
      <c r="C1327" s="404">
        <v>94970</v>
      </c>
      <c r="D1327" s="492" t="str">
        <f>IF(B1327="COMPOSICAO",(VLOOKUP(C1327,SERV_05_2021!A:D,2,FALSE)))</f>
        <v>CONCRETO FCK = 20MPA, TRAÇO 1:2,7:3 (EM MASSA SECA DE CIMENTO/ AREIA MÉDIA/ BRITA 1) - PREPARO MECÂNICO COM BETONEIRA 600 L. AF_05/2021</v>
      </c>
      <c r="E1327" s="493" t="str">
        <f>IF(B1327="COMPOSICAO",(VLOOKUP(C1327,SERV_05_2021!A:D,3,FALSE)))</f>
        <v>M3</v>
      </c>
      <c r="F1327" s="451">
        <v>3.3000000000000002E-2</v>
      </c>
      <c r="G1327" s="406">
        <f>IFERROR(VLOOKUP(C1327,INS_05_2021!A:D,4,0),VLOOKUP(C1327,SERV_05_2021!A:E,4,0))</f>
        <v>359.67</v>
      </c>
      <c r="H1327" s="457">
        <f t="shared" si="32"/>
        <v>11.86</v>
      </c>
    </row>
    <row r="1328" spans="2:8" s="297" customFormat="1" ht="13.5" thickBot="1" x14ac:dyDescent="0.3">
      <c r="B1328" s="494"/>
      <c r="C1328" s="494"/>
      <c r="D1328" s="495"/>
      <c r="E1328" s="494"/>
      <c r="F1328" s="496"/>
      <c r="G1328" s="497"/>
      <c r="H1328" s="472">
        <f>SUM(H1317:H1327)</f>
        <v>100.67000000000002</v>
      </c>
    </row>
    <row r="1330" spans="2:8" ht="25.5" x14ac:dyDescent="0.25">
      <c r="B1330" s="401" t="s">
        <v>4160</v>
      </c>
      <c r="C1330" s="401" t="s">
        <v>13858</v>
      </c>
      <c r="D1330" s="448" t="s">
        <v>371</v>
      </c>
      <c r="E1330" s="401" t="s">
        <v>337</v>
      </c>
      <c r="F1330" s="449" t="s">
        <v>4165</v>
      </c>
      <c r="G1330" s="403" t="s">
        <v>4166</v>
      </c>
      <c r="H1330" s="223" t="s">
        <v>4167</v>
      </c>
    </row>
    <row r="1331" spans="2:8" ht="25.5" x14ac:dyDescent="0.25">
      <c r="B1331" s="404" t="s">
        <v>4161</v>
      </c>
      <c r="C1331" s="404">
        <v>4417</v>
      </c>
      <c r="D1331" s="492" t="str">
        <f>IF(B1331="INSUMO",(VLOOKUP(C1331,INS_05_21!A:D,2,FALSE)))</f>
        <v>SARRAFO NAO APARELHADO *2,5 X 7* CM, EM MACARANDUBA, ANGELIM OU EQUIVALENTE DA REGIAO -  BRUTA</v>
      </c>
      <c r="E1331" s="493" t="str">
        <f>IF(B1331="INSUMO",(VLOOKUP(C1331,INS_05_21!A:D,3,FALSE)))</f>
        <v xml:space="preserve">M     </v>
      </c>
      <c r="F1331" s="451">
        <v>1</v>
      </c>
      <c r="G1331" s="406">
        <f>IFERROR(VLOOKUP(C1331,INS_05_2021!A:D,4,0),VLOOKUP(C1331,SERV_05_2021!A:E,4,0))</f>
        <v>3.26</v>
      </c>
      <c r="H1331" s="457">
        <f t="shared" ref="H1331:H1337" si="33">TRUNC(F1331*G1331,2)</f>
        <v>3.26</v>
      </c>
    </row>
    <row r="1332" spans="2:8" ht="25.5" x14ac:dyDescent="0.25">
      <c r="B1332" s="404" t="s">
        <v>4161</v>
      </c>
      <c r="C1332" s="404">
        <v>4491</v>
      </c>
      <c r="D1332" s="492" t="str">
        <f>IF(B1332="INSUMO",(VLOOKUP(C1332,INS_05_21!A:D,2,FALSE)))</f>
        <v>PONTALETE *7,5 X 7,5* CM EM PINUS, MISTA OU EQUIVALENTE DA REGIAO - BRUTA</v>
      </c>
      <c r="E1332" s="493" t="str">
        <f>IF(B1332="INSUMO",(VLOOKUP(C1332,INS_05_21!A:D,3,FALSE)))</f>
        <v xml:space="preserve">M     </v>
      </c>
      <c r="F1332" s="451">
        <v>4</v>
      </c>
      <c r="G1332" s="406">
        <f>IFERROR(VLOOKUP(C1332,INS_05_2021!A:D,4,0),VLOOKUP(C1332,SERV_05_2021!A:E,4,0))</f>
        <v>7.99</v>
      </c>
      <c r="H1332" s="457">
        <f t="shared" si="33"/>
        <v>31.96</v>
      </c>
    </row>
    <row r="1333" spans="2:8" ht="25.5" x14ac:dyDescent="0.25">
      <c r="B1333" s="404" t="s">
        <v>4161</v>
      </c>
      <c r="C1333" s="404">
        <v>4813</v>
      </c>
      <c r="D1333" s="492" t="str">
        <f>IF(B1333="INSUMO",(VLOOKUP(C1333,INS_05_21!A:D,2,FALSE)))</f>
        <v>PLACA DE OBRA (PARA CONSTRUCAO CIVIL) EM CHAPA GALVANIZADA *N. 22*, ADESIVADA, DE *2,0 X 1,125* M</v>
      </c>
      <c r="E1333" s="493" t="str">
        <f>IF(B1333="INSUMO",(VLOOKUP(C1333,INS_05_21!A:D,3,FALSE)))</f>
        <v xml:space="preserve">M2    </v>
      </c>
      <c r="F1333" s="451">
        <v>1</v>
      </c>
      <c r="G1333" s="406">
        <f>IFERROR(VLOOKUP(C1333,INS_05_2021!A:D,4,0),VLOOKUP(C1333,SERV_05_2021!A:E,4,0))</f>
        <v>225</v>
      </c>
      <c r="H1333" s="457">
        <f t="shared" si="33"/>
        <v>225</v>
      </c>
    </row>
    <row r="1334" spans="2:8" x14ac:dyDescent="0.25">
      <c r="B1334" s="404" t="s">
        <v>4161</v>
      </c>
      <c r="C1334" s="404">
        <v>5075</v>
      </c>
      <c r="D1334" s="492" t="str">
        <f>IF(B1334="INSUMO",(VLOOKUP(C1334,INS_05_21!A:D,2,FALSE)))</f>
        <v>PREGO DE ACO POLIDO COM CABECA 18 X 30 (2 3/4 X 10)</v>
      </c>
      <c r="E1334" s="493" t="str">
        <f>IF(B1334="INSUMO",(VLOOKUP(C1334,INS_05_21!A:D,3,FALSE)))</f>
        <v xml:space="preserve">KG    </v>
      </c>
      <c r="F1334" s="451">
        <v>0.11</v>
      </c>
      <c r="G1334" s="406">
        <f>IFERROR(VLOOKUP(C1334,INS_05_2021!A:D,4,0),VLOOKUP(C1334,SERV_05_2021!A:E,4,0))</f>
        <v>16.02</v>
      </c>
      <c r="H1334" s="457">
        <f t="shared" si="33"/>
        <v>1.76</v>
      </c>
    </row>
    <row r="1335" spans="2:8" x14ac:dyDescent="0.25">
      <c r="B1335" s="404" t="s">
        <v>4163</v>
      </c>
      <c r="C1335" s="404">
        <v>88262</v>
      </c>
      <c r="D1335" s="492" t="str">
        <f>IF(B1335="COMPOSICAO",(VLOOKUP(C1335,SERV_05_2021!A:D,2,FALSE)))</f>
        <v>CARPINTEIRO DE FORMAS COM ENCARGOS COMPLEMENTARES</v>
      </c>
      <c r="E1335" s="493" t="str">
        <f>IF(B1335="COMPOSICAO",(VLOOKUP(C1335,SERV_05_2021!A:D,3,FALSE)))</f>
        <v>H</v>
      </c>
      <c r="F1335" s="451">
        <v>1</v>
      </c>
      <c r="G1335" s="406">
        <f>IFERROR(VLOOKUP(C1335,INS_05_2021!A:D,4,0),VLOOKUP(C1335,SERV_05_2021!A:E,4,0))</f>
        <v>17.48</v>
      </c>
      <c r="H1335" s="457">
        <f t="shared" si="33"/>
        <v>17.48</v>
      </c>
    </row>
    <row r="1336" spans="2:8" x14ac:dyDescent="0.25">
      <c r="B1336" s="404" t="s">
        <v>4163</v>
      </c>
      <c r="C1336" s="404">
        <v>88316</v>
      </c>
      <c r="D1336" s="492" t="str">
        <f>IF(B1336="COMPOSICAO",(VLOOKUP(C1336,SERV_05_2021!A:D,2,FALSE)))</f>
        <v>SERVENTE COM ENCARGOS COMPLEMENTARES</v>
      </c>
      <c r="E1336" s="493" t="str">
        <f>IF(B1336="COMPOSICAO",(VLOOKUP(C1336,SERV_05_2021!A:D,3,FALSE)))</f>
        <v>H</v>
      </c>
      <c r="F1336" s="451">
        <v>2</v>
      </c>
      <c r="G1336" s="406">
        <f>IFERROR(VLOOKUP(C1336,INS_05_2021!A:D,4,0),VLOOKUP(C1336,SERV_05_2021!A:E,4,0))</f>
        <v>14.02</v>
      </c>
      <c r="H1336" s="457">
        <f t="shared" si="33"/>
        <v>28.04</v>
      </c>
    </row>
    <row r="1337" spans="2:8" ht="39" thickBot="1" x14ac:dyDescent="0.3">
      <c r="B1337" s="404" t="s">
        <v>4163</v>
      </c>
      <c r="C1337" s="404">
        <v>94962</v>
      </c>
      <c r="D1337" s="492" t="str">
        <f>IF(B1337="COMPOSICAO",(VLOOKUP(C1337,SERV_05_2021!A:D,2,FALSE)))</f>
        <v>CONCRETO MAGRO PARA LASTRO, TRAÇO 1:4,5:4,5 (EM MASSA SECA DE CIMENTO/ AREIA MÉDIA/ BRITA 1) - PREPARO MECÂNICO COM BETONEIRA 400 L. AF_05/2021</v>
      </c>
      <c r="E1337" s="493" t="str">
        <f>IF(B1337="COMPOSICAO",(VLOOKUP(C1337,SERV_05_2021!A:D,3,FALSE)))</f>
        <v>M3</v>
      </c>
      <c r="F1337" s="451">
        <v>0.01</v>
      </c>
      <c r="G1337" s="406">
        <f>IFERROR(VLOOKUP(C1337,INS_05_2021!A:D,4,0),VLOOKUP(C1337,SERV_05_2021!A:E,4,0))</f>
        <v>296.02</v>
      </c>
      <c r="H1337" s="457">
        <f t="shared" si="33"/>
        <v>2.96</v>
      </c>
    </row>
    <row r="1338" spans="2:8" s="297" customFormat="1" ht="13.5" thickBot="1" x14ac:dyDescent="0.3">
      <c r="B1338" s="494"/>
      <c r="C1338" s="494"/>
      <c r="D1338" s="495"/>
      <c r="E1338" s="494"/>
      <c r="F1338" s="496"/>
      <c r="G1338" s="497"/>
      <c r="H1338" s="472">
        <f>SUM(H1331:H1337)</f>
        <v>310.46000000000004</v>
      </c>
    </row>
    <row r="1340" spans="2:8" ht="25.5" x14ac:dyDescent="0.25">
      <c r="B1340" s="401" t="s">
        <v>4160</v>
      </c>
      <c r="C1340" s="401" t="s">
        <v>13859</v>
      </c>
      <c r="D1340" s="448" t="s">
        <v>3142</v>
      </c>
      <c r="E1340" s="401" t="s">
        <v>239</v>
      </c>
      <c r="F1340" s="449" t="s">
        <v>4165</v>
      </c>
      <c r="G1340" s="403" t="s">
        <v>4166</v>
      </c>
      <c r="H1340" s="223" t="s">
        <v>4167</v>
      </c>
    </row>
    <row r="1341" spans="2:8" x14ac:dyDescent="0.25">
      <c r="B1341" s="404" t="s">
        <v>4161</v>
      </c>
      <c r="C1341" s="404">
        <v>3146</v>
      </c>
      <c r="D1341" s="492" t="str">
        <f>IF(B1341="INSUMO",(VLOOKUP(C1341,INS_05_21!A:D,2,FALSE)))</f>
        <v>FITA VEDA ROSCA EM ROLOS DE 18 MM X 10 M (L X C)</v>
      </c>
      <c r="E1341" s="493" t="str">
        <f>IF(B1341="INSUMO",(VLOOKUP(C1341,INS_05_21!A:D,3,FALSE)))</f>
        <v xml:space="preserve">UN    </v>
      </c>
      <c r="F1341" s="451">
        <v>7.4999999999999997E-2</v>
      </c>
      <c r="G1341" s="406">
        <f>IFERROR(VLOOKUP(C1341,INS_05_2021!A:D,4,0),VLOOKUP(C1341,SERV_05_2021!A:E,4,0))</f>
        <v>4.97</v>
      </c>
      <c r="H1341" s="457">
        <f t="shared" ref="H1341:H1346" si="34">TRUNC(F1341*G1341,2)</f>
        <v>0.37</v>
      </c>
    </row>
    <row r="1342" spans="2:8" ht="25.5" x14ac:dyDescent="0.25">
      <c r="B1342" s="404" t="s">
        <v>4161</v>
      </c>
      <c r="C1342" s="404">
        <v>3729</v>
      </c>
      <c r="D1342" s="492" t="str">
        <f>IF(B1342="INSUMO",(VLOOKUP(C1342,INS_05_21!A:D,2,FALSE)))</f>
        <v>KIT CAVALETE, PVC, COM REGISTRO, PARA HIDROMETRO, BITOLAS 1/2" OU 3/4" - COMPLETO</v>
      </c>
      <c r="E1342" s="493" t="str">
        <f>IF(B1342="INSUMO",(VLOOKUP(C1342,INS_05_21!A:D,3,FALSE)))</f>
        <v xml:space="preserve">UN    </v>
      </c>
      <c r="F1342" s="451">
        <v>1</v>
      </c>
      <c r="G1342" s="406">
        <f>IFERROR(VLOOKUP(C1342,INS_05_2021!A:D,4,0),VLOOKUP(C1342,SERV_05_2021!A:E,4,0))</f>
        <v>76.62</v>
      </c>
      <c r="H1342" s="457">
        <f t="shared" si="34"/>
        <v>76.62</v>
      </c>
    </row>
    <row r="1343" spans="2:8" ht="25.5" x14ac:dyDescent="0.25">
      <c r="B1343" s="404" t="s">
        <v>4163</v>
      </c>
      <c r="C1343" s="404">
        <v>88267</v>
      </c>
      <c r="D1343" s="492" t="str">
        <f>IF(B1343="COMPOSICAO",(VLOOKUP(C1343,SERV_05_2021!A:D,2,FALSE)))</f>
        <v>ENCANADOR OU BOMBEIRO HIDRÁULICO COM ENCARGOS COMPLEMENTARES</v>
      </c>
      <c r="E1343" s="493" t="str">
        <f>IF(B1343="COMPOSICAO",(VLOOKUP(C1343,SERV_05_2021!A:D,3,FALSE)))</f>
        <v>H</v>
      </c>
      <c r="F1343" s="451">
        <v>0.3</v>
      </c>
      <c r="G1343" s="406">
        <f>IFERROR(VLOOKUP(C1343,INS_05_2021!A:D,4,0),VLOOKUP(C1343,SERV_05_2021!A:E,4,0))</f>
        <v>17.66</v>
      </c>
      <c r="H1343" s="457">
        <f>TRUNC(F1343*G1343,2)</f>
        <v>5.29</v>
      </c>
    </row>
    <row r="1344" spans="2:8" x14ac:dyDescent="0.25">
      <c r="B1344" s="404" t="s">
        <v>4163</v>
      </c>
      <c r="C1344" s="404">
        <v>88316</v>
      </c>
      <c r="D1344" s="492" t="str">
        <f>IF(B1344="COMPOSICAO",(VLOOKUP(C1344,SERV_05_2021!A:D,2,FALSE)))</f>
        <v>SERVENTE COM ENCARGOS COMPLEMENTARES</v>
      </c>
      <c r="E1344" s="493" t="str">
        <f>IF(B1344="COMPOSICAO",(VLOOKUP(C1344,SERV_05_2021!A:D,3,FALSE)))</f>
        <v>H</v>
      </c>
      <c r="F1344" s="451">
        <v>0.3</v>
      </c>
      <c r="G1344" s="406">
        <f>IFERROR(VLOOKUP(C1344,INS_05_2021!A:D,4,0),VLOOKUP(C1344,SERV_05_2021!A:E,4,0))</f>
        <v>14.02</v>
      </c>
      <c r="H1344" s="457">
        <f>TRUNC(F1344*G1344,2)</f>
        <v>4.2</v>
      </c>
    </row>
    <row r="1345" spans="2:8" ht="38.25" x14ac:dyDescent="0.25">
      <c r="B1345" s="404" t="s">
        <v>4163</v>
      </c>
      <c r="C1345" s="404">
        <v>94962</v>
      </c>
      <c r="D1345" s="492" t="str">
        <f>IF(B1345="COMPOSICAO",(VLOOKUP(C1345,SERV_05_2021!A:D,2,FALSE)))</f>
        <v>CONCRETO MAGRO PARA LASTRO, TRAÇO 1:4,5:4,5 (EM MASSA SECA DE CIMENTO/ AREIA MÉDIA/ BRITA 1) - PREPARO MECÂNICO COM BETONEIRA 400 L. AF_05/2021</v>
      </c>
      <c r="E1345" s="493" t="str">
        <f>IF(B1345="COMPOSICAO",(VLOOKUP(C1345,SERV_05_2021!A:D,3,FALSE)))</f>
        <v>M3</v>
      </c>
      <c r="F1345" s="451">
        <v>1.2999999999999999E-2</v>
      </c>
      <c r="G1345" s="406">
        <f>IFERROR(VLOOKUP(C1345,INS_05_2021!A:D,4,0),VLOOKUP(C1345,SERV_05_2021!A:E,4,0))</f>
        <v>296.02</v>
      </c>
      <c r="H1345" s="457">
        <f t="shared" si="34"/>
        <v>3.84</v>
      </c>
    </row>
    <row r="1346" spans="2:8" ht="39" thickBot="1" x14ac:dyDescent="0.3">
      <c r="B1346" s="404" t="s">
        <v>4163</v>
      </c>
      <c r="C1346" s="404">
        <v>96536</v>
      </c>
      <c r="D1346" s="492" t="str">
        <f>IF(B1346="COMPOSICAO",(VLOOKUP(C1346,SERV_05_2021!A:D,2,FALSE)))</f>
        <v>FABRICAÇÃO, MONTAGEM E DESMONTAGEM DE FÔRMA PARA VIGA BALDRAME, EM MADEIRA SERRADA, E=25 MM, 4 UTILIZAÇÕES. AF_06/2017</v>
      </c>
      <c r="E1346" s="493" t="str">
        <f>IF(B1346="COMPOSICAO",(VLOOKUP(C1346,SERV_05_2021!A:D,3,FALSE)))</f>
        <v>M2</v>
      </c>
      <c r="F1346" s="451">
        <v>0.03</v>
      </c>
      <c r="G1346" s="406">
        <f>IFERROR(VLOOKUP(C1346,INS_05_2021!A:D,4,0),VLOOKUP(C1346,SERV_05_2021!A:E,4,0))</f>
        <v>47.36</v>
      </c>
      <c r="H1346" s="457">
        <f t="shared" si="34"/>
        <v>1.42</v>
      </c>
    </row>
    <row r="1347" spans="2:8" s="297" customFormat="1" ht="13.5" thickBot="1" x14ac:dyDescent="0.3">
      <c r="B1347" s="494"/>
      <c r="C1347" s="494"/>
      <c r="D1347" s="495"/>
      <c r="E1347" s="494"/>
      <c r="F1347" s="496"/>
      <c r="G1347" s="497"/>
      <c r="H1347" s="472">
        <f>SUM(H1341:H1346)</f>
        <v>91.740000000000023</v>
      </c>
    </row>
    <row r="1349" spans="2:8" ht="25.5" x14ac:dyDescent="0.25">
      <c r="B1349" s="401" t="s">
        <v>4160</v>
      </c>
      <c r="C1349" s="401" t="s">
        <v>13860</v>
      </c>
      <c r="D1349" s="448" t="s">
        <v>371</v>
      </c>
      <c r="E1349" s="401" t="s">
        <v>337</v>
      </c>
      <c r="F1349" s="449" t="s">
        <v>4165</v>
      </c>
      <c r="G1349" s="403" t="s">
        <v>4166</v>
      </c>
      <c r="H1349" s="223" t="s">
        <v>4167</v>
      </c>
    </row>
    <row r="1350" spans="2:8" x14ac:dyDescent="0.25">
      <c r="B1350" s="404" t="s">
        <v>4161</v>
      </c>
      <c r="C1350" s="404">
        <v>3146</v>
      </c>
      <c r="D1350" s="492" t="str">
        <f>IF(B1350="INSUMO",(VLOOKUP(C1350,INS_05_21!A:D,2,FALSE)))</f>
        <v>FITA VEDA ROSCA EM ROLOS DE 18 MM X 10 M (L X C)</v>
      </c>
      <c r="E1350" s="493" t="str">
        <f>IF(B1350="INSUMO",(VLOOKUP(C1350,INS_05_21!A:D,3,FALSE)))</f>
        <v xml:space="preserve">UN    </v>
      </c>
      <c r="F1350" s="451">
        <v>7.5999999999999998E-2</v>
      </c>
      <c r="G1350" s="406">
        <f>IFERROR(VLOOKUP(C1350,INS_05_2021!A:D,4,0),VLOOKUP(C1350,SERV_05_2021!A:E,4,0))</f>
        <v>4.97</v>
      </c>
      <c r="H1350" s="457">
        <f t="shared" ref="H1350:H1356" si="35">TRUNC(F1350*G1350,2)</f>
        <v>0.37</v>
      </c>
    </row>
    <row r="1351" spans="2:8" ht="38.25" x14ac:dyDescent="0.25">
      <c r="B1351" s="404" t="s">
        <v>4161</v>
      </c>
      <c r="C1351" s="404">
        <v>4351</v>
      </c>
      <c r="D1351" s="492" t="str">
        <f>IF(B1351="INSUMO",(VLOOKUP(C1351,INS_05_21!A:D,2,FALSE)))</f>
        <v>PARAFUSO NIQUELADO 3 1/2" COM ACABAMENTO CROMADO PARA FIXAR PECA SANITARIA, INCLUI PORCA CEGA, ARRUELA E BUCHA DE NYLON TAMANHO S-8</v>
      </c>
      <c r="E1351" s="493" t="str">
        <f>IF(B1351="INSUMO",(VLOOKUP(C1351,INS_05_21!A:D,3,FALSE)))</f>
        <v xml:space="preserve">UN    </v>
      </c>
      <c r="F1351" s="451">
        <v>2</v>
      </c>
      <c r="G1351" s="406">
        <f>IFERROR(VLOOKUP(C1351,INS_05_2021!A:D,4,0),VLOOKUP(C1351,SERV_05_2021!A:E,4,0))</f>
        <v>9.24</v>
      </c>
      <c r="H1351" s="457">
        <f>TRUNC(F1351*G1351,2)</f>
        <v>18.48</v>
      </c>
    </row>
    <row r="1352" spans="2:8" ht="25.5" x14ac:dyDescent="0.25">
      <c r="B1352" s="404" t="s">
        <v>4161</v>
      </c>
      <c r="C1352" s="404">
        <v>6021</v>
      </c>
      <c r="D1352" s="492" t="str">
        <f>IF(B1352="INSUMO",(VLOOKUP(C1352,INS_05_21!A:D,2,FALSE)))</f>
        <v>REGISTRO PRESSAO COM ACABAMENTO E CANOPLA CROMADA, SIMPLES, BITOLA 1/2 " (REF 1416)</v>
      </c>
      <c r="E1352" s="493" t="str">
        <f>IF(B1352="INSUMO",(VLOOKUP(C1352,INS_05_21!A:D,3,FALSE)))</f>
        <v xml:space="preserve">UN    </v>
      </c>
      <c r="F1352" s="451">
        <v>1</v>
      </c>
      <c r="G1352" s="406">
        <f>IFERROR(VLOOKUP(C1352,INS_05_2021!A:D,4,0),VLOOKUP(C1352,SERV_05_2021!A:E,4,0))</f>
        <v>38.29</v>
      </c>
      <c r="H1352" s="457">
        <f t="shared" si="35"/>
        <v>38.29</v>
      </c>
    </row>
    <row r="1353" spans="2:8" x14ac:dyDescent="0.25">
      <c r="B1353" s="404" t="s">
        <v>4161</v>
      </c>
      <c r="C1353" s="404">
        <v>10432</v>
      </c>
      <c r="D1353" s="492" t="str">
        <f>IF(B1353="INSUMO",(VLOOKUP(C1353,INS_05_21!A:D,2,FALSE)))</f>
        <v>MICTORIO SIFONADO LOUCA BRANCA SEM COMPLEMENTOS</v>
      </c>
      <c r="E1353" s="493" t="str">
        <f>IF(B1353="INSUMO",(VLOOKUP(C1353,INS_05_21!A:D,3,FALSE)))</f>
        <v xml:space="preserve">UN    </v>
      </c>
      <c r="F1353" s="451">
        <v>1</v>
      </c>
      <c r="G1353" s="406">
        <f>IFERROR(VLOOKUP(C1353,INS_05_2021!A:D,4,0),VLOOKUP(C1353,SERV_05_2021!A:E,4,0))</f>
        <v>362.6</v>
      </c>
      <c r="H1353" s="457">
        <f t="shared" si="35"/>
        <v>362.6</v>
      </c>
    </row>
    <row r="1354" spans="2:8" x14ac:dyDescent="0.25">
      <c r="B1354" s="404" t="s">
        <v>4161</v>
      </c>
      <c r="C1354" s="404">
        <v>11683</v>
      </c>
      <c r="D1354" s="492" t="str">
        <f>IF(B1354="INSUMO",(VLOOKUP(C1354,INS_05_21!A:D,2,FALSE)))</f>
        <v>ENGATE / RABICHO FLEXIVEL INOX 1/2 " X 30 CM</v>
      </c>
      <c r="E1354" s="493" t="str">
        <f>IF(B1354="INSUMO",(VLOOKUP(C1354,INS_05_21!A:D,3,FALSE)))</f>
        <v xml:space="preserve">UN    </v>
      </c>
      <c r="F1354" s="451">
        <v>1</v>
      </c>
      <c r="G1354" s="406">
        <f>IFERROR(VLOOKUP(C1354,INS_05_2021!A:D,4,0),VLOOKUP(C1354,SERV_05_2021!A:E,4,0))</f>
        <v>34.39</v>
      </c>
      <c r="H1354" s="457">
        <f t="shared" si="35"/>
        <v>34.39</v>
      </c>
    </row>
    <row r="1355" spans="2:8" ht="25.5" x14ac:dyDescent="0.25">
      <c r="B1355" s="404" t="s">
        <v>4163</v>
      </c>
      <c r="C1355" s="404">
        <v>88248</v>
      </c>
      <c r="D1355" s="492" t="str">
        <f>IF(B1355="COMPOSICAO",(VLOOKUP(C1355,SERV_05_2021!A:D,2,FALSE)))</f>
        <v>AUXILIAR DE ENCANADOR OU BOMBEIRO HIDRÁULICO COM ENCARGOS COMPLEMENTARES</v>
      </c>
      <c r="E1355" s="493" t="str">
        <f>IF(B1355="COMPOSICAO",(VLOOKUP(C1355,SERV_05_2021!A:D,3,FALSE)))</f>
        <v>H</v>
      </c>
      <c r="F1355" s="451">
        <v>3.2</v>
      </c>
      <c r="G1355" s="406">
        <f>IFERROR(VLOOKUP(C1355,INS_05_2021!A:D,4,0),VLOOKUP(C1355,SERV_05_2021!A:E,4,0))</f>
        <v>13.48</v>
      </c>
      <c r="H1355" s="457">
        <f t="shared" si="35"/>
        <v>43.13</v>
      </c>
    </row>
    <row r="1356" spans="2:8" ht="26.25" thickBot="1" x14ac:dyDescent="0.3">
      <c r="B1356" s="404" t="s">
        <v>4163</v>
      </c>
      <c r="C1356" s="404">
        <v>88267</v>
      </c>
      <c r="D1356" s="492" t="str">
        <f>IF(B1356="COMPOSICAO",(VLOOKUP(C1356,SERV_05_2021!A:D,2,FALSE)))</f>
        <v>ENCANADOR OU BOMBEIRO HIDRÁULICO COM ENCARGOS COMPLEMENTARES</v>
      </c>
      <c r="E1356" s="493" t="str">
        <f>IF(B1356="COMPOSICAO",(VLOOKUP(C1356,SERV_05_2021!A:D,3,FALSE)))</f>
        <v>H</v>
      </c>
      <c r="F1356" s="451">
        <v>3.2</v>
      </c>
      <c r="G1356" s="406">
        <f>IFERROR(VLOOKUP(C1356,INS_05_2021!A:D,4,0),VLOOKUP(C1356,SERV_05_2021!A:E,4,0))</f>
        <v>17.66</v>
      </c>
      <c r="H1356" s="457">
        <f t="shared" si="35"/>
        <v>56.51</v>
      </c>
    </row>
    <row r="1357" spans="2:8" s="297" customFormat="1" ht="13.5" thickBot="1" x14ac:dyDescent="0.3">
      <c r="B1357" s="494"/>
      <c r="C1357" s="494"/>
      <c r="D1357" s="495"/>
      <c r="E1357" s="494"/>
      <c r="F1357" s="496"/>
      <c r="G1357" s="497"/>
      <c r="H1357" s="472">
        <f>SUM(H1350:H1356)</f>
        <v>553.77</v>
      </c>
    </row>
    <row r="1359" spans="2:8" ht="25.5" x14ac:dyDescent="0.25">
      <c r="B1359" s="401" t="s">
        <v>4160</v>
      </c>
      <c r="C1359" s="401" t="s">
        <v>13861</v>
      </c>
      <c r="D1359" s="448" t="s">
        <v>320</v>
      </c>
      <c r="E1359" s="401" t="s">
        <v>239</v>
      </c>
      <c r="F1359" s="449" t="s">
        <v>4165</v>
      </c>
      <c r="G1359" s="403" t="s">
        <v>4166</v>
      </c>
      <c r="H1359" s="223" t="s">
        <v>4167</v>
      </c>
    </row>
    <row r="1360" spans="2:8" ht="25.5" x14ac:dyDescent="0.25">
      <c r="B1360" s="404" t="s">
        <v>4161</v>
      </c>
      <c r="C1360" s="404">
        <v>370</v>
      </c>
      <c r="D1360" s="492" t="str">
        <f>IF(B1360="INSUMO",(VLOOKUP(C1360,INS_05_21!A:D,2,FALSE)))</f>
        <v>AREIA MEDIA - POSTO JAZIDA/FORNECEDOR (RETIRADO NA JAZIDA, SEM TRANSPORTE)</v>
      </c>
      <c r="E1360" s="493" t="str">
        <f>IF(B1360="INSUMO",(VLOOKUP(C1360,INS_05_21!A:D,3,FALSE)))</f>
        <v xml:space="preserve">M3    </v>
      </c>
      <c r="F1360" s="451">
        <v>0.06</v>
      </c>
      <c r="G1360" s="406">
        <f>IFERROR(VLOOKUP(C1360,INS_05_2021!A:D,4,0),VLOOKUP(C1360,SERV_05_2021!A:E,4,0))</f>
        <v>74.17</v>
      </c>
      <c r="H1360" s="457">
        <f>TRUNC(F1360*G1360,2)</f>
        <v>4.45</v>
      </c>
    </row>
    <row r="1361" spans="2:10" x14ac:dyDescent="0.25">
      <c r="B1361" s="404" t="s">
        <v>4161</v>
      </c>
      <c r="C1361" s="404">
        <v>1379</v>
      </c>
      <c r="D1361" s="492" t="str">
        <f>IF(B1361="INSUMO",(VLOOKUP(C1361,INS_05_21!A:D,2,FALSE)))</f>
        <v>CIMENTO PORTLAND COMPOSTO CP II-32</v>
      </c>
      <c r="E1361" s="493" t="str">
        <f>IF(B1361="INSUMO",(VLOOKUP(C1361,INS_05_21!A:D,3,FALSE)))</f>
        <v xml:space="preserve">KG    </v>
      </c>
      <c r="F1361" s="451">
        <v>21</v>
      </c>
      <c r="G1361" s="406">
        <f>IFERROR(VLOOKUP(C1361,INS_05_2021!A:D,4,0),VLOOKUP(C1361,SERV_05_2021!A:E,4,0))</f>
        <v>0.64</v>
      </c>
      <c r="H1361" s="457">
        <f>TRUNC(F1361*G1361,2)</f>
        <v>13.44</v>
      </c>
    </row>
    <row r="1362" spans="2:10" x14ac:dyDescent="0.25">
      <c r="B1362" s="404" t="s">
        <v>4163</v>
      </c>
      <c r="C1362" s="404">
        <v>88309</v>
      </c>
      <c r="D1362" s="492" t="str">
        <f>IF(B1362="COMPOSICAO",(VLOOKUP(C1362,SERV_05_2021!A:D,2,FALSE)))</f>
        <v>PEDREIRO COM ENCARGOS COMPLEMENTARES</v>
      </c>
      <c r="E1362" s="493" t="str">
        <f>IF(B1362="COMPOSICAO",(VLOOKUP(C1362,SERV_05_2021!A:D,3,FALSE)))</f>
        <v>H</v>
      </c>
      <c r="F1362" s="451">
        <v>3</v>
      </c>
      <c r="G1362" s="406">
        <f>IFERROR(VLOOKUP(C1362,INS_05_2021!A:D,4,0),VLOOKUP(C1362,SERV_05_2021!A:E,4,0))</f>
        <v>17.670000000000002</v>
      </c>
      <c r="H1362" s="457">
        <f>TRUNC(F1362*G1362,2)</f>
        <v>53.01</v>
      </c>
    </row>
    <row r="1363" spans="2:10" ht="13.5" thickBot="1" x14ac:dyDescent="0.3">
      <c r="B1363" s="404" t="s">
        <v>4163</v>
      </c>
      <c r="C1363" s="404">
        <v>88316</v>
      </c>
      <c r="D1363" s="492" t="str">
        <f>IF(B1363="COMPOSICAO",(VLOOKUP(C1363,SERV_05_2021!A:D,2,FALSE)))</f>
        <v>SERVENTE COM ENCARGOS COMPLEMENTARES</v>
      </c>
      <c r="E1363" s="493" t="str">
        <f>IF(B1363="COMPOSICAO",(VLOOKUP(C1363,SERV_05_2021!A:D,3,FALSE)))</f>
        <v>H</v>
      </c>
      <c r="F1363" s="451">
        <v>3</v>
      </c>
      <c r="G1363" s="406">
        <f>IFERROR(VLOOKUP(C1363,INS_05_2021!A:D,4,0),VLOOKUP(C1363,SERV_05_2021!A:E,4,0))</f>
        <v>14.02</v>
      </c>
      <c r="H1363" s="457">
        <f>TRUNC(F1363*G1363,2)</f>
        <v>42.06</v>
      </c>
    </row>
    <row r="1364" spans="2:10" s="297" customFormat="1" ht="13.5" thickBot="1" x14ac:dyDescent="0.3">
      <c r="B1364" s="494"/>
      <c r="C1364" s="494"/>
      <c r="D1364" s="495"/>
      <c r="E1364" s="494"/>
      <c r="F1364" s="496"/>
      <c r="G1364" s="497"/>
      <c r="H1364" s="472">
        <f>SUM(H1360:H1363)</f>
        <v>112.96000000000001</v>
      </c>
    </row>
    <row r="1366" spans="2:10" ht="25.5" x14ac:dyDescent="0.25">
      <c r="B1366" s="401" t="s">
        <v>4160</v>
      </c>
      <c r="C1366" s="401" t="s">
        <v>13862</v>
      </c>
      <c r="D1366" s="448" t="s">
        <v>1877</v>
      </c>
      <c r="E1366" s="401" t="s">
        <v>239</v>
      </c>
      <c r="F1366" s="449" t="s">
        <v>4165</v>
      </c>
      <c r="G1366" s="403" t="s">
        <v>4166</v>
      </c>
      <c r="H1366" s="223" t="s">
        <v>4167</v>
      </c>
    </row>
    <row r="1367" spans="2:10" ht="25.5" x14ac:dyDescent="0.25">
      <c r="B1367" s="404" t="s">
        <v>4161</v>
      </c>
      <c r="C1367" s="404">
        <v>7524</v>
      </c>
      <c r="D1367" s="492" t="str">
        <f>IF(B1367="INSUMO",(VLOOKUP(C1367,INS_05_21!A:D,2,FALSE)))</f>
        <v>TOMADA INDUSTRIAL DE EMBUTIR 3P+T 30 A, 440 V, COM TRAVA, SEM PLACA</v>
      </c>
      <c r="E1367" s="493" t="str">
        <f>IF(B1367="INSUMO",(VLOOKUP(C1367,INS_05_21!A:D,3,FALSE)))</f>
        <v xml:space="preserve">UN    </v>
      </c>
      <c r="F1367" s="451">
        <v>1</v>
      </c>
      <c r="G1367" s="406">
        <f>IFERROR(VLOOKUP(C1367,INS_05_2021!A:D,4,0),VLOOKUP(C1367,SERV_05_2021!A:E,4,0))</f>
        <v>32.99</v>
      </c>
      <c r="H1367" s="457">
        <f>TRUNC(F1367*G1367,2)</f>
        <v>32.99</v>
      </c>
    </row>
    <row r="1368" spans="2:10" x14ac:dyDescent="0.25">
      <c r="B1368" s="404" t="s">
        <v>4163</v>
      </c>
      <c r="C1368" s="404">
        <v>88247</v>
      </c>
      <c r="D1368" s="492" t="str">
        <f>IF(B1368="COMPOSICAO",(VLOOKUP(C1368,SERV_05_2021!A:D,2,FALSE)))</f>
        <v>AUXILIAR DE ELETRICISTA COM ENCARGOS COMPLEMENTARES</v>
      </c>
      <c r="E1368" s="493" t="str">
        <f>IF(B1368="COMPOSICAO",(VLOOKUP(C1368,SERV_05_2021!A:D,3,FALSE)))</f>
        <v>H</v>
      </c>
      <c r="F1368" s="451">
        <v>0.45</v>
      </c>
      <c r="G1368" s="406">
        <f>IFERROR(VLOOKUP(C1368,INS_05_2021!A:D,4,0),VLOOKUP(C1368,SERV_05_2021!A:E,4,0))</f>
        <v>14</v>
      </c>
      <c r="H1368" s="457">
        <f>TRUNC(F1368*G1368,2)</f>
        <v>6.3</v>
      </c>
    </row>
    <row r="1369" spans="2:10" ht="13.5" thickBot="1" x14ac:dyDescent="0.3">
      <c r="B1369" s="404" t="s">
        <v>4163</v>
      </c>
      <c r="C1369" s="404">
        <v>88264</v>
      </c>
      <c r="D1369" s="492" t="str">
        <f>IF(B1369="COMPOSICAO",(VLOOKUP(C1369,SERV_05_2021!A:D,2,FALSE)))</f>
        <v>ELETRICISTA COM ENCARGOS COMPLEMENTARES</v>
      </c>
      <c r="E1369" s="493" t="str">
        <f>IF(B1369="COMPOSICAO",(VLOOKUP(C1369,SERV_05_2021!A:D,3,FALSE)))</f>
        <v>H</v>
      </c>
      <c r="F1369" s="451">
        <v>0.45</v>
      </c>
      <c r="G1369" s="406">
        <f>IFERROR(VLOOKUP(C1369,INS_05_2021!A:D,4,0),VLOOKUP(C1369,SERV_05_2021!A:E,4,0))</f>
        <v>18.3</v>
      </c>
      <c r="H1369" s="457">
        <f>TRUNC(F1369*G1369,2)</f>
        <v>8.23</v>
      </c>
    </row>
    <row r="1370" spans="2:10" s="297" customFormat="1" ht="13.5" thickBot="1" x14ac:dyDescent="0.3">
      <c r="B1370" s="494"/>
      <c r="C1370" s="494"/>
      <c r="D1370" s="495"/>
      <c r="E1370" s="494"/>
      <c r="F1370" s="496"/>
      <c r="G1370" s="497"/>
      <c r="H1370" s="472">
        <f>SUM(H1367:H1369)</f>
        <v>47.519999999999996</v>
      </c>
    </row>
    <row r="1372" spans="2:10" ht="25.5" x14ac:dyDescent="0.25">
      <c r="B1372" s="401" t="s">
        <v>4286</v>
      </c>
      <c r="C1372" s="401" t="s">
        <v>14039</v>
      </c>
      <c r="D1372" s="448" t="s">
        <v>3458</v>
      </c>
      <c r="E1372" s="401" t="s">
        <v>337</v>
      </c>
      <c r="F1372" s="449" t="s">
        <v>4165</v>
      </c>
      <c r="G1372" s="403" t="s">
        <v>4166</v>
      </c>
      <c r="H1372" s="223" t="s">
        <v>4167</v>
      </c>
      <c r="I1372" s="480">
        <f>H1376</f>
        <v>16.63</v>
      </c>
      <c r="J1372" s="439" t="str">
        <f>UPPER(D1372)</f>
        <v>PINTURA ACRILICA PARA SINALIZAÇÃO HORIZONTAL EM PISO CIMENTADO</v>
      </c>
    </row>
    <row r="1373" spans="2:10" ht="25.5" x14ac:dyDescent="0.25">
      <c r="B1373" s="404" t="s">
        <v>4161</v>
      </c>
      <c r="C1373" s="404">
        <v>7343</v>
      </c>
      <c r="D1373" s="492" t="str">
        <f>IF(B1373="INSUMO",(VLOOKUP(C1373,INS_05_21!A:D,2,FALSE)))</f>
        <v>TINTA A BASE DE RESINA ACRILICA, PARA SINALIZACAO HORIZONTAL VIARIA (NBR 11862)</v>
      </c>
      <c r="E1373" s="493" t="str">
        <f>IF(B1373="INSUMO",(VLOOKUP(C1373,INS_05_21!A:D,3,FALSE)))</f>
        <v xml:space="preserve">L     </v>
      </c>
      <c r="F1373" s="451">
        <v>0.35</v>
      </c>
      <c r="G1373" s="406">
        <f>IFERROR(VLOOKUP(C1373,INS_05_2021!A:D,4,0),VLOOKUP(C1373,SERV_05_2021!A:E,4,0))</f>
        <v>7.63</v>
      </c>
      <c r="H1373" s="457">
        <f>TRUNC(F1373*G1373,2)</f>
        <v>2.67</v>
      </c>
    </row>
    <row r="1374" spans="2:10" x14ac:dyDescent="0.25">
      <c r="B1374" s="404" t="s">
        <v>4163</v>
      </c>
      <c r="C1374" s="408">
        <v>88310</v>
      </c>
      <c r="D1374" s="492" t="str">
        <f>IF(B1374="COMPOSICAO",(VLOOKUP(C1374,SERV_05_2021!A:D,2,FALSE)))</f>
        <v>PINTOR COM ENCARGOS COMPLEMENTARES</v>
      </c>
      <c r="E1374" s="493" t="str">
        <f>IF(B1374="COMPOSICAO",(VLOOKUP(C1374,SERV_05_2021!A:D,3,FALSE)))</f>
        <v>H</v>
      </c>
      <c r="F1374" s="451">
        <v>0.5</v>
      </c>
      <c r="G1374" s="406">
        <f>IFERROR(VLOOKUP(C1374,INS_05_2021!A:D,4,0),VLOOKUP(C1374,SERV_05_2021!A:E,4,0))</f>
        <v>18.68</v>
      </c>
      <c r="H1374" s="457">
        <f>TRUNC(F1374*G1374,2)</f>
        <v>9.34</v>
      </c>
    </row>
    <row r="1375" spans="2:10" ht="13.5" thickBot="1" x14ac:dyDescent="0.3">
      <c r="B1375" s="404" t="s">
        <v>4163</v>
      </c>
      <c r="C1375" s="408">
        <v>88316</v>
      </c>
      <c r="D1375" s="492" t="str">
        <f>IF(B1375="COMPOSICAO",(VLOOKUP(C1375,SERV_05_2021!A:D,2,FALSE)))</f>
        <v>SERVENTE COM ENCARGOS COMPLEMENTARES</v>
      </c>
      <c r="E1375" s="493" t="str">
        <f>IF(B1375="COMPOSICAO",(VLOOKUP(C1375,SERV_05_2021!A:D,3,FALSE)))</f>
        <v>H</v>
      </c>
      <c r="F1375" s="451">
        <v>0.33</v>
      </c>
      <c r="G1375" s="406">
        <f>IFERROR(VLOOKUP(C1375,INS_05_2021!A:D,4,0),VLOOKUP(C1375,SERV_05_2021!A:E,4,0))</f>
        <v>14.02</v>
      </c>
      <c r="H1375" s="457">
        <f>TRUNC(F1375*G1375,2)</f>
        <v>4.62</v>
      </c>
    </row>
    <row r="1376" spans="2:10" ht="13.5" thickBot="1" x14ac:dyDescent="0.3">
      <c r="H1376" s="456">
        <f>SUM(H1373:H1375)</f>
        <v>16.63</v>
      </c>
    </row>
    <row r="1378" spans="2:8" ht="25.5" x14ac:dyDescent="0.25">
      <c r="B1378" s="401" t="s">
        <v>4160</v>
      </c>
      <c r="C1378" s="401" t="s">
        <v>14046</v>
      </c>
      <c r="D1378" s="448" t="s">
        <v>14042</v>
      </c>
      <c r="E1378" s="401" t="s">
        <v>239</v>
      </c>
      <c r="F1378" s="449" t="s">
        <v>4165</v>
      </c>
      <c r="G1378" s="403" t="s">
        <v>4166</v>
      </c>
      <c r="H1378" s="223" t="s">
        <v>4167</v>
      </c>
    </row>
    <row r="1379" spans="2:8" ht="25.5" x14ac:dyDescent="0.25">
      <c r="B1379" s="404" t="s">
        <v>4161</v>
      </c>
      <c r="C1379" s="404">
        <v>406</v>
      </c>
      <c r="D1379" s="492" t="s">
        <v>7304</v>
      </c>
      <c r="E1379" s="493" t="s">
        <v>239</v>
      </c>
      <c r="F1379" s="451">
        <v>0.13333329999999999</v>
      </c>
      <c r="G1379" s="406">
        <f>IFERROR(VLOOKUP(C1379,INS_05_2021!A:D,4,0),VLOOKUP(C1379,SERV_05_2021!A:E,4,0))</f>
        <v>85.65</v>
      </c>
      <c r="H1379" s="457">
        <f>TRUNC(F1379*G1379,2)</f>
        <v>11.41</v>
      </c>
    </row>
    <row r="1380" spans="2:8" ht="25.5" x14ac:dyDescent="0.25">
      <c r="B1380" s="404" t="s">
        <v>4161</v>
      </c>
      <c r="C1380" s="408">
        <v>420</v>
      </c>
      <c r="D1380" s="492" t="s">
        <v>6407</v>
      </c>
      <c r="E1380" s="493" t="s">
        <v>239</v>
      </c>
      <c r="F1380" s="451">
        <v>2</v>
      </c>
      <c r="G1380" s="406">
        <f>IFERROR(VLOOKUP(C1380,INS_05_2021!A:D,4,0),VLOOKUP(C1380,SERV_05_2021!A:E,4,0))</f>
        <v>27.56</v>
      </c>
      <c r="H1380" s="457">
        <f>TRUNC(F1380*G1380,2)</f>
        <v>55.12</v>
      </c>
    </row>
    <row r="1381" spans="2:8" x14ac:dyDescent="0.25">
      <c r="B1381" s="404" t="s">
        <v>4161</v>
      </c>
      <c r="C1381" s="408">
        <v>857</v>
      </c>
      <c r="D1381" s="492" t="s">
        <v>6012</v>
      </c>
      <c r="E1381" s="493" t="s">
        <v>187</v>
      </c>
      <c r="F1381" s="451">
        <v>3</v>
      </c>
      <c r="G1381" s="406">
        <f>IFERROR(VLOOKUP(C1381,INS_05_2021!A:D,4,0),VLOOKUP(C1381,SERV_05_2021!A:E,4,0))</f>
        <v>11.9</v>
      </c>
      <c r="H1381" s="457">
        <f t="shared" ref="H1381:H1397" si="36">TRUNC(F1381*G1381,2)</f>
        <v>35.700000000000003</v>
      </c>
    </row>
    <row r="1382" spans="2:8" ht="25.5" x14ac:dyDescent="0.25">
      <c r="B1382" s="404" t="s">
        <v>4161</v>
      </c>
      <c r="C1382" s="408">
        <v>937</v>
      </c>
      <c r="D1382" s="492" t="s">
        <v>7298</v>
      </c>
      <c r="E1382" s="493" t="s">
        <v>187</v>
      </c>
      <c r="F1382" s="451">
        <v>27</v>
      </c>
      <c r="G1382" s="406">
        <f>IFERROR(VLOOKUP(C1382,INS_05_2021!A:D,4,0),VLOOKUP(C1382,SERV_05_2021!A:E,4,0))</f>
        <v>9.6199999999999992</v>
      </c>
      <c r="H1382" s="457">
        <f t="shared" si="36"/>
        <v>259.74</v>
      </c>
    </row>
    <row r="1383" spans="2:8" ht="38.25" x14ac:dyDescent="0.25">
      <c r="B1383" s="404" t="s">
        <v>4161</v>
      </c>
      <c r="C1383" s="408">
        <v>1062</v>
      </c>
      <c r="D1383" s="492" t="s">
        <v>14043</v>
      </c>
      <c r="E1383" s="493" t="s">
        <v>239</v>
      </c>
      <c r="F1383" s="451">
        <v>1</v>
      </c>
      <c r="G1383" s="406">
        <f>IFERROR(VLOOKUP(C1383,INS_05_2021!A:D,4,0),VLOOKUP(C1383,SERV_05_2021!A:E,4,0))</f>
        <v>267.39999999999998</v>
      </c>
      <c r="H1383" s="457">
        <f t="shared" si="36"/>
        <v>267.39999999999998</v>
      </c>
    </row>
    <row r="1384" spans="2:8" ht="25.5" x14ac:dyDescent="0.25">
      <c r="B1384" s="404" t="s">
        <v>4161</v>
      </c>
      <c r="C1384" s="408">
        <v>1096</v>
      </c>
      <c r="D1384" s="492" t="s">
        <v>5697</v>
      </c>
      <c r="E1384" s="493" t="s">
        <v>239</v>
      </c>
      <c r="F1384" s="451">
        <v>2</v>
      </c>
      <c r="G1384" s="406">
        <f>IFERROR(VLOOKUP(C1384,INS_05_2021!A:D,4,0),VLOOKUP(C1384,SERV_05_2021!A:E,4,0))</f>
        <v>91.47</v>
      </c>
      <c r="H1384" s="457">
        <f t="shared" si="36"/>
        <v>182.94</v>
      </c>
    </row>
    <row r="1385" spans="2:8" ht="25.5" x14ac:dyDescent="0.25">
      <c r="B1385" s="404" t="s">
        <v>4161</v>
      </c>
      <c r="C1385" s="408">
        <v>1539</v>
      </c>
      <c r="D1385" s="492" t="s">
        <v>6571</v>
      </c>
      <c r="E1385" s="493" t="s">
        <v>239</v>
      </c>
      <c r="F1385" s="451">
        <v>8</v>
      </c>
      <c r="G1385" s="406">
        <f>IFERROR(VLOOKUP(C1385,INS_05_2021!A:D,4,0),VLOOKUP(C1385,SERV_05_2021!A:E,4,0))</f>
        <v>5.99</v>
      </c>
      <c r="H1385" s="457">
        <f t="shared" si="36"/>
        <v>47.92</v>
      </c>
    </row>
    <row r="1386" spans="2:8" x14ac:dyDescent="0.25">
      <c r="B1386" s="404" t="s">
        <v>4161</v>
      </c>
      <c r="C1386" s="408">
        <v>1892</v>
      </c>
      <c r="D1386" s="492" t="s">
        <v>8001</v>
      </c>
      <c r="E1386" s="493" t="s">
        <v>239</v>
      </c>
      <c r="F1386" s="451">
        <v>4</v>
      </c>
      <c r="G1386" s="406">
        <f>IFERROR(VLOOKUP(C1386,INS_05_2021!A:D,4,0),VLOOKUP(C1386,SERV_05_2021!A:E,4,0))</f>
        <v>1.22</v>
      </c>
      <c r="H1386" s="457">
        <f t="shared" si="36"/>
        <v>4.88</v>
      </c>
    </row>
    <row r="1387" spans="2:8" ht="25.5" x14ac:dyDescent="0.25">
      <c r="B1387" s="404" t="s">
        <v>4161</v>
      </c>
      <c r="C1387" s="408">
        <v>2392</v>
      </c>
      <c r="D1387" s="492" t="s">
        <v>6984</v>
      </c>
      <c r="E1387" s="493" t="s">
        <v>239</v>
      </c>
      <c r="F1387" s="451">
        <v>1</v>
      </c>
      <c r="G1387" s="406">
        <f>IFERROR(VLOOKUP(C1387,INS_05_2021!A:D,4,0),VLOOKUP(C1387,SERV_05_2021!A:E,4,0))</f>
        <v>71.22</v>
      </c>
      <c r="H1387" s="457">
        <f t="shared" si="36"/>
        <v>71.22</v>
      </c>
    </row>
    <row r="1388" spans="2:8" x14ac:dyDescent="0.25">
      <c r="B1388" s="404" t="s">
        <v>4161</v>
      </c>
      <c r="C1388" s="408">
        <v>2685</v>
      </c>
      <c r="D1388" s="492" t="s">
        <v>7067</v>
      </c>
      <c r="E1388" s="493" t="s">
        <v>187</v>
      </c>
      <c r="F1388" s="451">
        <v>8</v>
      </c>
      <c r="G1388" s="406">
        <f>IFERROR(VLOOKUP(C1388,INS_05_2021!A:D,4,0),VLOOKUP(C1388,SERV_05_2021!A:E,4,0))</f>
        <v>4.76</v>
      </c>
      <c r="H1388" s="457">
        <f t="shared" si="36"/>
        <v>38.08</v>
      </c>
    </row>
    <row r="1389" spans="2:8" ht="25.5" x14ac:dyDescent="0.25">
      <c r="B1389" s="404" t="s">
        <v>4161</v>
      </c>
      <c r="C1389" s="408">
        <v>2731</v>
      </c>
      <c r="D1389" s="492" t="s">
        <v>14044</v>
      </c>
      <c r="E1389" s="493" t="s">
        <v>187</v>
      </c>
      <c r="F1389" s="451">
        <v>7.96</v>
      </c>
      <c r="G1389" s="406">
        <f>IFERROR(VLOOKUP(C1389,INS_05_2021!A:D,4,0),VLOOKUP(C1389,SERV_05_2021!A:E,4,0))</f>
        <v>69.25</v>
      </c>
      <c r="H1389" s="457">
        <f t="shared" si="36"/>
        <v>551.23</v>
      </c>
    </row>
    <row r="1390" spans="2:8" ht="38.25" x14ac:dyDescent="0.25">
      <c r="B1390" s="404" t="s">
        <v>4161</v>
      </c>
      <c r="C1390" s="408">
        <v>3379</v>
      </c>
      <c r="D1390" s="492" t="s">
        <v>5420</v>
      </c>
      <c r="E1390" s="493" t="s">
        <v>239</v>
      </c>
      <c r="F1390" s="451">
        <v>1</v>
      </c>
      <c r="G1390" s="406">
        <f>IFERROR(VLOOKUP(C1390,INS_05_2021!A:D,4,0),VLOOKUP(C1390,SERV_05_2021!A:E,4,0))</f>
        <v>41.71</v>
      </c>
      <c r="H1390" s="457">
        <f t="shared" si="36"/>
        <v>41.71</v>
      </c>
    </row>
    <row r="1391" spans="2:8" ht="38.25" x14ac:dyDescent="0.25">
      <c r="B1391" s="404" t="s">
        <v>4161</v>
      </c>
      <c r="C1391" s="408">
        <v>4346</v>
      </c>
      <c r="D1391" s="492" t="s">
        <v>8353</v>
      </c>
      <c r="E1391" s="493" t="s">
        <v>239</v>
      </c>
      <c r="F1391" s="451">
        <v>2</v>
      </c>
      <c r="G1391" s="406">
        <f>IFERROR(VLOOKUP(C1391,INS_05_2021!A:D,4,0),VLOOKUP(C1391,SERV_05_2021!A:E,4,0))</f>
        <v>5.62</v>
      </c>
      <c r="H1391" s="457">
        <f t="shared" si="36"/>
        <v>11.24</v>
      </c>
    </row>
    <row r="1392" spans="2:8" ht="25.5" x14ac:dyDescent="0.25">
      <c r="B1392" s="404" t="s">
        <v>4161</v>
      </c>
      <c r="C1392" s="408">
        <v>11267</v>
      </c>
      <c r="D1392" s="492" t="s">
        <v>14045</v>
      </c>
      <c r="E1392" s="493" t="s">
        <v>239</v>
      </c>
      <c r="F1392" s="451">
        <v>2</v>
      </c>
      <c r="G1392" s="406">
        <f>IFERROR(VLOOKUP(C1392,INS_05_2021!A:D,4,0),VLOOKUP(C1392,SERV_05_2021!A:E,4,0))</f>
        <v>0.9</v>
      </c>
      <c r="H1392" s="457">
        <f t="shared" si="36"/>
        <v>1.8</v>
      </c>
    </row>
    <row r="1393" spans="2:10" ht="25.5" x14ac:dyDescent="0.25">
      <c r="B1393" s="404" t="s">
        <v>4161</v>
      </c>
      <c r="C1393" s="408">
        <v>12034</v>
      </c>
      <c r="D1393" s="492" t="s">
        <v>6835</v>
      </c>
      <c r="E1393" s="493" t="s">
        <v>239</v>
      </c>
      <c r="F1393" s="451">
        <v>2</v>
      </c>
      <c r="G1393" s="406">
        <f>IFERROR(VLOOKUP(C1393,INS_05_2021!A:D,4,0),VLOOKUP(C1393,SERV_05_2021!A:E,4,0))</f>
        <v>3.47</v>
      </c>
      <c r="H1393" s="457">
        <f t="shared" si="36"/>
        <v>6.94</v>
      </c>
    </row>
    <row r="1394" spans="2:10" x14ac:dyDescent="0.25">
      <c r="B1394" s="404" t="s">
        <v>4161</v>
      </c>
      <c r="C1394" s="408">
        <v>39176</v>
      </c>
      <c r="D1394" s="492" t="s">
        <v>5982</v>
      </c>
      <c r="E1394" s="493" t="s">
        <v>239</v>
      </c>
      <c r="F1394" s="451">
        <v>2</v>
      </c>
      <c r="G1394" s="406">
        <f>IFERROR(VLOOKUP(C1394,INS_05_2021!A:D,4,0),VLOOKUP(C1394,SERV_05_2021!A:E,4,0))</f>
        <v>0.92</v>
      </c>
      <c r="H1394" s="457">
        <f t="shared" si="36"/>
        <v>1.84</v>
      </c>
    </row>
    <row r="1395" spans="2:10" x14ac:dyDescent="0.25">
      <c r="B1395" s="404" t="s">
        <v>4161</v>
      </c>
      <c r="C1395" s="408">
        <v>39210</v>
      </c>
      <c r="D1395" s="492" t="s">
        <v>5713</v>
      </c>
      <c r="E1395" s="493" t="s">
        <v>239</v>
      </c>
      <c r="F1395" s="451">
        <v>2</v>
      </c>
      <c r="G1395" s="406">
        <f>IFERROR(VLOOKUP(C1395,INS_05_2021!A:D,4,0),VLOOKUP(C1395,SERV_05_2021!A:E,4,0))</f>
        <v>0.68</v>
      </c>
      <c r="H1395" s="457">
        <f t="shared" si="36"/>
        <v>1.36</v>
      </c>
    </row>
    <row r="1396" spans="2:10" x14ac:dyDescent="0.25">
      <c r="B1396" s="404" t="s">
        <v>4163</v>
      </c>
      <c r="C1396" s="408">
        <v>88264</v>
      </c>
      <c r="D1396" s="492" t="s">
        <v>3916</v>
      </c>
      <c r="E1396" s="493" t="s">
        <v>655</v>
      </c>
      <c r="F1396" s="451">
        <v>8</v>
      </c>
      <c r="G1396" s="406">
        <f>IFERROR(VLOOKUP(C1396,INS_05_2021!A:D,4,0),VLOOKUP(C1396,SERV_05_2021!A:E,4,0))</f>
        <v>18.3</v>
      </c>
      <c r="H1396" s="457">
        <f t="shared" si="36"/>
        <v>146.4</v>
      </c>
    </row>
    <row r="1397" spans="2:10" ht="13.5" thickBot="1" x14ac:dyDescent="0.3">
      <c r="B1397" s="404" t="s">
        <v>4163</v>
      </c>
      <c r="C1397" s="408">
        <v>88316</v>
      </c>
      <c r="D1397" s="492" t="s">
        <v>3960</v>
      </c>
      <c r="E1397" s="493" t="s">
        <v>655</v>
      </c>
      <c r="F1397" s="451">
        <v>8</v>
      </c>
      <c r="G1397" s="406">
        <f>IFERROR(VLOOKUP(C1397,INS_05_2021!A:D,4,0),VLOOKUP(C1397,SERV_05_2021!A:E,4,0))</f>
        <v>14.02</v>
      </c>
      <c r="H1397" s="457">
        <f t="shared" si="36"/>
        <v>112.16</v>
      </c>
    </row>
    <row r="1398" spans="2:10" ht="13.5" thickBot="1" x14ac:dyDescent="0.3">
      <c r="H1398" s="456">
        <f>SUM(H1379:H1397)</f>
        <v>1849.09</v>
      </c>
    </row>
    <row r="1400" spans="2:10" ht="25.5" x14ac:dyDescent="0.25">
      <c r="B1400" s="401" t="s">
        <v>4160</v>
      </c>
      <c r="C1400" s="401">
        <v>72315</v>
      </c>
      <c r="D1400" s="448" t="s">
        <v>14048</v>
      </c>
      <c r="E1400" s="401" t="s">
        <v>239</v>
      </c>
      <c r="F1400" s="449" t="s">
        <v>4165</v>
      </c>
      <c r="G1400" s="403" t="s">
        <v>4166</v>
      </c>
      <c r="H1400" s="223" t="s">
        <v>4167</v>
      </c>
      <c r="I1400" s="480">
        <f>H1404</f>
        <v>27.25</v>
      </c>
      <c r="J1400" s="439" t="str">
        <f>UPPER(D1400)</f>
        <v>TERMINAL AEREO EM ACO GALVANIZADO COM BASE DE FIXACAO H = 30CM</v>
      </c>
    </row>
    <row r="1401" spans="2:10" ht="25.5" x14ac:dyDescent="0.25">
      <c r="B1401" s="404" t="s">
        <v>4161</v>
      </c>
      <c r="C1401" s="404" t="s">
        <v>14050</v>
      </c>
      <c r="D1401" s="492" t="s">
        <v>14049</v>
      </c>
      <c r="E1401" s="493" t="s">
        <v>239</v>
      </c>
      <c r="F1401" s="451">
        <v>1</v>
      </c>
      <c r="G1401" s="406">
        <v>11.1</v>
      </c>
      <c r="H1401" s="457">
        <f>TRUNC(F1401*G1401,2)</f>
        <v>11.1</v>
      </c>
    </row>
    <row r="1402" spans="2:10" x14ac:dyDescent="0.25">
      <c r="B1402" s="404" t="s">
        <v>4163</v>
      </c>
      <c r="C1402" s="408">
        <v>88247</v>
      </c>
      <c r="D1402" s="492" t="s">
        <v>3901</v>
      </c>
      <c r="E1402" s="493" t="s">
        <v>655</v>
      </c>
      <c r="F1402" s="451">
        <v>0.5</v>
      </c>
      <c r="G1402" s="406">
        <f>IFERROR(VLOOKUP(C1402,INS_05_2021!A:D,4,0),VLOOKUP(C1402,SERV_05_2021!A:E,4,0))</f>
        <v>14</v>
      </c>
      <c r="H1402" s="457">
        <f>TRUNC(F1402*G1402,2)</f>
        <v>7</v>
      </c>
    </row>
    <row r="1403" spans="2:10" ht="13.5" thickBot="1" x14ac:dyDescent="0.3">
      <c r="B1403" s="404" t="s">
        <v>4163</v>
      </c>
      <c r="C1403" s="408">
        <v>88264</v>
      </c>
      <c r="D1403" s="492" t="s">
        <v>3916</v>
      </c>
      <c r="E1403" s="493" t="s">
        <v>655</v>
      </c>
      <c r="F1403" s="451">
        <v>0.5</v>
      </c>
      <c r="G1403" s="406">
        <f>IFERROR(VLOOKUP(C1403,INS_05_2021!A:D,4,0),VLOOKUP(C1403,SERV_05_2021!A:E,4,0))</f>
        <v>18.3</v>
      </c>
      <c r="H1403" s="457">
        <f>TRUNC(F1403*G1403,2)</f>
        <v>9.15</v>
      </c>
    </row>
    <row r="1404" spans="2:10" ht="13.5" thickBot="1" x14ac:dyDescent="0.3">
      <c r="H1404" s="456">
        <f>SUM(H1401:H1403)</f>
        <v>27.25</v>
      </c>
    </row>
  </sheetData>
  <sheetCalcPr fullCalcOnLoad="1"/>
  <autoFilter ref="B2:H1068"/>
  <mergeCells count="2">
    <mergeCell ref="D3:H3"/>
    <mergeCell ref="B9:H9"/>
  </mergeCells>
  <pageMargins left="0.51181102362204722" right="0.51181102362204722" top="0.78740157480314965" bottom="0.78740157480314965" header="0.31496062992125984" footer="0.31496062992125984"/>
  <pageSetup scale="56" firstPageNumber="24" fitToHeight="0" orientation="portrait" useFirstPageNumber="1" r:id="rId1"/>
  <headerFooter>
    <oddFoote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01"/>
  <sheetViews>
    <sheetView view="pageBreakPreview" topLeftCell="A28" zoomScale="70" zoomScaleNormal="85" zoomScaleSheetLayoutView="70" workbookViewId="0">
      <selection activeCell="J44" sqref="J44"/>
    </sheetView>
  </sheetViews>
  <sheetFormatPr defaultRowHeight="15" x14ac:dyDescent="0.25"/>
  <cols>
    <col min="1" max="1" width="23.42578125" style="250" customWidth="1"/>
    <col min="2" max="2" width="45" style="251" customWidth="1"/>
    <col min="3" max="3" width="5.85546875" style="252" bestFit="1" customWidth="1"/>
    <col min="4" max="4" width="12" style="253" bestFit="1" customWidth="1"/>
    <col min="5" max="6" width="11.5703125" style="253" bestFit="1" customWidth="1"/>
    <col min="7" max="7" width="14.42578125" style="253" bestFit="1" customWidth="1"/>
    <col min="8" max="8" width="11.7109375" style="252" bestFit="1" customWidth="1"/>
    <col min="9" max="10" width="10.7109375" style="252" bestFit="1" customWidth="1"/>
    <col min="11" max="11" width="12.5703125" style="252" bestFit="1" customWidth="1"/>
    <col min="12" max="12" width="9.85546875" style="252" bestFit="1" customWidth="1"/>
    <col min="13" max="13" width="5.140625" style="252" bestFit="1" customWidth="1"/>
    <col min="14" max="14" width="12.28515625" style="252" bestFit="1" customWidth="1"/>
    <col min="15" max="15" width="17" style="252" bestFit="1" customWidth="1"/>
    <col min="16" max="16" width="13.42578125" style="252" bestFit="1" customWidth="1"/>
    <col min="17" max="17" width="9" style="252" bestFit="1" customWidth="1"/>
    <col min="18" max="18" width="10.42578125" style="252" bestFit="1" customWidth="1"/>
    <col min="19" max="19" width="11.42578125" style="252" bestFit="1" customWidth="1"/>
    <col min="20" max="20" width="11.140625" style="253" bestFit="1" customWidth="1"/>
    <col min="21" max="21" width="6" style="254" customWidth="1"/>
    <col min="22" max="22" width="16.42578125" style="255" hidden="1" customWidth="1"/>
    <col min="23" max="23" width="0" style="255" hidden="1" customWidth="1"/>
    <col min="24" max="16384" width="9.140625" style="255"/>
  </cols>
  <sheetData>
    <row r="1" spans="1:23" s="249" customFormat="1" x14ac:dyDescent="0.25">
      <c r="A1" s="246"/>
      <c r="B1" s="247"/>
      <c r="C1" s="248"/>
      <c r="D1" s="248"/>
      <c r="E1" s="248"/>
      <c r="F1" s="248"/>
      <c r="G1" s="248"/>
      <c r="H1" s="248"/>
      <c r="I1" s="248"/>
      <c r="J1" s="248"/>
      <c r="K1" s="248"/>
      <c r="L1" s="248"/>
      <c r="M1" s="248"/>
      <c r="N1" s="248"/>
      <c r="O1" s="248"/>
      <c r="P1" s="248"/>
      <c r="Q1" s="248"/>
      <c r="R1" s="248"/>
      <c r="S1" s="248"/>
      <c r="T1" s="248"/>
    </row>
    <row r="2" spans="1:23" ht="15.75" thickBot="1" x14ac:dyDescent="0.3"/>
    <row r="3" spans="1:23" ht="23.25" customHeight="1" x14ac:dyDescent="0.25">
      <c r="D3" s="537" t="s">
        <v>13865</v>
      </c>
      <c r="E3" s="538"/>
      <c r="F3" s="538"/>
      <c r="G3" s="539"/>
      <c r="H3" s="537" t="s">
        <v>13872</v>
      </c>
      <c r="I3" s="538"/>
      <c r="J3" s="539"/>
      <c r="K3" s="537" t="s">
        <v>13866</v>
      </c>
      <c r="L3" s="538"/>
      <c r="M3" s="539"/>
      <c r="N3" s="537" t="s">
        <v>13873</v>
      </c>
      <c r="O3" s="538"/>
      <c r="P3" s="539"/>
      <c r="Q3" s="537" t="s">
        <v>13874</v>
      </c>
      <c r="R3" s="538"/>
      <c r="S3" s="539"/>
    </row>
    <row r="4" spans="1:23" ht="45" x14ac:dyDescent="0.25">
      <c r="D4" s="256" t="s">
        <v>9833</v>
      </c>
      <c r="E4" s="257" t="s">
        <v>9834</v>
      </c>
      <c r="F4" s="257" t="s">
        <v>13863</v>
      </c>
      <c r="G4" s="258" t="s">
        <v>13864</v>
      </c>
      <c r="H4" s="259" t="s">
        <v>9863</v>
      </c>
      <c r="I4" s="260" t="s">
        <v>9875</v>
      </c>
      <c r="J4" s="261" t="s">
        <v>13868</v>
      </c>
      <c r="K4" s="259" t="s">
        <v>13867</v>
      </c>
      <c r="L4" s="260" t="s">
        <v>13869</v>
      </c>
      <c r="M4" s="261"/>
      <c r="N4" s="259" t="s">
        <v>9866</v>
      </c>
      <c r="O4" s="260" t="s">
        <v>9867</v>
      </c>
      <c r="P4" s="262" t="s">
        <v>9877</v>
      </c>
      <c r="Q4" s="256" t="s">
        <v>13870</v>
      </c>
      <c r="R4" s="257" t="s">
        <v>9879</v>
      </c>
      <c r="S4" s="258" t="s">
        <v>13871</v>
      </c>
      <c r="T4" s="263" t="s">
        <v>9838</v>
      </c>
      <c r="U4" s="264"/>
    </row>
    <row r="5" spans="1:23" x14ac:dyDescent="0.25">
      <c r="A5" s="265" t="s">
        <v>4478</v>
      </c>
      <c r="B5" s="266" t="s">
        <v>4513</v>
      </c>
      <c r="C5" s="267" t="s">
        <v>4113</v>
      </c>
      <c r="D5" s="268"/>
      <c r="E5" s="257"/>
      <c r="F5" s="257">
        <v>138.72</v>
      </c>
      <c r="G5" s="258">
        <v>228.66</v>
      </c>
      <c r="H5" s="269"/>
      <c r="I5" s="270"/>
      <c r="J5" s="262"/>
      <c r="K5" s="269"/>
      <c r="L5" s="270"/>
      <c r="M5" s="262"/>
      <c r="N5" s="269"/>
      <c r="O5" s="270"/>
      <c r="P5" s="262"/>
      <c r="Q5" s="269"/>
      <c r="R5" s="270"/>
      <c r="S5" s="262"/>
      <c r="T5" s="263">
        <f>(D5+E5+F5+G5)/2</f>
        <v>183.69</v>
      </c>
      <c r="U5" s="271"/>
      <c r="V5" s="255">
        <f>VLOOKUP(A5,'08_COMP_COMPLEMENTAR'!C:L,5,0)</f>
        <v>183.69</v>
      </c>
      <c r="W5" s="272">
        <f t="shared" ref="W5:W36" si="0">T5/V5</f>
        <v>1</v>
      </c>
    </row>
    <row r="6" spans="1:23" x14ac:dyDescent="0.25">
      <c r="A6" s="265" t="s">
        <v>4493</v>
      </c>
      <c r="B6" s="266" t="s">
        <v>4492</v>
      </c>
      <c r="C6" s="267" t="s">
        <v>4113</v>
      </c>
      <c r="D6" s="268"/>
      <c r="E6" s="257"/>
      <c r="F6" s="257">
        <v>83.79</v>
      </c>
      <c r="G6" s="258">
        <v>106.48</v>
      </c>
      <c r="H6" s="269"/>
      <c r="I6" s="270"/>
      <c r="J6" s="262"/>
      <c r="K6" s="269"/>
      <c r="L6" s="270"/>
      <c r="M6" s="262"/>
      <c r="N6" s="269"/>
      <c r="O6" s="270"/>
      <c r="P6" s="262"/>
      <c r="Q6" s="269"/>
      <c r="R6" s="270"/>
      <c r="S6" s="262"/>
      <c r="T6" s="263">
        <f t="shared" ref="T6:T24" si="1">(D6+E6+F6+G6)/2</f>
        <v>95.135000000000005</v>
      </c>
      <c r="U6" s="271"/>
      <c r="V6" s="255">
        <f>VLOOKUP(A6,'08_COMP_COMPLEMENTAR'!C:L,5,0)</f>
        <v>95.135000000000005</v>
      </c>
      <c r="W6" s="272">
        <f t="shared" si="0"/>
        <v>1</v>
      </c>
    </row>
    <row r="7" spans="1:23" x14ac:dyDescent="0.25">
      <c r="A7" s="265" t="s">
        <v>4495</v>
      </c>
      <c r="B7" s="266" t="s">
        <v>4496</v>
      </c>
      <c r="C7" s="267" t="s">
        <v>4113</v>
      </c>
      <c r="D7" s="268"/>
      <c r="E7" s="257"/>
      <c r="F7" s="257">
        <v>65.709999999999994</v>
      </c>
      <c r="G7" s="258">
        <v>889.81</v>
      </c>
      <c r="H7" s="269"/>
      <c r="I7" s="270"/>
      <c r="J7" s="262"/>
      <c r="K7" s="269"/>
      <c r="L7" s="270"/>
      <c r="M7" s="262"/>
      <c r="N7" s="269"/>
      <c r="O7" s="270"/>
      <c r="P7" s="262"/>
      <c r="Q7" s="269"/>
      <c r="R7" s="270"/>
      <c r="S7" s="262"/>
      <c r="T7" s="263">
        <f t="shared" si="1"/>
        <v>477.76</v>
      </c>
      <c r="U7" s="271"/>
      <c r="V7" s="255">
        <f>VLOOKUP(A7,'08_COMP_COMPLEMENTAR'!C:L,5,0)</f>
        <v>477.76</v>
      </c>
      <c r="W7" s="272">
        <f t="shared" si="0"/>
        <v>1</v>
      </c>
    </row>
    <row r="8" spans="1:23" x14ac:dyDescent="0.25">
      <c r="A8" s="265" t="s">
        <v>4499</v>
      </c>
      <c r="B8" s="266" t="s">
        <v>4497</v>
      </c>
      <c r="C8" s="267" t="s">
        <v>4113</v>
      </c>
      <c r="D8" s="268"/>
      <c r="E8" s="257"/>
      <c r="F8" s="257">
        <v>41.3</v>
      </c>
      <c r="G8" s="258">
        <v>302.95</v>
      </c>
      <c r="H8" s="269"/>
      <c r="I8" s="270"/>
      <c r="J8" s="262"/>
      <c r="K8" s="269"/>
      <c r="L8" s="270"/>
      <c r="M8" s="262"/>
      <c r="N8" s="269"/>
      <c r="O8" s="270"/>
      <c r="P8" s="262"/>
      <c r="Q8" s="269"/>
      <c r="R8" s="270"/>
      <c r="S8" s="262"/>
      <c r="T8" s="263">
        <f t="shared" si="1"/>
        <v>172.125</v>
      </c>
      <c r="U8" s="271"/>
      <c r="V8" s="255">
        <f>VLOOKUP(A8,'08_COMP_COMPLEMENTAR'!C:L,5,0)</f>
        <v>172.125</v>
      </c>
      <c r="W8" s="272">
        <f t="shared" si="0"/>
        <v>1</v>
      </c>
    </row>
    <row r="9" spans="1:23" x14ac:dyDescent="0.25">
      <c r="A9" s="265" t="s">
        <v>4504</v>
      </c>
      <c r="B9" s="266" t="s">
        <v>4502</v>
      </c>
      <c r="C9" s="267" t="s">
        <v>4113</v>
      </c>
      <c r="D9" s="268"/>
      <c r="E9" s="257"/>
      <c r="F9" s="257"/>
      <c r="G9" s="258">
        <v>214.21</v>
      </c>
      <c r="H9" s="269"/>
      <c r="I9" s="270"/>
      <c r="J9" s="262"/>
      <c r="K9" s="269"/>
      <c r="L9" s="270"/>
      <c r="M9" s="262"/>
      <c r="N9" s="269"/>
      <c r="O9" s="270"/>
      <c r="P9" s="262"/>
      <c r="Q9" s="269"/>
      <c r="R9" s="270"/>
      <c r="S9" s="262"/>
      <c r="T9" s="263">
        <f>(D9+E9+F9+G9)</f>
        <v>214.21</v>
      </c>
      <c r="U9" s="271"/>
      <c r="V9" s="255">
        <f>VLOOKUP(A9,'08_COMP_COMPLEMENTAR'!C:L,5,0)</f>
        <v>214.21</v>
      </c>
      <c r="W9" s="272">
        <f t="shared" si="0"/>
        <v>1</v>
      </c>
    </row>
    <row r="10" spans="1:23" x14ac:dyDescent="0.25">
      <c r="A10" s="265" t="s">
        <v>4528</v>
      </c>
      <c r="B10" s="266" t="s">
        <v>4529</v>
      </c>
      <c r="C10" s="267" t="s">
        <v>187</v>
      </c>
      <c r="D10" s="268"/>
      <c r="E10" s="257"/>
      <c r="F10" s="257">
        <v>22.23</v>
      </c>
      <c r="G10" s="258">
        <v>24.7</v>
      </c>
      <c r="H10" s="269"/>
      <c r="I10" s="270"/>
      <c r="J10" s="262"/>
      <c r="K10" s="269"/>
      <c r="L10" s="270"/>
      <c r="M10" s="262"/>
      <c r="N10" s="269"/>
      <c r="O10" s="270"/>
      <c r="P10" s="262"/>
      <c r="Q10" s="269"/>
      <c r="R10" s="270"/>
      <c r="S10" s="262"/>
      <c r="T10" s="263">
        <f t="shared" si="1"/>
        <v>23.465</v>
      </c>
      <c r="U10" s="271"/>
      <c r="V10" s="255">
        <f>VLOOKUP(A10,'08_COMP_COMPLEMENTAR'!C:L,5,0)</f>
        <v>23.465</v>
      </c>
      <c r="W10" s="272">
        <f t="shared" si="0"/>
        <v>1</v>
      </c>
    </row>
    <row r="11" spans="1:23" x14ac:dyDescent="0.25">
      <c r="A11" s="265" t="s">
        <v>4531</v>
      </c>
      <c r="B11" s="266" t="s">
        <v>4532</v>
      </c>
      <c r="C11" s="267" t="s">
        <v>4177</v>
      </c>
      <c r="D11" s="268"/>
      <c r="E11" s="257"/>
      <c r="F11" s="257">
        <v>3.91</v>
      </c>
      <c r="G11" s="258">
        <v>6.88</v>
      </c>
      <c r="H11" s="269"/>
      <c r="I11" s="270"/>
      <c r="J11" s="262"/>
      <c r="K11" s="269"/>
      <c r="L11" s="270"/>
      <c r="M11" s="262"/>
      <c r="N11" s="269"/>
      <c r="O11" s="270"/>
      <c r="P11" s="262"/>
      <c r="Q11" s="269"/>
      <c r="R11" s="270"/>
      <c r="S11" s="262"/>
      <c r="T11" s="263">
        <f t="shared" si="1"/>
        <v>5.3949999999999996</v>
      </c>
      <c r="U11" s="271"/>
      <c r="V11" s="255">
        <f>VLOOKUP(A11,'08_COMP_COMPLEMENTAR'!C:L,5,0)</f>
        <v>5.3949999999999996</v>
      </c>
      <c r="W11" s="272">
        <f t="shared" si="0"/>
        <v>1</v>
      </c>
    </row>
    <row r="12" spans="1:23" x14ac:dyDescent="0.25">
      <c r="A12" s="265" t="s">
        <v>4534</v>
      </c>
      <c r="B12" s="266" t="s">
        <v>4535</v>
      </c>
      <c r="C12" s="267" t="s">
        <v>4177</v>
      </c>
      <c r="D12" s="268"/>
      <c r="E12" s="257"/>
      <c r="F12" s="257">
        <v>5.31</v>
      </c>
      <c r="G12" s="258">
        <v>11.03</v>
      </c>
      <c r="H12" s="269"/>
      <c r="I12" s="270"/>
      <c r="J12" s="262"/>
      <c r="K12" s="269"/>
      <c r="L12" s="270"/>
      <c r="M12" s="262"/>
      <c r="N12" s="269"/>
      <c r="O12" s="270"/>
      <c r="P12" s="262"/>
      <c r="Q12" s="269"/>
      <c r="R12" s="270"/>
      <c r="S12" s="262"/>
      <c r="T12" s="263">
        <f t="shared" si="1"/>
        <v>8.17</v>
      </c>
      <c r="U12" s="271"/>
      <c r="V12" s="255">
        <f>VLOOKUP(A12,'08_COMP_COMPLEMENTAR'!C:L,5,0)</f>
        <v>8.17</v>
      </c>
      <c r="W12" s="272">
        <f t="shared" si="0"/>
        <v>1</v>
      </c>
    </row>
    <row r="13" spans="1:23" x14ac:dyDescent="0.25">
      <c r="A13" s="265" t="s">
        <v>4537</v>
      </c>
      <c r="B13" s="266" t="s">
        <v>4541</v>
      </c>
      <c r="C13" s="267" t="s">
        <v>4177</v>
      </c>
      <c r="D13" s="268"/>
      <c r="E13" s="257"/>
      <c r="F13" s="257"/>
      <c r="G13" s="258">
        <v>9.4600000000000009</v>
      </c>
      <c r="H13" s="269"/>
      <c r="I13" s="270"/>
      <c r="J13" s="262"/>
      <c r="K13" s="269"/>
      <c r="L13" s="270"/>
      <c r="M13" s="262"/>
      <c r="N13" s="269"/>
      <c r="O13" s="270"/>
      <c r="P13" s="262"/>
      <c r="Q13" s="269"/>
      <c r="R13" s="270"/>
      <c r="S13" s="262"/>
      <c r="T13" s="263">
        <f>(D13+E13+F13+G13)</f>
        <v>9.4600000000000009</v>
      </c>
      <c r="U13" s="271"/>
      <c r="V13" s="255">
        <f>VLOOKUP(A13,'08_COMP_COMPLEMENTAR'!C:L,5,0)</f>
        <v>9.4600000000000009</v>
      </c>
      <c r="W13" s="272">
        <f t="shared" si="0"/>
        <v>1</v>
      </c>
    </row>
    <row r="14" spans="1:23" x14ac:dyDescent="0.25">
      <c r="A14" s="265" t="s">
        <v>4539</v>
      </c>
      <c r="B14" s="266" t="s">
        <v>4542</v>
      </c>
      <c r="C14" s="267" t="s">
        <v>4177</v>
      </c>
      <c r="D14" s="268"/>
      <c r="E14" s="257"/>
      <c r="F14" s="257">
        <v>2.38</v>
      </c>
      <c r="G14" s="258">
        <v>4.32</v>
      </c>
      <c r="H14" s="269"/>
      <c r="I14" s="270"/>
      <c r="J14" s="262"/>
      <c r="K14" s="269"/>
      <c r="L14" s="270"/>
      <c r="M14" s="262"/>
      <c r="N14" s="269"/>
      <c r="O14" s="270"/>
      <c r="P14" s="262"/>
      <c r="Q14" s="269"/>
      <c r="R14" s="270"/>
      <c r="S14" s="262"/>
      <c r="T14" s="263">
        <f t="shared" si="1"/>
        <v>3.35</v>
      </c>
      <c r="U14" s="271"/>
      <c r="V14" s="255" t="e">
        <f>VLOOKUP(A14,'08_COMP_COMPLEMENTAR'!C:L,5,0)</f>
        <v>#N/A</v>
      </c>
      <c r="W14" s="272" t="e">
        <f t="shared" si="0"/>
        <v>#N/A</v>
      </c>
    </row>
    <row r="15" spans="1:23" x14ac:dyDescent="0.25">
      <c r="A15" s="265" t="s">
        <v>4547</v>
      </c>
      <c r="B15" s="266" t="s">
        <v>4550</v>
      </c>
      <c r="C15" s="267" t="s">
        <v>4177</v>
      </c>
      <c r="D15" s="268">
        <v>8.2799999999999994</v>
      </c>
      <c r="E15" s="257">
        <v>12.5</v>
      </c>
      <c r="F15" s="257"/>
      <c r="G15" s="258">
        <v>17.420000000000002</v>
      </c>
      <c r="H15" s="269"/>
      <c r="I15" s="270"/>
      <c r="J15" s="262"/>
      <c r="K15" s="269"/>
      <c r="L15" s="270"/>
      <c r="M15" s="262"/>
      <c r="N15" s="269"/>
      <c r="O15" s="270"/>
      <c r="P15" s="262"/>
      <c r="Q15" s="269"/>
      <c r="R15" s="270"/>
      <c r="S15" s="262"/>
      <c r="T15" s="263">
        <f>(D15+E15+F15+G15)/3</f>
        <v>12.733333333333334</v>
      </c>
      <c r="U15" s="271"/>
      <c r="V15" s="255">
        <f>VLOOKUP(A15,'08_COMP_COMPLEMENTAR'!C:L,5,0)</f>
        <v>12.733333333333334</v>
      </c>
      <c r="W15" s="272">
        <f t="shared" si="0"/>
        <v>1</v>
      </c>
    </row>
    <row r="16" spans="1:23" x14ac:dyDescent="0.25">
      <c r="A16" s="265" t="s">
        <v>4552</v>
      </c>
      <c r="B16" s="266" t="s">
        <v>4553</v>
      </c>
      <c r="C16" s="267" t="s">
        <v>4177</v>
      </c>
      <c r="D16" s="268">
        <v>21.58</v>
      </c>
      <c r="E16" s="257"/>
      <c r="F16" s="257"/>
      <c r="G16" s="258">
        <v>21.9</v>
      </c>
      <c r="H16" s="269"/>
      <c r="I16" s="270"/>
      <c r="J16" s="262"/>
      <c r="K16" s="269"/>
      <c r="L16" s="270"/>
      <c r="M16" s="262"/>
      <c r="N16" s="269"/>
      <c r="O16" s="270"/>
      <c r="P16" s="262"/>
      <c r="Q16" s="269"/>
      <c r="R16" s="270"/>
      <c r="S16" s="262"/>
      <c r="T16" s="263">
        <f t="shared" si="1"/>
        <v>21.74</v>
      </c>
      <c r="U16" s="271"/>
      <c r="V16" s="255">
        <f>VLOOKUP(A16,'08_COMP_COMPLEMENTAR'!C:L,5,0)</f>
        <v>21.74</v>
      </c>
      <c r="W16" s="272">
        <f t="shared" si="0"/>
        <v>1</v>
      </c>
    </row>
    <row r="17" spans="1:23" x14ac:dyDescent="0.25">
      <c r="A17" s="265" t="s">
        <v>4555</v>
      </c>
      <c r="B17" s="266" t="s">
        <v>4557</v>
      </c>
      <c r="C17" s="267" t="s">
        <v>4177</v>
      </c>
      <c r="D17" s="268"/>
      <c r="E17" s="257"/>
      <c r="F17" s="257">
        <v>10.42</v>
      </c>
      <c r="G17" s="258"/>
      <c r="H17" s="269"/>
      <c r="I17" s="270"/>
      <c r="J17" s="262"/>
      <c r="K17" s="269"/>
      <c r="L17" s="270"/>
      <c r="M17" s="262"/>
      <c r="N17" s="269"/>
      <c r="O17" s="270"/>
      <c r="P17" s="262"/>
      <c r="Q17" s="269"/>
      <c r="R17" s="270"/>
      <c r="S17" s="262"/>
      <c r="T17" s="263">
        <f>(D17+E17+F17+G17)</f>
        <v>10.42</v>
      </c>
      <c r="U17" s="271"/>
      <c r="V17" s="255">
        <f>VLOOKUP(A17,'08_COMP_COMPLEMENTAR'!C:L,5,0)</f>
        <v>10.42</v>
      </c>
      <c r="W17" s="272">
        <f t="shared" si="0"/>
        <v>1</v>
      </c>
    </row>
    <row r="18" spans="1:23" x14ac:dyDescent="0.25">
      <c r="A18" s="265" t="s">
        <v>4559</v>
      </c>
      <c r="B18" s="266" t="s">
        <v>4560</v>
      </c>
      <c r="C18" s="267" t="s">
        <v>4177</v>
      </c>
      <c r="D18" s="268">
        <v>6.1</v>
      </c>
      <c r="E18" s="257"/>
      <c r="F18" s="257"/>
      <c r="G18" s="262">
        <v>8.42</v>
      </c>
      <c r="H18" s="269"/>
      <c r="I18" s="270"/>
      <c r="J18" s="262"/>
      <c r="K18" s="269"/>
      <c r="L18" s="270"/>
      <c r="M18" s="262"/>
      <c r="N18" s="269"/>
      <c r="O18" s="270"/>
      <c r="P18" s="262"/>
      <c r="Q18" s="269"/>
      <c r="R18" s="270"/>
      <c r="S18" s="262"/>
      <c r="T18" s="263">
        <f t="shared" si="1"/>
        <v>7.26</v>
      </c>
      <c r="U18" s="271"/>
      <c r="V18" s="255">
        <f>VLOOKUP(A18,'08_COMP_COMPLEMENTAR'!C:L,5,0)</f>
        <v>7.26</v>
      </c>
      <c r="W18" s="272">
        <f t="shared" si="0"/>
        <v>1</v>
      </c>
    </row>
    <row r="19" spans="1:23" x14ac:dyDescent="0.25">
      <c r="A19" s="265" t="s">
        <v>4562</v>
      </c>
      <c r="B19" s="266" t="s">
        <v>4563</v>
      </c>
      <c r="C19" s="267" t="s">
        <v>4177</v>
      </c>
      <c r="D19" s="268">
        <v>432.14</v>
      </c>
      <c r="E19" s="257"/>
      <c r="F19" s="257">
        <v>456.42</v>
      </c>
      <c r="G19" s="258">
        <v>584.67999999999995</v>
      </c>
      <c r="H19" s="269"/>
      <c r="I19" s="270"/>
      <c r="J19" s="262"/>
      <c r="K19" s="269"/>
      <c r="L19" s="270"/>
      <c r="M19" s="262"/>
      <c r="N19" s="269"/>
      <c r="O19" s="270"/>
      <c r="P19" s="262"/>
      <c r="Q19" s="269"/>
      <c r="R19" s="270"/>
      <c r="S19" s="262"/>
      <c r="T19" s="263">
        <f>(D19+E19+F19+G19)/3</f>
        <v>491.07999999999993</v>
      </c>
      <c r="U19" s="271"/>
      <c r="V19" s="255">
        <f>VLOOKUP(A19,'08_COMP_COMPLEMENTAR'!C:L,5,0)</f>
        <v>491.07999999999993</v>
      </c>
      <c r="W19" s="272">
        <f t="shared" si="0"/>
        <v>1</v>
      </c>
    </row>
    <row r="20" spans="1:23" x14ac:dyDescent="0.25">
      <c r="A20" s="265" t="s">
        <v>4565</v>
      </c>
      <c r="B20" s="266" t="s">
        <v>4566</v>
      </c>
      <c r="C20" s="267" t="s">
        <v>4177</v>
      </c>
      <c r="D20" s="268">
        <v>23.62</v>
      </c>
      <c r="E20" s="257"/>
      <c r="F20" s="257">
        <v>23</v>
      </c>
      <c r="G20" s="258">
        <v>46.05</v>
      </c>
      <c r="H20" s="269"/>
      <c r="I20" s="270"/>
      <c r="J20" s="262"/>
      <c r="K20" s="269"/>
      <c r="L20" s="270"/>
      <c r="M20" s="262"/>
      <c r="N20" s="269"/>
      <c r="O20" s="270"/>
      <c r="P20" s="262"/>
      <c r="Q20" s="269"/>
      <c r="R20" s="270"/>
      <c r="S20" s="262"/>
      <c r="T20" s="263">
        <f>(D20+E20+F20+G20)/3</f>
        <v>30.89</v>
      </c>
      <c r="U20" s="271"/>
      <c r="V20" s="255">
        <f>VLOOKUP(A20,'08_COMP_COMPLEMENTAR'!C:L,5,0)</f>
        <v>30.89</v>
      </c>
      <c r="W20" s="272">
        <f t="shared" si="0"/>
        <v>1</v>
      </c>
    </row>
    <row r="21" spans="1:23" ht="30" x14ac:dyDescent="0.25">
      <c r="A21" s="265" t="s">
        <v>4568</v>
      </c>
      <c r="B21" s="266" t="s">
        <v>4441</v>
      </c>
      <c r="C21" s="267" t="s">
        <v>4177</v>
      </c>
      <c r="D21" s="268">
        <v>6.2</v>
      </c>
      <c r="E21" s="257"/>
      <c r="F21" s="257">
        <v>8.3699999999999992</v>
      </c>
      <c r="G21" s="258">
        <v>11</v>
      </c>
      <c r="H21" s="269"/>
      <c r="I21" s="270"/>
      <c r="J21" s="262"/>
      <c r="K21" s="269"/>
      <c r="L21" s="270"/>
      <c r="M21" s="262"/>
      <c r="N21" s="269"/>
      <c r="O21" s="270"/>
      <c r="P21" s="262"/>
      <c r="Q21" s="269"/>
      <c r="R21" s="270"/>
      <c r="S21" s="262"/>
      <c r="T21" s="263">
        <f>(D21+E21+F21+G21)/3</f>
        <v>8.5233333333333334</v>
      </c>
      <c r="U21" s="271"/>
      <c r="V21" s="255">
        <f>VLOOKUP(A21,'08_COMP_COMPLEMENTAR'!C:L,5,0)</f>
        <v>8.5233333333333334</v>
      </c>
      <c r="W21" s="272">
        <f t="shared" si="0"/>
        <v>1</v>
      </c>
    </row>
    <row r="22" spans="1:23" ht="30" x14ac:dyDescent="0.25">
      <c r="A22" s="265" t="s">
        <v>4570</v>
      </c>
      <c r="B22" s="266" t="s">
        <v>4571</v>
      </c>
      <c r="C22" s="267" t="s">
        <v>4177</v>
      </c>
      <c r="D22" s="268">
        <f>17.37+29.95</f>
        <v>47.32</v>
      </c>
      <c r="E22" s="257"/>
      <c r="F22" s="257">
        <f>21.46+65.84</f>
        <v>87.300000000000011</v>
      </c>
      <c r="G22" s="258">
        <f>27.03+85.3</f>
        <v>112.33</v>
      </c>
      <c r="H22" s="269"/>
      <c r="I22" s="270"/>
      <c r="J22" s="262"/>
      <c r="K22" s="269"/>
      <c r="L22" s="270"/>
      <c r="M22" s="262"/>
      <c r="N22" s="269"/>
      <c r="O22" s="270"/>
      <c r="P22" s="262"/>
      <c r="Q22" s="269"/>
      <c r="R22" s="270"/>
      <c r="S22" s="262"/>
      <c r="T22" s="263">
        <f>(D22+E22+F22+G22)/3</f>
        <v>82.316666666666663</v>
      </c>
      <c r="U22" s="271"/>
      <c r="V22" s="255">
        <f>VLOOKUP(A22,'08_COMP_COMPLEMENTAR'!C:L,5,0)</f>
        <v>82.316666666666663</v>
      </c>
      <c r="W22" s="272">
        <f t="shared" si="0"/>
        <v>1</v>
      </c>
    </row>
    <row r="23" spans="1:23" x14ac:dyDescent="0.25">
      <c r="A23" s="265" t="s">
        <v>4612</v>
      </c>
      <c r="B23" s="266" t="s">
        <v>4611</v>
      </c>
      <c r="C23" s="267" t="s">
        <v>4271</v>
      </c>
      <c r="D23" s="268">
        <v>6113.44</v>
      </c>
      <c r="E23" s="257"/>
      <c r="F23" s="257"/>
      <c r="G23" s="258">
        <v>5022.51</v>
      </c>
      <c r="H23" s="269"/>
      <c r="I23" s="270"/>
      <c r="J23" s="262"/>
      <c r="K23" s="269"/>
      <c r="L23" s="270"/>
      <c r="M23" s="262"/>
      <c r="N23" s="269"/>
      <c r="O23" s="270"/>
      <c r="P23" s="262"/>
      <c r="Q23" s="269"/>
      <c r="R23" s="270"/>
      <c r="S23" s="262"/>
      <c r="T23" s="263">
        <f t="shared" si="1"/>
        <v>5567.9750000000004</v>
      </c>
      <c r="U23" s="271"/>
      <c r="V23" s="255">
        <f>VLOOKUP(A23,'08_COMP_COMPLEMENTAR'!C:L,5,0)</f>
        <v>5567.9750000000004</v>
      </c>
      <c r="W23" s="272">
        <f t="shared" si="0"/>
        <v>1</v>
      </c>
    </row>
    <row r="24" spans="1:23" x14ac:dyDescent="0.25">
      <c r="A24" s="265" t="s">
        <v>4615</v>
      </c>
      <c r="B24" s="266" t="s">
        <v>4614</v>
      </c>
      <c r="C24" s="267" t="s">
        <v>4271</v>
      </c>
      <c r="D24" s="268"/>
      <c r="E24" s="257">
        <v>7.4</v>
      </c>
      <c r="F24" s="257"/>
      <c r="G24" s="258">
        <v>12.99</v>
      </c>
      <c r="H24" s="269"/>
      <c r="I24" s="270"/>
      <c r="J24" s="262"/>
      <c r="K24" s="269"/>
      <c r="L24" s="270"/>
      <c r="M24" s="262"/>
      <c r="N24" s="269"/>
      <c r="O24" s="270"/>
      <c r="P24" s="262"/>
      <c r="Q24" s="269"/>
      <c r="R24" s="270"/>
      <c r="S24" s="262"/>
      <c r="T24" s="263">
        <f t="shared" si="1"/>
        <v>10.195</v>
      </c>
      <c r="U24" s="271"/>
      <c r="V24" s="255">
        <f>VLOOKUP(A24,'08_COMP_COMPLEMENTAR'!C:L,5,0)</f>
        <v>10.195</v>
      </c>
      <c r="W24" s="272">
        <f t="shared" si="0"/>
        <v>1</v>
      </c>
    </row>
    <row r="25" spans="1:23" x14ac:dyDescent="0.25">
      <c r="A25" s="265" t="s">
        <v>4636</v>
      </c>
      <c r="B25" s="266" t="s">
        <v>4616</v>
      </c>
      <c r="C25" s="267" t="s">
        <v>4271</v>
      </c>
      <c r="D25" s="268">
        <v>8.94</v>
      </c>
      <c r="E25" s="257">
        <v>7.9</v>
      </c>
      <c r="F25" s="257">
        <v>7.93</v>
      </c>
      <c r="G25" s="258">
        <v>12.99</v>
      </c>
      <c r="H25" s="269"/>
      <c r="I25" s="270"/>
      <c r="J25" s="262"/>
      <c r="K25" s="269"/>
      <c r="L25" s="270"/>
      <c r="M25" s="262"/>
      <c r="N25" s="269"/>
      <c r="O25" s="270"/>
      <c r="P25" s="262"/>
      <c r="Q25" s="269"/>
      <c r="R25" s="270"/>
      <c r="S25" s="262"/>
      <c r="T25" s="263">
        <f>(D25+E25+F25+G25)/4</f>
        <v>9.44</v>
      </c>
      <c r="U25" s="271"/>
      <c r="V25" s="255">
        <f>VLOOKUP(A25,'08_COMP_COMPLEMENTAR'!C:L,5,0)</f>
        <v>9.44</v>
      </c>
      <c r="W25" s="272">
        <f t="shared" si="0"/>
        <v>1</v>
      </c>
    </row>
    <row r="26" spans="1:23" x14ac:dyDescent="0.25">
      <c r="A26" s="265" t="s">
        <v>4638</v>
      </c>
      <c r="B26" s="266" t="s">
        <v>4617</v>
      </c>
      <c r="C26" s="267" t="s">
        <v>4271</v>
      </c>
      <c r="D26" s="268">
        <v>3.92</v>
      </c>
      <c r="E26" s="257">
        <v>2.8</v>
      </c>
      <c r="F26" s="257">
        <v>3.9</v>
      </c>
      <c r="G26" s="258">
        <v>10.09</v>
      </c>
      <c r="H26" s="269"/>
      <c r="I26" s="270"/>
      <c r="J26" s="262"/>
      <c r="K26" s="269"/>
      <c r="L26" s="270"/>
      <c r="M26" s="262"/>
      <c r="N26" s="269"/>
      <c r="O26" s="270"/>
      <c r="P26" s="262"/>
      <c r="Q26" s="269"/>
      <c r="R26" s="270"/>
      <c r="S26" s="262"/>
      <c r="T26" s="263">
        <f>(D26+E26+F26+G26)/4</f>
        <v>5.1775000000000002</v>
      </c>
      <c r="U26" s="271"/>
      <c r="V26" s="255">
        <f>VLOOKUP(A26,'08_COMP_COMPLEMENTAR'!C:L,5,0)</f>
        <v>5.1775000000000002</v>
      </c>
      <c r="W26" s="272">
        <f t="shared" si="0"/>
        <v>1</v>
      </c>
    </row>
    <row r="27" spans="1:23" x14ac:dyDescent="0.25">
      <c r="A27" s="265" t="s">
        <v>4640</v>
      </c>
      <c r="B27" s="266" t="s">
        <v>4618</v>
      </c>
      <c r="C27" s="267" t="s">
        <v>4271</v>
      </c>
      <c r="D27" s="268"/>
      <c r="E27" s="257">
        <v>15.5</v>
      </c>
      <c r="F27" s="257">
        <v>17.32</v>
      </c>
      <c r="G27" s="258">
        <v>21.9</v>
      </c>
      <c r="H27" s="269"/>
      <c r="I27" s="270"/>
      <c r="J27" s="262"/>
      <c r="K27" s="269"/>
      <c r="L27" s="270"/>
      <c r="M27" s="262"/>
      <c r="N27" s="269"/>
      <c r="O27" s="270"/>
      <c r="P27" s="262"/>
      <c r="Q27" s="269"/>
      <c r="R27" s="270"/>
      <c r="S27" s="262"/>
      <c r="T27" s="263">
        <f>(D27+E27+F27+G27)/3</f>
        <v>18.239999999999998</v>
      </c>
      <c r="U27" s="271"/>
      <c r="V27" s="255">
        <f>VLOOKUP(A27,'08_COMP_COMPLEMENTAR'!C:L,5,0)</f>
        <v>18.239999999999998</v>
      </c>
      <c r="W27" s="272">
        <f t="shared" si="0"/>
        <v>1</v>
      </c>
    </row>
    <row r="28" spans="1:23" ht="30" x14ac:dyDescent="0.25">
      <c r="A28" s="265" t="s">
        <v>4642</v>
      </c>
      <c r="B28" s="266" t="s">
        <v>4619</v>
      </c>
      <c r="C28" s="267" t="s">
        <v>4271</v>
      </c>
      <c r="D28" s="268">
        <v>59.8</v>
      </c>
      <c r="E28" s="257">
        <v>49</v>
      </c>
      <c r="F28" s="257">
        <v>51.76</v>
      </c>
      <c r="G28" s="258">
        <v>84.99</v>
      </c>
      <c r="H28" s="269"/>
      <c r="I28" s="270"/>
      <c r="J28" s="262"/>
      <c r="K28" s="269"/>
      <c r="L28" s="270"/>
      <c r="M28" s="262"/>
      <c r="N28" s="269"/>
      <c r="O28" s="270"/>
      <c r="P28" s="262"/>
      <c r="Q28" s="269"/>
      <c r="R28" s="270"/>
      <c r="S28" s="262"/>
      <c r="T28" s="263">
        <f>(D28+E28+F28+G28)/4</f>
        <v>61.387500000000003</v>
      </c>
      <c r="U28" s="271"/>
      <c r="V28" s="255">
        <f>VLOOKUP(A28,'08_COMP_COMPLEMENTAR'!C:L,5,0)</f>
        <v>61.387500000000003</v>
      </c>
      <c r="W28" s="272">
        <f t="shared" si="0"/>
        <v>1</v>
      </c>
    </row>
    <row r="29" spans="1:23" x14ac:dyDescent="0.25">
      <c r="A29" s="265" t="s">
        <v>4644</v>
      </c>
      <c r="B29" s="266" t="s">
        <v>4620</v>
      </c>
      <c r="C29" s="267" t="s">
        <v>4271</v>
      </c>
      <c r="D29" s="268">
        <v>23.68</v>
      </c>
      <c r="E29" s="257">
        <v>15.5</v>
      </c>
      <c r="F29" s="257">
        <v>21.42</v>
      </c>
      <c r="G29" s="258"/>
      <c r="H29" s="269"/>
      <c r="I29" s="270"/>
      <c r="J29" s="262"/>
      <c r="K29" s="269"/>
      <c r="L29" s="270"/>
      <c r="M29" s="262"/>
      <c r="N29" s="269"/>
      <c r="O29" s="270"/>
      <c r="P29" s="262"/>
      <c r="Q29" s="269"/>
      <c r="R29" s="270"/>
      <c r="S29" s="262"/>
      <c r="T29" s="263">
        <f>(D29+E29+F29+G29)/3</f>
        <v>20.2</v>
      </c>
      <c r="U29" s="271"/>
      <c r="V29" s="255">
        <f>VLOOKUP(A29,'08_COMP_COMPLEMENTAR'!C:L,5,0)</f>
        <v>20.2</v>
      </c>
      <c r="W29" s="272">
        <f t="shared" si="0"/>
        <v>1</v>
      </c>
    </row>
    <row r="30" spans="1:23" x14ac:dyDescent="0.25">
      <c r="A30" s="265" t="s">
        <v>4646</v>
      </c>
      <c r="B30" s="266" t="s">
        <v>4621</v>
      </c>
      <c r="C30" s="267" t="s">
        <v>4271</v>
      </c>
      <c r="D30" s="268">
        <v>18.010000000000002</v>
      </c>
      <c r="E30" s="257">
        <v>14.5</v>
      </c>
      <c r="F30" s="257">
        <v>15.79</v>
      </c>
      <c r="G30" s="258">
        <v>22.38</v>
      </c>
      <c r="H30" s="269"/>
      <c r="I30" s="270"/>
      <c r="J30" s="262"/>
      <c r="K30" s="269"/>
      <c r="L30" s="270"/>
      <c r="M30" s="262"/>
      <c r="N30" s="269"/>
      <c r="O30" s="270"/>
      <c r="P30" s="262"/>
      <c r="Q30" s="269"/>
      <c r="R30" s="270"/>
      <c r="S30" s="262"/>
      <c r="T30" s="263">
        <f>(D30+E30+F30+G30)/4</f>
        <v>17.670000000000002</v>
      </c>
      <c r="U30" s="271"/>
      <c r="V30" s="255">
        <f>VLOOKUP(A30,'08_COMP_COMPLEMENTAR'!C:L,5,0)</f>
        <v>17.670000000000002</v>
      </c>
      <c r="W30" s="272">
        <f t="shared" si="0"/>
        <v>1</v>
      </c>
    </row>
    <row r="31" spans="1:23" x14ac:dyDescent="0.25">
      <c r="A31" s="265" t="s">
        <v>4648</v>
      </c>
      <c r="B31" s="266" t="s">
        <v>4622</v>
      </c>
      <c r="C31" s="267" t="s">
        <v>4271</v>
      </c>
      <c r="D31" s="268">
        <v>235.6</v>
      </c>
      <c r="E31" s="257">
        <v>149</v>
      </c>
      <c r="F31" s="257">
        <v>220</v>
      </c>
      <c r="G31" s="258">
        <v>244.02</v>
      </c>
      <c r="H31" s="269"/>
      <c r="I31" s="270"/>
      <c r="J31" s="262"/>
      <c r="K31" s="269"/>
      <c r="L31" s="270"/>
      <c r="M31" s="262"/>
      <c r="N31" s="269"/>
      <c r="O31" s="270"/>
      <c r="P31" s="262"/>
      <c r="Q31" s="269"/>
      <c r="R31" s="270"/>
      <c r="S31" s="262"/>
      <c r="T31" s="263">
        <f>(D31+E31+F31+G31)/4</f>
        <v>212.155</v>
      </c>
      <c r="U31" s="271"/>
      <c r="V31" s="255">
        <f>VLOOKUP(A31,'08_COMP_COMPLEMENTAR'!C:L,5,0)</f>
        <v>212.155</v>
      </c>
      <c r="W31" s="272">
        <f t="shared" si="0"/>
        <v>1</v>
      </c>
    </row>
    <row r="32" spans="1:23" x14ac:dyDescent="0.25">
      <c r="A32" s="265" t="s">
        <v>4650</v>
      </c>
      <c r="B32" s="266" t="s">
        <v>4623</v>
      </c>
      <c r="C32" s="267" t="s">
        <v>4271</v>
      </c>
      <c r="D32" s="268">
        <v>23.64</v>
      </c>
      <c r="E32" s="257">
        <v>29</v>
      </c>
      <c r="F32" s="257">
        <v>59.66</v>
      </c>
      <c r="G32" s="258">
        <v>47.12</v>
      </c>
      <c r="H32" s="269"/>
      <c r="I32" s="270"/>
      <c r="J32" s="262"/>
      <c r="K32" s="269"/>
      <c r="L32" s="270"/>
      <c r="M32" s="262"/>
      <c r="N32" s="269"/>
      <c r="O32" s="270"/>
      <c r="P32" s="262"/>
      <c r="Q32" s="269"/>
      <c r="R32" s="270"/>
      <c r="S32" s="262"/>
      <c r="T32" s="263">
        <f>(D32+E32+F32+G32)/4</f>
        <v>39.854999999999997</v>
      </c>
      <c r="U32" s="271"/>
      <c r="V32" s="255">
        <f>VLOOKUP(A32,'08_COMP_COMPLEMENTAR'!C:L,5,0)</f>
        <v>39.854999999999997</v>
      </c>
      <c r="W32" s="272">
        <f t="shared" si="0"/>
        <v>1</v>
      </c>
    </row>
    <row r="33" spans="1:23" ht="30" x14ac:dyDescent="0.25">
      <c r="A33" s="265" t="s">
        <v>4653</v>
      </c>
      <c r="B33" s="266" t="s">
        <v>4624</v>
      </c>
      <c r="C33" s="267" t="s">
        <v>4271</v>
      </c>
      <c r="D33" s="268">
        <v>212.09</v>
      </c>
      <c r="E33" s="257">
        <v>185</v>
      </c>
      <c r="F33" s="257">
        <v>210</v>
      </c>
      <c r="G33" s="258">
        <v>256.8</v>
      </c>
      <c r="H33" s="269"/>
      <c r="I33" s="270"/>
      <c r="J33" s="262"/>
      <c r="K33" s="269"/>
      <c r="L33" s="270"/>
      <c r="M33" s="262"/>
      <c r="N33" s="269"/>
      <c r="O33" s="270"/>
      <c r="P33" s="262"/>
      <c r="Q33" s="269"/>
      <c r="R33" s="270"/>
      <c r="S33" s="262"/>
      <c r="T33" s="263">
        <f>(D33+E33+F33+G33)/4</f>
        <v>215.97250000000003</v>
      </c>
      <c r="U33" s="271"/>
      <c r="V33" s="255">
        <f>VLOOKUP(A33,'08_COMP_COMPLEMENTAR'!C:L,5,0)</f>
        <v>215.97250000000003</v>
      </c>
      <c r="W33" s="272">
        <f t="shared" si="0"/>
        <v>1</v>
      </c>
    </row>
    <row r="34" spans="1:23" x14ac:dyDescent="0.25">
      <c r="A34" s="265" t="s">
        <v>4654</v>
      </c>
      <c r="B34" s="266" t="s">
        <v>4625</v>
      </c>
      <c r="C34" s="267" t="s">
        <v>4271</v>
      </c>
      <c r="D34" s="268">
        <v>277.77999999999997</v>
      </c>
      <c r="E34" s="257"/>
      <c r="F34" s="257">
        <v>95.23</v>
      </c>
      <c r="G34" s="258">
        <v>279.3</v>
      </c>
      <c r="H34" s="269"/>
      <c r="I34" s="270"/>
      <c r="J34" s="262"/>
      <c r="K34" s="269"/>
      <c r="L34" s="270"/>
      <c r="M34" s="262"/>
      <c r="N34" s="269"/>
      <c r="O34" s="270"/>
      <c r="P34" s="262"/>
      <c r="Q34" s="269"/>
      <c r="R34" s="270"/>
      <c r="S34" s="262"/>
      <c r="T34" s="263">
        <f>(D34+E34+F34+G34)/3</f>
        <v>217.43666666666664</v>
      </c>
      <c r="U34" s="271"/>
      <c r="V34" s="255">
        <f>VLOOKUP(A34,'08_COMP_COMPLEMENTAR'!C:L,5,0)</f>
        <v>217.43666666666664</v>
      </c>
      <c r="W34" s="272">
        <f t="shared" si="0"/>
        <v>1</v>
      </c>
    </row>
    <row r="35" spans="1:23" x14ac:dyDescent="0.25">
      <c r="A35" s="265" t="s">
        <v>4656</v>
      </c>
      <c r="B35" s="266" t="s">
        <v>4626</v>
      </c>
      <c r="C35" s="267" t="s">
        <v>4271</v>
      </c>
      <c r="D35" s="268">
        <v>359.56</v>
      </c>
      <c r="E35" s="257">
        <v>299</v>
      </c>
      <c r="F35" s="257">
        <v>390</v>
      </c>
      <c r="G35" s="258">
        <v>3209.47</v>
      </c>
      <c r="H35" s="269"/>
      <c r="I35" s="270"/>
      <c r="J35" s="262"/>
      <c r="K35" s="269"/>
      <c r="L35" s="270"/>
      <c r="M35" s="262"/>
      <c r="N35" s="269"/>
      <c r="O35" s="270"/>
      <c r="P35" s="262"/>
      <c r="Q35" s="269"/>
      <c r="R35" s="270"/>
      <c r="S35" s="262"/>
      <c r="T35" s="263">
        <f>(D35+E35+F35+G35)/4</f>
        <v>1064.5074999999999</v>
      </c>
      <c r="U35" s="271"/>
      <c r="V35" s="255">
        <f>VLOOKUP(A35,'08_COMP_COMPLEMENTAR'!C:L,5,0)</f>
        <v>1064.5074999999999</v>
      </c>
      <c r="W35" s="272">
        <f t="shared" si="0"/>
        <v>1</v>
      </c>
    </row>
    <row r="36" spans="1:23" x14ac:dyDescent="0.25">
      <c r="A36" s="265" t="s">
        <v>4658</v>
      </c>
      <c r="B36" s="266" t="s">
        <v>4627</v>
      </c>
      <c r="C36" s="267" t="s">
        <v>4271</v>
      </c>
      <c r="D36" s="268">
        <v>14.4</v>
      </c>
      <c r="E36" s="257">
        <v>11.5</v>
      </c>
      <c r="F36" s="257">
        <v>25.77</v>
      </c>
      <c r="G36" s="258">
        <v>17.05</v>
      </c>
      <c r="H36" s="269"/>
      <c r="I36" s="270"/>
      <c r="J36" s="262"/>
      <c r="K36" s="269"/>
      <c r="L36" s="270"/>
      <c r="M36" s="262"/>
      <c r="N36" s="269"/>
      <c r="O36" s="270"/>
      <c r="P36" s="262"/>
      <c r="Q36" s="269"/>
      <c r="R36" s="270"/>
      <c r="S36" s="262"/>
      <c r="T36" s="263">
        <f>(D36+E36+F36+G36)/4</f>
        <v>17.18</v>
      </c>
      <c r="U36" s="271"/>
      <c r="V36" s="255">
        <f>VLOOKUP(A36,'08_COMP_COMPLEMENTAR'!C:L,5,0)</f>
        <v>17.18</v>
      </c>
      <c r="W36" s="272">
        <f t="shared" si="0"/>
        <v>1</v>
      </c>
    </row>
    <row r="37" spans="1:23" x14ac:dyDescent="0.25">
      <c r="A37" s="265" t="s">
        <v>4660</v>
      </c>
      <c r="B37" s="266" t="s">
        <v>4628</v>
      </c>
      <c r="C37" s="267" t="s">
        <v>4271</v>
      </c>
      <c r="D37" s="268">
        <v>118.1</v>
      </c>
      <c r="E37" s="257">
        <v>55</v>
      </c>
      <c r="F37" s="257"/>
      <c r="G37" s="258">
        <v>141.02000000000001</v>
      </c>
      <c r="H37" s="269"/>
      <c r="I37" s="270"/>
      <c r="J37" s="262"/>
      <c r="K37" s="269"/>
      <c r="L37" s="270"/>
      <c r="M37" s="262"/>
      <c r="N37" s="269"/>
      <c r="O37" s="270"/>
      <c r="P37" s="262"/>
      <c r="Q37" s="269"/>
      <c r="R37" s="270"/>
      <c r="S37" s="262"/>
      <c r="T37" s="263">
        <f>(D37+E37+F37+G37)/3</f>
        <v>104.70666666666666</v>
      </c>
      <c r="U37" s="271"/>
      <c r="V37" s="255">
        <f>VLOOKUP(A37,'08_COMP_COMPLEMENTAR'!C:L,5,0)</f>
        <v>104.70666666666666</v>
      </c>
      <c r="W37" s="272">
        <f t="shared" ref="W37:W61" si="2">T37/V37</f>
        <v>1</v>
      </c>
    </row>
    <row r="38" spans="1:23" x14ac:dyDescent="0.25">
      <c r="A38" s="265" t="s">
        <v>4662</v>
      </c>
      <c r="B38" s="266" t="s">
        <v>4629</v>
      </c>
      <c r="C38" s="267" t="s">
        <v>4271</v>
      </c>
      <c r="D38" s="268">
        <v>1.2</v>
      </c>
      <c r="E38" s="257">
        <v>0.89</v>
      </c>
      <c r="F38" s="257"/>
      <c r="G38" s="258">
        <v>1.48</v>
      </c>
      <c r="H38" s="269"/>
      <c r="I38" s="270"/>
      <c r="J38" s="262"/>
      <c r="K38" s="269"/>
      <c r="L38" s="270"/>
      <c r="M38" s="262"/>
      <c r="N38" s="269"/>
      <c r="O38" s="270"/>
      <c r="P38" s="262"/>
      <c r="Q38" s="269"/>
      <c r="R38" s="270"/>
      <c r="S38" s="262"/>
      <c r="T38" s="263">
        <f>(D38+E38+F38+G38)/3</f>
        <v>1.19</v>
      </c>
      <c r="U38" s="271"/>
      <c r="V38" s="255">
        <f>VLOOKUP(A38,'08_COMP_COMPLEMENTAR'!C:L,5,0)</f>
        <v>1.19</v>
      </c>
      <c r="W38" s="272">
        <f t="shared" si="2"/>
        <v>1</v>
      </c>
    </row>
    <row r="39" spans="1:23" x14ac:dyDescent="0.25">
      <c r="A39" s="265" t="s">
        <v>4664</v>
      </c>
      <c r="B39" s="266" t="s">
        <v>4630</v>
      </c>
      <c r="C39" s="267" t="s">
        <v>4271</v>
      </c>
      <c r="D39" s="268">
        <v>13.7</v>
      </c>
      <c r="E39" s="257">
        <v>13.5</v>
      </c>
      <c r="F39" s="257">
        <v>12.53</v>
      </c>
      <c r="G39" s="258">
        <v>22</v>
      </c>
      <c r="H39" s="269"/>
      <c r="I39" s="270"/>
      <c r="J39" s="262"/>
      <c r="K39" s="269"/>
      <c r="L39" s="270"/>
      <c r="M39" s="262"/>
      <c r="N39" s="269"/>
      <c r="O39" s="270"/>
      <c r="P39" s="262"/>
      <c r="Q39" s="269"/>
      <c r="R39" s="270"/>
      <c r="S39" s="262"/>
      <c r="T39" s="263">
        <f t="shared" ref="T39:T47" si="3">(D39+E39+F39+G39)/4</f>
        <v>15.432499999999999</v>
      </c>
      <c r="U39" s="271"/>
      <c r="V39" s="255">
        <f>VLOOKUP(A39,'08_COMP_COMPLEMENTAR'!C:L,5,0)</f>
        <v>15.432499999999999</v>
      </c>
      <c r="W39" s="272">
        <f t="shared" si="2"/>
        <v>1</v>
      </c>
    </row>
    <row r="40" spans="1:23" x14ac:dyDescent="0.25">
      <c r="A40" s="265" t="s">
        <v>4666</v>
      </c>
      <c r="B40" s="266" t="s">
        <v>4631</v>
      </c>
      <c r="C40" s="267" t="s">
        <v>4271</v>
      </c>
      <c r="D40" s="268">
        <v>16.350000000000001</v>
      </c>
      <c r="E40" s="257">
        <v>14.2</v>
      </c>
      <c r="F40" s="257">
        <v>14.87</v>
      </c>
      <c r="G40" s="258">
        <v>24.31</v>
      </c>
      <c r="H40" s="269"/>
      <c r="I40" s="270"/>
      <c r="J40" s="262"/>
      <c r="K40" s="269"/>
      <c r="L40" s="270"/>
      <c r="M40" s="262"/>
      <c r="N40" s="269"/>
      <c r="O40" s="270"/>
      <c r="P40" s="262"/>
      <c r="Q40" s="269"/>
      <c r="R40" s="270"/>
      <c r="S40" s="262"/>
      <c r="T40" s="263">
        <f t="shared" si="3"/>
        <v>17.432500000000001</v>
      </c>
      <c r="U40" s="271"/>
      <c r="V40" s="255">
        <f>VLOOKUP(A40,'08_COMP_COMPLEMENTAR'!C:L,5,0)</f>
        <v>17.432500000000001</v>
      </c>
      <c r="W40" s="272">
        <f t="shared" si="2"/>
        <v>1</v>
      </c>
    </row>
    <row r="41" spans="1:23" x14ac:dyDescent="0.25">
      <c r="A41" s="265" t="s">
        <v>4668</v>
      </c>
      <c r="B41" s="266" t="s">
        <v>4632</v>
      </c>
      <c r="C41" s="267" t="s">
        <v>4271</v>
      </c>
      <c r="D41" s="268">
        <v>17.2</v>
      </c>
      <c r="E41" s="257">
        <v>14.9</v>
      </c>
      <c r="F41" s="257">
        <v>16.71</v>
      </c>
      <c r="G41" s="258">
        <v>27.33</v>
      </c>
      <c r="H41" s="269"/>
      <c r="I41" s="270"/>
      <c r="J41" s="262"/>
      <c r="K41" s="269"/>
      <c r="L41" s="270"/>
      <c r="M41" s="262"/>
      <c r="N41" s="269"/>
      <c r="O41" s="270"/>
      <c r="P41" s="262"/>
      <c r="Q41" s="269"/>
      <c r="R41" s="270"/>
      <c r="S41" s="262"/>
      <c r="T41" s="263">
        <f t="shared" si="3"/>
        <v>19.035</v>
      </c>
      <c r="U41" s="271"/>
      <c r="V41" s="255">
        <f>VLOOKUP(A41,'08_COMP_COMPLEMENTAR'!C:L,5,0)</f>
        <v>19.035</v>
      </c>
      <c r="W41" s="272">
        <f t="shared" si="2"/>
        <v>1</v>
      </c>
    </row>
    <row r="42" spans="1:23" ht="30" x14ac:dyDescent="0.25">
      <c r="A42" s="265" t="s">
        <v>4670</v>
      </c>
      <c r="B42" s="266" t="s">
        <v>4633</v>
      </c>
      <c r="C42" s="267" t="s">
        <v>4271</v>
      </c>
      <c r="D42" s="268">
        <v>18.77</v>
      </c>
      <c r="E42" s="257">
        <v>15.5</v>
      </c>
      <c r="F42" s="257">
        <v>22.06</v>
      </c>
      <c r="G42" s="258">
        <v>14.68</v>
      </c>
      <c r="H42" s="269"/>
      <c r="I42" s="270"/>
      <c r="J42" s="262"/>
      <c r="K42" s="269"/>
      <c r="L42" s="270"/>
      <c r="M42" s="262"/>
      <c r="N42" s="269"/>
      <c r="O42" s="270"/>
      <c r="P42" s="262"/>
      <c r="Q42" s="269"/>
      <c r="R42" s="270"/>
      <c r="S42" s="262"/>
      <c r="T42" s="263">
        <f t="shared" si="3"/>
        <v>17.752499999999998</v>
      </c>
      <c r="U42" s="271"/>
      <c r="V42" s="255">
        <f>VLOOKUP(A42,'08_COMP_COMPLEMENTAR'!C:L,5,0)</f>
        <v>17.752499999999998</v>
      </c>
      <c r="W42" s="272">
        <f t="shared" si="2"/>
        <v>1</v>
      </c>
    </row>
    <row r="43" spans="1:23" ht="30" x14ac:dyDescent="0.25">
      <c r="A43" s="265" t="s">
        <v>4672</v>
      </c>
      <c r="B43" s="266" t="s">
        <v>4634</v>
      </c>
      <c r="C43" s="267" t="s">
        <v>4271</v>
      </c>
      <c r="D43" s="268">
        <v>35.880000000000003</v>
      </c>
      <c r="E43" s="257">
        <v>29.5</v>
      </c>
      <c r="F43" s="257">
        <v>40</v>
      </c>
      <c r="G43" s="258">
        <v>55.07</v>
      </c>
      <c r="H43" s="269"/>
      <c r="I43" s="270"/>
      <c r="J43" s="262"/>
      <c r="K43" s="269"/>
      <c r="L43" s="270"/>
      <c r="M43" s="262"/>
      <c r="N43" s="269"/>
      <c r="O43" s="270"/>
      <c r="P43" s="262"/>
      <c r="Q43" s="269"/>
      <c r="R43" s="270"/>
      <c r="S43" s="262"/>
      <c r="T43" s="263">
        <f t="shared" si="3"/>
        <v>40.112499999999997</v>
      </c>
      <c r="U43" s="271"/>
      <c r="V43" s="255">
        <f>VLOOKUP(A43,'08_COMP_COMPLEMENTAR'!C:L,5,0)</f>
        <v>40.112499999999997</v>
      </c>
      <c r="W43" s="272">
        <f t="shared" si="2"/>
        <v>1</v>
      </c>
    </row>
    <row r="44" spans="1:23" x14ac:dyDescent="0.25">
      <c r="A44" s="265" t="s">
        <v>4677</v>
      </c>
      <c r="B44" s="266" t="s">
        <v>4675</v>
      </c>
      <c r="C44" s="267" t="s">
        <v>4271</v>
      </c>
      <c r="D44" s="268">
        <v>81.69</v>
      </c>
      <c r="E44" s="257">
        <v>142</v>
      </c>
      <c r="F44" s="257">
        <v>93.38</v>
      </c>
      <c r="G44" s="258">
        <v>244.22</v>
      </c>
      <c r="H44" s="269"/>
      <c r="I44" s="270"/>
      <c r="J44" s="262"/>
      <c r="K44" s="269"/>
      <c r="L44" s="270"/>
      <c r="M44" s="262"/>
      <c r="N44" s="269"/>
      <c r="O44" s="270"/>
      <c r="P44" s="262"/>
      <c r="Q44" s="269"/>
      <c r="R44" s="270"/>
      <c r="S44" s="262"/>
      <c r="T44" s="263">
        <f t="shared" si="3"/>
        <v>140.32249999999999</v>
      </c>
      <c r="U44" s="271"/>
      <c r="V44" s="255">
        <f>VLOOKUP(A44,'08_COMP_COMPLEMENTAR'!C:L,5,0)</f>
        <v>140.32249999999999</v>
      </c>
      <c r="W44" s="272">
        <f t="shared" si="2"/>
        <v>1</v>
      </c>
    </row>
    <row r="45" spans="1:23" ht="30" x14ac:dyDescent="0.25">
      <c r="A45" s="265" t="s">
        <v>4679</v>
      </c>
      <c r="B45" s="266" t="s">
        <v>4680</v>
      </c>
      <c r="C45" s="267" t="s">
        <v>4271</v>
      </c>
      <c r="D45" s="268">
        <v>14.77</v>
      </c>
      <c r="E45" s="257">
        <v>13.9</v>
      </c>
      <c r="F45" s="257">
        <v>13.89</v>
      </c>
      <c r="G45" s="258">
        <v>23.07</v>
      </c>
      <c r="H45" s="269"/>
      <c r="I45" s="270"/>
      <c r="J45" s="262"/>
      <c r="K45" s="269"/>
      <c r="L45" s="270"/>
      <c r="M45" s="262"/>
      <c r="N45" s="269"/>
      <c r="O45" s="270"/>
      <c r="P45" s="262"/>
      <c r="Q45" s="269"/>
      <c r="R45" s="270"/>
      <c r="S45" s="262"/>
      <c r="T45" s="263">
        <f t="shared" si="3"/>
        <v>16.407499999999999</v>
      </c>
      <c r="U45" s="271"/>
      <c r="V45" s="255">
        <f>VLOOKUP(A45,'08_COMP_COMPLEMENTAR'!C:L,5,0)</f>
        <v>16.407499999999999</v>
      </c>
      <c r="W45" s="272">
        <f t="shared" si="2"/>
        <v>1</v>
      </c>
    </row>
    <row r="46" spans="1:23" x14ac:dyDescent="0.25">
      <c r="A46" s="265" t="s">
        <v>4682</v>
      </c>
      <c r="B46" s="266" t="s">
        <v>4683</v>
      </c>
      <c r="C46" s="267" t="s">
        <v>4271</v>
      </c>
      <c r="D46" s="268">
        <v>11.89</v>
      </c>
      <c r="E46" s="257">
        <v>10.5</v>
      </c>
      <c r="F46" s="257">
        <v>10.77</v>
      </c>
      <c r="G46" s="258">
        <v>18.8</v>
      </c>
      <c r="H46" s="269"/>
      <c r="I46" s="270"/>
      <c r="J46" s="262"/>
      <c r="K46" s="269"/>
      <c r="L46" s="270"/>
      <c r="M46" s="262"/>
      <c r="N46" s="269"/>
      <c r="O46" s="270"/>
      <c r="P46" s="262"/>
      <c r="Q46" s="269"/>
      <c r="R46" s="270"/>
      <c r="S46" s="262"/>
      <c r="T46" s="263">
        <f t="shared" si="3"/>
        <v>12.989999999999998</v>
      </c>
      <c r="U46" s="271"/>
      <c r="V46" s="255">
        <f>VLOOKUP(A46,'08_COMP_COMPLEMENTAR'!C:L,5,0)</f>
        <v>12.989999999999998</v>
      </c>
      <c r="W46" s="272">
        <f t="shared" si="2"/>
        <v>1</v>
      </c>
    </row>
    <row r="47" spans="1:23" x14ac:dyDescent="0.25">
      <c r="A47" s="265" t="s">
        <v>4685</v>
      </c>
      <c r="B47" s="266" t="s">
        <v>4686</v>
      </c>
      <c r="C47" s="267" t="s">
        <v>4271</v>
      </c>
      <c r="D47" s="268">
        <v>5.35</v>
      </c>
      <c r="E47" s="257">
        <v>4.9000000000000004</v>
      </c>
      <c r="F47" s="257">
        <v>6.14</v>
      </c>
      <c r="G47" s="258">
        <v>10.91</v>
      </c>
      <c r="H47" s="269"/>
      <c r="I47" s="270"/>
      <c r="J47" s="262"/>
      <c r="K47" s="269"/>
      <c r="L47" s="270"/>
      <c r="M47" s="262"/>
      <c r="N47" s="269"/>
      <c r="O47" s="270"/>
      <c r="P47" s="262"/>
      <c r="Q47" s="269"/>
      <c r="R47" s="270"/>
      <c r="S47" s="262"/>
      <c r="T47" s="263">
        <f t="shared" si="3"/>
        <v>6.8250000000000002</v>
      </c>
      <c r="U47" s="271"/>
      <c r="V47" s="255">
        <f>VLOOKUP(A47,'08_COMP_COMPLEMENTAR'!C:L,5,0)</f>
        <v>6.8250000000000002</v>
      </c>
      <c r="W47" s="272">
        <f t="shared" si="2"/>
        <v>1</v>
      </c>
    </row>
    <row r="48" spans="1:23" x14ac:dyDescent="0.25">
      <c r="A48" s="265" t="s">
        <v>4688</v>
      </c>
      <c r="B48" s="266" t="s">
        <v>4689</v>
      </c>
      <c r="C48" s="267" t="s">
        <v>4271</v>
      </c>
      <c r="D48" s="268">
        <v>3242.27</v>
      </c>
      <c r="E48" s="257"/>
      <c r="F48" s="257"/>
      <c r="G48" s="258">
        <v>2584.4699999999998</v>
      </c>
      <c r="H48" s="269"/>
      <c r="I48" s="270"/>
      <c r="J48" s="262"/>
      <c r="K48" s="269"/>
      <c r="L48" s="270"/>
      <c r="M48" s="262"/>
      <c r="N48" s="269"/>
      <c r="O48" s="270"/>
      <c r="P48" s="262"/>
      <c r="Q48" s="269"/>
      <c r="R48" s="270"/>
      <c r="S48" s="262"/>
      <c r="T48" s="263">
        <f>(D48+E48+F48+G48)/2</f>
        <v>2913.37</v>
      </c>
      <c r="U48" s="271"/>
      <c r="V48" s="255">
        <f>VLOOKUP(A48,'08_COMP_COMPLEMENTAR'!C:L,5,0)</f>
        <v>2913.37</v>
      </c>
      <c r="W48" s="272">
        <f t="shared" si="2"/>
        <v>1</v>
      </c>
    </row>
    <row r="49" spans="1:23" x14ac:dyDescent="0.25">
      <c r="A49" s="265" t="s">
        <v>4693</v>
      </c>
      <c r="B49" s="266" t="s">
        <v>4694</v>
      </c>
      <c r="C49" s="267" t="s">
        <v>4271</v>
      </c>
      <c r="D49" s="268"/>
      <c r="E49" s="257">
        <v>25</v>
      </c>
      <c r="F49" s="257">
        <v>16.53</v>
      </c>
      <c r="G49" s="258">
        <v>4.58</v>
      </c>
      <c r="H49" s="269"/>
      <c r="I49" s="270"/>
      <c r="J49" s="262"/>
      <c r="K49" s="269"/>
      <c r="L49" s="270"/>
      <c r="M49" s="262"/>
      <c r="N49" s="269"/>
      <c r="O49" s="270"/>
      <c r="P49" s="262"/>
      <c r="Q49" s="269"/>
      <c r="R49" s="270"/>
      <c r="S49" s="262"/>
      <c r="T49" s="263">
        <f>(D49+E49+F49+G49)/3</f>
        <v>15.37</v>
      </c>
      <c r="U49" s="271"/>
      <c r="V49" s="255">
        <f>VLOOKUP(A49,'08_COMP_COMPLEMENTAR'!C:L,5,0)</f>
        <v>15.37</v>
      </c>
      <c r="W49" s="272">
        <f t="shared" si="2"/>
        <v>1</v>
      </c>
    </row>
    <row r="50" spans="1:23" ht="30" x14ac:dyDescent="0.25">
      <c r="A50" s="265" t="s">
        <v>4697</v>
      </c>
      <c r="B50" s="266" t="s">
        <v>4695</v>
      </c>
      <c r="C50" s="267" t="s">
        <v>4271</v>
      </c>
      <c r="D50" s="268">
        <v>38.090000000000003</v>
      </c>
      <c r="E50" s="257">
        <v>25.5</v>
      </c>
      <c r="F50" s="257">
        <v>39.549999999999997</v>
      </c>
      <c r="G50" s="258">
        <v>43.7</v>
      </c>
      <c r="H50" s="269"/>
      <c r="I50" s="270"/>
      <c r="J50" s="262"/>
      <c r="K50" s="269"/>
      <c r="L50" s="270"/>
      <c r="M50" s="262"/>
      <c r="N50" s="269"/>
      <c r="O50" s="270"/>
      <c r="P50" s="262"/>
      <c r="Q50" s="269"/>
      <c r="R50" s="270"/>
      <c r="S50" s="262"/>
      <c r="T50" s="263">
        <f>(D50+E50+F50+G50)/4</f>
        <v>36.71</v>
      </c>
      <c r="U50" s="271"/>
      <c r="V50" s="255">
        <f>VLOOKUP(A50,'08_COMP_COMPLEMENTAR'!C:L,5,0)</f>
        <v>36.71</v>
      </c>
      <c r="W50" s="272">
        <f t="shared" si="2"/>
        <v>1</v>
      </c>
    </row>
    <row r="51" spans="1:23" ht="30" customHeight="1" x14ac:dyDescent="0.25">
      <c r="A51" s="265" t="s">
        <v>4709</v>
      </c>
      <c r="B51" s="266" t="s">
        <v>4710</v>
      </c>
      <c r="C51" s="267" t="s">
        <v>178</v>
      </c>
      <c r="D51" s="268">
        <v>713.55</v>
      </c>
      <c r="E51" s="257">
        <v>412.5</v>
      </c>
      <c r="F51" s="257">
        <v>442.38</v>
      </c>
      <c r="G51" s="258"/>
      <c r="H51" s="269"/>
      <c r="I51" s="270"/>
      <c r="J51" s="262"/>
      <c r="K51" s="269"/>
      <c r="L51" s="270"/>
      <c r="M51" s="262"/>
      <c r="N51" s="269"/>
      <c r="O51" s="270"/>
      <c r="P51" s="262"/>
      <c r="Q51" s="269"/>
      <c r="R51" s="270"/>
      <c r="S51" s="262"/>
      <c r="T51" s="263">
        <f>(D51+E51+F51+G51)/3</f>
        <v>522.80999999999995</v>
      </c>
      <c r="U51" s="271"/>
      <c r="V51" s="255">
        <f>VLOOKUP(A51,'08_COMP_COMPLEMENTAR'!C:L,5,0)</f>
        <v>522.80999999999995</v>
      </c>
      <c r="W51" s="272">
        <f t="shared" si="2"/>
        <v>1</v>
      </c>
    </row>
    <row r="52" spans="1:23" ht="29.25" customHeight="1" x14ac:dyDescent="0.25">
      <c r="A52" s="265" t="s">
        <v>4716</v>
      </c>
      <c r="B52" s="266" t="s">
        <v>4714</v>
      </c>
      <c r="C52" s="267" t="s">
        <v>4271</v>
      </c>
      <c r="D52" s="268">
        <v>1647.92</v>
      </c>
      <c r="E52" s="257">
        <v>679.5</v>
      </c>
      <c r="F52" s="257">
        <v>792</v>
      </c>
      <c r="G52" s="258">
        <v>961</v>
      </c>
      <c r="H52" s="269"/>
      <c r="I52" s="270"/>
      <c r="J52" s="262"/>
      <c r="K52" s="269"/>
      <c r="L52" s="270"/>
      <c r="M52" s="262"/>
      <c r="N52" s="269"/>
      <c r="O52" s="270"/>
      <c r="P52" s="262"/>
      <c r="Q52" s="269"/>
      <c r="R52" s="270"/>
      <c r="S52" s="262"/>
      <c r="T52" s="263">
        <f>(D52+E52+F52+G52)/4</f>
        <v>1020.105</v>
      </c>
      <c r="U52" s="271"/>
      <c r="V52" s="255">
        <f>VLOOKUP(A52,'08_COMP_COMPLEMENTAR'!C:L,5,0)</f>
        <v>1020.105</v>
      </c>
      <c r="W52" s="272">
        <f t="shared" si="2"/>
        <v>1</v>
      </c>
    </row>
    <row r="53" spans="1:23" x14ac:dyDescent="0.25">
      <c r="A53" s="265" t="s">
        <v>4718</v>
      </c>
      <c r="B53" s="266" t="s">
        <v>4720</v>
      </c>
      <c r="C53" s="267" t="s">
        <v>4271</v>
      </c>
      <c r="D53" s="268"/>
      <c r="E53" s="257">
        <v>610</v>
      </c>
      <c r="F53" s="257">
        <v>703.8</v>
      </c>
      <c r="G53" s="258">
        <v>928</v>
      </c>
      <c r="H53" s="269"/>
      <c r="I53" s="270"/>
      <c r="J53" s="262"/>
      <c r="K53" s="269"/>
      <c r="L53" s="270"/>
      <c r="M53" s="262"/>
      <c r="N53" s="269"/>
      <c r="O53" s="270"/>
      <c r="P53" s="262"/>
      <c r="Q53" s="269"/>
      <c r="R53" s="270"/>
      <c r="S53" s="262"/>
      <c r="T53" s="263">
        <f>(D53+E53+F53+G53)/3</f>
        <v>747.26666666666677</v>
      </c>
      <c r="U53" s="271"/>
      <c r="V53" s="255">
        <f>VLOOKUP(A53,'08_COMP_COMPLEMENTAR'!C:L,5,0)</f>
        <v>747.26666666666677</v>
      </c>
      <c r="W53" s="272">
        <f t="shared" si="2"/>
        <v>1</v>
      </c>
    </row>
    <row r="54" spans="1:23" x14ac:dyDescent="0.25">
      <c r="A54" s="265" t="s">
        <v>4722</v>
      </c>
      <c r="B54" s="266" t="s">
        <v>4719</v>
      </c>
      <c r="C54" s="267" t="s">
        <v>4271</v>
      </c>
      <c r="D54" s="268"/>
      <c r="E54" s="257">
        <v>546</v>
      </c>
      <c r="F54" s="257">
        <v>654.20000000000005</v>
      </c>
      <c r="G54" s="258">
        <v>767</v>
      </c>
      <c r="H54" s="269"/>
      <c r="I54" s="270"/>
      <c r="J54" s="262"/>
      <c r="K54" s="269"/>
      <c r="L54" s="270"/>
      <c r="M54" s="262"/>
      <c r="N54" s="269"/>
      <c r="O54" s="270"/>
      <c r="P54" s="262"/>
      <c r="Q54" s="269"/>
      <c r="R54" s="270"/>
      <c r="S54" s="262"/>
      <c r="T54" s="263">
        <f>(D54+E54+F54+G54)/3</f>
        <v>655.73333333333335</v>
      </c>
      <c r="U54" s="271"/>
      <c r="V54" s="255">
        <f>VLOOKUP(A54,'08_COMP_COMPLEMENTAR'!C:L,5,0)</f>
        <v>655.73333333333335</v>
      </c>
      <c r="W54" s="272">
        <f t="shared" si="2"/>
        <v>1</v>
      </c>
    </row>
    <row r="55" spans="1:23" x14ac:dyDescent="0.25">
      <c r="A55" s="265" t="s">
        <v>4774</v>
      </c>
      <c r="B55" s="266" t="s">
        <v>4772</v>
      </c>
      <c r="C55" s="267" t="s">
        <v>4271</v>
      </c>
      <c r="D55" s="268">
        <v>46.98</v>
      </c>
      <c r="E55" s="257">
        <v>290</v>
      </c>
      <c r="F55" s="257">
        <v>93.97</v>
      </c>
      <c r="G55" s="258">
        <v>117.65</v>
      </c>
      <c r="H55" s="269"/>
      <c r="I55" s="270"/>
      <c r="J55" s="262"/>
      <c r="K55" s="269"/>
      <c r="L55" s="270"/>
      <c r="M55" s="262"/>
      <c r="N55" s="269"/>
      <c r="O55" s="270"/>
      <c r="P55" s="262"/>
      <c r="Q55" s="269"/>
      <c r="R55" s="270"/>
      <c r="S55" s="262"/>
      <c r="T55" s="263">
        <f>(D55+E55+F55+G55)/4</f>
        <v>137.15</v>
      </c>
      <c r="U55" s="271"/>
      <c r="V55" s="255">
        <f>VLOOKUP(A55,'08_COMP_COMPLEMENTAR'!C:L,5,0)</f>
        <v>137.15</v>
      </c>
      <c r="W55" s="272">
        <f t="shared" si="2"/>
        <v>1</v>
      </c>
    </row>
    <row r="56" spans="1:23" x14ac:dyDescent="0.25">
      <c r="A56" s="265" t="s">
        <v>9831</v>
      </c>
      <c r="B56" s="266" t="s">
        <v>5319</v>
      </c>
      <c r="C56" s="267" t="s">
        <v>4113</v>
      </c>
      <c r="D56" s="268"/>
      <c r="E56" s="257"/>
      <c r="F56" s="257"/>
      <c r="G56" s="258">
        <v>975.2</v>
      </c>
      <c r="H56" s="269"/>
      <c r="I56" s="270"/>
      <c r="J56" s="262"/>
      <c r="K56" s="269"/>
      <c r="L56" s="270"/>
      <c r="M56" s="262"/>
      <c r="N56" s="269"/>
      <c r="O56" s="270"/>
      <c r="P56" s="262"/>
      <c r="Q56" s="269"/>
      <c r="R56" s="270"/>
      <c r="S56" s="262"/>
      <c r="T56" s="263">
        <f>(D56+E56+F56+G56)/1</f>
        <v>975.2</v>
      </c>
      <c r="U56" s="271"/>
      <c r="V56" s="255">
        <f>VLOOKUP(A56,'08_COMP_COMPLEMENTAR'!C:L,5,0)</f>
        <v>487.99</v>
      </c>
      <c r="W56" s="272">
        <f t="shared" si="2"/>
        <v>1.998401606590299</v>
      </c>
    </row>
    <row r="57" spans="1:23" ht="30" x14ac:dyDescent="0.25">
      <c r="A57" s="265"/>
      <c r="B57" s="266" t="s">
        <v>9864</v>
      </c>
      <c r="C57" s="267" t="s">
        <v>4177</v>
      </c>
      <c r="D57" s="268"/>
      <c r="E57" s="257"/>
      <c r="F57" s="257"/>
      <c r="G57" s="258"/>
      <c r="H57" s="269"/>
      <c r="I57" s="270">
        <v>14229</v>
      </c>
      <c r="J57" s="262">
        <v>33312.6</v>
      </c>
      <c r="K57" s="269"/>
      <c r="L57" s="270"/>
      <c r="M57" s="262"/>
      <c r="N57" s="269"/>
      <c r="O57" s="270"/>
      <c r="P57" s="262"/>
      <c r="Q57" s="269"/>
      <c r="R57" s="270"/>
      <c r="S57" s="262"/>
      <c r="T57" s="263">
        <f>(I57+J57)/2</f>
        <v>23770.799999999999</v>
      </c>
      <c r="U57" s="271"/>
      <c r="V57" s="274">
        <f>'06_COMP_ARQ'!G197</f>
        <v>23770.799999999999</v>
      </c>
      <c r="W57" s="272">
        <f t="shared" si="2"/>
        <v>1</v>
      </c>
    </row>
    <row r="58" spans="1:23" ht="30" x14ac:dyDescent="0.25">
      <c r="A58" s="273"/>
      <c r="B58" s="266" t="s">
        <v>9865</v>
      </c>
      <c r="C58" s="267" t="s">
        <v>4177</v>
      </c>
      <c r="D58" s="268"/>
      <c r="E58" s="257"/>
      <c r="F58" s="257"/>
      <c r="G58" s="258"/>
      <c r="H58" s="269"/>
      <c r="I58" s="270">
        <v>42003.6</v>
      </c>
      <c r="J58" s="262">
        <v>65558.559999999998</v>
      </c>
      <c r="K58" s="269"/>
      <c r="L58" s="270"/>
      <c r="M58" s="262"/>
      <c r="N58" s="269"/>
      <c r="O58" s="270"/>
      <c r="P58" s="262"/>
      <c r="Q58" s="269"/>
      <c r="R58" s="270"/>
      <c r="S58" s="262"/>
      <c r="T58" s="263">
        <f>(I58+J58)/2</f>
        <v>53781.08</v>
      </c>
      <c r="U58" s="271"/>
      <c r="V58" s="274">
        <f>'06_COMP_ARQ'!G208</f>
        <v>53781.08</v>
      </c>
      <c r="W58" s="272">
        <f t="shared" si="2"/>
        <v>1</v>
      </c>
    </row>
    <row r="59" spans="1:23" ht="90" x14ac:dyDescent="0.25">
      <c r="A59" s="273"/>
      <c r="B59" s="266" t="s">
        <v>4763</v>
      </c>
      <c r="C59" s="267" t="s">
        <v>4177</v>
      </c>
      <c r="D59" s="268"/>
      <c r="E59" s="257"/>
      <c r="F59" s="257"/>
      <c r="G59" s="258"/>
      <c r="H59" s="269"/>
      <c r="I59" s="270"/>
      <c r="J59" s="262"/>
      <c r="K59" s="269"/>
      <c r="L59" s="270"/>
      <c r="M59" s="262"/>
      <c r="N59" s="269">
        <v>98800</v>
      </c>
      <c r="O59" s="270">
        <v>108319.46</v>
      </c>
      <c r="P59" s="262">
        <v>100000</v>
      </c>
      <c r="Q59" s="269"/>
      <c r="R59" s="270"/>
      <c r="S59" s="262"/>
      <c r="T59" s="263">
        <f>(N59+O59+P59)/3</f>
        <v>102373.15333333334</v>
      </c>
      <c r="U59" s="271"/>
      <c r="V59" s="272">
        <f>'08_COMP_COMPLEMENTAR'!H1037</f>
        <v>102373.15</v>
      </c>
      <c r="W59" s="272">
        <f t="shared" si="2"/>
        <v>1.0000000325606211</v>
      </c>
    </row>
    <row r="60" spans="1:23" ht="60" x14ac:dyDescent="0.25">
      <c r="A60" s="273"/>
      <c r="B60" s="266" t="s">
        <v>4996</v>
      </c>
      <c r="C60" s="267" t="s">
        <v>337</v>
      </c>
      <c r="D60" s="268"/>
      <c r="E60" s="257"/>
      <c r="F60" s="257"/>
      <c r="G60" s="258"/>
      <c r="H60" s="269"/>
      <c r="I60" s="270"/>
      <c r="J60" s="262"/>
      <c r="K60" s="269">
        <f>180000/'02_ORÇAMENTO'!F175</f>
        <v>1515.6618390030312</v>
      </c>
      <c r="L60" s="270">
        <f>106884/'02_ORÇAMENTO'!F175</f>
        <v>900</v>
      </c>
      <c r="M60" s="262"/>
      <c r="N60" s="269"/>
      <c r="O60" s="270"/>
      <c r="P60" s="262"/>
      <c r="Q60" s="269"/>
      <c r="R60" s="270"/>
      <c r="S60" s="262"/>
      <c r="T60" s="263">
        <f>(K60+L60)/2</f>
        <v>1207.8309195015156</v>
      </c>
      <c r="V60" s="274">
        <f>'06_COMP_ARQ'!G186</f>
        <v>1207.83</v>
      </c>
      <c r="W60" s="272">
        <f t="shared" si="2"/>
        <v>1.0000007612838857</v>
      </c>
    </row>
    <row r="61" spans="1:23" ht="15.75" thickBot="1" x14ac:dyDescent="0.3">
      <c r="A61" s="273"/>
      <c r="B61" s="266" t="s">
        <v>9878</v>
      </c>
      <c r="C61" s="267" t="s">
        <v>337</v>
      </c>
      <c r="D61" s="275"/>
      <c r="E61" s="276"/>
      <c r="F61" s="276"/>
      <c r="G61" s="277"/>
      <c r="H61" s="278"/>
      <c r="I61" s="279"/>
      <c r="J61" s="280"/>
      <c r="K61" s="278"/>
      <c r="L61" s="279"/>
      <c r="M61" s="280"/>
      <c r="N61" s="278"/>
      <c r="O61" s="279"/>
      <c r="P61" s="280"/>
      <c r="Q61" s="278">
        <v>26.9</v>
      </c>
      <c r="R61" s="279">
        <v>35.64</v>
      </c>
      <c r="S61" s="280">
        <v>38.9</v>
      </c>
      <c r="T61" s="263">
        <f>(Q61+R61+S61)/3</f>
        <v>33.813333333333333</v>
      </c>
      <c r="V61" s="274">
        <f>'06_COMP_ARQ'!F114</f>
        <v>33.813333333333333</v>
      </c>
      <c r="W61" s="272">
        <f t="shared" si="2"/>
        <v>1</v>
      </c>
    </row>
    <row r="62" spans="1:23" x14ac:dyDescent="0.25">
      <c r="A62" s="273"/>
      <c r="B62" s="266"/>
      <c r="C62" s="270"/>
      <c r="D62" s="281"/>
      <c r="E62" s="281"/>
      <c r="F62" s="281"/>
      <c r="G62" s="281"/>
      <c r="H62" s="282"/>
      <c r="I62" s="282"/>
      <c r="J62" s="282"/>
      <c r="K62" s="282"/>
      <c r="L62" s="282"/>
      <c r="M62" s="282"/>
      <c r="N62" s="282"/>
      <c r="O62" s="282"/>
      <c r="P62" s="282"/>
      <c r="Q62" s="282"/>
      <c r="R62" s="282"/>
      <c r="S62" s="282"/>
      <c r="T62" s="257"/>
    </row>
    <row r="63" spans="1:23" x14ac:dyDescent="0.25">
      <c r="A63" s="255"/>
      <c r="T63" s="281" t="e">
        <f t="shared" ref="T63:T90" si="4">TRUNC(AVERAGE(D63:S63),2)</f>
        <v>#DIV/0!</v>
      </c>
    </row>
    <row r="64" spans="1:23" x14ac:dyDescent="0.25">
      <c r="A64" s="255"/>
      <c r="T64" s="257" t="e">
        <f t="shared" si="4"/>
        <v>#DIV/0!</v>
      </c>
    </row>
    <row r="65" spans="1:20" x14ac:dyDescent="0.25">
      <c r="A65" s="255"/>
      <c r="T65" s="257" t="e">
        <f t="shared" si="4"/>
        <v>#DIV/0!</v>
      </c>
    </row>
    <row r="66" spans="1:20" x14ac:dyDescent="0.25">
      <c r="A66" s="255"/>
      <c r="T66" s="257" t="e">
        <f t="shared" si="4"/>
        <v>#DIV/0!</v>
      </c>
    </row>
    <row r="67" spans="1:20" x14ac:dyDescent="0.25">
      <c r="A67" s="255"/>
      <c r="T67" s="257" t="e">
        <f t="shared" si="4"/>
        <v>#DIV/0!</v>
      </c>
    </row>
    <row r="68" spans="1:20" x14ac:dyDescent="0.25">
      <c r="A68" s="255"/>
      <c r="T68" s="257" t="e">
        <f t="shared" si="4"/>
        <v>#DIV/0!</v>
      </c>
    </row>
    <row r="69" spans="1:20" x14ac:dyDescent="0.25">
      <c r="A69" s="255"/>
      <c r="T69" s="257" t="e">
        <f t="shared" si="4"/>
        <v>#DIV/0!</v>
      </c>
    </row>
    <row r="70" spans="1:20" x14ac:dyDescent="0.25">
      <c r="A70" s="255"/>
      <c r="T70" s="257" t="e">
        <f t="shared" si="4"/>
        <v>#DIV/0!</v>
      </c>
    </row>
    <row r="71" spans="1:20" x14ac:dyDescent="0.25">
      <c r="A71" s="255"/>
      <c r="T71" s="257" t="e">
        <f t="shared" si="4"/>
        <v>#DIV/0!</v>
      </c>
    </row>
    <row r="72" spans="1:20" x14ac:dyDescent="0.25">
      <c r="A72" s="255"/>
      <c r="T72" s="257" t="e">
        <f t="shared" si="4"/>
        <v>#DIV/0!</v>
      </c>
    </row>
    <row r="73" spans="1:20" x14ac:dyDescent="0.25">
      <c r="A73" s="255"/>
      <c r="T73" s="257" t="e">
        <f t="shared" si="4"/>
        <v>#DIV/0!</v>
      </c>
    </row>
    <row r="74" spans="1:20" x14ac:dyDescent="0.25">
      <c r="A74" s="255"/>
      <c r="T74" s="257" t="e">
        <f t="shared" si="4"/>
        <v>#DIV/0!</v>
      </c>
    </row>
    <row r="75" spans="1:20" x14ac:dyDescent="0.25">
      <c r="A75" s="255"/>
      <c r="T75" s="257" t="e">
        <f t="shared" si="4"/>
        <v>#DIV/0!</v>
      </c>
    </row>
    <row r="76" spans="1:20" x14ac:dyDescent="0.25">
      <c r="A76" s="255"/>
      <c r="T76" s="257" t="e">
        <f t="shared" si="4"/>
        <v>#DIV/0!</v>
      </c>
    </row>
    <row r="77" spans="1:20" x14ac:dyDescent="0.25">
      <c r="A77" s="255"/>
      <c r="T77" s="257" t="e">
        <f t="shared" si="4"/>
        <v>#DIV/0!</v>
      </c>
    </row>
    <row r="78" spans="1:20" x14ac:dyDescent="0.25">
      <c r="A78" s="255"/>
      <c r="T78" s="257" t="e">
        <f t="shared" si="4"/>
        <v>#DIV/0!</v>
      </c>
    </row>
    <row r="79" spans="1:20" x14ac:dyDescent="0.25">
      <c r="A79" s="255"/>
      <c r="T79" s="257" t="e">
        <f t="shared" si="4"/>
        <v>#DIV/0!</v>
      </c>
    </row>
    <row r="80" spans="1:20" x14ac:dyDescent="0.25">
      <c r="A80" s="255"/>
      <c r="T80" s="257" t="e">
        <f t="shared" si="4"/>
        <v>#DIV/0!</v>
      </c>
    </row>
    <row r="81" spans="1:20" x14ac:dyDescent="0.25">
      <c r="A81" s="255"/>
      <c r="T81" s="257" t="e">
        <f t="shared" si="4"/>
        <v>#DIV/0!</v>
      </c>
    </row>
    <row r="82" spans="1:20" x14ac:dyDescent="0.25">
      <c r="A82" s="255"/>
      <c r="T82" s="257" t="e">
        <f t="shared" si="4"/>
        <v>#DIV/0!</v>
      </c>
    </row>
    <row r="83" spans="1:20" x14ac:dyDescent="0.25">
      <c r="A83" s="255"/>
      <c r="T83" s="257" t="e">
        <f t="shared" si="4"/>
        <v>#DIV/0!</v>
      </c>
    </row>
    <row r="84" spans="1:20" x14ac:dyDescent="0.25">
      <c r="A84" s="255"/>
      <c r="T84" s="257" t="e">
        <f t="shared" si="4"/>
        <v>#DIV/0!</v>
      </c>
    </row>
    <row r="85" spans="1:20" x14ac:dyDescent="0.25">
      <c r="A85" s="255"/>
      <c r="T85" s="257" t="e">
        <f t="shared" si="4"/>
        <v>#DIV/0!</v>
      </c>
    </row>
    <row r="86" spans="1:20" x14ac:dyDescent="0.25">
      <c r="A86" s="255"/>
      <c r="T86" s="257" t="e">
        <f t="shared" si="4"/>
        <v>#DIV/0!</v>
      </c>
    </row>
    <row r="87" spans="1:20" x14ac:dyDescent="0.25">
      <c r="A87" s="255"/>
      <c r="T87" s="257" t="e">
        <f t="shared" si="4"/>
        <v>#DIV/0!</v>
      </c>
    </row>
    <row r="88" spans="1:20" x14ac:dyDescent="0.25">
      <c r="A88" s="255"/>
      <c r="T88" s="257" t="e">
        <f t="shared" si="4"/>
        <v>#DIV/0!</v>
      </c>
    </row>
    <row r="89" spans="1:20" x14ac:dyDescent="0.25">
      <c r="A89" s="255"/>
      <c r="T89" s="257" t="e">
        <f t="shared" si="4"/>
        <v>#DIV/0!</v>
      </c>
    </row>
    <row r="90" spans="1:20" x14ac:dyDescent="0.25">
      <c r="A90" s="255"/>
      <c r="T90" s="257" t="e">
        <f t="shared" si="4"/>
        <v>#DIV/0!</v>
      </c>
    </row>
    <row r="91" spans="1:20" x14ac:dyDescent="0.25">
      <c r="A91" s="255"/>
    </row>
    <row r="92" spans="1:20" x14ac:dyDescent="0.25">
      <c r="A92" s="255"/>
    </row>
    <row r="93" spans="1:20" x14ac:dyDescent="0.25">
      <c r="A93" s="255"/>
    </row>
    <row r="94" spans="1:20" x14ac:dyDescent="0.25">
      <c r="A94" s="255"/>
    </row>
    <row r="95" spans="1:20" x14ac:dyDescent="0.25">
      <c r="A95" s="255"/>
    </row>
    <row r="96" spans="1:20" x14ac:dyDescent="0.25">
      <c r="A96" s="255"/>
    </row>
    <row r="97" spans="1:1" x14ac:dyDescent="0.25">
      <c r="A97" s="255"/>
    </row>
    <row r="98" spans="1:1" x14ac:dyDescent="0.25">
      <c r="A98" s="255"/>
    </row>
    <row r="99" spans="1:1" x14ac:dyDescent="0.25">
      <c r="A99" s="255"/>
    </row>
    <row r="100" spans="1:1" x14ac:dyDescent="0.25">
      <c r="A100" s="255"/>
    </row>
    <row r="101" spans="1:1" x14ac:dyDescent="0.25">
      <c r="A101" s="255"/>
    </row>
    <row r="102" spans="1:1" x14ac:dyDescent="0.25">
      <c r="A102" s="255"/>
    </row>
    <row r="103" spans="1:1" x14ac:dyDescent="0.25">
      <c r="A103" s="255"/>
    </row>
    <row r="104" spans="1:1" x14ac:dyDescent="0.25">
      <c r="A104" s="255"/>
    </row>
    <row r="105" spans="1:1" x14ac:dyDescent="0.25">
      <c r="A105" s="255"/>
    </row>
    <row r="106" spans="1:1" x14ac:dyDescent="0.25">
      <c r="A106" s="255"/>
    </row>
    <row r="107" spans="1:1" x14ac:dyDescent="0.25">
      <c r="A107" s="255"/>
    </row>
    <row r="108" spans="1:1" x14ac:dyDescent="0.25">
      <c r="A108" s="255"/>
    </row>
    <row r="109" spans="1:1" x14ac:dyDescent="0.25">
      <c r="A109" s="255"/>
    </row>
    <row r="110" spans="1:1" x14ac:dyDescent="0.25">
      <c r="A110" s="255"/>
    </row>
    <row r="111" spans="1:1" x14ac:dyDescent="0.25">
      <c r="A111" s="255"/>
    </row>
    <row r="112" spans="1:1" x14ac:dyDescent="0.25">
      <c r="A112" s="255"/>
    </row>
    <row r="113" spans="1:1" x14ac:dyDescent="0.25">
      <c r="A113" s="255"/>
    </row>
    <row r="114" spans="1:1" x14ac:dyDescent="0.25">
      <c r="A114" s="255"/>
    </row>
    <row r="115" spans="1:1" x14ac:dyDescent="0.25">
      <c r="A115" s="255"/>
    </row>
    <row r="116" spans="1:1" x14ac:dyDescent="0.25">
      <c r="A116" s="255"/>
    </row>
    <row r="117" spans="1:1" x14ac:dyDescent="0.25">
      <c r="A117" s="255"/>
    </row>
    <row r="118" spans="1:1" x14ac:dyDescent="0.25">
      <c r="A118" s="255"/>
    </row>
    <row r="119" spans="1:1" x14ac:dyDescent="0.25">
      <c r="A119" s="255"/>
    </row>
    <row r="120" spans="1:1" x14ac:dyDescent="0.25">
      <c r="A120" s="255"/>
    </row>
    <row r="121" spans="1:1" x14ac:dyDescent="0.25">
      <c r="A121" s="255"/>
    </row>
    <row r="122" spans="1:1" x14ac:dyDescent="0.25">
      <c r="A122" s="255"/>
    </row>
    <row r="123" spans="1:1" x14ac:dyDescent="0.25">
      <c r="A123" s="255"/>
    </row>
    <row r="124" spans="1:1" x14ac:dyDescent="0.25">
      <c r="A124" s="255"/>
    </row>
    <row r="125" spans="1:1" x14ac:dyDescent="0.25">
      <c r="A125" s="255"/>
    </row>
    <row r="126" spans="1:1" x14ac:dyDescent="0.25">
      <c r="A126" s="255"/>
    </row>
    <row r="127" spans="1:1" x14ac:dyDescent="0.25">
      <c r="A127" s="255"/>
    </row>
    <row r="128" spans="1:1" x14ac:dyDescent="0.25">
      <c r="A128" s="255"/>
    </row>
    <row r="129" spans="1:1" x14ac:dyDescent="0.25">
      <c r="A129" s="255"/>
    </row>
    <row r="130" spans="1:1" x14ac:dyDescent="0.25">
      <c r="A130" s="255"/>
    </row>
    <row r="131" spans="1:1" x14ac:dyDescent="0.25">
      <c r="A131" s="255"/>
    </row>
    <row r="132" spans="1:1" x14ac:dyDescent="0.25">
      <c r="A132" s="255"/>
    </row>
    <row r="133" spans="1:1" x14ac:dyDescent="0.25">
      <c r="A133" s="255"/>
    </row>
    <row r="134" spans="1:1" x14ac:dyDescent="0.25">
      <c r="A134" s="255"/>
    </row>
    <row r="135" spans="1:1" x14ac:dyDescent="0.25">
      <c r="A135" s="255"/>
    </row>
    <row r="136" spans="1:1" x14ac:dyDescent="0.25">
      <c r="A136" s="255"/>
    </row>
    <row r="137" spans="1:1" x14ac:dyDescent="0.25">
      <c r="A137" s="255"/>
    </row>
    <row r="138" spans="1:1" x14ac:dyDescent="0.25">
      <c r="A138" s="255"/>
    </row>
    <row r="139" spans="1:1" x14ac:dyDescent="0.25">
      <c r="A139" s="255"/>
    </row>
    <row r="140" spans="1:1" x14ac:dyDescent="0.25">
      <c r="A140" s="255"/>
    </row>
    <row r="141" spans="1:1" x14ac:dyDescent="0.25">
      <c r="A141" s="255"/>
    </row>
    <row r="142" spans="1:1" x14ac:dyDescent="0.25">
      <c r="A142" s="255"/>
    </row>
    <row r="143" spans="1:1" x14ac:dyDescent="0.25">
      <c r="A143" s="255"/>
    </row>
    <row r="144" spans="1:1" x14ac:dyDescent="0.25">
      <c r="A144" s="255"/>
    </row>
    <row r="145" spans="1:1" x14ac:dyDescent="0.25">
      <c r="A145" s="255"/>
    </row>
    <row r="146" spans="1:1" x14ac:dyDescent="0.25">
      <c r="A146" s="255"/>
    </row>
    <row r="147" spans="1:1" x14ac:dyDescent="0.25">
      <c r="A147" s="255"/>
    </row>
    <row r="148" spans="1:1" x14ac:dyDescent="0.25">
      <c r="A148" s="255"/>
    </row>
    <row r="149" spans="1:1" x14ac:dyDescent="0.25">
      <c r="A149" s="255"/>
    </row>
    <row r="150" spans="1:1" x14ac:dyDescent="0.25">
      <c r="A150" s="255"/>
    </row>
    <row r="151" spans="1:1" x14ac:dyDescent="0.25">
      <c r="A151" s="255"/>
    </row>
    <row r="152" spans="1:1" x14ac:dyDescent="0.25">
      <c r="A152" s="255"/>
    </row>
    <row r="153" spans="1:1" x14ac:dyDescent="0.25">
      <c r="A153" s="255"/>
    </row>
    <row r="154" spans="1:1" x14ac:dyDescent="0.25">
      <c r="A154" s="255"/>
    </row>
    <row r="155" spans="1:1" x14ac:dyDescent="0.25">
      <c r="A155" s="255"/>
    </row>
    <row r="156" spans="1:1" x14ac:dyDescent="0.25">
      <c r="A156" s="255"/>
    </row>
    <row r="157" spans="1:1" x14ac:dyDescent="0.25">
      <c r="A157" s="255"/>
    </row>
    <row r="158" spans="1:1" x14ac:dyDescent="0.25">
      <c r="A158" s="255"/>
    </row>
    <row r="159" spans="1:1" x14ac:dyDescent="0.25">
      <c r="A159" s="255"/>
    </row>
    <row r="160" spans="1:1" x14ac:dyDescent="0.25">
      <c r="A160" s="255"/>
    </row>
    <row r="161" spans="1:1" x14ac:dyDescent="0.25">
      <c r="A161" s="255"/>
    </row>
    <row r="162" spans="1:1" x14ac:dyDescent="0.25">
      <c r="A162" s="255"/>
    </row>
    <row r="163" spans="1:1" x14ac:dyDescent="0.25">
      <c r="A163" s="255"/>
    </row>
    <row r="164" spans="1:1" x14ac:dyDescent="0.25">
      <c r="A164" s="255"/>
    </row>
    <row r="165" spans="1:1" x14ac:dyDescent="0.25">
      <c r="A165" s="255"/>
    </row>
    <row r="166" spans="1:1" x14ac:dyDescent="0.25">
      <c r="A166" s="255"/>
    </row>
    <row r="167" spans="1:1" x14ac:dyDescent="0.25">
      <c r="A167" s="255"/>
    </row>
    <row r="168" spans="1:1" x14ac:dyDescent="0.25">
      <c r="A168" s="255"/>
    </row>
    <row r="169" spans="1:1" x14ac:dyDescent="0.25">
      <c r="A169" s="255"/>
    </row>
    <row r="170" spans="1:1" x14ac:dyDescent="0.25">
      <c r="A170" s="255"/>
    </row>
    <row r="171" spans="1:1" x14ac:dyDescent="0.25">
      <c r="A171" s="255"/>
    </row>
    <row r="172" spans="1:1" x14ac:dyDescent="0.25">
      <c r="A172" s="255"/>
    </row>
    <row r="173" spans="1:1" x14ac:dyDescent="0.25">
      <c r="A173" s="255"/>
    </row>
    <row r="174" spans="1:1" x14ac:dyDescent="0.25">
      <c r="A174" s="255"/>
    </row>
    <row r="175" spans="1:1" x14ac:dyDescent="0.25">
      <c r="A175" s="255"/>
    </row>
    <row r="176" spans="1:1" x14ac:dyDescent="0.25">
      <c r="A176" s="255"/>
    </row>
    <row r="177" spans="1:1" x14ac:dyDescent="0.25">
      <c r="A177" s="255"/>
    </row>
    <row r="178" spans="1:1" x14ac:dyDescent="0.25">
      <c r="A178" s="255"/>
    </row>
    <row r="179" spans="1:1" x14ac:dyDescent="0.25">
      <c r="A179" s="255"/>
    </row>
    <row r="180" spans="1:1" x14ac:dyDescent="0.25">
      <c r="A180" s="255"/>
    </row>
    <row r="181" spans="1:1" x14ac:dyDescent="0.25">
      <c r="A181" s="255"/>
    </row>
    <row r="182" spans="1:1" x14ac:dyDescent="0.25">
      <c r="A182" s="255"/>
    </row>
    <row r="183" spans="1:1" x14ac:dyDescent="0.25">
      <c r="A183" s="255"/>
    </row>
    <row r="184" spans="1:1" x14ac:dyDescent="0.25">
      <c r="A184" s="255"/>
    </row>
    <row r="185" spans="1:1" x14ac:dyDescent="0.25">
      <c r="A185" s="255"/>
    </row>
    <row r="186" spans="1:1" x14ac:dyDescent="0.25">
      <c r="A186" s="255"/>
    </row>
    <row r="187" spans="1:1" x14ac:dyDescent="0.25">
      <c r="A187" s="255"/>
    </row>
    <row r="188" spans="1:1" x14ac:dyDescent="0.25">
      <c r="A188" s="255"/>
    </row>
    <row r="189" spans="1:1" x14ac:dyDescent="0.25">
      <c r="A189" s="255"/>
    </row>
    <row r="190" spans="1:1" x14ac:dyDescent="0.25">
      <c r="A190" s="255"/>
    </row>
    <row r="191" spans="1:1" x14ac:dyDescent="0.25">
      <c r="A191" s="255"/>
    </row>
    <row r="192" spans="1:1" x14ac:dyDescent="0.25">
      <c r="A192" s="255"/>
    </row>
    <row r="193" spans="1:1" x14ac:dyDescent="0.25">
      <c r="A193" s="255"/>
    </row>
    <row r="194" spans="1:1" x14ac:dyDescent="0.25">
      <c r="A194" s="255"/>
    </row>
    <row r="195" spans="1:1" x14ac:dyDescent="0.25">
      <c r="A195" s="255"/>
    </row>
    <row r="196" spans="1:1" x14ac:dyDescent="0.25">
      <c r="A196" s="255"/>
    </row>
    <row r="197" spans="1:1" x14ac:dyDescent="0.25">
      <c r="A197" s="255"/>
    </row>
    <row r="198" spans="1:1" x14ac:dyDescent="0.25">
      <c r="A198" s="255"/>
    </row>
    <row r="199" spans="1:1" x14ac:dyDescent="0.25">
      <c r="A199" s="255"/>
    </row>
    <row r="200" spans="1:1" x14ac:dyDescent="0.25">
      <c r="A200" s="255"/>
    </row>
    <row r="201" spans="1:1" x14ac:dyDescent="0.25">
      <c r="A201" s="255"/>
    </row>
    <row r="202" spans="1:1" x14ac:dyDescent="0.25">
      <c r="A202" s="255"/>
    </row>
    <row r="203" spans="1:1" x14ac:dyDescent="0.25">
      <c r="A203" s="255"/>
    </row>
    <row r="204" spans="1:1" x14ac:dyDescent="0.25">
      <c r="A204" s="255"/>
    </row>
    <row r="205" spans="1:1" x14ac:dyDescent="0.25">
      <c r="A205" s="255"/>
    </row>
    <row r="206" spans="1:1" x14ac:dyDescent="0.25">
      <c r="A206" s="255"/>
    </row>
    <row r="207" spans="1:1" x14ac:dyDescent="0.25">
      <c r="A207" s="255"/>
    </row>
    <row r="208" spans="1:1" x14ac:dyDescent="0.25">
      <c r="A208" s="255"/>
    </row>
    <row r="209" spans="1:1" x14ac:dyDescent="0.25">
      <c r="A209" s="255"/>
    </row>
    <row r="210" spans="1:1" x14ac:dyDescent="0.25">
      <c r="A210" s="255"/>
    </row>
    <row r="211" spans="1:1" x14ac:dyDescent="0.25">
      <c r="A211" s="255"/>
    </row>
    <row r="212" spans="1:1" x14ac:dyDescent="0.25">
      <c r="A212" s="255"/>
    </row>
    <row r="213" spans="1:1" x14ac:dyDescent="0.25">
      <c r="A213" s="255"/>
    </row>
    <row r="214" spans="1:1" x14ac:dyDescent="0.25">
      <c r="A214" s="255"/>
    </row>
    <row r="215" spans="1:1" x14ac:dyDescent="0.25">
      <c r="A215" s="255"/>
    </row>
    <row r="216" spans="1:1" x14ac:dyDescent="0.25">
      <c r="A216" s="255"/>
    </row>
    <row r="217" spans="1:1" x14ac:dyDescent="0.25">
      <c r="A217" s="255"/>
    </row>
    <row r="218" spans="1:1" x14ac:dyDescent="0.25">
      <c r="A218" s="255"/>
    </row>
    <row r="219" spans="1:1" x14ac:dyDescent="0.25">
      <c r="A219" s="255"/>
    </row>
    <row r="220" spans="1:1" x14ac:dyDescent="0.25">
      <c r="A220" s="255"/>
    </row>
    <row r="221" spans="1:1" x14ac:dyDescent="0.25">
      <c r="A221" s="255"/>
    </row>
    <row r="222" spans="1:1" x14ac:dyDescent="0.25">
      <c r="A222" s="255"/>
    </row>
    <row r="223" spans="1:1" x14ac:dyDescent="0.25">
      <c r="A223" s="255"/>
    </row>
    <row r="224" spans="1:1" x14ac:dyDescent="0.25">
      <c r="A224" s="255"/>
    </row>
    <row r="225" spans="1:1" x14ac:dyDescent="0.25">
      <c r="A225" s="255"/>
    </row>
    <row r="226" spans="1:1" x14ac:dyDescent="0.25">
      <c r="A226" s="255"/>
    </row>
    <row r="227" spans="1:1" x14ac:dyDescent="0.25">
      <c r="A227" s="255"/>
    </row>
    <row r="228" spans="1:1" x14ac:dyDescent="0.25">
      <c r="A228" s="255"/>
    </row>
    <row r="229" spans="1:1" x14ac:dyDescent="0.25">
      <c r="A229" s="255"/>
    </row>
    <row r="230" spans="1:1" x14ac:dyDescent="0.25">
      <c r="A230" s="255"/>
    </row>
    <row r="231" spans="1:1" x14ac:dyDescent="0.25">
      <c r="A231" s="255"/>
    </row>
    <row r="232" spans="1:1" x14ac:dyDescent="0.25">
      <c r="A232" s="255"/>
    </row>
    <row r="233" spans="1:1" x14ac:dyDescent="0.25">
      <c r="A233" s="255"/>
    </row>
    <row r="234" spans="1:1" x14ac:dyDescent="0.25">
      <c r="A234" s="255"/>
    </row>
    <row r="235" spans="1:1" x14ac:dyDescent="0.25">
      <c r="A235" s="255"/>
    </row>
    <row r="236" spans="1:1" x14ac:dyDescent="0.25">
      <c r="A236" s="255"/>
    </row>
    <row r="237" spans="1:1" x14ac:dyDescent="0.25">
      <c r="A237" s="255"/>
    </row>
    <row r="238" spans="1:1" x14ac:dyDescent="0.25">
      <c r="A238" s="255"/>
    </row>
    <row r="239" spans="1:1" x14ac:dyDescent="0.25">
      <c r="A239" s="255"/>
    </row>
    <row r="240" spans="1:1" x14ac:dyDescent="0.25">
      <c r="A240" s="255"/>
    </row>
    <row r="241" spans="1:1" x14ac:dyDescent="0.25">
      <c r="A241" s="255"/>
    </row>
    <row r="242" spans="1:1" x14ac:dyDescent="0.25">
      <c r="A242" s="255"/>
    </row>
    <row r="243" spans="1:1" x14ac:dyDescent="0.25">
      <c r="A243" s="255"/>
    </row>
    <row r="244" spans="1:1" x14ac:dyDescent="0.25">
      <c r="A244" s="255"/>
    </row>
    <row r="245" spans="1:1" x14ac:dyDescent="0.25">
      <c r="A245" s="255"/>
    </row>
    <row r="246" spans="1:1" x14ac:dyDescent="0.25">
      <c r="A246" s="255"/>
    </row>
    <row r="247" spans="1:1" x14ac:dyDescent="0.25">
      <c r="A247" s="255"/>
    </row>
    <row r="248" spans="1:1" x14ac:dyDescent="0.25">
      <c r="A248" s="255"/>
    </row>
    <row r="249" spans="1:1" x14ac:dyDescent="0.25">
      <c r="A249" s="255"/>
    </row>
    <row r="250" spans="1:1" x14ac:dyDescent="0.25">
      <c r="A250" s="255"/>
    </row>
    <row r="251" spans="1:1" x14ac:dyDescent="0.25">
      <c r="A251" s="255"/>
    </row>
    <row r="252" spans="1:1" x14ac:dyDescent="0.25">
      <c r="A252" s="255"/>
    </row>
    <row r="253" spans="1:1" x14ac:dyDescent="0.25">
      <c r="A253" s="255"/>
    </row>
    <row r="254" spans="1:1" x14ac:dyDescent="0.25">
      <c r="A254" s="255"/>
    </row>
    <row r="255" spans="1:1" x14ac:dyDescent="0.25">
      <c r="A255" s="255"/>
    </row>
    <row r="256" spans="1:1" x14ac:dyDescent="0.25">
      <c r="A256" s="255"/>
    </row>
    <row r="257" spans="1:1" x14ac:dyDescent="0.25">
      <c r="A257" s="255"/>
    </row>
    <row r="258" spans="1:1" x14ac:dyDescent="0.25">
      <c r="A258" s="255"/>
    </row>
    <row r="259" spans="1:1" x14ac:dyDescent="0.25">
      <c r="A259" s="255"/>
    </row>
    <row r="260" spans="1:1" x14ac:dyDescent="0.25">
      <c r="A260" s="255"/>
    </row>
    <row r="261" spans="1:1" x14ac:dyDescent="0.25">
      <c r="A261" s="255"/>
    </row>
    <row r="262" spans="1:1" x14ac:dyDescent="0.25">
      <c r="A262" s="255"/>
    </row>
    <row r="263" spans="1:1" x14ac:dyDescent="0.25">
      <c r="A263" s="255"/>
    </row>
    <row r="264" spans="1:1" x14ac:dyDescent="0.25">
      <c r="A264" s="255"/>
    </row>
    <row r="265" spans="1:1" x14ac:dyDescent="0.25">
      <c r="A265" s="255"/>
    </row>
    <row r="266" spans="1:1" x14ac:dyDescent="0.25">
      <c r="A266" s="255"/>
    </row>
    <row r="267" spans="1:1" x14ac:dyDescent="0.25">
      <c r="A267" s="255"/>
    </row>
    <row r="268" spans="1:1" x14ac:dyDescent="0.25">
      <c r="A268" s="255"/>
    </row>
    <row r="269" spans="1:1" x14ac:dyDescent="0.25">
      <c r="A269" s="255"/>
    </row>
    <row r="270" spans="1:1" x14ac:dyDescent="0.25">
      <c r="A270" s="255"/>
    </row>
    <row r="271" spans="1:1" x14ac:dyDescent="0.25">
      <c r="A271" s="255"/>
    </row>
    <row r="272" spans="1:1" x14ac:dyDescent="0.25">
      <c r="A272" s="255"/>
    </row>
    <row r="273" spans="1:1" x14ac:dyDescent="0.25">
      <c r="A273" s="255"/>
    </row>
    <row r="274" spans="1:1" x14ac:dyDescent="0.25">
      <c r="A274" s="255"/>
    </row>
    <row r="275" spans="1:1" x14ac:dyDescent="0.25">
      <c r="A275" s="255"/>
    </row>
    <row r="276" spans="1:1" x14ac:dyDescent="0.25">
      <c r="A276" s="255"/>
    </row>
    <row r="277" spans="1:1" x14ac:dyDescent="0.25">
      <c r="A277" s="255"/>
    </row>
    <row r="278" spans="1:1" x14ac:dyDescent="0.25">
      <c r="A278" s="255"/>
    </row>
    <row r="279" spans="1:1" x14ac:dyDescent="0.25">
      <c r="A279" s="255"/>
    </row>
    <row r="280" spans="1:1" x14ac:dyDescent="0.25">
      <c r="A280" s="255"/>
    </row>
    <row r="281" spans="1:1" x14ac:dyDescent="0.25">
      <c r="A281" s="255"/>
    </row>
    <row r="282" spans="1:1" x14ac:dyDescent="0.25">
      <c r="A282" s="255"/>
    </row>
    <row r="283" spans="1:1" x14ac:dyDescent="0.25">
      <c r="A283" s="255"/>
    </row>
    <row r="284" spans="1:1" x14ac:dyDescent="0.25">
      <c r="A284" s="255"/>
    </row>
    <row r="285" spans="1:1" x14ac:dyDescent="0.25">
      <c r="A285" s="255"/>
    </row>
    <row r="286" spans="1:1" x14ac:dyDescent="0.25">
      <c r="A286" s="255"/>
    </row>
    <row r="287" spans="1:1" x14ac:dyDescent="0.25">
      <c r="A287" s="255"/>
    </row>
    <row r="288" spans="1:1" x14ac:dyDescent="0.25">
      <c r="A288" s="255"/>
    </row>
    <row r="289" spans="1:1" x14ac:dyDescent="0.25">
      <c r="A289" s="255"/>
    </row>
    <row r="290" spans="1:1" x14ac:dyDescent="0.25">
      <c r="A290" s="255"/>
    </row>
    <row r="291" spans="1:1" x14ac:dyDescent="0.25">
      <c r="A291" s="255"/>
    </row>
    <row r="292" spans="1:1" x14ac:dyDescent="0.25">
      <c r="A292" s="255"/>
    </row>
    <row r="293" spans="1:1" x14ac:dyDescent="0.25">
      <c r="A293" s="255"/>
    </row>
    <row r="294" spans="1:1" x14ac:dyDescent="0.25">
      <c r="A294" s="255"/>
    </row>
    <row r="295" spans="1:1" x14ac:dyDescent="0.25">
      <c r="A295" s="255"/>
    </row>
    <row r="296" spans="1:1" x14ac:dyDescent="0.25">
      <c r="A296" s="255"/>
    </row>
    <row r="297" spans="1:1" x14ac:dyDescent="0.25">
      <c r="A297" s="255"/>
    </row>
    <row r="298" spans="1:1" x14ac:dyDescent="0.25">
      <c r="A298" s="255"/>
    </row>
    <row r="299" spans="1:1" x14ac:dyDescent="0.25">
      <c r="A299" s="255"/>
    </row>
    <row r="300" spans="1:1" x14ac:dyDescent="0.25">
      <c r="A300" s="255"/>
    </row>
    <row r="301" spans="1:1" x14ac:dyDescent="0.25">
      <c r="A301" s="255"/>
    </row>
    <row r="302" spans="1:1" x14ac:dyDescent="0.25">
      <c r="A302" s="255"/>
    </row>
    <row r="303" spans="1:1" x14ac:dyDescent="0.25">
      <c r="A303" s="255"/>
    </row>
    <row r="304" spans="1:1" x14ac:dyDescent="0.25">
      <c r="A304" s="255"/>
    </row>
    <row r="305" spans="1:1" x14ac:dyDescent="0.25">
      <c r="A305" s="255"/>
    </row>
    <row r="306" spans="1:1" x14ac:dyDescent="0.25">
      <c r="A306" s="255"/>
    </row>
    <row r="307" spans="1:1" x14ac:dyDescent="0.25">
      <c r="A307" s="255"/>
    </row>
    <row r="308" spans="1:1" x14ac:dyDescent="0.25">
      <c r="A308" s="255"/>
    </row>
    <row r="309" spans="1:1" x14ac:dyDescent="0.25">
      <c r="A309" s="255"/>
    </row>
    <row r="310" spans="1:1" x14ac:dyDescent="0.25">
      <c r="A310" s="255"/>
    </row>
    <row r="311" spans="1:1" x14ac:dyDescent="0.25">
      <c r="A311" s="255"/>
    </row>
    <row r="312" spans="1:1" x14ac:dyDescent="0.25">
      <c r="A312" s="255"/>
    </row>
    <row r="313" spans="1:1" x14ac:dyDescent="0.25">
      <c r="A313" s="255"/>
    </row>
    <row r="314" spans="1:1" x14ac:dyDescent="0.25">
      <c r="A314" s="255"/>
    </row>
    <row r="315" spans="1:1" x14ac:dyDescent="0.25">
      <c r="A315" s="255"/>
    </row>
    <row r="316" spans="1:1" x14ac:dyDescent="0.25">
      <c r="A316" s="255"/>
    </row>
    <row r="317" spans="1:1" x14ac:dyDescent="0.25">
      <c r="A317" s="255"/>
    </row>
    <row r="318" spans="1:1" x14ac:dyDescent="0.25">
      <c r="A318" s="255"/>
    </row>
    <row r="319" spans="1:1" x14ac:dyDescent="0.25">
      <c r="A319" s="255"/>
    </row>
    <row r="320" spans="1:1" x14ac:dyDescent="0.25">
      <c r="A320" s="255"/>
    </row>
    <row r="321" spans="1:1" x14ac:dyDescent="0.25">
      <c r="A321" s="255"/>
    </row>
    <row r="322" spans="1:1" x14ac:dyDescent="0.25">
      <c r="A322" s="255"/>
    </row>
    <row r="323" spans="1:1" x14ac:dyDescent="0.25">
      <c r="A323" s="255"/>
    </row>
    <row r="324" spans="1:1" x14ac:dyDescent="0.25">
      <c r="A324" s="255"/>
    </row>
    <row r="325" spans="1:1" x14ac:dyDescent="0.25">
      <c r="A325" s="255"/>
    </row>
    <row r="326" spans="1:1" x14ac:dyDescent="0.25">
      <c r="A326" s="255"/>
    </row>
    <row r="327" spans="1:1" x14ac:dyDescent="0.25">
      <c r="A327" s="255"/>
    </row>
    <row r="328" spans="1:1" x14ac:dyDescent="0.25">
      <c r="A328" s="255"/>
    </row>
    <row r="329" spans="1:1" x14ac:dyDescent="0.25">
      <c r="A329" s="255"/>
    </row>
    <row r="330" spans="1:1" x14ac:dyDescent="0.25">
      <c r="A330" s="255"/>
    </row>
    <row r="331" spans="1:1" x14ac:dyDescent="0.25">
      <c r="A331" s="255"/>
    </row>
    <row r="332" spans="1:1" x14ac:dyDescent="0.25">
      <c r="A332" s="255"/>
    </row>
    <row r="333" spans="1:1" x14ac:dyDescent="0.25">
      <c r="A333" s="255"/>
    </row>
    <row r="334" spans="1:1" x14ac:dyDescent="0.25">
      <c r="A334" s="255"/>
    </row>
    <row r="335" spans="1:1" x14ac:dyDescent="0.25">
      <c r="A335" s="255"/>
    </row>
    <row r="336" spans="1:1" x14ac:dyDescent="0.25">
      <c r="A336" s="255"/>
    </row>
    <row r="337" spans="1:1" x14ac:dyDescent="0.25">
      <c r="A337" s="255"/>
    </row>
    <row r="338" spans="1:1" x14ac:dyDescent="0.25">
      <c r="A338" s="255"/>
    </row>
    <row r="339" spans="1:1" x14ac:dyDescent="0.25">
      <c r="A339" s="255"/>
    </row>
    <row r="340" spans="1:1" x14ac:dyDescent="0.25">
      <c r="A340" s="255"/>
    </row>
    <row r="341" spans="1:1" x14ac:dyDescent="0.25">
      <c r="A341" s="255"/>
    </row>
    <row r="342" spans="1:1" x14ac:dyDescent="0.25">
      <c r="A342" s="255"/>
    </row>
    <row r="343" spans="1:1" x14ac:dyDescent="0.25">
      <c r="A343" s="255"/>
    </row>
    <row r="344" spans="1:1" x14ac:dyDescent="0.25">
      <c r="A344" s="255"/>
    </row>
    <row r="345" spans="1:1" x14ac:dyDescent="0.25">
      <c r="A345" s="255"/>
    </row>
    <row r="346" spans="1:1" x14ac:dyDescent="0.25">
      <c r="A346" s="255"/>
    </row>
    <row r="347" spans="1:1" x14ac:dyDescent="0.25">
      <c r="A347" s="255"/>
    </row>
    <row r="348" spans="1:1" x14ac:dyDescent="0.25">
      <c r="A348" s="255"/>
    </row>
    <row r="349" spans="1:1" x14ac:dyDescent="0.25">
      <c r="A349" s="255"/>
    </row>
    <row r="350" spans="1:1" x14ac:dyDescent="0.25">
      <c r="A350" s="255"/>
    </row>
    <row r="351" spans="1:1" x14ac:dyDescent="0.25">
      <c r="A351" s="255"/>
    </row>
    <row r="352" spans="1:1" x14ac:dyDescent="0.25">
      <c r="A352" s="255"/>
    </row>
    <row r="353" spans="1:1" x14ac:dyDescent="0.25">
      <c r="A353" s="255"/>
    </row>
    <row r="354" spans="1:1" x14ac:dyDescent="0.25">
      <c r="A354" s="255"/>
    </row>
    <row r="355" spans="1:1" x14ac:dyDescent="0.25">
      <c r="A355" s="255"/>
    </row>
    <row r="356" spans="1:1" x14ac:dyDescent="0.25">
      <c r="A356" s="255"/>
    </row>
    <row r="357" spans="1:1" x14ac:dyDescent="0.25">
      <c r="A357" s="255"/>
    </row>
    <row r="358" spans="1:1" x14ac:dyDescent="0.25">
      <c r="A358" s="255"/>
    </row>
    <row r="359" spans="1:1" x14ac:dyDescent="0.25">
      <c r="A359" s="255"/>
    </row>
    <row r="360" spans="1:1" x14ac:dyDescent="0.25">
      <c r="A360" s="255"/>
    </row>
    <row r="361" spans="1:1" x14ac:dyDescent="0.25">
      <c r="A361" s="255"/>
    </row>
    <row r="362" spans="1:1" x14ac:dyDescent="0.25">
      <c r="A362" s="255"/>
    </row>
    <row r="363" spans="1:1" x14ac:dyDescent="0.25">
      <c r="A363" s="255"/>
    </row>
    <row r="364" spans="1:1" x14ac:dyDescent="0.25">
      <c r="A364" s="255"/>
    </row>
    <row r="365" spans="1:1" x14ac:dyDescent="0.25">
      <c r="A365" s="255"/>
    </row>
    <row r="366" spans="1:1" x14ac:dyDescent="0.25">
      <c r="A366" s="255"/>
    </row>
    <row r="367" spans="1:1" x14ac:dyDescent="0.25">
      <c r="A367" s="255"/>
    </row>
    <row r="368" spans="1:1" x14ac:dyDescent="0.25">
      <c r="A368" s="255"/>
    </row>
    <row r="369" spans="1:1" x14ac:dyDescent="0.25">
      <c r="A369" s="255"/>
    </row>
    <row r="370" spans="1:1" x14ac:dyDescent="0.25">
      <c r="A370" s="255"/>
    </row>
    <row r="371" spans="1:1" x14ac:dyDescent="0.25">
      <c r="A371" s="255"/>
    </row>
    <row r="372" spans="1:1" x14ac:dyDescent="0.25">
      <c r="A372" s="255"/>
    </row>
    <row r="373" spans="1:1" x14ac:dyDescent="0.25">
      <c r="A373" s="255"/>
    </row>
    <row r="374" spans="1:1" x14ac:dyDescent="0.25">
      <c r="A374" s="255"/>
    </row>
    <row r="375" spans="1:1" x14ac:dyDescent="0.25">
      <c r="A375" s="255"/>
    </row>
    <row r="376" spans="1:1" x14ac:dyDescent="0.25">
      <c r="A376" s="255"/>
    </row>
    <row r="377" spans="1:1" x14ac:dyDescent="0.25">
      <c r="A377" s="255"/>
    </row>
    <row r="378" spans="1:1" x14ac:dyDescent="0.25">
      <c r="A378" s="255"/>
    </row>
    <row r="379" spans="1:1" x14ac:dyDescent="0.25">
      <c r="A379" s="255"/>
    </row>
    <row r="380" spans="1:1" x14ac:dyDescent="0.25">
      <c r="A380" s="255"/>
    </row>
    <row r="381" spans="1:1" x14ac:dyDescent="0.25">
      <c r="A381" s="255"/>
    </row>
    <row r="382" spans="1:1" x14ac:dyDescent="0.25">
      <c r="A382" s="255"/>
    </row>
    <row r="383" spans="1:1" x14ac:dyDescent="0.25">
      <c r="A383" s="255"/>
    </row>
    <row r="384" spans="1:1" x14ac:dyDescent="0.25">
      <c r="A384" s="255"/>
    </row>
    <row r="385" spans="1:1" x14ac:dyDescent="0.25">
      <c r="A385" s="255"/>
    </row>
    <row r="386" spans="1:1" x14ac:dyDescent="0.25">
      <c r="A386" s="255"/>
    </row>
    <row r="387" spans="1:1" x14ac:dyDescent="0.25">
      <c r="A387" s="255"/>
    </row>
    <row r="388" spans="1:1" x14ac:dyDescent="0.25">
      <c r="A388" s="255"/>
    </row>
    <row r="389" spans="1:1" x14ac:dyDescent="0.25">
      <c r="A389" s="255"/>
    </row>
    <row r="390" spans="1:1" x14ac:dyDescent="0.25">
      <c r="A390" s="255"/>
    </row>
    <row r="391" spans="1:1" x14ac:dyDescent="0.25">
      <c r="A391" s="255"/>
    </row>
    <row r="392" spans="1:1" x14ac:dyDescent="0.25">
      <c r="A392" s="255"/>
    </row>
    <row r="393" spans="1:1" x14ac:dyDescent="0.25">
      <c r="A393" s="255"/>
    </row>
    <row r="394" spans="1:1" x14ac:dyDescent="0.25">
      <c r="A394" s="255"/>
    </row>
    <row r="395" spans="1:1" x14ac:dyDescent="0.25">
      <c r="A395" s="255"/>
    </row>
    <row r="396" spans="1:1" x14ac:dyDescent="0.25">
      <c r="A396" s="255"/>
    </row>
    <row r="397" spans="1:1" x14ac:dyDescent="0.25">
      <c r="A397" s="255"/>
    </row>
    <row r="398" spans="1:1" x14ac:dyDescent="0.25">
      <c r="A398" s="255"/>
    </row>
    <row r="399" spans="1:1" x14ac:dyDescent="0.25">
      <c r="A399" s="255"/>
    </row>
    <row r="400" spans="1:1" x14ac:dyDescent="0.25">
      <c r="A400" s="255"/>
    </row>
    <row r="401" spans="1:1" x14ac:dyDescent="0.25">
      <c r="A401" s="255"/>
    </row>
    <row r="402" spans="1:1" x14ac:dyDescent="0.25">
      <c r="A402" s="255"/>
    </row>
    <row r="403" spans="1:1" x14ac:dyDescent="0.25">
      <c r="A403" s="255"/>
    </row>
    <row r="404" spans="1:1" x14ac:dyDescent="0.25">
      <c r="A404" s="255"/>
    </row>
    <row r="405" spans="1:1" x14ac:dyDescent="0.25">
      <c r="A405" s="255"/>
    </row>
    <row r="406" spans="1:1" x14ac:dyDescent="0.25">
      <c r="A406" s="255"/>
    </row>
    <row r="407" spans="1:1" x14ac:dyDescent="0.25">
      <c r="A407" s="255"/>
    </row>
    <row r="408" spans="1:1" x14ac:dyDescent="0.25">
      <c r="A408" s="255"/>
    </row>
    <row r="409" spans="1:1" x14ac:dyDescent="0.25">
      <c r="A409" s="255"/>
    </row>
    <row r="410" spans="1:1" x14ac:dyDescent="0.25">
      <c r="A410" s="255"/>
    </row>
    <row r="411" spans="1:1" x14ac:dyDescent="0.25">
      <c r="A411" s="255"/>
    </row>
    <row r="412" spans="1:1" x14ac:dyDescent="0.25">
      <c r="A412" s="255"/>
    </row>
    <row r="413" spans="1:1" x14ac:dyDescent="0.25">
      <c r="A413" s="255"/>
    </row>
    <row r="414" spans="1:1" x14ac:dyDescent="0.25">
      <c r="A414" s="255"/>
    </row>
    <row r="415" spans="1:1" x14ac:dyDescent="0.25">
      <c r="A415" s="255"/>
    </row>
    <row r="416" spans="1:1" x14ac:dyDescent="0.25">
      <c r="A416" s="255"/>
    </row>
    <row r="417" spans="1:1" x14ac:dyDescent="0.25">
      <c r="A417" s="255"/>
    </row>
    <row r="418" spans="1:1" x14ac:dyDescent="0.25">
      <c r="A418" s="255"/>
    </row>
    <row r="419" spans="1:1" x14ac:dyDescent="0.25">
      <c r="A419" s="255"/>
    </row>
    <row r="420" spans="1:1" x14ac:dyDescent="0.25">
      <c r="A420" s="255"/>
    </row>
    <row r="421" spans="1:1" x14ac:dyDescent="0.25">
      <c r="A421" s="255"/>
    </row>
    <row r="422" spans="1:1" x14ac:dyDescent="0.25">
      <c r="A422" s="255"/>
    </row>
    <row r="423" spans="1:1" x14ac:dyDescent="0.25">
      <c r="A423" s="255"/>
    </row>
    <row r="424" spans="1:1" x14ac:dyDescent="0.25">
      <c r="A424" s="255"/>
    </row>
    <row r="425" spans="1:1" x14ac:dyDescent="0.25">
      <c r="A425" s="255"/>
    </row>
    <row r="426" spans="1:1" x14ac:dyDescent="0.25">
      <c r="A426" s="255"/>
    </row>
    <row r="427" spans="1:1" x14ac:dyDescent="0.25">
      <c r="A427" s="255"/>
    </row>
    <row r="428" spans="1:1" x14ac:dyDescent="0.25">
      <c r="A428" s="255"/>
    </row>
    <row r="429" spans="1:1" x14ac:dyDescent="0.25">
      <c r="A429" s="255"/>
    </row>
    <row r="430" spans="1:1" x14ac:dyDescent="0.25">
      <c r="A430" s="255"/>
    </row>
    <row r="431" spans="1:1" x14ac:dyDescent="0.25">
      <c r="A431" s="255"/>
    </row>
    <row r="432" spans="1:1" x14ac:dyDescent="0.25">
      <c r="A432" s="255"/>
    </row>
    <row r="433" spans="1:1" x14ac:dyDescent="0.25">
      <c r="A433" s="255"/>
    </row>
    <row r="434" spans="1:1" x14ac:dyDescent="0.25">
      <c r="A434" s="255"/>
    </row>
    <row r="435" spans="1:1" x14ac:dyDescent="0.25">
      <c r="A435" s="255"/>
    </row>
    <row r="436" spans="1:1" x14ac:dyDescent="0.25">
      <c r="A436" s="255"/>
    </row>
    <row r="437" spans="1:1" x14ac:dyDescent="0.25">
      <c r="A437" s="255"/>
    </row>
    <row r="438" spans="1:1" x14ac:dyDescent="0.25">
      <c r="A438" s="255"/>
    </row>
    <row r="439" spans="1:1" x14ac:dyDescent="0.25">
      <c r="A439" s="255"/>
    </row>
    <row r="440" spans="1:1" x14ac:dyDescent="0.25">
      <c r="A440" s="255"/>
    </row>
    <row r="441" spans="1:1" x14ac:dyDescent="0.25">
      <c r="A441" s="255"/>
    </row>
    <row r="442" spans="1:1" x14ac:dyDescent="0.25">
      <c r="A442" s="255"/>
    </row>
    <row r="443" spans="1:1" x14ac:dyDescent="0.25">
      <c r="A443" s="255"/>
    </row>
    <row r="444" spans="1:1" x14ac:dyDescent="0.25">
      <c r="A444" s="255"/>
    </row>
    <row r="445" spans="1:1" x14ac:dyDescent="0.25">
      <c r="A445" s="255"/>
    </row>
    <row r="446" spans="1:1" x14ac:dyDescent="0.25">
      <c r="A446" s="255"/>
    </row>
    <row r="447" spans="1:1" x14ac:dyDescent="0.25">
      <c r="A447" s="255"/>
    </row>
    <row r="448" spans="1:1" x14ac:dyDescent="0.25">
      <c r="A448" s="255"/>
    </row>
    <row r="449" spans="1:1" x14ac:dyDescent="0.25">
      <c r="A449" s="255"/>
    </row>
    <row r="450" spans="1:1" x14ac:dyDescent="0.25">
      <c r="A450" s="255"/>
    </row>
    <row r="451" spans="1:1" x14ac:dyDescent="0.25">
      <c r="A451" s="255"/>
    </row>
    <row r="452" spans="1:1" x14ac:dyDescent="0.25">
      <c r="A452" s="255"/>
    </row>
    <row r="453" spans="1:1" x14ac:dyDescent="0.25">
      <c r="A453" s="255"/>
    </row>
    <row r="454" spans="1:1" x14ac:dyDescent="0.25">
      <c r="A454" s="255"/>
    </row>
    <row r="455" spans="1:1" x14ac:dyDescent="0.25">
      <c r="A455" s="255"/>
    </row>
    <row r="456" spans="1:1" x14ac:dyDescent="0.25">
      <c r="A456" s="255"/>
    </row>
    <row r="457" spans="1:1" x14ac:dyDescent="0.25">
      <c r="A457" s="255"/>
    </row>
    <row r="458" spans="1:1" x14ac:dyDescent="0.25">
      <c r="A458" s="255"/>
    </row>
    <row r="459" spans="1:1" x14ac:dyDescent="0.25">
      <c r="A459" s="255"/>
    </row>
    <row r="460" spans="1:1" x14ac:dyDescent="0.25">
      <c r="A460" s="255"/>
    </row>
    <row r="461" spans="1:1" x14ac:dyDescent="0.25">
      <c r="A461" s="255"/>
    </row>
    <row r="462" spans="1:1" x14ac:dyDescent="0.25">
      <c r="A462" s="255"/>
    </row>
    <row r="463" spans="1:1" x14ac:dyDescent="0.25">
      <c r="A463" s="255"/>
    </row>
    <row r="464" spans="1:1" x14ac:dyDescent="0.25">
      <c r="A464" s="255"/>
    </row>
    <row r="465" spans="1:1" x14ac:dyDescent="0.25">
      <c r="A465" s="255"/>
    </row>
    <row r="466" spans="1:1" x14ac:dyDescent="0.25">
      <c r="A466" s="255"/>
    </row>
    <row r="467" spans="1:1" x14ac:dyDescent="0.25">
      <c r="A467" s="255"/>
    </row>
    <row r="468" spans="1:1" x14ac:dyDescent="0.25">
      <c r="A468" s="255"/>
    </row>
    <row r="469" spans="1:1" x14ac:dyDescent="0.25">
      <c r="A469" s="255"/>
    </row>
    <row r="470" spans="1:1" x14ac:dyDescent="0.25">
      <c r="A470" s="255"/>
    </row>
    <row r="471" spans="1:1" x14ac:dyDescent="0.25">
      <c r="A471" s="255"/>
    </row>
    <row r="472" spans="1:1" x14ac:dyDescent="0.25">
      <c r="A472" s="255"/>
    </row>
    <row r="473" spans="1:1" x14ac:dyDescent="0.25">
      <c r="A473" s="255"/>
    </row>
    <row r="474" spans="1:1" x14ac:dyDescent="0.25">
      <c r="A474" s="255"/>
    </row>
    <row r="475" spans="1:1" x14ac:dyDescent="0.25">
      <c r="A475" s="255"/>
    </row>
    <row r="476" spans="1:1" x14ac:dyDescent="0.25">
      <c r="A476" s="255"/>
    </row>
    <row r="477" spans="1:1" x14ac:dyDescent="0.25">
      <c r="A477" s="255"/>
    </row>
    <row r="478" spans="1:1" x14ac:dyDescent="0.25">
      <c r="A478" s="255"/>
    </row>
    <row r="479" spans="1:1" x14ac:dyDescent="0.25">
      <c r="A479" s="255"/>
    </row>
    <row r="480" spans="1:1" x14ac:dyDescent="0.25">
      <c r="A480" s="255"/>
    </row>
    <row r="481" spans="1:1" x14ac:dyDescent="0.25">
      <c r="A481" s="255"/>
    </row>
    <row r="482" spans="1:1" x14ac:dyDescent="0.25">
      <c r="A482" s="255"/>
    </row>
    <row r="483" spans="1:1" x14ac:dyDescent="0.25">
      <c r="A483" s="255"/>
    </row>
    <row r="484" spans="1:1" x14ac:dyDescent="0.25">
      <c r="A484" s="255"/>
    </row>
    <row r="485" spans="1:1" x14ac:dyDescent="0.25">
      <c r="A485" s="255"/>
    </row>
    <row r="486" spans="1:1" x14ac:dyDescent="0.25">
      <c r="A486" s="255"/>
    </row>
    <row r="487" spans="1:1" x14ac:dyDescent="0.25">
      <c r="A487" s="255"/>
    </row>
    <row r="488" spans="1:1" x14ac:dyDescent="0.25">
      <c r="A488" s="255"/>
    </row>
    <row r="489" spans="1:1" x14ac:dyDescent="0.25">
      <c r="A489" s="255"/>
    </row>
    <row r="490" spans="1:1" x14ac:dyDescent="0.25">
      <c r="A490" s="255"/>
    </row>
    <row r="491" spans="1:1" x14ac:dyDescent="0.25">
      <c r="A491" s="255"/>
    </row>
    <row r="492" spans="1:1" x14ac:dyDescent="0.25">
      <c r="A492" s="255"/>
    </row>
    <row r="493" spans="1:1" x14ac:dyDescent="0.25">
      <c r="A493" s="255"/>
    </row>
    <row r="494" spans="1:1" x14ac:dyDescent="0.25">
      <c r="A494" s="255"/>
    </row>
    <row r="495" spans="1:1" x14ac:dyDescent="0.25">
      <c r="A495" s="255"/>
    </row>
    <row r="496" spans="1:1" x14ac:dyDescent="0.25">
      <c r="A496" s="255"/>
    </row>
    <row r="497" spans="1:1" x14ac:dyDescent="0.25">
      <c r="A497" s="255"/>
    </row>
    <row r="498" spans="1:1" x14ac:dyDescent="0.25">
      <c r="A498" s="255"/>
    </row>
    <row r="499" spans="1:1" x14ac:dyDescent="0.25">
      <c r="A499" s="255"/>
    </row>
    <row r="500" spans="1:1" x14ac:dyDescent="0.25">
      <c r="A500" s="255"/>
    </row>
    <row r="501" spans="1:1" x14ac:dyDescent="0.25">
      <c r="A501" s="255"/>
    </row>
    <row r="502" spans="1:1" x14ac:dyDescent="0.25">
      <c r="A502" s="255"/>
    </row>
    <row r="503" spans="1:1" x14ac:dyDescent="0.25">
      <c r="A503" s="255"/>
    </row>
    <row r="504" spans="1:1" x14ac:dyDescent="0.25">
      <c r="A504" s="255"/>
    </row>
    <row r="505" spans="1:1" x14ac:dyDescent="0.25">
      <c r="A505" s="255"/>
    </row>
    <row r="506" spans="1:1" x14ac:dyDescent="0.25">
      <c r="A506" s="255"/>
    </row>
    <row r="507" spans="1:1" x14ac:dyDescent="0.25">
      <c r="A507" s="255"/>
    </row>
    <row r="508" spans="1:1" x14ac:dyDescent="0.25">
      <c r="A508" s="255"/>
    </row>
    <row r="509" spans="1:1" x14ac:dyDescent="0.25">
      <c r="A509" s="255"/>
    </row>
    <row r="510" spans="1:1" x14ac:dyDescent="0.25">
      <c r="A510" s="255"/>
    </row>
    <row r="511" spans="1:1" x14ac:dyDescent="0.25">
      <c r="A511" s="255"/>
    </row>
    <row r="512" spans="1:1" x14ac:dyDescent="0.25">
      <c r="A512" s="255"/>
    </row>
    <row r="513" spans="1:1" x14ac:dyDescent="0.25">
      <c r="A513" s="255"/>
    </row>
    <row r="514" spans="1:1" x14ac:dyDescent="0.25">
      <c r="A514" s="255"/>
    </row>
    <row r="515" spans="1:1" x14ac:dyDescent="0.25">
      <c r="A515" s="255"/>
    </row>
    <row r="516" spans="1:1" x14ac:dyDescent="0.25">
      <c r="A516" s="255"/>
    </row>
    <row r="517" spans="1:1" x14ac:dyDescent="0.25">
      <c r="A517" s="255"/>
    </row>
    <row r="518" spans="1:1" x14ac:dyDescent="0.25">
      <c r="A518" s="255"/>
    </row>
    <row r="519" spans="1:1" x14ac:dyDescent="0.25">
      <c r="A519" s="255"/>
    </row>
    <row r="520" spans="1:1" x14ac:dyDescent="0.25">
      <c r="A520" s="255"/>
    </row>
    <row r="521" spans="1:1" x14ac:dyDescent="0.25">
      <c r="A521" s="255"/>
    </row>
    <row r="522" spans="1:1" x14ac:dyDescent="0.25">
      <c r="A522" s="255"/>
    </row>
    <row r="523" spans="1:1" x14ac:dyDescent="0.25">
      <c r="A523" s="255"/>
    </row>
    <row r="524" spans="1:1" x14ac:dyDescent="0.25">
      <c r="A524" s="255"/>
    </row>
    <row r="525" spans="1:1" x14ac:dyDescent="0.25">
      <c r="A525" s="255"/>
    </row>
    <row r="526" spans="1:1" x14ac:dyDescent="0.25">
      <c r="A526" s="255"/>
    </row>
    <row r="527" spans="1:1" x14ac:dyDescent="0.25">
      <c r="A527" s="255"/>
    </row>
    <row r="528" spans="1:1" x14ac:dyDescent="0.25">
      <c r="A528" s="255"/>
    </row>
    <row r="529" spans="1:1" x14ac:dyDescent="0.25">
      <c r="A529" s="255"/>
    </row>
    <row r="530" spans="1:1" x14ac:dyDescent="0.25">
      <c r="A530" s="255"/>
    </row>
    <row r="531" spans="1:1" x14ac:dyDescent="0.25">
      <c r="A531" s="255"/>
    </row>
    <row r="532" spans="1:1" x14ac:dyDescent="0.25">
      <c r="A532" s="255"/>
    </row>
    <row r="533" spans="1:1" x14ac:dyDescent="0.25">
      <c r="A533" s="255"/>
    </row>
    <row r="534" spans="1:1" x14ac:dyDescent="0.25">
      <c r="A534" s="255"/>
    </row>
    <row r="535" spans="1:1" x14ac:dyDescent="0.25">
      <c r="A535" s="255"/>
    </row>
    <row r="536" spans="1:1" x14ac:dyDescent="0.25">
      <c r="A536" s="255"/>
    </row>
    <row r="537" spans="1:1" x14ac:dyDescent="0.25">
      <c r="A537" s="255"/>
    </row>
    <row r="538" spans="1:1" x14ac:dyDescent="0.25">
      <c r="A538" s="255"/>
    </row>
    <row r="539" spans="1:1" x14ac:dyDescent="0.25">
      <c r="A539" s="255"/>
    </row>
    <row r="540" spans="1:1" x14ac:dyDescent="0.25">
      <c r="A540" s="255"/>
    </row>
    <row r="541" spans="1:1" x14ac:dyDescent="0.25">
      <c r="A541" s="255"/>
    </row>
    <row r="542" spans="1:1" x14ac:dyDescent="0.25">
      <c r="A542" s="255"/>
    </row>
    <row r="543" spans="1:1" x14ac:dyDescent="0.25">
      <c r="A543" s="255"/>
    </row>
    <row r="544" spans="1:1" x14ac:dyDescent="0.25">
      <c r="A544" s="255"/>
    </row>
    <row r="545" spans="1:1" x14ac:dyDescent="0.25">
      <c r="A545" s="255"/>
    </row>
    <row r="546" spans="1:1" x14ac:dyDescent="0.25">
      <c r="A546" s="255"/>
    </row>
    <row r="547" spans="1:1" x14ac:dyDescent="0.25">
      <c r="A547" s="255"/>
    </row>
    <row r="548" spans="1:1" x14ac:dyDescent="0.25">
      <c r="A548" s="255"/>
    </row>
    <row r="549" spans="1:1" x14ac:dyDescent="0.25">
      <c r="A549" s="255"/>
    </row>
    <row r="550" spans="1:1" x14ac:dyDescent="0.25">
      <c r="A550" s="255"/>
    </row>
    <row r="551" spans="1:1" x14ac:dyDescent="0.25">
      <c r="A551" s="255"/>
    </row>
    <row r="552" spans="1:1" x14ac:dyDescent="0.25">
      <c r="A552" s="255"/>
    </row>
    <row r="553" spans="1:1" x14ac:dyDescent="0.25">
      <c r="A553" s="255"/>
    </row>
    <row r="554" spans="1:1" x14ac:dyDescent="0.25">
      <c r="A554" s="255"/>
    </row>
    <row r="555" spans="1:1" x14ac:dyDescent="0.25">
      <c r="A555" s="255"/>
    </row>
    <row r="556" spans="1:1" x14ac:dyDescent="0.25">
      <c r="A556" s="255"/>
    </row>
    <row r="557" spans="1:1" x14ac:dyDescent="0.25">
      <c r="A557" s="255"/>
    </row>
    <row r="558" spans="1:1" x14ac:dyDescent="0.25">
      <c r="A558" s="255"/>
    </row>
    <row r="559" spans="1:1" x14ac:dyDescent="0.25">
      <c r="A559" s="255"/>
    </row>
    <row r="560" spans="1:1" x14ac:dyDescent="0.25">
      <c r="A560" s="255"/>
    </row>
    <row r="561" spans="1:1" x14ac:dyDescent="0.25">
      <c r="A561" s="255"/>
    </row>
    <row r="562" spans="1:1" x14ac:dyDescent="0.25">
      <c r="A562" s="255"/>
    </row>
    <row r="563" spans="1:1" x14ac:dyDescent="0.25">
      <c r="A563" s="255"/>
    </row>
    <row r="564" spans="1:1" x14ac:dyDescent="0.25">
      <c r="A564" s="255"/>
    </row>
    <row r="565" spans="1:1" x14ac:dyDescent="0.25">
      <c r="A565" s="255"/>
    </row>
    <row r="566" spans="1:1" x14ac:dyDescent="0.25">
      <c r="A566" s="255"/>
    </row>
    <row r="567" spans="1:1" x14ac:dyDescent="0.25">
      <c r="A567" s="255"/>
    </row>
    <row r="568" spans="1:1" x14ac:dyDescent="0.25">
      <c r="A568" s="255"/>
    </row>
    <row r="569" spans="1:1" x14ac:dyDescent="0.25">
      <c r="A569" s="255"/>
    </row>
    <row r="570" spans="1:1" x14ac:dyDescent="0.25">
      <c r="A570" s="255"/>
    </row>
    <row r="571" spans="1:1" x14ac:dyDescent="0.25">
      <c r="A571" s="255"/>
    </row>
    <row r="572" spans="1:1" x14ac:dyDescent="0.25">
      <c r="A572" s="255"/>
    </row>
    <row r="573" spans="1:1" x14ac:dyDescent="0.25">
      <c r="A573" s="255"/>
    </row>
    <row r="574" spans="1:1" x14ac:dyDescent="0.25">
      <c r="A574" s="255"/>
    </row>
    <row r="575" spans="1:1" x14ac:dyDescent="0.25">
      <c r="A575" s="255"/>
    </row>
    <row r="576" spans="1:1" x14ac:dyDescent="0.25">
      <c r="A576" s="255"/>
    </row>
    <row r="577" spans="1:1" x14ac:dyDescent="0.25">
      <c r="A577" s="255"/>
    </row>
    <row r="578" spans="1:1" x14ac:dyDescent="0.25">
      <c r="A578" s="255"/>
    </row>
    <row r="579" spans="1:1" x14ac:dyDescent="0.25">
      <c r="A579" s="255"/>
    </row>
    <row r="580" spans="1:1" x14ac:dyDescent="0.25">
      <c r="A580" s="255"/>
    </row>
    <row r="581" spans="1:1" x14ac:dyDescent="0.25">
      <c r="A581" s="255"/>
    </row>
    <row r="582" spans="1:1" x14ac:dyDescent="0.25">
      <c r="A582" s="255"/>
    </row>
    <row r="583" spans="1:1" x14ac:dyDescent="0.25">
      <c r="A583" s="255"/>
    </row>
    <row r="584" spans="1:1" x14ac:dyDescent="0.25">
      <c r="A584" s="255"/>
    </row>
    <row r="585" spans="1:1" x14ac:dyDescent="0.25">
      <c r="A585" s="255"/>
    </row>
    <row r="586" spans="1:1" x14ac:dyDescent="0.25">
      <c r="A586" s="255"/>
    </row>
    <row r="587" spans="1:1" x14ac:dyDescent="0.25">
      <c r="A587" s="255"/>
    </row>
    <row r="588" spans="1:1" x14ac:dyDescent="0.25">
      <c r="A588" s="255"/>
    </row>
    <row r="589" spans="1:1" x14ac:dyDescent="0.25">
      <c r="A589" s="255"/>
    </row>
    <row r="590" spans="1:1" x14ac:dyDescent="0.25">
      <c r="A590" s="255"/>
    </row>
    <row r="591" spans="1:1" x14ac:dyDescent="0.25">
      <c r="A591" s="255"/>
    </row>
    <row r="592" spans="1:1" x14ac:dyDescent="0.25">
      <c r="A592" s="255"/>
    </row>
    <row r="593" spans="1:1" x14ac:dyDescent="0.25">
      <c r="A593" s="255"/>
    </row>
    <row r="594" spans="1:1" x14ac:dyDescent="0.25">
      <c r="A594" s="255"/>
    </row>
    <row r="595" spans="1:1" x14ac:dyDescent="0.25">
      <c r="A595" s="255"/>
    </row>
    <row r="596" spans="1:1" x14ac:dyDescent="0.25">
      <c r="A596" s="255"/>
    </row>
    <row r="597" spans="1:1" x14ac:dyDescent="0.25">
      <c r="A597" s="255"/>
    </row>
    <row r="598" spans="1:1" x14ac:dyDescent="0.25">
      <c r="A598" s="255"/>
    </row>
    <row r="599" spans="1:1" x14ac:dyDescent="0.25">
      <c r="A599" s="255"/>
    </row>
    <row r="600" spans="1:1" x14ac:dyDescent="0.25">
      <c r="A600" s="255"/>
    </row>
    <row r="601" spans="1:1" x14ac:dyDescent="0.25">
      <c r="A601" s="255"/>
    </row>
    <row r="602" spans="1:1" x14ac:dyDescent="0.25">
      <c r="A602" s="255"/>
    </row>
    <row r="603" spans="1:1" x14ac:dyDescent="0.25">
      <c r="A603" s="255"/>
    </row>
    <row r="604" spans="1:1" x14ac:dyDescent="0.25">
      <c r="A604" s="255"/>
    </row>
    <row r="605" spans="1:1" x14ac:dyDescent="0.25">
      <c r="A605" s="255"/>
    </row>
    <row r="606" spans="1:1" x14ac:dyDescent="0.25">
      <c r="A606" s="255"/>
    </row>
    <row r="607" spans="1:1" x14ac:dyDescent="0.25">
      <c r="A607" s="255"/>
    </row>
    <row r="608" spans="1:1" x14ac:dyDescent="0.25">
      <c r="A608" s="255"/>
    </row>
    <row r="609" spans="1:1" x14ac:dyDescent="0.25">
      <c r="A609" s="255"/>
    </row>
    <row r="610" spans="1:1" x14ac:dyDescent="0.25">
      <c r="A610" s="255"/>
    </row>
    <row r="611" spans="1:1" x14ac:dyDescent="0.25">
      <c r="A611" s="255"/>
    </row>
    <row r="612" spans="1:1" x14ac:dyDescent="0.25">
      <c r="A612" s="255"/>
    </row>
    <row r="613" spans="1:1" x14ac:dyDescent="0.25">
      <c r="A613" s="255"/>
    </row>
    <row r="614" spans="1:1" x14ac:dyDescent="0.25">
      <c r="A614" s="255"/>
    </row>
    <row r="615" spans="1:1" x14ac:dyDescent="0.25">
      <c r="A615" s="255"/>
    </row>
    <row r="616" spans="1:1" x14ac:dyDescent="0.25">
      <c r="A616" s="255"/>
    </row>
    <row r="617" spans="1:1" x14ac:dyDescent="0.25">
      <c r="A617" s="255"/>
    </row>
    <row r="618" spans="1:1" x14ac:dyDescent="0.25">
      <c r="A618" s="255"/>
    </row>
    <row r="619" spans="1:1" x14ac:dyDescent="0.25">
      <c r="A619" s="255"/>
    </row>
    <row r="620" spans="1:1" x14ac:dyDescent="0.25">
      <c r="A620" s="255"/>
    </row>
    <row r="621" spans="1:1" x14ac:dyDescent="0.25">
      <c r="A621" s="255"/>
    </row>
    <row r="622" spans="1:1" x14ac:dyDescent="0.25">
      <c r="A622" s="255"/>
    </row>
    <row r="623" spans="1:1" x14ac:dyDescent="0.25">
      <c r="A623" s="255"/>
    </row>
    <row r="624" spans="1:1" x14ac:dyDescent="0.25">
      <c r="A624" s="255"/>
    </row>
    <row r="625" spans="1:1" x14ac:dyDescent="0.25">
      <c r="A625" s="255"/>
    </row>
    <row r="626" spans="1:1" x14ac:dyDescent="0.25">
      <c r="A626" s="255"/>
    </row>
    <row r="627" spans="1:1" x14ac:dyDescent="0.25">
      <c r="A627" s="255"/>
    </row>
    <row r="628" spans="1:1" x14ac:dyDescent="0.25">
      <c r="A628" s="255"/>
    </row>
    <row r="629" spans="1:1" x14ac:dyDescent="0.25">
      <c r="A629" s="255"/>
    </row>
    <row r="630" spans="1:1" x14ac:dyDescent="0.25">
      <c r="A630" s="255"/>
    </row>
    <row r="631" spans="1:1" x14ac:dyDescent="0.25">
      <c r="A631" s="255"/>
    </row>
    <row r="632" spans="1:1" x14ac:dyDescent="0.25">
      <c r="A632" s="255"/>
    </row>
    <row r="633" spans="1:1" x14ac:dyDescent="0.25">
      <c r="A633" s="255"/>
    </row>
    <row r="634" spans="1:1" x14ac:dyDescent="0.25">
      <c r="A634" s="255"/>
    </row>
    <row r="635" spans="1:1" x14ac:dyDescent="0.25">
      <c r="A635" s="255"/>
    </row>
    <row r="636" spans="1:1" x14ac:dyDescent="0.25">
      <c r="A636" s="255"/>
    </row>
    <row r="637" spans="1:1" x14ac:dyDescent="0.25">
      <c r="A637" s="255"/>
    </row>
    <row r="638" spans="1:1" x14ac:dyDescent="0.25">
      <c r="A638" s="255"/>
    </row>
    <row r="639" spans="1:1" x14ac:dyDescent="0.25">
      <c r="A639" s="255"/>
    </row>
    <row r="640" spans="1:1" x14ac:dyDescent="0.25">
      <c r="A640" s="255"/>
    </row>
    <row r="641" spans="1:1" x14ac:dyDescent="0.25">
      <c r="A641" s="255"/>
    </row>
    <row r="642" spans="1:1" x14ac:dyDescent="0.25">
      <c r="A642" s="255"/>
    </row>
    <row r="643" spans="1:1" x14ac:dyDescent="0.25">
      <c r="A643" s="255"/>
    </row>
    <row r="644" spans="1:1" x14ac:dyDescent="0.25">
      <c r="A644" s="255"/>
    </row>
    <row r="645" spans="1:1" x14ac:dyDescent="0.25">
      <c r="A645" s="255"/>
    </row>
    <row r="646" spans="1:1" x14ac:dyDescent="0.25">
      <c r="A646" s="255"/>
    </row>
    <row r="647" spans="1:1" x14ac:dyDescent="0.25">
      <c r="A647" s="255"/>
    </row>
    <row r="648" spans="1:1" x14ac:dyDescent="0.25">
      <c r="A648" s="255"/>
    </row>
    <row r="649" spans="1:1" x14ac:dyDescent="0.25">
      <c r="A649" s="255"/>
    </row>
    <row r="650" spans="1:1" x14ac:dyDescent="0.25">
      <c r="A650" s="255"/>
    </row>
    <row r="651" spans="1:1" x14ac:dyDescent="0.25">
      <c r="A651" s="255"/>
    </row>
    <row r="652" spans="1:1" x14ac:dyDescent="0.25">
      <c r="A652" s="255"/>
    </row>
    <row r="653" spans="1:1" x14ac:dyDescent="0.25">
      <c r="A653" s="255"/>
    </row>
    <row r="654" spans="1:1" x14ac:dyDescent="0.25">
      <c r="A654" s="255"/>
    </row>
    <row r="655" spans="1:1" x14ac:dyDescent="0.25">
      <c r="A655" s="255"/>
    </row>
    <row r="656" spans="1:1" x14ac:dyDescent="0.25">
      <c r="A656" s="255"/>
    </row>
    <row r="657" spans="1:1" x14ac:dyDescent="0.25">
      <c r="A657" s="255"/>
    </row>
    <row r="658" spans="1:1" x14ac:dyDescent="0.25">
      <c r="A658" s="255"/>
    </row>
    <row r="659" spans="1:1" x14ac:dyDescent="0.25">
      <c r="A659" s="255"/>
    </row>
    <row r="660" spans="1:1" x14ac:dyDescent="0.25">
      <c r="A660" s="255"/>
    </row>
    <row r="661" spans="1:1" x14ac:dyDescent="0.25">
      <c r="A661" s="255"/>
    </row>
    <row r="662" spans="1:1" x14ac:dyDescent="0.25">
      <c r="A662" s="255"/>
    </row>
    <row r="663" spans="1:1" x14ac:dyDescent="0.25">
      <c r="A663" s="255"/>
    </row>
    <row r="664" spans="1:1" x14ac:dyDescent="0.25">
      <c r="A664" s="255"/>
    </row>
    <row r="665" spans="1:1" x14ac:dyDescent="0.25">
      <c r="A665" s="255"/>
    </row>
    <row r="666" spans="1:1" x14ac:dyDescent="0.25">
      <c r="A666" s="255"/>
    </row>
    <row r="667" spans="1:1" x14ac:dyDescent="0.25">
      <c r="A667" s="255"/>
    </row>
    <row r="668" spans="1:1" x14ac:dyDescent="0.25">
      <c r="A668" s="255"/>
    </row>
    <row r="669" spans="1:1" x14ac:dyDescent="0.25">
      <c r="A669" s="255"/>
    </row>
    <row r="670" spans="1:1" x14ac:dyDescent="0.25">
      <c r="A670" s="255"/>
    </row>
    <row r="671" spans="1:1" x14ac:dyDescent="0.25">
      <c r="A671" s="255"/>
    </row>
    <row r="672" spans="1:1" x14ac:dyDescent="0.25">
      <c r="A672" s="255"/>
    </row>
    <row r="673" spans="1:1" x14ac:dyDescent="0.25">
      <c r="A673" s="255"/>
    </row>
    <row r="674" spans="1:1" x14ac:dyDescent="0.25">
      <c r="A674" s="255"/>
    </row>
    <row r="675" spans="1:1" x14ac:dyDescent="0.25">
      <c r="A675" s="255"/>
    </row>
    <row r="676" spans="1:1" x14ac:dyDescent="0.25">
      <c r="A676" s="255"/>
    </row>
    <row r="677" spans="1:1" x14ac:dyDescent="0.25">
      <c r="A677" s="255"/>
    </row>
    <row r="678" spans="1:1" x14ac:dyDescent="0.25">
      <c r="A678" s="255"/>
    </row>
    <row r="679" spans="1:1" x14ac:dyDescent="0.25">
      <c r="A679" s="255"/>
    </row>
    <row r="680" spans="1:1" x14ac:dyDescent="0.25">
      <c r="A680" s="255"/>
    </row>
    <row r="681" spans="1:1" x14ac:dyDescent="0.25">
      <c r="A681" s="255"/>
    </row>
    <row r="682" spans="1:1" x14ac:dyDescent="0.25">
      <c r="A682" s="255"/>
    </row>
    <row r="683" spans="1:1" x14ac:dyDescent="0.25">
      <c r="A683" s="255"/>
    </row>
    <row r="684" spans="1:1" x14ac:dyDescent="0.25">
      <c r="A684" s="255"/>
    </row>
    <row r="685" spans="1:1" x14ac:dyDescent="0.25">
      <c r="A685" s="255"/>
    </row>
    <row r="686" spans="1:1" x14ac:dyDescent="0.25">
      <c r="A686" s="255"/>
    </row>
    <row r="687" spans="1:1" x14ac:dyDescent="0.25">
      <c r="A687" s="255"/>
    </row>
    <row r="688" spans="1:1" x14ac:dyDescent="0.25">
      <c r="A688" s="255"/>
    </row>
    <row r="689" spans="1:1" x14ac:dyDescent="0.25">
      <c r="A689" s="255"/>
    </row>
    <row r="690" spans="1:1" x14ac:dyDescent="0.25">
      <c r="A690" s="255"/>
    </row>
    <row r="691" spans="1:1" x14ac:dyDescent="0.25">
      <c r="A691" s="255"/>
    </row>
    <row r="692" spans="1:1" x14ac:dyDescent="0.25">
      <c r="A692" s="255"/>
    </row>
    <row r="693" spans="1:1" x14ac:dyDescent="0.25">
      <c r="A693" s="255"/>
    </row>
    <row r="694" spans="1:1" x14ac:dyDescent="0.25">
      <c r="A694" s="255"/>
    </row>
    <row r="695" spans="1:1" x14ac:dyDescent="0.25">
      <c r="A695" s="255"/>
    </row>
    <row r="696" spans="1:1" x14ac:dyDescent="0.25">
      <c r="A696" s="255"/>
    </row>
    <row r="697" spans="1:1" x14ac:dyDescent="0.25">
      <c r="A697" s="255"/>
    </row>
    <row r="698" spans="1:1" x14ac:dyDescent="0.25">
      <c r="A698" s="255"/>
    </row>
    <row r="699" spans="1:1" x14ac:dyDescent="0.25">
      <c r="A699" s="255"/>
    </row>
    <row r="700" spans="1:1" x14ac:dyDescent="0.25">
      <c r="A700" s="255"/>
    </row>
    <row r="701" spans="1:1" x14ac:dyDescent="0.25">
      <c r="A701" s="255"/>
    </row>
    <row r="702" spans="1:1" x14ac:dyDescent="0.25">
      <c r="A702" s="255"/>
    </row>
    <row r="703" spans="1:1" x14ac:dyDescent="0.25">
      <c r="A703" s="255"/>
    </row>
    <row r="704" spans="1:1" x14ac:dyDescent="0.25">
      <c r="A704" s="255"/>
    </row>
    <row r="705" spans="1:1" x14ac:dyDescent="0.25">
      <c r="A705" s="255"/>
    </row>
    <row r="706" spans="1:1" x14ac:dyDescent="0.25">
      <c r="A706" s="255"/>
    </row>
    <row r="707" spans="1:1" x14ac:dyDescent="0.25">
      <c r="A707" s="255"/>
    </row>
    <row r="708" spans="1:1" x14ac:dyDescent="0.25">
      <c r="A708" s="255"/>
    </row>
    <row r="709" spans="1:1" x14ac:dyDescent="0.25">
      <c r="A709" s="255"/>
    </row>
    <row r="710" spans="1:1" x14ac:dyDescent="0.25">
      <c r="A710" s="255"/>
    </row>
    <row r="711" spans="1:1" x14ac:dyDescent="0.25">
      <c r="A711" s="255"/>
    </row>
    <row r="712" spans="1:1" x14ac:dyDescent="0.25">
      <c r="A712" s="255"/>
    </row>
    <row r="713" spans="1:1" x14ac:dyDescent="0.25">
      <c r="A713" s="255"/>
    </row>
    <row r="714" spans="1:1" x14ac:dyDescent="0.25">
      <c r="A714" s="255"/>
    </row>
    <row r="715" spans="1:1" x14ac:dyDescent="0.25">
      <c r="A715" s="255"/>
    </row>
    <row r="716" spans="1:1" x14ac:dyDescent="0.25">
      <c r="A716" s="255"/>
    </row>
    <row r="717" spans="1:1" x14ac:dyDescent="0.25">
      <c r="A717" s="255"/>
    </row>
    <row r="718" spans="1:1" x14ac:dyDescent="0.25">
      <c r="A718" s="255"/>
    </row>
    <row r="719" spans="1:1" x14ac:dyDescent="0.25">
      <c r="A719" s="255"/>
    </row>
    <row r="720" spans="1:1" x14ac:dyDescent="0.25">
      <c r="A720" s="255"/>
    </row>
    <row r="721" spans="1:1" x14ac:dyDescent="0.25">
      <c r="A721" s="255"/>
    </row>
    <row r="722" spans="1:1" x14ac:dyDescent="0.25">
      <c r="A722" s="255"/>
    </row>
    <row r="723" spans="1:1" x14ac:dyDescent="0.25">
      <c r="A723" s="255"/>
    </row>
    <row r="724" spans="1:1" x14ac:dyDescent="0.25">
      <c r="A724" s="255"/>
    </row>
    <row r="725" spans="1:1" x14ac:dyDescent="0.25">
      <c r="A725" s="255"/>
    </row>
    <row r="726" spans="1:1" x14ac:dyDescent="0.25">
      <c r="A726" s="255"/>
    </row>
    <row r="727" spans="1:1" x14ac:dyDescent="0.25">
      <c r="A727" s="255"/>
    </row>
    <row r="728" spans="1:1" x14ac:dyDescent="0.25">
      <c r="A728" s="255"/>
    </row>
    <row r="729" spans="1:1" x14ac:dyDescent="0.25">
      <c r="A729" s="255"/>
    </row>
    <row r="730" spans="1:1" x14ac:dyDescent="0.25">
      <c r="A730" s="255"/>
    </row>
    <row r="731" spans="1:1" x14ac:dyDescent="0.25">
      <c r="A731" s="255"/>
    </row>
    <row r="732" spans="1:1" x14ac:dyDescent="0.25">
      <c r="A732" s="255"/>
    </row>
    <row r="733" spans="1:1" x14ac:dyDescent="0.25">
      <c r="A733" s="255"/>
    </row>
    <row r="734" spans="1:1" x14ac:dyDescent="0.25">
      <c r="A734" s="255"/>
    </row>
    <row r="735" spans="1:1" x14ac:dyDescent="0.25">
      <c r="A735" s="255"/>
    </row>
    <row r="736" spans="1:1" x14ac:dyDescent="0.25">
      <c r="A736" s="255"/>
    </row>
    <row r="737" spans="1:1" x14ac:dyDescent="0.25">
      <c r="A737" s="255"/>
    </row>
    <row r="738" spans="1:1" x14ac:dyDescent="0.25">
      <c r="A738" s="255"/>
    </row>
    <row r="739" spans="1:1" x14ac:dyDescent="0.25">
      <c r="A739" s="255"/>
    </row>
    <row r="740" spans="1:1" x14ac:dyDescent="0.25">
      <c r="A740" s="255"/>
    </row>
    <row r="741" spans="1:1" x14ac:dyDescent="0.25">
      <c r="A741" s="255"/>
    </row>
    <row r="742" spans="1:1" x14ac:dyDescent="0.25">
      <c r="A742" s="255"/>
    </row>
    <row r="743" spans="1:1" x14ac:dyDescent="0.25">
      <c r="A743" s="255"/>
    </row>
    <row r="744" spans="1:1" x14ac:dyDescent="0.25">
      <c r="A744" s="255"/>
    </row>
    <row r="745" spans="1:1" x14ac:dyDescent="0.25">
      <c r="A745" s="255"/>
    </row>
    <row r="746" spans="1:1" x14ac:dyDescent="0.25">
      <c r="A746" s="255"/>
    </row>
    <row r="747" spans="1:1" x14ac:dyDescent="0.25">
      <c r="A747" s="255"/>
    </row>
    <row r="748" spans="1:1" x14ac:dyDescent="0.25">
      <c r="A748" s="255"/>
    </row>
    <row r="749" spans="1:1" x14ac:dyDescent="0.25">
      <c r="A749" s="255"/>
    </row>
    <row r="750" spans="1:1" x14ac:dyDescent="0.25">
      <c r="A750" s="255"/>
    </row>
    <row r="751" spans="1:1" x14ac:dyDescent="0.25">
      <c r="A751" s="255"/>
    </row>
    <row r="752" spans="1:1" x14ac:dyDescent="0.25">
      <c r="A752" s="255"/>
    </row>
    <row r="753" spans="1:1" x14ac:dyDescent="0.25">
      <c r="A753" s="255"/>
    </row>
    <row r="754" spans="1:1" x14ac:dyDescent="0.25">
      <c r="A754" s="255"/>
    </row>
    <row r="755" spans="1:1" x14ac:dyDescent="0.25">
      <c r="A755" s="255"/>
    </row>
    <row r="756" spans="1:1" x14ac:dyDescent="0.25">
      <c r="A756" s="255"/>
    </row>
    <row r="757" spans="1:1" x14ac:dyDescent="0.25">
      <c r="A757" s="255"/>
    </row>
    <row r="758" spans="1:1" x14ac:dyDescent="0.25">
      <c r="A758" s="255"/>
    </row>
    <row r="759" spans="1:1" x14ac:dyDescent="0.25">
      <c r="A759" s="255"/>
    </row>
    <row r="760" spans="1:1" x14ac:dyDescent="0.25">
      <c r="A760" s="255"/>
    </row>
    <row r="761" spans="1:1" x14ac:dyDescent="0.25">
      <c r="A761" s="255"/>
    </row>
    <row r="762" spans="1:1" x14ac:dyDescent="0.25">
      <c r="A762" s="255"/>
    </row>
    <row r="763" spans="1:1" x14ac:dyDescent="0.25">
      <c r="A763" s="255"/>
    </row>
    <row r="764" spans="1:1" x14ac:dyDescent="0.25">
      <c r="A764" s="255"/>
    </row>
    <row r="765" spans="1:1" x14ac:dyDescent="0.25">
      <c r="A765" s="255"/>
    </row>
    <row r="766" spans="1:1" x14ac:dyDescent="0.25">
      <c r="A766" s="255"/>
    </row>
    <row r="767" spans="1:1" x14ac:dyDescent="0.25">
      <c r="A767" s="255"/>
    </row>
    <row r="768" spans="1:1" x14ac:dyDescent="0.25">
      <c r="A768" s="255"/>
    </row>
    <row r="769" spans="1:1" x14ac:dyDescent="0.25">
      <c r="A769" s="255"/>
    </row>
    <row r="770" spans="1:1" x14ac:dyDescent="0.25">
      <c r="A770" s="255"/>
    </row>
    <row r="771" spans="1:1" x14ac:dyDescent="0.25">
      <c r="A771" s="255"/>
    </row>
    <row r="772" spans="1:1" x14ac:dyDescent="0.25">
      <c r="A772" s="255"/>
    </row>
    <row r="773" spans="1:1" x14ac:dyDescent="0.25">
      <c r="A773" s="255"/>
    </row>
    <row r="774" spans="1:1" x14ac:dyDescent="0.25">
      <c r="A774" s="255"/>
    </row>
    <row r="775" spans="1:1" x14ac:dyDescent="0.25">
      <c r="A775" s="255"/>
    </row>
    <row r="776" spans="1:1" x14ac:dyDescent="0.25">
      <c r="A776" s="255"/>
    </row>
    <row r="777" spans="1:1" x14ac:dyDescent="0.25">
      <c r="A777" s="255"/>
    </row>
    <row r="778" spans="1:1" x14ac:dyDescent="0.25">
      <c r="A778" s="255"/>
    </row>
    <row r="779" spans="1:1" x14ac:dyDescent="0.25">
      <c r="A779" s="255"/>
    </row>
    <row r="780" spans="1:1" x14ac:dyDescent="0.25">
      <c r="A780" s="255"/>
    </row>
    <row r="781" spans="1:1" x14ac:dyDescent="0.25">
      <c r="A781" s="255"/>
    </row>
    <row r="782" spans="1:1" x14ac:dyDescent="0.25">
      <c r="A782" s="255"/>
    </row>
    <row r="783" spans="1:1" x14ac:dyDescent="0.25">
      <c r="A783" s="255"/>
    </row>
    <row r="784" spans="1:1" x14ac:dyDescent="0.25">
      <c r="A784" s="255"/>
    </row>
    <row r="785" spans="1:1" x14ac:dyDescent="0.25">
      <c r="A785" s="255"/>
    </row>
    <row r="786" spans="1:1" x14ac:dyDescent="0.25">
      <c r="A786" s="255"/>
    </row>
    <row r="787" spans="1:1" x14ac:dyDescent="0.25">
      <c r="A787" s="255"/>
    </row>
    <row r="788" spans="1:1" x14ac:dyDescent="0.25">
      <c r="A788" s="255"/>
    </row>
    <row r="789" spans="1:1" x14ac:dyDescent="0.25">
      <c r="A789" s="255"/>
    </row>
    <row r="790" spans="1:1" x14ac:dyDescent="0.25">
      <c r="A790" s="255"/>
    </row>
    <row r="791" spans="1:1" x14ac:dyDescent="0.25">
      <c r="A791" s="255"/>
    </row>
    <row r="792" spans="1:1" x14ac:dyDescent="0.25">
      <c r="A792" s="255"/>
    </row>
    <row r="793" spans="1:1" x14ac:dyDescent="0.25">
      <c r="A793" s="255"/>
    </row>
    <row r="794" spans="1:1" x14ac:dyDescent="0.25">
      <c r="A794" s="255"/>
    </row>
    <row r="795" spans="1:1" x14ac:dyDescent="0.25">
      <c r="A795" s="255"/>
    </row>
    <row r="796" spans="1:1" x14ac:dyDescent="0.25">
      <c r="A796" s="255"/>
    </row>
    <row r="797" spans="1:1" x14ac:dyDescent="0.25">
      <c r="A797" s="255"/>
    </row>
    <row r="798" spans="1:1" x14ac:dyDescent="0.25">
      <c r="A798" s="255"/>
    </row>
    <row r="799" spans="1:1" x14ac:dyDescent="0.25">
      <c r="A799" s="255"/>
    </row>
    <row r="800" spans="1:1" x14ac:dyDescent="0.25">
      <c r="A800" s="255"/>
    </row>
    <row r="801" spans="1:1" x14ac:dyDescent="0.25">
      <c r="A801" s="255"/>
    </row>
  </sheetData>
  <sheetCalcPr fullCalcOnLoad="1"/>
  <mergeCells count="5">
    <mergeCell ref="D3:G3"/>
    <mergeCell ref="K3:M3"/>
    <mergeCell ref="Q3:S3"/>
    <mergeCell ref="H3:J3"/>
    <mergeCell ref="N3:P3"/>
  </mergeCells>
  <pageMargins left="0.23622047244094491" right="0.23622047244094491" top="0.74803149606299213" bottom="0.74803149606299213" header="0.31496062992125984" footer="0.31496062992125984"/>
  <pageSetup paperSize="9" scale="28" fitToHeight="0" orientation="portrait"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D6879"/>
  <sheetViews>
    <sheetView topLeftCell="A4273" workbookViewId="0">
      <selection activeCell="G4295" sqref="G4295"/>
    </sheetView>
  </sheetViews>
  <sheetFormatPr defaultRowHeight="15" x14ac:dyDescent="0.25"/>
  <cols>
    <col min="1" max="1" width="24.5703125" style="30" customWidth="1"/>
    <col min="2" max="2" width="48.7109375" style="30" customWidth="1"/>
    <col min="3" max="3" width="8.140625" style="30" customWidth="1"/>
    <col min="4" max="4" width="21.140625" style="30" customWidth="1"/>
  </cols>
  <sheetData>
    <row r="5" spans="1:4" x14ac:dyDescent="0.25">
      <c r="A5" s="242" t="s">
        <v>182</v>
      </c>
      <c r="B5" s="242" t="s">
        <v>183</v>
      </c>
      <c r="C5" s="242" t="s">
        <v>184</v>
      </c>
      <c r="D5" s="242" t="s">
        <v>185</v>
      </c>
    </row>
    <row r="7" spans="1:4" x14ac:dyDescent="0.25">
      <c r="A7" s="243">
        <v>97141</v>
      </c>
      <c r="B7" s="242" t="s">
        <v>186</v>
      </c>
      <c r="C7" s="242" t="s">
        <v>187</v>
      </c>
      <c r="D7" s="244">
        <v>5.42</v>
      </c>
    </row>
    <row r="8" spans="1:4" x14ac:dyDescent="0.25">
      <c r="A8" s="243">
        <v>97142</v>
      </c>
      <c r="B8" s="242" t="s">
        <v>188</v>
      </c>
      <c r="C8" s="242" t="s">
        <v>187</v>
      </c>
      <c r="D8" s="244">
        <v>6.04</v>
      </c>
    </row>
    <row r="9" spans="1:4" x14ac:dyDescent="0.25">
      <c r="A9" s="243">
        <v>97143</v>
      </c>
      <c r="B9" s="242" t="s">
        <v>189</v>
      </c>
      <c r="C9" s="242" t="s">
        <v>187</v>
      </c>
      <c r="D9" s="244">
        <v>7.6</v>
      </c>
    </row>
    <row r="10" spans="1:4" x14ac:dyDescent="0.25">
      <c r="A10" s="243">
        <v>97144</v>
      </c>
      <c r="B10" s="242" t="s">
        <v>190</v>
      </c>
      <c r="C10" s="242" t="s">
        <v>187</v>
      </c>
      <c r="D10" s="244">
        <v>9.1199999999999992</v>
      </c>
    </row>
    <row r="11" spans="1:4" x14ac:dyDescent="0.25">
      <c r="A11" s="243">
        <v>97145</v>
      </c>
      <c r="B11" s="242" t="s">
        <v>191</v>
      </c>
      <c r="C11" s="242" t="s">
        <v>187</v>
      </c>
      <c r="D11" s="244">
        <v>10.69</v>
      </c>
    </row>
    <row r="12" spans="1:4" x14ac:dyDescent="0.25">
      <c r="A12" s="243">
        <v>97146</v>
      </c>
      <c r="B12" s="242" t="s">
        <v>192</v>
      </c>
      <c r="C12" s="242" t="s">
        <v>187</v>
      </c>
      <c r="D12" s="244">
        <v>12.25</v>
      </c>
    </row>
    <row r="13" spans="1:4" x14ac:dyDescent="0.25">
      <c r="A13" s="243">
        <v>97147</v>
      </c>
      <c r="B13" s="242" t="s">
        <v>193</v>
      </c>
      <c r="C13" s="242" t="s">
        <v>187</v>
      </c>
      <c r="D13" s="244">
        <v>13.82</v>
      </c>
    </row>
    <row r="14" spans="1:4" x14ac:dyDescent="0.25">
      <c r="A14" s="243">
        <v>97148</v>
      </c>
      <c r="B14" s="242" t="s">
        <v>194</v>
      </c>
      <c r="C14" s="242" t="s">
        <v>187</v>
      </c>
      <c r="D14" s="244">
        <v>15.37</v>
      </c>
    </row>
    <row r="15" spans="1:4" x14ac:dyDescent="0.25">
      <c r="A15" s="243">
        <v>97149</v>
      </c>
      <c r="B15" s="242" t="s">
        <v>195</v>
      </c>
      <c r="C15" s="242" t="s">
        <v>187</v>
      </c>
      <c r="D15" s="244">
        <v>16.96</v>
      </c>
    </row>
    <row r="16" spans="1:4" x14ac:dyDescent="0.25">
      <c r="A16" s="243">
        <v>97150</v>
      </c>
      <c r="B16" s="242" t="s">
        <v>196</v>
      </c>
      <c r="C16" s="242" t="s">
        <v>187</v>
      </c>
      <c r="D16" s="244">
        <v>21.42</v>
      </c>
    </row>
    <row r="17" spans="1:4" x14ac:dyDescent="0.25">
      <c r="A17" s="243">
        <v>97151</v>
      </c>
      <c r="B17" s="242" t="s">
        <v>197</v>
      </c>
      <c r="C17" s="242" t="s">
        <v>187</v>
      </c>
      <c r="D17" s="244">
        <v>25.03</v>
      </c>
    </row>
    <row r="18" spans="1:4" x14ac:dyDescent="0.25">
      <c r="A18" s="243">
        <v>97152</v>
      </c>
      <c r="B18" s="242" t="s">
        <v>198</v>
      </c>
      <c r="C18" s="242" t="s">
        <v>187</v>
      </c>
      <c r="D18" s="244">
        <v>28.33</v>
      </c>
    </row>
    <row r="19" spans="1:4" x14ac:dyDescent="0.25">
      <c r="A19" s="243">
        <v>97153</v>
      </c>
      <c r="B19" s="242" t="s">
        <v>199</v>
      </c>
      <c r="C19" s="242" t="s">
        <v>187</v>
      </c>
      <c r="D19" s="244">
        <v>31.82</v>
      </c>
    </row>
    <row r="20" spans="1:4" x14ac:dyDescent="0.25">
      <c r="A20" s="243">
        <v>97154</v>
      </c>
      <c r="B20" s="242" t="s">
        <v>200</v>
      </c>
      <c r="C20" s="242" t="s">
        <v>187</v>
      </c>
      <c r="D20" s="244">
        <v>35.340000000000003</v>
      </c>
    </row>
    <row r="21" spans="1:4" x14ac:dyDescent="0.25">
      <c r="A21" s="243">
        <v>97155</v>
      </c>
      <c r="B21" s="242" t="s">
        <v>201</v>
      </c>
      <c r="C21" s="242" t="s">
        <v>187</v>
      </c>
      <c r="D21" s="244">
        <v>38.85</v>
      </c>
    </row>
    <row r="22" spans="1:4" x14ac:dyDescent="0.25">
      <c r="A22" s="243">
        <v>97156</v>
      </c>
      <c r="B22" s="242" t="s">
        <v>202</v>
      </c>
      <c r="C22" s="242" t="s">
        <v>187</v>
      </c>
      <c r="D22" s="244">
        <v>46.37</v>
      </c>
    </row>
    <row r="23" spans="1:4" x14ac:dyDescent="0.25">
      <c r="A23" s="243">
        <v>97157</v>
      </c>
      <c r="B23" s="242" t="s">
        <v>203</v>
      </c>
      <c r="C23" s="242" t="s">
        <v>187</v>
      </c>
      <c r="D23" s="244">
        <v>3.36</v>
      </c>
    </row>
    <row r="24" spans="1:4" x14ac:dyDescent="0.25">
      <c r="A24" s="243">
        <v>97158</v>
      </c>
      <c r="B24" s="242" t="s">
        <v>204</v>
      </c>
      <c r="C24" s="242" t="s">
        <v>187</v>
      </c>
      <c r="D24" s="244">
        <v>3.76</v>
      </c>
    </row>
    <row r="25" spans="1:4" x14ac:dyDescent="0.25">
      <c r="A25" s="243">
        <v>97159</v>
      </c>
      <c r="B25" s="242" t="s">
        <v>205</v>
      </c>
      <c r="C25" s="242" t="s">
        <v>187</v>
      </c>
      <c r="D25" s="244">
        <v>4.71</v>
      </c>
    </row>
    <row r="26" spans="1:4" x14ac:dyDescent="0.25">
      <c r="A26" s="243">
        <v>97160</v>
      </c>
      <c r="B26" s="242" t="s">
        <v>206</v>
      </c>
      <c r="C26" s="242" t="s">
        <v>187</v>
      </c>
      <c r="D26" s="244">
        <v>5.66</v>
      </c>
    </row>
    <row r="27" spans="1:4" x14ac:dyDescent="0.25">
      <c r="A27" s="243">
        <v>97161</v>
      </c>
      <c r="B27" s="242" t="s">
        <v>207</v>
      </c>
      <c r="C27" s="242" t="s">
        <v>187</v>
      </c>
      <c r="D27" s="244">
        <v>6.67</v>
      </c>
    </row>
    <row r="28" spans="1:4" x14ac:dyDescent="0.25">
      <c r="A28" s="243">
        <v>97162</v>
      </c>
      <c r="B28" s="242" t="s">
        <v>208</v>
      </c>
      <c r="C28" s="242" t="s">
        <v>187</v>
      </c>
      <c r="D28" s="244">
        <v>7.62</v>
      </c>
    </row>
    <row r="29" spans="1:4" x14ac:dyDescent="0.25">
      <c r="A29" s="243">
        <v>97163</v>
      </c>
      <c r="B29" s="242" t="s">
        <v>209</v>
      </c>
      <c r="C29" s="242" t="s">
        <v>187</v>
      </c>
      <c r="D29" s="244">
        <v>8.6199999999999992</v>
      </c>
    </row>
    <row r="30" spans="1:4" x14ac:dyDescent="0.25">
      <c r="A30" s="243">
        <v>97164</v>
      </c>
      <c r="B30" s="242" t="s">
        <v>210</v>
      </c>
      <c r="C30" s="242" t="s">
        <v>187</v>
      </c>
      <c r="D30" s="244">
        <v>9.59</v>
      </c>
    </row>
    <row r="31" spans="1:4" x14ac:dyDescent="0.25">
      <c r="A31" s="243">
        <v>97165</v>
      </c>
      <c r="B31" s="242" t="s">
        <v>211</v>
      </c>
      <c r="C31" s="242" t="s">
        <v>187</v>
      </c>
      <c r="D31" s="244">
        <v>10.61</v>
      </c>
    </row>
    <row r="32" spans="1:4" x14ac:dyDescent="0.25">
      <c r="A32" s="243">
        <v>97166</v>
      </c>
      <c r="B32" s="242" t="s">
        <v>212</v>
      </c>
      <c r="C32" s="242" t="s">
        <v>187</v>
      </c>
      <c r="D32" s="244">
        <v>13.36</v>
      </c>
    </row>
    <row r="33" spans="1:4" x14ac:dyDescent="0.25">
      <c r="A33" s="243">
        <v>97167</v>
      </c>
      <c r="B33" s="242" t="s">
        <v>213</v>
      </c>
      <c r="C33" s="242" t="s">
        <v>187</v>
      </c>
      <c r="D33" s="244">
        <v>15.64</v>
      </c>
    </row>
    <row r="34" spans="1:4" x14ac:dyDescent="0.25">
      <c r="A34" s="243">
        <v>97168</v>
      </c>
      <c r="B34" s="242" t="s">
        <v>214</v>
      </c>
      <c r="C34" s="242" t="s">
        <v>187</v>
      </c>
      <c r="D34" s="244">
        <v>17.61</v>
      </c>
    </row>
    <row r="35" spans="1:4" x14ac:dyDescent="0.25">
      <c r="A35" s="243">
        <v>97169</v>
      </c>
      <c r="B35" s="242" t="s">
        <v>215</v>
      </c>
      <c r="C35" s="242" t="s">
        <v>187</v>
      </c>
      <c r="D35" s="244">
        <v>19.78</v>
      </c>
    </row>
    <row r="36" spans="1:4" x14ac:dyDescent="0.25">
      <c r="A36" s="243">
        <v>97170</v>
      </c>
      <c r="B36" s="242" t="s">
        <v>216</v>
      </c>
      <c r="C36" s="242" t="s">
        <v>187</v>
      </c>
      <c r="D36" s="244">
        <v>21.97</v>
      </c>
    </row>
    <row r="37" spans="1:4" x14ac:dyDescent="0.25">
      <c r="A37" s="243">
        <v>97171</v>
      </c>
      <c r="B37" s="242" t="s">
        <v>217</v>
      </c>
      <c r="C37" s="242" t="s">
        <v>187</v>
      </c>
      <c r="D37" s="244">
        <v>24.17</v>
      </c>
    </row>
    <row r="38" spans="1:4" x14ac:dyDescent="0.25">
      <c r="A38" s="243">
        <v>97172</v>
      </c>
      <c r="B38" s="242" t="s">
        <v>218</v>
      </c>
      <c r="C38" s="242" t="s">
        <v>187</v>
      </c>
      <c r="D38" s="244">
        <v>29.04</v>
      </c>
    </row>
    <row r="39" spans="1:4" x14ac:dyDescent="0.25">
      <c r="A39" s="243">
        <v>97173</v>
      </c>
      <c r="B39" s="242" t="s">
        <v>219</v>
      </c>
      <c r="C39" s="242" t="s">
        <v>187</v>
      </c>
      <c r="D39" s="244">
        <v>23.52</v>
      </c>
    </row>
    <row r="40" spans="1:4" x14ac:dyDescent="0.25">
      <c r="A40" s="243">
        <v>97174</v>
      </c>
      <c r="B40" s="242" t="s">
        <v>220</v>
      </c>
      <c r="C40" s="242" t="s">
        <v>187</v>
      </c>
      <c r="D40" s="244">
        <v>27.22</v>
      </c>
    </row>
    <row r="41" spans="1:4" x14ac:dyDescent="0.25">
      <c r="A41" s="243">
        <v>97175</v>
      </c>
      <c r="B41" s="242" t="s">
        <v>221</v>
      </c>
      <c r="C41" s="242" t="s">
        <v>187</v>
      </c>
      <c r="D41" s="244">
        <v>30.93</v>
      </c>
    </row>
    <row r="42" spans="1:4" x14ac:dyDescent="0.25">
      <c r="A42" s="243">
        <v>97176</v>
      </c>
      <c r="B42" s="242" t="s">
        <v>222</v>
      </c>
      <c r="C42" s="242" t="s">
        <v>187</v>
      </c>
      <c r="D42" s="244">
        <v>34.64</v>
      </c>
    </row>
    <row r="43" spans="1:4" x14ac:dyDescent="0.25">
      <c r="A43" s="243">
        <v>97177</v>
      </c>
      <c r="B43" s="242" t="s">
        <v>223</v>
      </c>
      <c r="C43" s="242" t="s">
        <v>187</v>
      </c>
      <c r="D43" s="244">
        <v>42.05</v>
      </c>
    </row>
    <row r="44" spans="1:4" x14ac:dyDescent="0.25">
      <c r="A44" s="243">
        <v>97178</v>
      </c>
      <c r="B44" s="242" t="s">
        <v>224</v>
      </c>
      <c r="C44" s="242" t="s">
        <v>187</v>
      </c>
      <c r="D44" s="244">
        <v>49.44</v>
      </c>
    </row>
    <row r="45" spans="1:4" x14ac:dyDescent="0.25">
      <c r="A45" s="243">
        <v>97179</v>
      </c>
      <c r="B45" s="242" t="s">
        <v>225</v>
      </c>
      <c r="C45" s="242" t="s">
        <v>187</v>
      </c>
      <c r="D45" s="244">
        <v>56.87</v>
      </c>
    </row>
    <row r="46" spans="1:4" x14ac:dyDescent="0.25">
      <c r="A46" s="243">
        <v>97180</v>
      </c>
      <c r="B46" s="242" t="s">
        <v>226</v>
      </c>
      <c r="C46" s="242" t="s">
        <v>187</v>
      </c>
      <c r="D46" s="244">
        <v>64.27</v>
      </c>
    </row>
    <row r="47" spans="1:4" x14ac:dyDescent="0.25">
      <c r="A47" s="243">
        <v>97181</v>
      </c>
      <c r="B47" s="242" t="s">
        <v>227</v>
      </c>
      <c r="C47" s="242" t="s">
        <v>187</v>
      </c>
      <c r="D47" s="244">
        <v>74.819999999999993</v>
      </c>
    </row>
    <row r="48" spans="1:4" x14ac:dyDescent="0.25">
      <c r="A48" s="243">
        <v>97182</v>
      </c>
      <c r="B48" s="242" t="s">
        <v>228</v>
      </c>
      <c r="C48" s="242" t="s">
        <v>187</v>
      </c>
      <c r="D48" s="244">
        <v>82.57</v>
      </c>
    </row>
    <row r="49" spans="1:4" x14ac:dyDescent="0.25">
      <c r="A49" s="243">
        <v>97183</v>
      </c>
      <c r="B49" s="242" t="s">
        <v>229</v>
      </c>
      <c r="C49" s="242" t="s">
        <v>187</v>
      </c>
      <c r="D49" s="244">
        <v>19.14</v>
      </c>
    </row>
    <row r="50" spans="1:4" x14ac:dyDescent="0.25">
      <c r="A50" s="243">
        <v>97184</v>
      </c>
      <c r="B50" s="242" t="s">
        <v>230</v>
      </c>
      <c r="C50" s="242" t="s">
        <v>187</v>
      </c>
      <c r="D50" s="244">
        <v>22.19</v>
      </c>
    </row>
    <row r="51" spans="1:4" x14ac:dyDescent="0.25">
      <c r="A51" s="243">
        <v>97185</v>
      </c>
      <c r="B51" s="242" t="s">
        <v>231</v>
      </c>
      <c r="C51" s="242" t="s">
        <v>187</v>
      </c>
      <c r="D51" s="244">
        <v>25.26</v>
      </c>
    </row>
    <row r="52" spans="1:4" x14ac:dyDescent="0.25">
      <c r="A52" s="243">
        <v>97186</v>
      </c>
      <c r="B52" s="242" t="s">
        <v>232</v>
      </c>
      <c r="C52" s="242" t="s">
        <v>187</v>
      </c>
      <c r="D52" s="244">
        <v>28.34</v>
      </c>
    </row>
    <row r="53" spans="1:4" x14ac:dyDescent="0.25">
      <c r="A53" s="243">
        <v>97187</v>
      </c>
      <c r="B53" s="242" t="s">
        <v>233</v>
      </c>
      <c r="C53" s="242" t="s">
        <v>187</v>
      </c>
      <c r="D53" s="244">
        <v>34.450000000000003</v>
      </c>
    </row>
    <row r="54" spans="1:4" x14ac:dyDescent="0.25">
      <c r="A54" s="243">
        <v>97188</v>
      </c>
      <c r="B54" s="242" t="s">
        <v>234</v>
      </c>
      <c r="C54" s="242" t="s">
        <v>187</v>
      </c>
      <c r="D54" s="244">
        <v>40.57</v>
      </c>
    </row>
    <row r="55" spans="1:4" x14ac:dyDescent="0.25">
      <c r="A55" s="243">
        <v>97189</v>
      </c>
      <c r="B55" s="242" t="s">
        <v>235</v>
      </c>
      <c r="C55" s="242" t="s">
        <v>187</v>
      </c>
      <c r="D55" s="244">
        <v>46.7</v>
      </c>
    </row>
    <row r="56" spans="1:4" x14ac:dyDescent="0.25">
      <c r="A56" s="243">
        <v>97190</v>
      </c>
      <c r="B56" s="242" t="s">
        <v>236</v>
      </c>
      <c r="C56" s="242" t="s">
        <v>187</v>
      </c>
      <c r="D56" s="244">
        <v>52.81</v>
      </c>
    </row>
    <row r="57" spans="1:4" x14ac:dyDescent="0.25">
      <c r="A57" s="243">
        <v>97191</v>
      </c>
      <c r="B57" s="242" t="s">
        <v>237</v>
      </c>
      <c r="C57" s="242" t="s">
        <v>187</v>
      </c>
      <c r="D57" s="244">
        <v>61.34</v>
      </c>
    </row>
    <row r="58" spans="1:4" x14ac:dyDescent="0.25">
      <c r="A58" s="243">
        <v>97192</v>
      </c>
      <c r="B58" s="242" t="s">
        <v>238</v>
      </c>
      <c r="C58" s="242" t="s">
        <v>187</v>
      </c>
      <c r="D58" s="244">
        <v>67.709999999999994</v>
      </c>
    </row>
    <row r="59" spans="1:4" x14ac:dyDescent="0.25">
      <c r="A59" s="243">
        <v>90694</v>
      </c>
      <c r="B59" s="242" t="s">
        <v>10361</v>
      </c>
      <c r="C59" s="242" t="s">
        <v>187</v>
      </c>
      <c r="D59" s="244">
        <v>44.62</v>
      </c>
    </row>
    <row r="60" spans="1:4" x14ac:dyDescent="0.25">
      <c r="A60" s="243">
        <v>90695</v>
      </c>
      <c r="B60" s="242" t="s">
        <v>10362</v>
      </c>
      <c r="C60" s="242" t="s">
        <v>187</v>
      </c>
      <c r="D60" s="244">
        <v>93.9</v>
      </c>
    </row>
    <row r="61" spans="1:4" x14ac:dyDescent="0.25">
      <c r="A61" s="243">
        <v>90696</v>
      </c>
      <c r="B61" s="242" t="s">
        <v>10363</v>
      </c>
      <c r="C61" s="242" t="s">
        <v>187</v>
      </c>
      <c r="D61" s="244">
        <v>139.91999999999999</v>
      </c>
    </row>
    <row r="62" spans="1:4" x14ac:dyDescent="0.25">
      <c r="A62" s="243">
        <v>90697</v>
      </c>
      <c r="B62" s="242" t="s">
        <v>10364</v>
      </c>
      <c r="C62" s="242" t="s">
        <v>187</v>
      </c>
      <c r="D62" s="244">
        <v>236.69</v>
      </c>
    </row>
    <row r="63" spans="1:4" x14ac:dyDescent="0.25">
      <c r="A63" s="243">
        <v>90698</v>
      </c>
      <c r="B63" s="242" t="s">
        <v>10365</v>
      </c>
      <c r="C63" s="242" t="s">
        <v>187</v>
      </c>
      <c r="D63" s="244">
        <v>380.37</v>
      </c>
    </row>
    <row r="64" spans="1:4" x14ac:dyDescent="0.25">
      <c r="A64" s="243">
        <v>90699</v>
      </c>
      <c r="B64" s="242" t="s">
        <v>10366</v>
      </c>
      <c r="C64" s="242" t="s">
        <v>187</v>
      </c>
      <c r="D64" s="244">
        <v>470.54</v>
      </c>
    </row>
    <row r="65" spans="1:4" x14ac:dyDescent="0.25">
      <c r="A65" s="243">
        <v>90700</v>
      </c>
      <c r="B65" s="242" t="s">
        <v>10367</v>
      </c>
      <c r="C65" s="242" t="s">
        <v>187</v>
      </c>
      <c r="D65" s="244">
        <v>609.9</v>
      </c>
    </row>
    <row r="66" spans="1:4" x14ac:dyDescent="0.25">
      <c r="A66" s="243">
        <v>90701</v>
      </c>
      <c r="B66" s="242" t="s">
        <v>10368</v>
      </c>
      <c r="C66" s="242" t="s">
        <v>187</v>
      </c>
      <c r="D66" s="244">
        <v>76.88</v>
      </c>
    </row>
    <row r="67" spans="1:4" x14ac:dyDescent="0.25">
      <c r="A67" s="243">
        <v>90702</v>
      </c>
      <c r="B67" s="242" t="s">
        <v>10369</v>
      </c>
      <c r="C67" s="242" t="s">
        <v>187</v>
      </c>
      <c r="D67" s="244">
        <v>122.82</v>
      </c>
    </row>
    <row r="68" spans="1:4" x14ac:dyDescent="0.25">
      <c r="A68" s="243">
        <v>90703</v>
      </c>
      <c r="B68" s="242" t="s">
        <v>10370</v>
      </c>
      <c r="C68" s="242" t="s">
        <v>187</v>
      </c>
      <c r="D68" s="244">
        <v>202.4</v>
      </c>
    </row>
    <row r="69" spans="1:4" x14ac:dyDescent="0.25">
      <c r="A69" s="243">
        <v>90704</v>
      </c>
      <c r="B69" s="242" t="s">
        <v>10371</v>
      </c>
      <c r="C69" s="242" t="s">
        <v>187</v>
      </c>
      <c r="D69" s="244">
        <v>280.42</v>
      </c>
    </row>
    <row r="70" spans="1:4" x14ac:dyDescent="0.25">
      <c r="A70" s="243">
        <v>90705</v>
      </c>
      <c r="B70" s="242" t="s">
        <v>10372</v>
      </c>
      <c r="C70" s="242" t="s">
        <v>187</v>
      </c>
      <c r="D70" s="244">
        <v>395.44</v>
      </c>
    </row>
    <row r="71" spans="1:4" x14ac:dyDescent="0.25">
      <c r="A71" s="243">
        <v>90706</v>
      </c>
      <c r="B71" s="242" t="s">
        <v>10373</v>
      </c>
      <c r="C71" s="242" t="s">
        <v>187</v>
      </c>
      <c r="D71" s="244">
        <v>461.59</v>
      </c>
    </row>
    <row r="72" spans="1:4" x14ac:dyDescent="0.25">
      <c r="A72" s="243">
        <v>90708</v>
      </c>
      <c r="B72" s="242" t="s">
        <v>10374</v>
      </c>
      <c r="C72" s="242" t="s">
        <v>187</v>
      </c>
      <c r="D72" s="245">
        <v>1294.54</v>
      </c>
    </row>
    <row r="73" spans="1:4" x14ac:dyDescent="0.25">
      <c r="A73" s="243">
        <v>90724</v>
      </c>
      <c r="B73" s="242" t="s">
        <v>10375</v>
      </c>
      <c r="C73" s="242" t="s">
        <v>239</v>
      </c>
      <c r="D73" s="244">
        <v>15.61</v>
      </c>
    </row>
    <row r="74" spans="1:4" x14ac:dyDescent="0.25">
      <c r="A74" s="243">
        <v>90725</v>
      </c>
      <c r="B74" s="242" t="s">
        <v>10376</v>
      </c>
      <c r="C74" s="242" t="s">
        <v>239</v>
      </c>
      <c r="D74" s="244">
        <v>19.239999999999998</v>
      </c>
    </row>
    <row r="75" spans="1:4" x14ac:dyDescent="0.25">
      <c r="A75" s="243">
        <v>90726</v>
      </c>
      <c r="B75" s="242" t="s">
        <v>10377</v>
      </c>
      <c r="C75" s="242" t="s">
        <v>239</v>
      </c>
      <c r="D75" s="244">
        <v>22.91</v>
      </c>
    </row>
    <row r="76" spans="1:4" x14ac:dyDescent="0.25">
      <c r="A76" s="243">
        <v>90727</v>
      </c>
      <c r="B76" s="242" t="s">
        <v>10378</v>
      </c>
      <c r="C76" s="242" t="s">
        <v>239</v>
      </c>
      <c r="D76" s="244">
        <v>26.54</v>
      </c>
    </row>
    <row r="77" spans="1:4" x14ac:dyDescent="0.25">
      <c r="A77" s="243">
        <v>90728</v>
      </c>
      <c r="B77" s="242" t="s">
        <v>10379</v>
      </c>
      <c r="C77" s="242" t="s">
        <v>239</v>
      </c>
      <c r="D77" s="244">
        <v>30.17</v>
      </c>
    </row>
    <row r="78" spans="1:4" x14ac:dyDescent="0.25">
      <c r="A78" s="243">
        <v>90729</v>
      </c>
      <c r="B78" s="242" t="s">
        <v>10380</v>
      </c>
      <c r="C78" s="242" t="s">
        <v>239</v>
      </c>
      <c r="D78" s="244">
        <v>33.79</v>
      </c>
    </row>
    <row r="79" spans="1:4" x14ac:dyDescent="0.25">
      <c r="A79" s="243">
        <v>90730</v>
      </c>
      <c r="B79" s="242" t="s">
        <v>10381</v>
      </c>
      <c r="C79" s="242" t="s">
        <v>239</v>
      </c>
      <c r="D79" s="244">
        <v>37.42</v>
      </c>
    </row>
    <row r="80" spans="1:4" x14ac:dyDescent="0.25">
      <c r="A80" s="243">
        <v>90731</v>
      </c>
      <c r="B80" s="242" t="s">
        <v>10382</v>
      </c>
      <c r="C80" s="242" t="s">
        <v>239</v>
      </c>
      <c r="D80" s="244">
        <v>41.05</v>
      </c>
    </row>
    <row r="81" spans="1:4" x14ac:dyDescent="0.25">
      <c r="A81" s="243">
        <v>90732</v>
      </c>
      <c r="B81" s="242" t="s">
        <v>10383</v>
      </c>
      <c r="C81" s="242" t="s">
        <v>239</v>
      </c>
      <c r="D81" s="244">
        <v>51.93</v>
      </c>
    </row>
    <row r="82" spans="1:4" x14ac:dyDescent="0.25">
      <c r="A82" s="243">
        <v>90733</v>
      </c>
      <c r="B82" s="242" t="s">
        <v>10384</v>
      </c>
      <c r="C82" s="242" t="s">
        <v>187</v>
      </c>
      <c r="D82" s="244">
        <v>2.17</v>
      </c>
    </row>
    <row r="83" spans="1:4" x14ac:dyDescent="0.25">
      <c r="A83" s="243">
        <v>90734</v>
      </c>
      <c r="B83" s="242" t="s">
        <v>10385</v>
      </c>
      <c r="C83" s="242" t="s">
        <v>187</v>
      </c>
      <c r="D83" s="244">
        <v>2.57</v>
      </c>
    </row>
    <row r="84" spans="1:4" x14ac:dyDescent="0.25">
      <c r="A84" s="243">
        <v>90735</v>
      </c>
      <c r="B84" s="242" t="s">
        <v>10386</v>
      </c>
      <c r="C84" s="242" t="s">
        <v>187</v>
      </c>
      <c r="D84" s="244">
        <v>2.97</v>
      </c>
    </row>
    <row r="85" spans="1:4" x14ac:dyDescent="0.25">
      <c r="A85" s="243">
        <v>90736</v>
      </c>
      <c r="B85" s="242" t="s">
        <v>10387</v>
      </c>
      <c r="C85" s="242" t="s">
        <v>187</v>
      </c>
      <c r="D85" s="244">
        <v>3.37</v>
      </c>
    </row>
    <row r="86" spans="1:4" x14ac:dyDescent="0.25">
      <c r="A86" s="243">
        <v>90737</v>
      </c>
      <c r="B86" s="242" t="s">
        <v>10388</v>
      </c>
      <c r="C86" s="242" t="s">
        <v>187</v>
      </c>
      <c r="D86" s="244">
        <v>3.77</v>
      </c>
    </row>
    <row r="87" spans="1:4" x14ac:dyDescent="0.25">
      <c r="A87" s="243">
        <v>90738</v>
      </c>
      <c r="B87" s="242" t="s">
        <v>10389</v>
      </c>
      <c r="C87" s="242" t="s">
        <v>187</v>
      </c>
      <c r="D87" s="244">
        <v>4.17</v>
      </c>
    </row>
    <row r="88" spans="1:4" x14ac:dyDescent="0.25">
      <c r="A88" s="243">
        <v>90739</v>
      </c>
      <c r="B88" s="242" t="s">
        <v>10390</v>
      </c>
      <c r="C88" s="242" t="s">
        <v>187</v>
      </c>
      <c r="D88" s="244">
        <v>5.96</v>
      </c>
    </row>
    <row r="89" spans="1:4" x14ac:dyDescent="0.25">
      <c r="A89" s="243">
        <v>90740</v>
      </c>
      <c r="B89" s="242" t="s">
        <v>10391</v>
      </c>
      <c r="C89" s="242" t="s">
        <v>187</v>
      </c>
      <c r="D89" s="244">
        <v>2.86</v>
      </c>
    </row>
    <row r="90" spans="1:4" x14ac:dyDescent="0.25">
      <c r="A90" s="243">
        <v>90741</v>
      </c>
      <c r="B90" s="242" t="s">
        <v>10392</v>
      </c>
      <c r="C90" s="242" t="s">
        <v>187</v>
      </c>
      <c r="D90" s="244">
        <v>3.26</v>
      </c>
    </row>
    <row r="91" spans="1:4" x14ac:dyDescent="0.25">
      <c r="A91" s="243">
        <v>90742</v>
      </c>
      <c r="B91" s="242" t="s">
        <v>10393</v>
      </c>
      <c r="C91" s="242" t="s">
        <v>187</v>
      </c>
      <c r="D91" s="244">
        <v>3.67</v>
      </c>
    </row>
    <row r="92" spans="1:4" x14ac:dyDescent="0.25">
      <c r="A92" s="243">
        <v>90743</v>
      </c>
      <c r="B92" s="242" t="s">
        <v>10394</v>
      </c>
      <c r="C92" s="242" t="s">
        <v>187</v>
      </c>
      <c r="D92" s="244">
        <v>4.07</v>
      </c>
    </row>
    <row r="93" spans="1:4" x14ac:dyDescent="0.25">
      <c r="A93" s="243">
        <v>90744</v>
      </c>
      <c r="B93" s="242" t="s">
        <v>10395</v>
      </c>
      <c r="C93" s="242" t="s">
        <v>187</v>
      </c>
      <c r="D93" s="244">
        <v>4.47</v>
      </c>
    </row>
    <row r="94" spans="1:4" x14ac:dyDescent="0.25">
      <c r="A94" s="243">
        <v>90745</v>
      </c>
      <c r="B94" s="242" t="s">
        <v>10396</v>
      </c>
      <c r="C94" s="242" t="s">
        <v>187</v>
      </c>
      <c r="D94" s="244">
        <v>6.65</v>
      </c>
    </row>
    <row r="95" spans="1:4" x14ac:dyDescent="0.25">
      <c r="A95" s="243">
        <v>90746</v>
      </c>
      <c r="B95" s="242" t="s">
        <v>10397</v>
      </c>
      <c r="C95" s="242" t="s">
        <v>187</v>
      </c>
      <c r="D95" s="244">
        <v>2.35</v>
      </c>
    </row>
    <row r="96" spans="1:4" x14ac:dyDescent="0.25">
      <c r="A96" s="243">
        <v>90747</v>
      </c>
      <c r="B96" s="242" t="s">
        <v>10398</v>
      </c>
      <c r="C96" s="242" t="s">
        <v>187</v>
      </c>
      <c r="D96" s="244">
        <v>11.06</v>
      </c>
    </row>
    <row r="97" spans="1:4" x14ac:dyDescent="0.25">
      <c r="A97" s="243">
        <v>94869</v>
      </c>
      <c r="B97" s="242" t="s">
        <v>10399</v>
      </c>
      <c r="C97" s="242" t="s">
        <v>187</v>
      </c>
      <c r="D97" s="244">
        <v>264.51</v>
      </c>
    </row>
    <row r="98" spans="1:4" x14ac:dyDescent="0.25">
      <c r="A98" s="243">
        <v>94870</v>
      </c>
      <c r="B98" s="242" t="s">
        <v>10400</v>
      </c>
      <c r="C98" s="242" t="s">
        <v>187</v>
      </c>
      <c r="D98" s="244">
        <v>1.69</v>
      </c>
    </row>
    <row r="99" spans="1:4" x14ac:dyDescent="0.25">
      <c r="A99" s="243">
        <v>94871</v>
      </c>
      <c r="B99" s="242" t="s">
        <v>10401</v>
      </c>
      <c r="C99" s="242" t="s">
        <v>187</v>
      </c>
      <c r="D99" s="244">
        <v>313.08</v>
      </c>
    </row>
    <row r="100" spans="1:4" x14ac:dyDescent="0.25">
      <c r="A100" s="243">
        <v>94872</v>
      </c>
      <c r="B100" s="242" t="s">
        <v>10402</v>
      </c>
      <c r="C100" s="242" t="s">
        <v>187</v>
      </c>
      <c r="D100" s="244">
        <v>2.23</v>
      </c>
    </row>
    <row r="101" spans="1:4" x14ac:dyDescent="0.25">
      <c r="A101" s="243">
        <v>94875</v>
      </c>
      <c r="B101" s="242" t="s">
        <v>10403</v>
      </c>
      <c r="C101" s="242" t="s">
        <v>187</v>
      </c>
      <c r="D101" s="245">
        <v>1828.18</v>
      </c>
    </row>
    <row r="102" spans="1:4" x14ac:dyDescent="0.25">
      <c r="A102" s="243">
        <v>94876</v>
      </c>
      <c r="B102" s="242" t="s">
        <v>10404</v>
      </c>
      <c r="C102" s="242" t="s">
        <v>187</v>
      </c>
      <c r="D102" s="244">
        <v>19.850000000000001</v>
      </c>
    </row>
    <row r="103" spans="1:4" x14ac:dyDescent="0.25">
      <c r="A103" s="243">
        <v>94878</v>
      </c>
      <c r="B103" s="242" t="s">
        <v>10405</v>
      </c>
      <c r="C103" s="242" t="s">
        <v>187</v>
      </c>
      <c r="D103" s="244">
        <v>22.76</v>
      </c>
    </row>
    <row r="104" spans="1:4" x14ac:dyDescent="0.25">
      <c r="A104" s="243">
        <v>94879</v>
      </c>
      <c r="B104" s="242" t="s">
        <v>10406</v>
      </c>
      <c r="C104" s="242" t="s">
        <v>187</v>
      </c>
      <c r="D104" s="245">
        <v>2433.83</v>
      </c>
    </row>
    <row r="105" spans="1:4" x14ac:dyDescent="0.25">
      <c r="A105" s="243">
        <v>94880</v>
      </c>
      <c r="B105" s="242" t="s">
        <v>10407</v>
      </c>
      <c r="C105" s="242" t="s">
        <v>187</v>
      </c>
      <c r="D105" s="244">
        <v>30.27</v>
      </c>
    </row>
    <row r="106" spans="1:4" x14ac:dyDescent="0.25">
      <c r="A106" s="243">
        <v>94881</v>
      </c>
      <c r="B106" s="242" t="s">
        <v>10408</v>
      </c>
      <c r="C106" s="242" t="s">
        <v>187</v>
      </c>
      <c r="D106" s="245">
        <v>3807.13</v>
      </c>
    </row>
    <row r="107" spans="1:4" x14ac:dyDescent="0.25">
      <c r="A107" s="243">
        <v>94882</v>
      </c>
      <c r="B107" s="242" t="s">
        <v>10409</v>
      </c>
      <c r="C107" s="242" t="s">
        <v>187</v>
      </c>
      <c r="D107" s="244">
        <v>34.76</v>
      </c>
    </row>
    <row r="108" spans="1:4" x14ac:dyDescent="0.25">
      <c r="A108" s="243">
        <v>94884</v>
      </c>
      <c r="B108" s="242" t="s">
        <v>10410</v>
      </c>
      <c r="C108" s="242" t="s">
        <v>187</v>
      </c>
      <c r="D108" s="244">
        <v>43.86</v>
      </c>
    </row>
    <row r="109" spans="1:4" x14ac:dyDescent="0.25">
      <c r="A109" s="243">
        <v>97121</v>
      </c>
      <c r="B109" s="242" t="s">
        <v>240</v>
      </c>
      <c r="C109" s="242" t="s">
        <v>187</v>
      </c>
      <c r="D109" s="244">
        <v>1.34</v>
      </c>
    </row>
    <row r="110" spans="1:4" x14ac:dyDescent="0.25">
      <c r="A110" s="243">
        <v>97122</v>
      </c>
      <c r="B110" s="242" t="s">
        <v>241</v>
      </c>
      <c r="C110" s="242" t="s">
        <v>187</v>
      </c>
      <c r="D110" s="244">
        <v>1.89</v>
      </c>
    </row>
    <row r="111" spans="1:4" x14ac:dyDescent="0.25">
      <c r="A111" s="243">
        <v>97123</v>
      </c>
      <c r="B111" s="242" t="s">
        <v>242</v>
      </c>
      <c r="C111" s="242" t="s">
        <v>187</v>
      </c>
      <c r="D111" s="244">
        <v>2.4</v>
      </c>
    </row>
    <row r="112" spans="1:4" x14ac:dyDescent="0.25">
      <c r="A112" s="243">
        <v>97124</v>
      </c>
      <c r="B112" s="242" t="s">
        <v>243</v>
      </c>
      <c r="C112" s="242" t="s">
        <v>187</v>
      </c>
      <c r="D112" s="244">
        <v>0.62</v>
      </c>
    </row>
    <row r="113" spans="1:4" x14ac:dyDescent="0.25">
      <c r="A113" s="243">
        <v>97125</v>
      </c>
      <c r="B113" s="242" t="s">
        <v>244</v>
      </c>
      <c r="C113" s="242" t="s">
        <v>187</v>
      </c>
      <c r="D113" s="244">
        <v>0.9</v>
      </c>
    </row>
    <row r="114" spans="1:4" x14ac:dyDescent="0.25">
      <c r="A114" s="243">
        <v>97126</v>
      </c>
      <c r="B114" s="242" t="s">
        <v>245</v>
      </c>
      <c r="C114" s="242" t="s">
        <v>187</v>
      </c>
      <c r="D114" s="244">
        <v>1.1499999999999999</v>
      </c>
    </row>
    <row r="115" spans="1:4" x14ac:dyDescent="0.25">
      <c r="A115" s="243">
        <v>102264</v>
      </c>
      <c r="B115" s="242" t="s">
        <v>10411</v>
      </c>
      <c r="C115" s="242" t="s">
        <v>187</v>
      </c>
      <c r="D115" s="244">
        <v>17.64</v>
      </c>
    </row>
    <row r="116" spans="1:4" x14ac:dyDescent="0.25">
      <c r="A116" s="243">
        <v>102265</v>
      </c>
      <c r="B116" s="242" t="s">
        <v>10412</v>
      </c>
      <c r="C116" s="242" t="s">
        <v>239</v>
      </c>
      <c r="D116" s="244">
        <v>66.44</v>
      </c>
    </row>
    <row r="117" spans="1:4" x14ac:dyDescent="0.25">
      <c r="A117" s="243">
        <v>102266</v>
      </c>
      <c r="B117" s="242" t="s">
        <v>10413</v>
      </c>
      <c r="C117" s="242" t="s">
        <v>239</v>
      </c>
      <c r="D117" s="244">
        <v>73.7</v>
      </c>
    </row>
    <row r="118" spans="1:4" x14ac:dyDescent="0.25">
      <c r="A118" s="243">
        <v>102267</v>
      </c>
      <c r="B118" s="242" t="s">
        <v>10414</v>
      </c>
      <c r="C118" s="242" t="s">
        <v>239</v>
      </c>
      <c r="D118" s="244">
        <v>84.62</v>
      </c>
    </row>
    <row r="119" spans="1:4" x14ac:dyDescent="0.25">
      <c r="A119" s="243">
        <v>102268</v>
      </c>
      <c r="B119" s="242" t="s">
        <v>10415</v>
      </c>
      <c r="C119" s="242" t="s">
        <v>239</v>
      </c>
      <c r="D119" s="244">
        <v>95.5</v>
      </c>
    </row>
    <row r="120" spans="1:4" x14ac:dyDescent="0.25">
      <c r="A120" s="243">
        <v>102269</v>
      </c>
      <c r="B120" s="242" t="s">
        <v>10416</v>
      </c>
      <c r="C120" s="242" t="s">
        <v>239</v>
      </c>
      <c r="D120" s="244">
        <v>117.26</v>
      </c>
    </row>
    <row r="121" spans="1:4" x14ac:dyDescent="0.25">
      <c r="A121" s="243">
        <v>92833</v>
      </c>
      <c r="B121" s="242" t="s">
        <v>246</v>
      </c>
      <c r="C121" s="242" t="s">
        <v>187</v>
      </c>
      <c r="D121" s="244">
        <v>243.16</v>
      </c>
    </row>
    <row r="122" spans="1:4" x14ac:dyDescent="0.25">
      <c r="A122" s="243">
        <v>92834</v>
      </c>
      <c r="B122" s="242" t="s">
        <v>247</v>
      </c>
      <c r="C122" s="242" t="s">
        <v>187</v>
      </c>
      <c r="D122" s="244">
        <v>5.89</v>
      </c>
    </row>
    <row r="123" spans="1:4" x14ac:dyDescent="0.25">
      <c r="A123" s="243">
        <v>92835</v>
      </c>
      <c r="B123" s="242" t="s">
        <v>248</v>
      </c>
      <c r="C123" s="242" t="s">
        <v>187</v>
      </c>
      <c r="D123" s="244">
        <v>261.89</v>
      </c>
    </row>
    <row r="124" spans="1:4" x14ac:dyDescent="0.25">
      <c r="A124" s="243">
        <v>92836</v>
      </c>
      <c r="B124" s="242" t="s">
        <v>249</v>
      </c>
      <c r="C124" s="242" t="s">
        <v>187</v>
      </c>
      <c r="D124" s="244">
        <v>7.54</v>
      </c>
    </row>
    <row r="125" spans="1:4" x14ac:dyDescent="0.25">
      <c r="A125" s="243">
        <v>92837</v>
      </c>
      <c r="B125" s="242" t="s">
        <v>250</v>
      </c>
      <c r="C125" s="242" t="s">
        <v>187</v>
      </c>
      <c r="D125" s="244">
        <v>431.74</v>
      </c>
    </row>
    <row r="126" spans="1:4" x14ac:dyDescent="0.25">
      <c r="A126" s="243">
        <v>92838</v>
      </c>
      <c r="B126" s="242" t="s">
        <v>251</v>
      </c>
      <c r="C126" s="242" t="s">
        <v>187</v>
      </c>
      <c r="D126" s="244">
        <v>9.0399999999999991</v>
      </c>
    </row>
    <row r="127" spans="1:4" x14ac:dyDescent="0.25">
      <c r="A127" s="243">
        <v>92839</v>
      </c>
      <c r="B127" s="242" t="s">
        <v>252</v>
      </c>
      <c r="C127" s="242" t="s">
        <v>187</v>
      </c>
      <c r="D127" s="244">
        <v>529.38</v>
      </c>
    </row>
    <row r="128" spans="1:4" x14ac:dyDescent="0.25">
      <c r="A128" s="243">
        <v>92840</v>
      </c>
      <c r="B128" s="242" t="s">
        <v>253</v>
      </c>
      <c r="C128" s="242" t="s">
        <v>187</v>
      </c>
      <c r="D128" s="244">
        <v>10.73</v>
      </c>
    </row>
    <row r="129" spans="1:4" x14ac:dyDescent="0.25">
      <c r="A129" s="243">
        <v>92841</v>
      </c>
      <c r="B129" s="242" t="s">
        <v>254</v>
      </c>
      <c r="C129" s="242" t="s">
        <v>187</v>
      </c>
      <c r="D129" s="244">
        <v>657.84</v>
      </c>
    </row>
    <row r="130" spans="1:4" x14ac:dyDescent="0.25">
      <c r="A130" s="243">
        <v>92842</v>
      </c>
      <c r="B130" s="242" t="s">
        <v>255</v>
      </c>
      <c r="C130" s="242" t="s">
        <v>187</v>
      </c>
      <c r="D130" s="244">
        <v>12.23</v>
      </c>
    </row>
    <row r="131" spans="1:4" x14ac:dyDescent="0.25">
      <c r="A131" s="243">
        <v>92843</v>
      </c>
      <c r="B131" s="242" t="s">
        <v>10417</v>
      </c>
      <c r="C131" s="242" t="s">
        <v>187</v>
      </c>
      <c r="D131" s="244">
        <v>704.63</v>
      </c>
    </row>
    <row r="132" spans="1:4" x14ac:dyDescent="0.25">
      <c r="A132" s="243">
        <v>92844</v>
      </c>
      <c r="B132" s="242" t="s">
        <v>256</v>
      </c>
      <c r="C132" s="242" t="s">
        <v>187</v>
      </c>
      <c r="D132" s="244">
        <v>13.92</v>
      </c>
    </row>
    <row r="133" spans="1:4" x14ac:dyDescent="0.25">
      <c r="A133" s="243">
        <v>92845</v>
      </c>
      <c r="B133" s="242" t="s">
        <v>10418</v>
      </c>
      <c r="C133" s="242" t="s">
        <v>187</v>
      </c>
      <c r="D133" s="244">
        <v>965.46</v>
      </c>
    </row>
    <row r="134" spans="1:4" x14ac:dyDescent="0.25">
      <c r="A134" s="243">
        <v>92846</v>
      </c>
      <c r="B134" s="242" t="s">
        <v>257</v>
      </c>
      <c r="C134" s="242" t="s">
        <v>187</v>
      </c>
      <c r="D134" s="244">
        <v>15.42</v>
      </c>
    </row>
    <row r="135" spans="1:4" x14ac:dyDescent="0.25">
      <c r="A135" s="243">
        <v>92847</v>
      </c>
      <c r="B135" s="242" t="s">
        <v>258</v>
      </c>
      <c r="C135" s="242" t="s">
        <v>187</v>
      </c>
      <c r="D135" s="245">
        <v>1015.68</v>
      </c>
    </row>
    <row r="136" spans="1:4" x14ac:dyDescent="0.25">
      <c r="A136" s="243">
        <v>92848</v>
      </c>
      <c r="B136" s="242" t="s">
        <v>259</v>
      </c>
      <c r="C136" s="242" t="s">
        <v>187</v>
      </c>
      <c r="D136" s="244">
        <v>17.12</v>
      </c>
    </row>
    <row r="137" spans="1:4" x14ac:dyDescent="0.25">
      <c r="A137" s="243">
        <v>92849</v>
      </c>
      <c r="B137" s="242" t="s">
        <v>260</v>
      </c>
      <c r="C137" s="242" t="s">
        <v>187</v>
      </c>
      <c r="D137" s="244">
        <v>248.35</v>
      </c>
    </row>
    <row r="138" spans="1:4" x14ac:dyDescent="0.25">
      <c r="A138" s="243">
        <v>92850</v>
      </c>
      <c r="B138" s="242" t="s">
        <v>261</v>
      </c>
      <c r="C138" s="242" t="s">
        <v>187</v>
      </c>
      <c r="D138" s="244">
        <v>11.16</v>
      </c>
    </row>
    <row r="139" spans="1:4" x14ac:dyDescent="0.25">
      <c r="A139" s="243">
        <v>92851</v>
      </c>
      <c r="B139" s="242" t="s">
        <v>262</v>
      </c>
      <c r="C139" s="242" t="s">
        <v>187</v>
      </c>
      <c r="D139" s="244">
        <v>268.36</v>
      </c>
    </row>
    <row r="140" spans="1:4" x14ac:dyDescent="0.25">
      <c r="A140" s="243">
        <v>92852</v>
      </c>
      <c r="B140" s="242" t="s">
        <v>263</v>
      </c>
      <c r="C140" s="242" t="s">
        <v>187</v>
      </c>
      <c r="D140" s="244">
        <v>14.11</v>
      </c>
    </row>
    <row r="141" spans="1:4" x14ac:dyDescent="0.25">
      <c r="A141" s="243">
        <v>92853</v>
      </c>
      <c r="B141" s="242" t="s">
        <v>264</v>
      </c>
      <c r="C141" s="242" t="s">
        <v>187</v>
      </c>
      <c r="D141" s="244">
        <v>439.75</v>
      </c>
    </row>
    <row r="142" spans="1:4" x14ac:dyDescent="0.25">
      <c r="A142" s="243">
        <v>92854</v>
      </c>
      <c r="B142" s="242" t="s">
        <v>265</v>
      </c>
      <c r="C142" s="242" t="s">
        <v>187</v>
      </c>
      <c r="D142" s="244">
        <v>17.170000000000002</v>
      </c>
    </row>
    <row r="143" spans="1:4" x14ac:dyDescent="0.25">
      <c r="A143" s="243">
        <v>92855</v>
      </c>
      <c r="B143" s="242" t="s">
        <v>266</v>
      </c>
      <c r="C143" s="242" t="s">
        <v>187</v>
      </c>
      <c r="D143" s="244">
        <v>538.77</v>
      </c>
    </row>
    <row r="144" spans="1:4" x14ac:dyDescent="0.25">
      <c r="A144" s="243">
        <v>92856</v>
      </c>
      <c r="B144" s="242" t="s">
        <v>267</v>
      </c>
      <c r="C144" s="242" t="s">
        <v>187</v>
      </c>
      <c r="D144" s="244">
        <v>20.25</v>
      </c>
    </row>
    <row r="145" spans="1:4" x14ac:dyDescent="0.25">
      <c r="A145" s="243">
        <v>92857</v>
      </c>
      <c r="B145" s="242" t="s">
        <v>268</v>
      </c>
      <c r="C145" s="242" t="s">
        <v>187</v>
      </c>
      <c r="D145" s="244">
        <v>668.62</v>
      </c>
    </row>
    <row r="146" spans="1:4" x14ac:dyDescent="0.25">
      <c r="A146" s="243">
        <v>92858</v>
      </c>
      <c r="B146" s="242" t="s">
        <v>269</v>
      </c>
      <c r="C146" s="242" t="s">
        <v>187</v>
      </c>
      <c r="D146" s="244">
        <v>23.17</v>
      </c>
    </row>
    <row r="147" spans="1:4" x14ac:dyDescent="0.25">
      <c r="A147" s="243">
        <v>92859</v>
      </c>
      <c r="B147" s="242" t="s">
        <v>10419</v>
      </c>
      <c r="C147" s="242" t="s">
        <v>187</v>
      </c>
      <c r="D147" s="244">
        <v>717.02</v>
      </c>
    </row>
    <row r="148" spans="1:4" x14ac:dyDescent="0.25">
      <c r="A148" s="243">
        <v>92860</v>
      </c>
      <c r="B148" s="242" t="s">
        <v>270</v>
      </c>
      <c r="C148" s="242" t="s">
        <v>187</v>
      </c>
      <c r="D148" s="244">
        <v>26.31</v>
      </c>
    </row>
    <row r="149" spans="1:4" x14ac:dyDescent="0.25">
      <c r="A149" s="243">
        <v>92861</v>
      </c>
      <c r="B149" s="242" t="s">
        <v>10420</v>
      </c>
      <c r="C149" s="242" t="s">
        <v>187</v>
      </c>
      <c r="D149" s="244">
        <v>979.41</v>
      </c>
    </row>
    <row r="150" spans="1:4" x14ac:dyDescent="0.25">
      <c r="A150" s="243">
        <v>92862</v>
      </c>
      <c r="B150" s="242" t="s">
        <v>271</v>
      </c>
      <c r="C150" s="242" t="s">
        <v>187</v>
      </c>
      <c r="D150" s="244">
        <v>29.37</v>
      </c>
    </row>
    <row r="151" spans="1:4" x14ac:dyDescent="0.25">
      <c r="A151" s="243">
        <v>92863</v>
      </c>
      <c r="B151" s="242" t="s">
        <v>272</v>
      </c>
      <c r="C151" s="242" t="s">
        <v>187</v>
      </c>
      <c r="D151" s="245">
        <v>1030.78</v>
      </c>
    </row>
    <row r="152" spans="1:4" x14ac:dyDescent="0.25">
      <c r="A152" s="243">
        <v>92864</v>
      </c>
      <c r="B152" s="242" t="s">
        <v>273</v>
      </c>
      <c r="C152" s="242" t="s">
        <v>187</v>
      </c>
      <c r="D152" s="244">
        <v>32.44</v>
      </c>
    </row>
    <row r="153" spans="1:4" x14ac:dyDescent="0.25">
      <c r="A153" s="243">
        <v>92210</v>
      </c>
      <c r="B153" s="242" t="s">
        <v>274</v>
      </c>
      <c r="C153" s="242" t="s">
        <v>187</v>
      </c>
      <c r="D153" s="244">
        <v>140.19999999999999</v>
      </c>
    </row>
    <row r="154" spans="1:4" x14ac:dyDescent="0.25">
      <c r="A154" s="243">
        <v>92211</v>
      </c>
      <c r="B154" s="242" t="s">
        <v>275</v>
      </c>
      <c r="C154" s="242" t="s">
        <v>187</v>
      </c>
      <c r="D154" s="244">
        <v>168.35</v>
      </c>
    </row>
    <row r="155" spans="1:4" x14ac:dyDescent="0.25">
      <c r="A155" s="243">
        <v>92212</v>
      </c>
      <c r="B155" s="242" t="s">
        <v>276</v>
      </c>
      <c r="C155" s="242" t="s">
        <v>187</v>
      </c>
      <c r="D155" s="244">
        <v>254.83</v>
      </c>
    </row>
    <row r="156" spans="1:4" x14ac:dyDescent="0.25">
      <c r="A156" s="243">
        <v>92213</v>
      </c>
      <c r="B156" s="242" t="s">
        <v>277</v>
      </c>
      <c r="C156" s="242" t="s">
        <v>187</v>
      </c>
      <c r="D156" s="244">
        <v>337.2</v>
      </c>
    </row>
    <row r="157" spans="1:4" x14ac:dyDescent="0.25">
      <c r="A157" s="243">
        <v>92214</v>
      </c>
      <c r="B157" s="242" t="s">
        <v>278</v>
      </c>
      <c r="C157" s="242" t="s">
        <v>187</v>
      </c>
      <c r="D157" s="244">
        <v>408.49</v>
      </c>
    </row>
    <row r="158" spans="1:4" x14ac:dyDescent="0.25">
      <c r="A158" s="243">
        <v>92215</v>
      </c>
      <c r="B158" s="242" t="s">
        <v>279</v>
      </c>
      <c r="C158" s="242" t="s">
        <v>187</v>
      </c>
      <c r="D158" s="244">
        <v>469.45</v>
      </c>
    </row>
    <row r="159" spans="1:4" x14ac:dyDescent="0.25">
      <c r="A159" s="243">
        <v>92216</v>
      </c>
      <c r="B159" s="242" t="s">
        <v>280</v>
      </c>
      <c r="C159" s="242" t="s">
        <v>187</v>
      </c>
      <c r="D159" s="244">
        <v>489.23</v>
      </c>
    </row>
    <row r="160" spans="1:4" x14ac:dyDescent="0.25">
      <c r="A160" s="243">
        <v>92219</v>
      </c>
      <c r="B160" s="242" t="s">
        <v>281</v>
      </c>
      <c r="C160" s="242" t="s">
        <v>187</v>
      </c>
      <c r="D160" s="244">
        <v>146.76</v>
      </c>
    </row>
    <row r="161" spans="1:4" x14ac:dyDescent="0.25">
      <c r="A161" s="243">
        <v>92220</v>
      </c>
      <c r="B161" s="242" t="s">
        <v>282</v>
      </c>
      <c r="C161" s="242" t="s">
        <v>187</v>
      </c>
      <c r="D161" s="244">
        <v>176.48</v>
      </c>
    </row>
    <row r="162" spans="1:4" x14ac:dyDescent="0.25">
      <c r="A162" s="243">
        <v>92221</v>
      </c>
      <c r="B162" s="242" t="s">
        <v>283</v>
      </c>
      <c r="C162" s="242" t="s">
        <v>187</v>
      </c>
      <c r="D162" s="244">
        <v>264.35000000000002</v>
      </c>
    </row>
    <row r="163" spans="1:4" x14ac:dyDescent="0.25">
      <c r="A163" s="243">
        <v>92222</v>
      </c>
      <c r="B163" s="242" t="s">
        <v>284</v>
      </c>
      <c r="C163" s="242" t="s">
        <v>187</v>
      </c>
      <c r="D163" s="244">
        <v>348.29</v>
      </c>
    </row>
    <row r="164" spans="1:4" x14ac:dyDescent="0.25">
      <c r="A164" s="243">
        <v>92223</v>
      </c>
      <c r="B164" s="242" t="s">
        <v>285</v>
      </c>
      <c r="C164" s="242" t="s">
        <v>187</v>
      </c>
      <c r="D164" s="244">
        <v>420.87</v>
      </c>
    </row>
    <row r="165" spans="1:4" x14ac:dyDescent="0.25">
      <c r="A165" s="243">
        <v>92224</v>
      </c>
      <c r="B165" s="242" t="s">
        <v>286</v>
      </c>
      <c r="C165" s="242" t="s">
        <v>187</v>
      </c>
      <c r="D165" s="244">
        <v>483.2</v>
      </c>
    </row>
    <row r="166" spans="1:4" x14ac:dyDescent="0.25">
      <c r="A166" s="243">
        <v>92226</v>
      </c>
      <c r="B166" s="242" t="s">
        <v>287</v>
      </c>
      <c r="C166" s="242" t="s">
        <v>187</v>
      </c>
      <c r="D166" s="244">
        <v>504.62</v>
      </c>
    </row>
    <row r="167" spans="1:4" x14ac:dyDescent="0.25">
      <c r="A167" s="243">
        <v>92808</v>
      </c>
      <c r="B167" s="242" t="s">
        <v>288</v>
      </c>
      <c r="C167" s="242" t="s">
        <v>187</v>
      </c>
      <c r="D167" s="244">
        <v>26.7</v>
      </c>
    </row>
    <row r="168" spans="1:4" x14ac:dyDescent="0.25">
      <c r="A168" s="243">
        <v>92809</v>
      </c>
      <c r="B168" s="242" t="s">
        <v>289</v>
      </c>
      <c r="C168" s="242" t="s">
        <v>187</v>
      </c>
      <c r="D168" s="244">
        <v>34.33</v>
      </c>
    </row>
    <row r="169" spans="1:4" x14ac:dyDescent="0.25">
      <c r="A169" s="243">
        <v>92810</v>
      </c>
      <c r="B169" s="242" t="s">
        <v>290</v>
      </c>
      <c r="C169" s="242" t="s">
        <v>187</v>
      </c>
      <c r="D169" s="244">
        <v>41.82</v>
      </c>
    </row>
    <row r="170" spans="1:4" x14ac:dyDescent="0.25">
      <c r="A170" s="243">
        <v>92811</v>
      </c>
      <c r="B170" s="242" t="s">
        <v>291</v>
      </c>
      <c r="C170" s="242" t="s">
        <v>187</v>
      </c>
      <c r="D170" s="244">
        <v>49.97</v>
      </c>
    </row>
    <row r="171" spans="1:4" x14ac:dyDescent="0.25">
      <c r="A171" s="243">
        <v>92812</v>
      </c>
      <c r="B171" s="242" t="s">
        <v>292</v>
      </c>
      <c r="C171" s="242" t="s">
        <v>187</v>
      </c>
      <c r="D171" s="244">
        <v>57.97</v>
      </c>
    </row>
    <row r="172" spans="1:4" x14ac:dyDescent="0.25">
      <c r="A172" s="243">
        <v>92813</v>
      </c>
      <c r="B172" s="242" t="s">
        <v>293</v>
      </c>
      <c r="C172" s="242" t="s">
        <v>187</v>
      </c>
      <c r="D172" s="244">
        <v>67.63</v>
      </c>
    </row>
    <row r="173" spans="1:4" x14ac:dyDescent="0.25">
      <c r="A173" s="243">
        <v>92814</v>
      </c>
      <c r="B173" s="242" t="s">
        <v>294</v>
      </c>
      <c r="C173" s="242" t="s">
        <v>187</v>
      </c>
      <c r="D173" s="244">
        <v>77.81</v>
      </c>
    </row>
    <row r="174" spans="1:4" x14ac:dyDescent="0.25">
      <c r="A174" s="243">
        <v>92815</v>
      </c>
      <c r="B174" s="242" t="s">
        <v>295</v>
      </c>
      <c r="C174" s="242" t="s">
        <v>187</v>
      </c>
      <c r="D174" s="244">
        <v>89.83</v>
      </c>
    </row>
    <row r="175" spans="1:4" x14ac:dyDescent="0.25">
      <c r="A175" s="243">
        <v>92816</v>
      </c>
      <c r="B175" s="242" t="s">
        <v>296</v>
      </c>
      <c r="C175" s="242" t="s">
        <v>187</v>
      </c>
      <c r="D175" s="244">
        <v>708.91</v>
      </c>
    </row>
    <row r="176" spans="1:4" x14ac:dyDescent="0.25">
      <c r="A176" s="243">
        <v>92817</v>
      </c>
      <c r="B176" s="242" t="s">
        <v>297</v>
      </c>
      <c r="C176" s="242" t="s">
        <v>187</v>
      </c>
      <c r="D176" s="244">
        <v>112.4</v>
      </c>
    </row>
    <row r="177" spans="1:4" x14ac:dyDescent="0.25">
      <c r="A177" s="243">
        <v>92818</v>
      </c>
      <c r="B177" s="242" t="s">
        <v>298</v>
      </c>
      <c r="C177" s="242" t="s">
        <v>187</v>
      </c>
      <c r="D177" s="245">
        <v>1015.52</v>
      </c>
    </row>
    <row r="178" spans="1:4" x14ac:dyDescent="0.25">
      <c r="A178" s="243">
        <v>92819</v>
      </c>
      <c r="B178" s="242" t="s">
        <v>299</v>
      </c>
      <c r="C178" s="242" t="s">
        <v>187</v>
      </c>
      <c r="D178" s="244">
        <v>151.30000000000001</v>
      </c>
    </row>
    <row r="179" spans="1:4" x14ac:dyDescent="0.25">
      <c r="A179" s="243">
        <v>92820</v>
      </c>
      <c r="B179" s="242" t="s">
        <v>300</v>
      </c>
      <c r="C179" s="242" t="s">
        <v>187</v>
      </c>
      <c r="D179" s="244">
        <v>31.83</v>
      </c>
    </row>
    <row r="180" spans="1:4" x14ac:dyDescent="0.25">
      <c r="A180" s="243">
        <v>92821</v>
      </c>
      <c r="B180" s="242" t="s">
        <v>301</v>
      </c>
      <c r="C180" s="242" t="s">
        <v>187</v>
      </c>
      <c r="D180" s="244">
        <v>40.89</v>
      </c>
    </row>
    <row r="181" spans="1:4" x14ac:dyDescent="0.25">
      <c r="A181" s="243">
        <v>92822</v>
      </c>
      <c r="B181" s="242" t="s">
        <v>302</v>
      </c>
      <c r="C181" s="242" t="s">
        <v>187</v>
      </c>
      <c r="D181" s="244">
        <v>49.95</v>
      </c>
    </row>
    <row r="182" spans="1:4" x14ac:dyDescent="0.25">
      <c r="A182" s="243">
        <v>92824</v>
      </c>
      <c r="B182" s="242" t="s">
        <v>303</v>
      </c>
      <c r="C182" s="242" t="s">
        <v>187</v>
      </c>
      <c r="D182" s="244">
        <v>59.49</v>
      </c>
    </row>
    <row r="183" spans="1:4" x14ac:dyDescent="0.25">
      <c r="A183" s="243">
        <v>92825</v>
      </c>
      <c r="B183" s="242" t="s">
        <v>304</v>
      </c>
      <c r="C183" s="242" t="s">
        <v>187</v>
      </c>
      <c r="D183" s="244">
        <v>69.06</v>
      </c>
    </row>
    <row r="184" spans="1:4" x14ac:dyDescent="0.25">
      <c r="A184" s="243">
        <v>92826</v>
      </c>
      <c r="B184" s="242" t="s">
        <v>305</v>
      </c>
      <c r="C184" s="242" t="s">
        <v>187</v>
      </c>
      <c r="D184" s="244">
        <v>80.010000000000005</v>
      </c>
    </row>
    <row r="185" spans="1:4" x14ac:dyDescent="0.25">
      <c r="A185" s="243">
        <v>92827</v>
      </c>
      <c r="B185" s="242" t="s">
        <v>306</v>
      </c>
      <c r="C185" s="242" t="s">
        <v>187</v>
      </c>
      <c r="D185" s="244">
        <v>91.56</v>
      </c>
    </row>
    <row r="186" spans="1:4" x14ac:dyDescent="0.25">
      <c r="A186" s="243">
        <v>92828</v>
      </c>
      <c r="B186" s="242" t="s">
        <v>307</v>
      </c>
      <c r="C186" s="242" t="s">
        <v>187</v>
      </c>
      <c r="D186" s="244">
        <v>105.22</v>
      </c>
    </row>
    <row r="187" spans="1:4" x14ac:dyDescent="0.25">
      <c r="A187" s="243">
        <v>92829</v>
      </c>
      <c r="B187" s="242" t="s">
        <v>308</v>
      </c>
      <c r="C187" s="242" t="s">
        <v>187</v>
      </c>
      <c r="D187" s="244">
        <v>727.03</v>
      </c>
    </row>
    <row r="188" spans="1:4" x14ac:dyDescent="0.25">
      <c r="A188" s="243">
        <v>92830</v>
      </c>
      <c r="B188" s="242" t="s">
        <v>309</v>
      </c>
      <c r="C188" s="242" t="s">
        <v>187</v>
      </c>
      <c r="D188" s="244">
        <v>130.52000000000001</v>
      </c>
    </row>
    <row r="189" spans="1:4" x14ac:dyDescent="0.25">
      <c r="A189" s="243">
        <v>92831</v>
      </c>
      <c r="B189" s="242" t="s">
        <v>310</v>
      </c>
      <c r="C189" s="242" t="s">
        <v>187</v>
      </c>
      <c r="D189" s="245">
        <v>1037.72</v>
      </c>
    </row>
    <row r="190" spans="1:4" x14ac:dyDescent="0.25">
      <c r="A190" s="243">
        <v>92832</v>
      </c>
      <c r="B190" s="242" t="s">
        <v>311</v>
      </c>
      <c r="C190" s="242" t="s">
        <v>187</v>
      </c>
      <c r="D190" s="244">
        <v>173.5</v>
      </c>
    </row>
    <row r="191" spans="1:4" x14ac:dyDescent="0.25">
      <c r="A191" s="243">
        <v>95565</v>
      </c>
      <c r="B191" s="242" t="s">
        <v>312</v>
      </c>
      <c r="C191" s="242" t="s">
        <v>187</v>
      </c>
      <c r="D191" s="244">
        <v>120.14</v>
      </c>
    </row>
    <row r="192" spans="1:4" x14ac:dyDescent="0.25">
      <c r="A192" s="243">
        <v>95566</v>
      </c>
      <c r="B192" s="242" t="s">
        <v>313</v>
      </c>
      <c r="C192" s="242" t="s">
        <v>187</v>
      </c>
      <c r="D192" s="244">
        <v>125.19</v>
      </c>
    </row>
    <row r="193" spans="1:4" x14ac:dyDescent="0.25">
      <c r="A193" s="243">
        <v>95567</v>
      </c>
      <c r="B193" s="242" t="s">
        <v>314</v>
      </c>
      <c r="C193" s="242" t="s">
        <v>187</v>
      </c>
      <c r="D193" s="244">
        <v>64.430000000000007</v>
      </c>
    </row>
    <row r="194" spans="1:4" x14ac:dyDescent="0.25">
      <c r="A194" s="243">
        <v>95568</v>
      </c>
      <c r="B194" s="242" t="s">
        <v>315</v>
      </c>
      <c r="C194" s="242" t="s">
        <v>187</v>
      </c>
      <c r="D194" s="244">
        <v>78.88</v>
      </c>
    </row>
    <row r="195" spans="1:4" x14ac:dyDescent="0.25">
      <c r="A195" s="243">
        <v>95569</v>
      </c>
      <c r="B195" s="242" t="s">
        <v>316</v>
      </c>
      <c r="C195" s="242" t="s">
        <v>187</v>
      </c>
      <c r="D195" s="244">
        <v>108.26</v>
      </c>
    </row>
    <row r="196" spans="1:4" x14ac:dyDescent="0.25">
      <c r="A196" s="243">
        <v>95570</v>
      </c>
      <c r="B196" s="242" t="s">
        <v>317</v>
      </c>
      <c r="C196" s="242" t="s">
        <v>187</v>
      </c>
      <c r="D196" s="244">
        <v>69.48</v>
      </c>
    </row>
    <row r="197" spans="1:4" x14ac:dyDescent="0.25">
      <c r="A197" s="243">
        <v>95571</v>
      </c>
      <c r="B197" s="242" t="s">
        <v>318</v>
      </c>
      <c r="C197" s="242" t="s">
        <v>187</v>
      </c>
      <c r="D197" s="244">
        <v>85.34</v>
      </c>
    </row>
    <row r="198" spans="1:4" x14ac:dyDescent="0.25">
      <c r="A198" s="243">
        <v>95572</v>
      </c>
      <c r="B198" s="242" t="s">
        <v>319</v>
      </c>
      <c r="C198" s="242" t="s">
        <v>187</v>
      </c>
      <c r="D198" s="244">
        <v>116.27</v>
      </c>
    </row>
    <row r="199" spans="1:4" x14ac:dyDescent="0.25">
      <c r="A199" s="243">
        <v>97127</v>
      </c>
      <c r="B199" s="242" t="s">
        <v>323</v>
      </c>
      <c r="C199" s="242" t="s">
        <v>187</v>
      </c>
      <c r="D199" s="244">
        <v>3.46</v>
      </c>
    </row>
    <row r="200" spans="1:4" x14ac:dyDescent="0.25">
      <c r="A200" s="243">
        <v>97128</v>
      </c>
      <c r="B200" s="242" t="s">
        <v>324</v>
      </c>
      <c r="C200" s="242" t="s">
        <v>187</v>
      </c>
      <c r="D200" s="244">
        <v>6.82</v>
      </c>
    </row>
    <row r="201" spans="1:4" x14ac:dyDescent="0.25">
      <c r="A201" s="243">
        <v>97129</v>
      </c>
      <c r="B201" s="242" t="s">
        <v>325</v>
      </c>
      <c r="C201" s="242" t="s">
        <v>187</v>
      </c>
      <c r="D201" s="244">
        <v>8.4</v>
      </c>
    </row>
    <row r="202" spans="1:4" x14ac:dyDescent="0.25">
      <c r="A202" s="243">
        <v>97130</v>
      </c>
      <c r="B202" s="242" t="s">
        <v>326</v>
      </c>
      <c r="C202" s="242" t="s">
        <v>187</v>
      </c>
      <c r="D202" s="244">
        <v>9.9700000000000006</v>
      </c>
    </row>
    <row r="203" spans="1:4" x14ac:dyDescent="0.25">
      <c r="A203" s="243">
        <v>97131</v>
      </c>
      <c r="B203" s="242" t="s">
        <v>327</v>
      </c>
      <c r="C203" s="242" t="s">
        <v>187</v>
      </c>
      <c r="D203" s="244">
        <v>11.54</v>
      </c>
    </row>
    <row r="204" spans="1:4" x14ac:dyDescent="0.25">
      <c r="A204" s="243">
        <v>97132</v>
      </c>
      <c r="B204" s="242" t="s">
        <v>328</v>
      </c>
      <c r="C204" s="242" t="s">
        <v>187</v>
      </c>
      <c r="D204" s="244">
        <v>13.09</v>
      </c>
    </row>
    <row r="205" spans="1:4" x14ac:dyDescent="0.25">
      <c r="A205" s="243">
        <v>97133</v>
      </c>
      <c r="B205" s="242" t="s">
        <v>329</v>
      </c>
      <c r="C205" s="242" t="s">
        <v>187</v>
      </c>
      <c r="D205" s="244">
        <v>16.239999999999998</v>
      </c>
    </row>
    <row r="206" spans="1:4" x14ac:dyDescent="0.25">
      <c r="A206" s="243">
        <v>97134</v>
      </c>
      <c r="B206" s="242" t="s">
        <v>330</v>
      </c>
      <c r="C206" s="242" t="s">
        <v>187</v>
      </c>
      <c r="D206" s="244">
        <v>1.68</v>
      </c>
    </row>
    <row r="207" spans="1:4" x14ac:dyDescent="0.25">
      <c r="A207" s="243">
        <v>97135</v>
      </c>
      <c r="B207" s="242" t="s">
        <v>331</v>
      </c>
      <c r="C207" s="242" t="s">
        <v>187</v>
      </c>
      <c r="D207" s="244">
        <v>3.62</v>
      </c>
    </row>
    <row r="208" spans="1:4" x14ac:dyDescent="0.25">
      <c r="A208" s="243">
        <v>97136</v>
      </c>
      <c r="B208" s="242" t="s">
        <v>332</v>
      </c>
      <c r="C208" s="242" t="s">
        <v>187</v>
      </c>
      <c r="D208" s="244">
        <v>4.46</v>
      </c>
    </row>
    <row r="209" spans="1:4" x14ac:dyDescent="0.25">
      <c r="A209" s="243">
        <v>97137</v>
      </c>
      <c r="B209" s="242" t="s">
        <v>333</v>
      </c>
      <c r="C209" s="242" t="s">
        <v>187</v>
      </c>
      <c r="D209" s="244">
        <v>5.31</v>
      </c>
    </row>
    <row r="210" spans="1:4" x14ac:dyDescent="0.25">
      <c r="A210" s="243">
        <v>97138</v>
      </c>
      <c r="B210" s="242" t="s">
        <v>334</v>
      </c>
      <c r="C210" s="242" t="s">
        <v>187</v>
      </c>
      <c r="D210" s="244">
        <v>6.14</v>
      </c>
    </row>
    <row r="211" spans="1:4" x14ac:dyDescent="0.25">
      <c r="A211" s="243">
        <v>97139</v>
      </c>
      <c r="B211" s="242" t="s">
        <v>335</v>
      </c>
      <c r="C211" s="242" t="s">
        <v>187</v>
      </c>
      <c r="D211" s="244">
        <v>6.97</v>
      </c>
    </row>
    <row r="212" spans="1:4" x14ac:dyDescent="0.25">
      <c r="A212" s="243">
        <v>97140</v>
      </c>
      <c r="B212" s="242" t="s">
        <v>336</v>
      </c>
      <c r="C212" s="242" t="s">
        <v>187</v>
      </c>
      <c r="D212" s="244">
        <v>8.64</v>
      </c>
    </row>
    <row r="213" spans="1:4" x14ac:dyDescent="0.25">
      <c r="A213" s="243">
        <v>93206</v>
      </c>
      <c r="B213" s="242" t="s">
        <v>338</v>
      </c>
      <c r="C213" s="242" t="s">
        <v>337</v>
      </c>
      <c r="D213" s="244">
        <v>937.3</v>
      </c>
    </row>
    <row r="214" spans="1:4" x14ac:dyDescent="0.25">
      <c r="A214" s="243">
        <v>93207</v>
      </c>
      <c r="B214" s="242" t="s">
        <v>339</v>
      </c>
      <c r="C214" s="242" t="s">
        <v>337</v>
      </c>
      <c r="D214" s="244">
        <v>824.2</v>
      </c>
    </row>
    <row r="215" spans="1:4" x14ac:dyDescent="0.25">
      <c r="A215" s="243">
        <v>93208</v>
      </c>
      <c r="B215" s="242" t="s">
        <v>340</v>
      </c>
      <c r="C215" s="242" t="s">
        <v>337</v>
      </c>
      <c r="D215" s="244">
        <v>635.5</v>
      </c>
    </row>
    <row r="216" spans="1:4" x14ac:dyDescent="0.25">
      <c r="A216" s="243">
        <v>93209</v>
      </c>
      <c r="B216" s="242" t="s">
        <v>341</v>
      </c>
      <c r="C216" s="242" t="s">
        <v>337</v>
      </c>
      <c r="D216" s="244">
        <v>749.59</v>
      </c>
    </row>
    <row r="217" spans="1:4" x14ac:dyDescent="0.25">
      <c r="A217" s="243">
        <v>93210</v>
      </c>
      <c r="B217" s="242" t="s">
        <v>342</v>
      </c>
      <c r="C217" s="242" t="s">
        <v>337</v>
      </c>
      <c r="D217" s="244">
        <v>459.12</v>
      </c>
    </row>
    <row r="218" spans="1:4" x14ac:dyDescent="0.25">
      <c r="A218" s="243">
        <v>93211</v>
      </c>
      <c r="B218" s="242" t="s">
        <v>343</v>
      </c>
      <c r="C218" s="242" t="s">
        <v>337</v>
      </c>
      <c r="D218" s="244">
        <v>476.62</v>
      </c>
    </row>
    <row r="219" spans="1:4" x14ac:dyDescent="0.25">
      <c r="A219" s="243">
        <v>93212</v>
      </c>
      <c r="B219" s="242" t="s">
        <v>344</v>
      </c>
      <c r="C219" s="242" t="s">
        <v>337</v>
      </c>
      <c r="D219" s="244">
        <v>750.78</v>
      </c>
    </row>
    <row r="220" spans="1:4" x14ac:dyDescent="0.25">
      <c r="A220" s="243">
        <v>93213</v>
      </c>
      <c r="B220" s="242" t="s">
        <v>345</v>
      </c>
      <c r="C220" s="242" t="s">
        <v>337</v>
      </c>
      <c r="D220" s="244">
        <v>845.02</v>
      </c>
    </row>
    <row r="221" spans="1:4" x14ac:dyDescent="0.25">
      <c r="A221" s="243">
        <v>93214</v>
      </c>
      <c r="B221" s="242" t="s">
        <v>346</v>
      </c>
      <c r="C221" s="242" t="s">
        <v>239</v>
      </c>
      <c r="D221" s="245">
        <v>3361.56</v>
      </c>
    </row>
    <row r="222" spans="1:4" x14ac:dyDescent="0.25">
      <c r="A222" s="243">
        <v>93243</v>
      </c>
      <c r="B222" s="242" t="s">
        <v>347</v>
      </c>
      <c r="C222" s="242" t="s">
        <v>239</v>
      </c>
      <c r="D222" s="245">
        <v>5239.17</v>
      </c>
    </row>
    <row r="223" spans="1:4" x14ac:dyDescent="0.25">
      <c r="A223" s="243">
        <v>93582</v>
      </c>
      <c r="B223" s="242" t="s">
        <v>348</v>
      </c>
      <c r="C223" s="242" t="s">
        <v>337</v>
      </c>
      <c r="D223" s="244">
        <v>202.38</v>
      </c>
    </row>
    <row r="224" spans="1:4" x14ac:dyDescent="0.25">
      <c r="A224" s="243">
        <v>93583</v>
      </c>
      <c r="B224" s="242" t="s">
        <v>349</v>
      </c>
      <c r="C224" s="242" t="s">
        <v>337</v>
      </c>
      <c r="D224" s="244">
        <v>340.54</v>
      </c>
    </row>
    <row r="225" spans="1:4" x14ac:dyDescent="0.25">
      <c r="A225" s="243">
        <v>93584</v>
      </c>
      <c r="B225" s="242" t="s">
        <v>350</v>
      </c>
      <c r="C225" s="242" t="s">
        <v>337</v>
      </c>
      <c r="D225" s="244">
        <v>604.82000000000005</v>
      </c>
    </row>
    <row r="226" spans="1:4" x14ac:dyDescent="0.25">
      <c r="A226" s="243">
        <v>93585</v>
      </c>
      <c r="B226" s="242" t="s">
        <v>351</v>
      </c>
      <c r="C226" s="242" t="s">
        <v>337</v>
      </c>
      <c r="D226" s="244">
        <v>786.3</v>
      </c>
    </row>
    <row r="227" spans="1:4" x14ac:dyDescent="0.25">
      <c r="A227" s="243">
        <v>98441</v>
      </c>
      <c r="B227" s="242" t="s">
        <v>352</v>
      </c>
      <c r="C227" s="242" t="s">
        <v>337</v>
      </c>
      <c r="D227" s="244">
        <v>77.540000000000006</v>
      </c>
    </row>
    <row r="228" spans="1:4" x14ac:dyDescent="0.25">
      <c r="A228" s="243">
        <v>98442</v>
      </c>
      <c r="B228" s="242" t="s">
        <v>353</v>
      </c>
      <c r="C228" s="242" t="s">
        <v>337</v>
      </c>
      <c r="D228" s="244">
        <v>79.72</v>
      </c>
    </row>
    <row r="229" spans="1:4" x14ac:dyDescent="0.25">
      <c r="A229" s="243">
        <v>98443</v>
      </c>
      <c r="B229" s="242" t="s">
        <v>354</v>
      </c>
      <c r="C229" s="242" t="s">
        <v>337</v>
      </c>
      <c r="D229" s="244">
        <v>66.28</v>
      </c>
    </row>
    <row r="230" spans="1:4" x14ac:dyDescent="0.25">
      <c r="A230" s="243">
        <v>98444</v>
      </c>
      <c r="B230" s="242" t="s">
        <v>355</v>
      </c>
      <c r="C230" s="242" t="s">
        <v>337</v>
      </c>
      <c r="D230" s="244">
        <v>67.83</v>
      </c>
    </row>
    <row r="231" spans="1:4" x14ac:dyDescent="0.25">
      <c r="A231" s="243">
        <v>98445</v>
      </c>
      <c r="B231" s="242" t="s">
        <v>356</v>
      </c>
      <c r="C231" s="242" t="s">
        <v>337</v>
      </c>
      <c r="D231" s="244">
        <v>94.07</v>
      </c>
    </row>
    <row r="232" spans="1:4" x14ac:dyDescent="0.25">
      <c r="A232" s="243">
        <v>98446</v>
      </c>
      <c r="B232" s="242" t="s">
        <v>357</v>
      </c>
      <c r="C232" s="242" t="s">
        <v>337</v>
      </c>
      <c r="D232" s="244">
        <v>122.62</v>
      </c>
    </row>
    <row r="233" spans="1:4" x14ac:dyDescent="0.25">
      <c r="A233" s="243">
        <v>98447</v>
      </c>
      <c r="B233" s="242" t="s">
        <v>358</v>
      </c>
      <c r="C233" s="242" t="s">
        <v>337</v>
      </c>
      <c r="D233" s="244">
        <v>78.45</v>
      </c>
    </row>
    <row r="234" spans="1:4" x14ac:dyDescent="0.25">
      <c r="A234" s="243">
        <v>98448</v>
      </c>
      <c r="B234" s="242" t="s">
        <v>359</v>
      </c>
      <c r="C234" s="242" t="s">
        <v>337</v>
      </c>
      <c r="D234" s="244">
        <v>100.18</v>
      </c>
    </row>
    <row r="235" spans="1:4" x14ac:dyDescent="0.25">
      <c r="A235" s="243">
        <v>98449</v>
      </c>
      <c r="B235" s="242" t="s">
        <v>360</v>
      </c>
      <c r="C235" s="242" t="s">
        <v>337</v>
      </c>
      <c r="D235" s="244">
        <v>102.31</v>
      </c>
    </row>
    <row r="236" spans="1:4" x14ac:dyDescent="0.25">
      <c r="A236" s="243">
        <v>98450</v>
      </c>
      <c r="B236" s="242" t="s">
        <v>361</v>
      </c>
      <c r="C236" s="242" t="s">
        <v>337</v>
      </c>
      <c r="D236" s="244">
        <v>105.48</v>
      </c>
    </row>
    <row r="237" spans="1:4" x14ac:dyDescent="0.25">
      <c r="A237" s="243">
        <v>98451</v>
      </c>
      <c r="B237" s="242" t="s">
        <v>362</v>
      </c>
      <c r="C237" s="242" t="s">
        <v>337</v>
      </c>
      <c r="D237" s="244">
        <v>89.18</v>
      </c>
    </row>
    <row r="238" spans="1:4" x14ac:dyDescent="0.25">
      <c r="A238" s="243">
        <v>98452</v>
      </c>
      <c r="B238" s="242" t="s">
        <v>363</v>
      </c>
      <c r="C238" s="242" t="s">
        <v>337</v>
      </c>
      <c r="D238" s="244">
        <v>91.1</v>
      </c>
    </row>
    <row r="239" spans="1:4" x14ac:dyDescent="0.25">
      <c r="A239" s="243">
        <v>98453</v>
      </c>
      <c r="B239" s="242" t="s">
        <v>364</v>
      </c>
      <c r="C239" s="242" t="s">
        <v>337</v>
      </c>
      <c r="D239" s="244">
        <v>122.58</v>
      </c>
    </row>
    <row r="240" spans="1:4" x14ac:dyDescent="0.25">
      <c r="A240" s="243">
        <v>98454</v>
      </c>
      <c r="B240" s="242" t="s">
        <v>365</v>
      </c>
      <c r="C240" s="242" t="s">
        <v>337</v>
      </c>
      <c r="D240" s="244">
        <v>160.19999999999999</v>
      </c>
    </row>
    <row r="241" spans="1:4" x14ac:dyDescent="0.25">
      <c r="A241" s="243">
        <v>98455</v>
      </c>
      <c r="B241" s="242" t="s">
        <v>366</v>
      </c>
      <c r="C241" s="242" t="s">
        <v>337</v>
      </c>
      <c r="D241" s="244">
        <v>105.09</v>
      </c>
    </row>
    <row r="242" spans="1:4" x14ac:dyDescent="0.25">
      <c r="A242" s="243">
        <v>98456</v>
      </c>
      <c r="B242" s="242" t="s">
        <v>367</v>
      </c>
      <c r="C242" s="242" t="s">
        <v>337</v>
      </c>
      <c r="D242" s="244">
        <v>135.27000000000001</v>
      </c>
    </row>
    <row r="243" spans="1:4" x14ac:dyDescent="0.25">
      <c r="A243" s="243">
        <v>98458</v>
      </c>
      <c r="B243" s="242" t="s">
        <v>368</v>
      </c>
      <c r="C243" s="242" t="s">
        <v>337</v>
      </c>
      <c r="D243" s="244">
        <v>73.92</v>
      </c>
    </row>
    <row r="244" spans="1:4" x14ac:dyDescent="0.25">
      <c r="A244" s="243">
        <v>98459</v>
      </c>
      <c r="B244" s="242" t="s">
        <v>369</v>
      </c>
      <c r="C244" s="242" t="s">
        <v>337</v>
      </c>
      <c r="D244" s="244">
        <v>79.09</v>
      </c>
    </row>
    <row r="245" spans="1:4" x14ac:dyDescent="0.25">
      <c r="A245" s="243">
        <v>98460</v>
      </c>
      <c r="B245" s="242" t="s">
        <v>370</v>
      </c>
      <c r="C245" s="242" t="s">
        <v>337</v>
      </c>
      <c r="D245" s="244">
        <v>83.38</v>
      </c>
    </row>
    <row r="246" spans="1:4" x14ac:dyDescent="0.25">
      <c r="A246" s="243">
        <v>98461</v>
      </c>
      <c r="B246" s="242" t="s">
        <v>10421</v>
      </c>
      <c r="C246" s="242" t="s">
        <v>239</v>
      </c>
      <c r="D246" s="245">
        <v>2695.32</v>
      </c>
    </row>
    <row r="247" spans="1:4" x14ac:dyDescent="0.25">
      <c r="A247" s="243">
        <v>98462</v>
      </c>
      <c r="B247" s="242" t="s">
        <v>10422</v>
      </c>
      <c r="C247" s="242" t="s">
        <v>239</v>
      </c>
      <c r="D247" s="245">
        <v>4052.58</v>
      </c>
    </row>
    <row r="248" spans="1:4" x14ac:dyDescent="0.25">
      <c r="A248" s="243">
        <v>5631</v>
      </c>
      <c r="B248" s="242" t="s">
        <v>372</v>
      </c>
      <c r="C248" s="242" t="s">
        <v>373</v>
      </c>
      <c r="D248" s="244">
        <v>141.46</v>
      </c>
    </row>
    <row r="249" spans="1:4" x14ac:dyDescent="0.25">
      <c r="A249" s="243">
        <v>5678</v>
      </c>
      <c r="B249" s="242" t="s">
        <v>374</v>
      </c>
      <c r="C249" s="242" t="s">
        <v>373</v>
      </c>
      <c r="D249" s="244">
        <v>99.41</v>
      </c>
    </row>
    <row r="250" spans="1:4" x14ac:dyDescent="0.25">
      <c r="A250" s="243">
        <v>5680</v>
      </c>
      <c r="B250" s="242" t="s">
        <v>375</v>
      </c>
      <c r="C250" s="242" t="s">
        <v>373</v>
      </c>
      <c r="D250" s="244">
        <v>91.71</v>
      </c>
    </row>
    <row r="251" spans="1:4" x14ac:dyDescent="0.25">
      <c r="A251" s="243">
        <v>5684</v>
      </c>
      <c r="B251" s="242" t="s">
        <v>376</v>
      </c>
      <c r="C251" s="242" t="s">
        <v>373</v>
      </c>
      <c r="D251" s="244">
        <v>104.84</v>
      </c>
    </row>
    <row r="252" spans="1:4" x14ac:dyDescent="0.25">
      <c r="A252" s="243">
        <v>5689</v>
      </c>
      <c r="B252" s="242" t="s">
        <v>377</v>
      </c>
      <c r="C252" s="242" t="s">
        <v>373</v>
      </c>
      <c r="D252" s="244">
        <v>5.24</v>
      </c>
    </row>
    <row r="253" spans="1:4" x14ac:dyDescent="0.25">
      <c r="A253" s="243">
        <v>5795</v>
      </c>
      <c r="B253" s="242" t="s">
        <v>378</v>
      </c>
      <c r="C253" s="242" t="s">
        <v>373</v>
      </c>
      <c r="D253" s="244">
        <v>14.87</v>
      </c>
    </row>
    <row r="254" spans="1:4" x14ac:dyDescent="0.25">
      <c r="A254" s="243">
        <v>5811</v>
      </c>
      <c r="B254" s="242" t="s">
        <v>379</v>
      </c>
      <c r="C254" s="242" t="s">
        <v>373</v>
      </c>
      <c r="D254" s="244">
        <v>145.04</v>
      </c>
    </row>
    <row r="255" spans="1:4" x14ac:dyDescent="0.25">
      <c r="A255" s="243">
        <v>5823</v>
      </c>
      <c r="B255" s="242" t="s">
        <v>380</v>
      </c>
      <c r="C255" s="242" t="s">
        <v>373</v>
      </c>
      <c r="D255" s="244">
        <v>161.83000000000001</v>
      </c>
    </row>
    <row r="256" spans="1:4" x14ac:dyDescent="0.25">
      <c r="A256" s="243">
        <v>5824</v>
      </c>
      <c r="B256" s="242" t="s">
        <v>381</v>
      </c>
      <c r="C256" s="242" t="s">
        <v>373</v>
      </c>
      <c r="D256" s="244">
        <v>138.69</v>
      </c>
    </row>
    <row r="257" spans="1:4" x14ac:dyDescent="0.25">
      <c r="A257" s="243">
        <v>5835</v>
      </c>
      <c r="B257" s="242" t="s">
        <v>382</v>
      </c>
      <c r="C257" s="242" t="s">
        <v>373</v>
      </c>
      <c r="D257" s="244">
        <v>335.33</v>
      </c>
    </row>
    <row r="258" spans="1:4" x14ac:dyDescent="0.25">
      <c r="A258" s="243">
        <v>5839</v>
      </c>
      <c r="B258" s="242" t="s">
        <v>383</v>
      </c>
      <c r="C258" s="242" t="s">
        <v>373</v>
      </c>
      <c r="D258" s="244">
        <v>7.87</v>
      </c>
    </row>
    <row r="259" spans="1:4" x14ac:dyDescent="0.25">
      <c r="A259" s="243">
        <v>5843</v>
      </c>
      <c r="B259" s="242" t="s">
        <v>384</v>
      </c>
      <c r="C259" s="242" t="s">
        <v>373</v>
      </c>
      <c r="D259" s="244">
        <v>180.74</v>
      </c>
    </row>
    <row r="260" spans="1:4" x14ac:dyDescent="0.25">
      <c r="A260" s="243">
        <v>5847</v>
      </c>
      <c r="B260" s="242" t="s">
        <v>385</v>
      </c>
      <c r="C260" s="242" t="s">
        <v>373</v>
      </c>
      <c r="D260" s="244">
        <v>186.01</v>
      </c>
    </row>
    <row r="261" spans="1:4" x14ac:dyDescent="0.25">
      <c r="A261" s="243">
        <v>5851</v>
      </c>
      <c r="B261" s="242" t="s">
        <v>386</v>
      </c>
      <c r="C261" s="242" t="s">
        <v>373</v>
      </c>
      <c r="D261" s="244">
        <v>176.6</v>
      </c>
    </row>
    <row r="262" spans="1:4" x14ac:dyDescent="0.25">
      <c r="A262" s="243">
        <v>5855</v>
      </c>
      <c r="B262" s="242" t="s">
        <v>387</v>
      </c>
      <c r="C262" s="242" t="s">
        <v>373</v>
      </c>
      <c r="D262" s="244">
        <v>476.02</v>
      </c>
    </row>
    <row r="263" spans="1:4" x14ac:dyDescent="0.25">
      <c r="A263" s="243">
        <v>5863</v>
      </c>
      <c r="B263" s="242" t="s">
        <v>388</v>
      </c>
      <c r="C263" s="242" t="s">
        <v>373</v>
      </c>
      <c r="D263" s="244">
        <v>13.88</v>
      </c>
    </row>
    <row r="264" spans="1:4" x14ac:dyDescent="0.25">
      <c r="A264" s="243">
        <v>5867</v>
      </c>
      <c r="B264" s="242" t="s">
        <v>389</v>
      </c>
      <c r="C264" s="242" t="s">
        <v>373</v>
      </c>
      <c r="D264" s="244">
        <v>102.81</v>
      </c>
    </row>
    <row r="265" spans="1:4" x14ac:dyDescent="0.25">
      <c r="A265" s="243">
        <v>5875</v>
      </c>
      <c r="B265" s="242" t="s">
        <v>390</v>
      </c>
      <c r="C265" s="242" t="s">
        <v>373</v>
      </c>
      <c r="D265" s="244">
        <v>91.51</v>
      </c>
    </row>
    <row r="266" spans="1:4" x14ac:dyDescent="0.25">
      <c r="A266" s="243">
        <v>5879</v>
      </c>
      <c r="B266" s="242" t="s">
        <v>391</v>
      </c>
      <c r="C266" s="242" t="s">
        <v>373</v>
      </c>
      <c r="D266" s="244">
        <v>85.78</v>
      </c>
    </row>
    <row r="267" spans="1:4" x14ac:dyDescent="0.25">
      <c r="A267" s="243">
        <v>5882</v>
      </c>
      <c r="B267" s="242" t="s">
        <v>392</v>
      </c>
      <c r="C267" s="242" t="s">
        <v>373</v>
      </c>
      <c r="D267" s="244">
        <v>87.16</v>
      </c>
    </row>
    <row r="268" spans="1:4" x14ac:dyDescent="0.25">
      <c r="A268" s="243">
        <v>5890</v>
      </c>
      <c r="B268" s="242" t="s">
        <v>393</v>
      </c>
      <c r="C268" s="242" t="s">
        <v>373</v>
      </c>
      <c r="D268" s="244">
        <v>139.31</v>
      </c>
    </row>
    <row r="269" spans="1:4" x14ac:dyDescent="0.25">
      <c r="A269" s="243">
        <v>5894</v>
      </c>
      <c r="B269" s="242" t="s">
        <v>394</v>
      </c>
      <c r="C269" s="242" t="s">
        <v>373</v>
      </c>
      <c r="D269" s="244">
        <v>135.83000000000001</v>
      </c>
    </row>
    <row r="270" spans="1:4" x14ac:dyDescent="0.25">
      <c r="A270" s="243">
        <v>5901</v>
      </c>
      <c r="B270" s="242" t="s">
        <v>395</v>
      </c>
      <c r="C270" s="242" t="s">
        <v>373</v>
      </c>
      <c r="D270" s="244">
        <v>217.93</v>
      </c>
    </row>
    <row r="271" spans="1:4" x14ac:dyDescent="0.25">
      <c r="A271" s="243">
        <v>5909</v>
      </c>
      <c r="B271" s="242" t="s">
        <v>396</v>
      </c>
      <c r="C271" s="242" t="s">
        <v>373</v>
      </c>
      <c r="D271" s="244">
        <v>23.59</v>
      </c>
    </row>
    <row r="272" spans="1:4" x14ac:dyDescent="0.25">
      <c r="A272" s="243">
        <v>5921</v>
      </c>
      <c r="B272" s="242" t="s">
        <v>397</v>
      </c>
      <c r="C272" s="242" t="s">
        <v>373</v>
      </c>
      <c r="D272" s="244">
        <v>4.0999999999999996</v>
      </c>
    </row>
    <row r="273" spans="1:4" x14ac:dyDescent="0.25">
      <c r="A273" s="243">
        <v>5928</v>
      </c>
      <c r="B273" s="242" t="s">
        <v>398</v>
      </c>
      <c r="C273" s="242" t="s">
        <v>373</v>
      </c>
      <c r="D273" s="244">
        <v>180.84</v>
      </c>
    </row>
    <row r="274" spans="1:4" x14ac:dyDescent="0.25">
      <c r="A274" s="243">
        <v>5932</v>
      </c>
      <c r="B274" s="242" t="s">
        <v>399</v>
      </c>
      <c r="C274" s="242" t="s">
        <v>373</v>
      </c>
      <c r="D274" s="244">
        <v>162.02000000000001</v>
      </c>
    </row>
    <row r="275" spans="1:4" x14ac:dyDescent="0.25">
      <c r="A275" s="243">
        <v>5940</v>
      </c>
      <c r="B275" s="242" t="s">
        <v>400</v>
      </c>
      <c r="C275" s="242" t="s">
        <v>373</v>
      </c>
      <c r="D275" s="244">
        <v>133.81</v>
      </c>
    </row>
    <row r="276" spans="1:4" x14ac:dyDescent="0.25">
      <c r="A276" s="243">
        <v>5944</v>
      </c>
      <c r="B276" s="242" t="s">
        <v>401</v>
      </c>
      <c r="C276" s="242" t="s">
        <v>373</v>
      </c>
      <c r="D276" s="244">
        <v>147.72999999999999</v>
      </c>
    </row>
    <row r="277" spans="1:4" x14ac:dyDescent="0.25">
      <c r="A277" s="243">
        <v>5953</v>
      </c>
      <c r="B277" s="242" t="s">
        <v>402</v>
      </c>
      <c r="C277" s="242" t="s">
        <v>373</v>
      </c>
      <c r="D277" s="244">
        <v>45.14</v>
      </c>
    </row>
    <row r="278" spans="1:4" x14ac:dyDescent="0.25">
      <c r="A278" s="243">
        <v>6259</v>
      </c>
      <c r="B278" s="242" t="s">
        <v>403</v>
      </c>
      <c r="C278" s="242" t="s">
        <v>373</v>
      </c>
      <c r="D278" s="244">
        <v>179.51</v>
      </c>
    </row>
    <row r="279" spans="1:4" x14ac:dyDescent="0.25">
      <c r="A279" s="243">
        <v>6879</v>
      </c>
      <c r="B279" s="242" t="s">
        <v>404</v>
      </c>
      <c r="C279" s="242" t="s">
        <v>373</v>
      </c>
      <c r="D279" s="244">
        <v>136.55000000000001</v>
      </c>
    </row>
    <row r="280" spans="1:4" x14ac:dyDescent="0.25">
      <c r="A280" s="243">
        <v>7030</v>
      </c>
      <c r="B280" s="242" t="s">
        <v>405</v>
      </c>
      <c r="C280" s="242" t="s">
        <v>373</v>
      </c>
      <c r="D280" s="244">
        <v>183</v>
      </c>
    </row>
    <row r="281" spans="1:4" x14ac:dyDescent="0.25">
      <c r="A281" s="243">
        <v>7042</v>
      </c>
      <c r="B281" s="242" t="s">
        <v>406</v>
      </c>
      <c r="C281" s="242" t="s">
        <v>373</v>
      </c>
      <c r="D281" s="244">
        <v>9.89</v>
      </c>
    </row>
    <row r="282" spans="1:4" x14ac:dyDescent="0.25">
      <c r="A282" s="243">
        <v>7049</v>
      </c>
      <c r="B282" s="242" t="s">
        <v>407</v>
      </c>
      <c r="C282" s="242" t="s">
        <v>373</v>
      </c>
      <c r="D282" s="244">
        <v>148.18</v>
      </c>
    </row>
    <row r="283" spans="1:4" x14ac:dyDescent="0.25">
      <c r="A283" s="243">
        <v>67826</v>
      </c>
      <c r="B283" s="242" t="s">
        <v>408</v>
      </c>
      <c r="C283" s="242" t="s">
        <v>373</v>
      </c>
      <c r="D283" s="244">
        <v>127.04</v>
      </c>
    </row>
    <row r="284" spans="1:4" x14ac:dyDescent="0.25">
      <c r="A284" s="243">
        <v>73417</v>
      </c>
      <c r="B284" s="242" t="s">
        <v>409</v>
      </c>
      <c r="C284" s="242" t="s">
        <v>373</v>
      </c>
      <c r="D284" s="244">
        <v>149.44</v>
      </c>
    </row>
    <row r="285" spans="1:4" x14ac:dyDescent="0.25">
      <c r="A285" s="243">
        <v>73436</v>
      </c>
      <c r="B285" s="242" t="s">
        <v>410</v>
      </c>
      <c r="C285" s="242" t="s">
        <v>373</v>
      </c>
      <c r="D285" s="244">
        <v>133.41999999999999</v>
      </c>
    </row>
    <row r="286" spans="1:4" x14ac:dyDescent="0.25">
      <c r="A286" s="243">
        <v>73467</v>
      </c>
      <c r="B286" s="242" t="s">
        <v>411</v>
      </c>
      <c r="C286" s="242" t="s">
        <v>373</v>
      </c>
      <c r="D286" s="244">
        <v>116.7</v>
      </c>
    </row>
    <row r="287" spans="1:4" x14ac:dyDescent="0.25">
      <c r="A287" s="243">
        <v>73536</v>
      </c>
      <c r="B287" s="242" t="s">
        <v>412</v>
      </c>
      <c r="C287" s="242" t="s">
        <v>373</v>
      </c>
      <c r="D287" s="244">
        <v>8.39</v>
      </c>
    </row>
    <row r="288" spans="1:4" x14ac:dyDescent="0.25">
      <c r="A288" s="243">
        <v>83362</v>
      </c>
      <c r="B288" s="242" t="s">
        <v>413</v>
      </c>
      <c r="C288" s="242" t="s">
        <v>373</v>
      </c>
      <c r="D288" s="244">
        <v>219.02</v>
      </c>
    </row>
    <row r="289" spans="1:4" x14ac:dyDescent="0.25">
      <c r="A289" s="243">
        <v>83765</v>
      </c>
      <c r="B289" s="242" t="s">
        <v>414</v>
      </c>
      <c r="C289" s="242" t="s">
        <v>373</v>
      </c>
      <c r="D289" s="244">
        <v>78.8</v>
      </c>
    </row>
    <row r="290" spans="1:4" x14ac:dyDescent="0.25">
      <c r="A290" s="243">
        <v>87445</v>
      </c>
      <c r="B290" s="242" t="s">
        <v>415</v>
      </c>
      <c r="C290" s="242" t="s">
        <v>373</v>
      </c>
      <c r="D290" s="244">
        <v>4.1100000000000003</v>
      </c>
    </row>
    <row r="291" spans="1:4" x14ac:dyDescent="0.25">
      <c r="A291" s="243">
        <v>88386</v>
      </c>
      <c r="B291" s="242" t="s">
        <v>416</v>
      </c>
      <c r="C291" s="242" t="s">
        <v>373</v>
      </c>
      <c r="D291" s="244">
        <v>4.22</v>
      </c>
    </row>
    <row r="292" spans="1:4" x14ac:dyDescent="0.25">
      <c r="A292" s="243">
        <v>88393</v>
      </c>
      <c r="B292" s="242" t="s">
        <v>417</v>
      </c>
      <c r="C292" s="242" t="s">
        <v>373</v>
      </c>
      <c r="D292" s="244">
        <v>5.82</v>
      </c>
    </row>
    <row r="293" spans="1:4" x14ac:dyDescent="0.25">
      <c r="A293" s="243">
        <v>88399</v>
      </c>
      <c r="B293" s="242" t="s">
        <v>418</v>
      </c>
      <c r="C293" s="242" t="s">
        <v>373</v>
      </c>
      <c r="D293" s="244">
        <v>3.1</v>
      </c>
    </row>
    <row r="294" spans="1:4" x14ac:dyDescent="0.25">
      <c r="A294" s="243">
        <v>88418</v>
      </c>
      <c r="B294" s="242" t="s">
        <v>419</v>
      </c>
      <c r="C294" s="242" t="s">
        <v>373</v>
      </c>
      <c r="D294" s="244">
        <v>13.5</v>
      </c>
    </row>
    <row r="295" spans="1:4" x14ac:dyDescent="0.25">
      <c r="A295" s="243">
        <v>88433</v>
      </c>
      <c r="B295" s="242" t="s">
        <v>420</v>
      </c>
      <c r="C295" s="242" t="s">
        <v>373</v>
      </c>
      <c r="D295" s="244">
        <v>16.64</v>
      </c>
    </row>
    <row r="296" spans="1:4" x14ac:dyDescent="0.25">
      <c r="A296" s="243">
        <v>88830</v>
      </c>
      <c r="B296" s="242" t="s">
        <v>421</v>
      </c>
      <c r="C296" s="242" t="s">
        <v>373</v>
      </c>
      <c r="D296" s="244">
        <v>1.56</v>
      </c>
    </row>
    <row r="297" spans="1:4" x14ac:dyDescent="0.25">
      <c r="A297" s="243">
        <v>88843</v>
      </c>
      <c r="B297" s="242" t="s">
        <v>422</v>
      </c>
      <c r="C297" s="242" t="s">
        <v>373</v>
      </c>
      <c r="D297" s="244">
        <v>147.12</v>
      </c>
    </row>
    <row r="298" spans="1:4" x14ac:dyDescent="0.25">
      <c r="A298" s="243">
        <v>88907</v>
      </c>
      <c r="B298" s="242" t="s">
        <v>423</v>
      </c>
      <c r="C298" s="242" t="s">
        <v>373</v>
      </c>
      <c r="D298" s="244">
        <v>170.01</v>
      </c>
    </row>
    <row r="299" spans="1:4" x14ac:dyDescent="0.25">
      <c r="A299" s="243">
        <v>89021</v>
      </c>
      <c r="B299" s="242" t="s">
        <v>424</v>
      </c>
      <c r="C299" s="242" t="s">
        <v>373</v>
      </c>
      <c r="D299" s="244">
        <v>2.1800000000000002</v>
      </c>
    </row>
    <row r="300" spans="1:4" x14ac:dyDescent="0.25">
      <c r="A300" s="243">
        <v>89028</v>
      </c>
      <c r="B300" s="242" t="s">
        <v>425</v>
      </c>
      <c r="C300" s="242" t="s">
        <v>373</v>
      </c>
      <c r="D300" s="244">
        <v>168.96</v>
      </c>
    </row>
    <row r="301" spans="1:4" x14ac:dyDescent="0.25">
      <c r="A301" s="243">
        <v>89032</v>
      </c>
      <c r="B301" s="242" t="s">
        <v>426</v>
      </c>
      <c r="C301" s="242" t="s">
        <v>373</v>
      </c>
      <c r="D301" s="244">
        <v>131.47</v>
      </c>
    </row>
    <row r="302" spans="1:4" x14ac:dyDescent="0.25">
      <c r="A302" s="243">
        <v>89035</v>
      </c>
      <c r="B302" s="242" t="s">
        <v>427</v>
      </c>
      <c r="C302" s="242" t="s">
        <v>373</v>
      </c>
      <c r="D302" s="244">
        <v>131.13999999999999</v>
      </c>
    </row>
    <row r="303" spans="1:4" x14ac:dyDescent="0.25">
      <c r="A303" s="243">
        <v>89225</v>
      </c>
      <c r="B303" s="242" t="s">
        <v>428</v>
      </c>
      <c r="C303" s="242" t="s">
        <v>373</v>
      </c>
      <c r="D303" s="244">
        <v>4.26</v>
      </c>
    </row>
    <row r="304" spans="1:4" x14ac:dyDescent="0.25">
      <c r="A304" s="243">
        <v>89234</v>
      </c>
      <c r="B304" s="242" t="s">
        <v>429</v>
      </c>
      <c r="C304" s="242" t="s">
        <v>373</v>
      </c>
      <c r="D304" s="244">
        <v>514.78</v>
      </c>
    </row>
    <row r="305" spans="1:4" x14ac:dyDescent="0.25">
      <c r="A305" s="243">
        <v>89242</v>
      </c>
      <c r="B305" s="242" t="s">
        <v>430</v>
      </c>
      <c r="C305" s="242" t="s">
        <v>373</v>
      </c>
      <c r="D305" s="245">
        <v>1222.08</v>
      </c>
    </row>
    <row r="306" spans="1:4" x14ac:dyDescent="0.25">
      <c r="A306" s="243">
        <v>89250</v>
      </c>
      <c r="B306" s="242" t="s">
        <v>431</v>
      </c>
      <c r="C306" s="242" t="s">
        <v>373</v>
      </c>
      <c r="D306" s="245">
        <v>1058.21</v>
      </c>
    </row>
    <row r="307" spans="1:4" x14ac:dyDescent="0.25">
      <c r="A307" s="243">
        <v>89257</v>
      </c>
      <c r="B307" s="242" t="s">
        <v>432</v>
      </c>
      <c r="C307" s="242" t="s">
        <v>373</v>
      </c>
      <c r="D307" s="244">
        <v>287.08999999999997</v>
      </c>
    </row>
    <row r="308" spans="1:4" x14ac:dyDescent="0.25">
      <c r="A308" s="243">
        <v>89272</v>
      </c>
      <c r="B308" s="242" t="s">
        <v>433</v>
      </c>
      <c r="C308" s="242" t="s">
        <v>373</v>
      </c>
      <c r="D308" s="244">
        <v>129.63999999999999</v>
      </c>
    </row>
    <row r="309" spans="1:4" x14ac:dyDescent="0.25">
      <c r="A309" s="243">
        <v>89278</v>
      </c>
      <c r="B309" s="242" t="s">
        <v>434</v>
      </c>
      <c r="C309" s="242" t="s">
        <v>373</v>
      </c>
      <c r="D309" s="244">
        <v>9.44</v>
      </c>
    </row>
    <row r="310" spans="1:4" x14ac:dyDescent="0.25">
      <c r="A310" s="243">
        <v>89843</v>
      </c>
      <c r="B310" s="242" t="s">
        <v>435</v>
      </c>
      <c r="C310" s="242" t="s">
        <v>373</v>
      </c>
      <c r="D310" s="244">
        <v>142.88999999999999</v>
      </c>
    </row>
    <row r="311" spans="1:4" x14ac:dyDescent="0.25">
      <c r="A311" s="243">
        <v>89876</v>
      </c>
      <c r="B311" s="242" t="s">
        <v>436</v>
      </c>
      <c r="C311" s="242" t="s">
        <v>373</v>
      </c>
      <c r="D311" s="244">
        <v>237.09</v>
      </c>
    </row>
    <row r="312" spans="1:4" x14ac:dyDescent="0.25">
      <c r="A312" s="243">
        <v>89883</v>
      </c>
      <c r="B312" s="242" t="s">
        <v>437</v>
      </c>
      <c r="C312" s="242" t="s">
        <v>373</v>
      </c>
      <c r="D312" s="244">
        <v>263.69</v>
      </c>
    </row>
    <row r="313" spans="1:4" x14ac:dyDescent="0.25">
      <c r="A313" s="243">
        <v>90586</v>
      </c>
      <c r="B313" s="242" t="s">
        <v>438</v>
      </c>
      <c r="C313" s="242" t="s">
        <v>373</v>
      </c>
      <c r="D313" s="244">
        <v>1.77</v>
      </c>
    </row>
    <row r="314" spans="1:4" x14ac:dyDescent="0.25">
      <c r="A314" s="243">
        <v>90625</v>
      </c>
      <c r="B314" s="242" t="s">
        <v>439</v>
      </c>
      <c r="C314" s="242" t="s">
        <v>373</v>
      </c>
      <c r="D314" s="244">
        <v>7.5</v>
      </c>
    </row>
    <row r="315" spans="1:4" x14ac:dyDescent="0.25">
      <c r="A315" s="243">
        <v>90631</v>
      </c>
      <c r="B315" s="242" t="s">
        <v>440</v>
      </c>
      <c r="C315" s="242" t="s">
        <v>373</v>
      </c>
      <c r="D315" s="244">
        <v>98.87</v>
      </c>
    </row>
    <row r="316" spans="1:4" x14ac:dyDescent="0.25">
      <c r="A316" s="243">
        <v>90637</v>
      </c>
      <c r="B316" s="242" t="s">
        <v>441</v>
      </c>
      <c r="C316" s="242" t="s">
        <v>373</v>
      </c>
      <c r="D316" s="244">
        <v>12.51</v>
      </c>
    </row>
    <row r="317" spans="1:4" x14ac:dyDescent="0.25">
      <c r="A317" s="243">
        <v>90643</v>
      </c>
      <c r="B317" s="242" t="s">
        <v>442</v>
      </c>
      <c r="C317" s="242" t="s">
        <v>373</v>
      </c>
      <c r="D317" s="244">
        <v>18.37</v>
      </c>
    </row>
    <row r="318" spans="1:4" x14ac:dyDescent="0.25">
      <c r="A318" s="243">
        <v>90650</v>
      </c>
      <c r="B318" s="242" t="s">
        <v>443</v>
      </c>
      <c r="C318" s="242" t="s">
        <v>373</v>
      </c>
      <c r="D318" s="244">
        <v>9.5500000000000007</v>
      </c>
    </row>
    <row r="319" spans="1:4" x14ac:dyDescent="0.25">
      <c r="A319" s="243">
        <v>90656</v>
      </c>
      <c r="B319" s="242" t="s">
        <v>444</v>
      </c>
      <c r="C319" s="242" t="s">
        <v>373</v>
      </c>
      <c r="D319" s="244">
        <v>12.43</v>
      </c>
    </row>
    <row r="320" spans="1:4" x14ac:dyDescent="0.25">
      <c r="A320" s="243">
        <v>90662</v>
      </c>
      <c r="B320" s="242" t="s">
        <v>445</v>
      </c>
      <c r="C320" s="242" t="s">
        <v>373</v>
      </c>
      <c r="D320" s="244">
        <v>12.95</v>
      </c>
    </row>
    <row r="321" spans="1:4" x14ac:dyDescent="0.25">
      <c r="A321" s="243">
        <v>90668</v>
      </c>
      <c r="B321" s="242" t="s">
        <v>446</v>
      </c>
      <c r="C321" s="242" t="s">
        <v>373</v>
      </c>
      <c r="D321" s="244">
        <v>23.29</v>
      </c>
    </row>
    <row r="322" spans="1:4" x14ac:dyDescent="0.25">
      <c r="A322" s="243">
        <v>90674</v>
      </c>
      <c r="B322" s="242" t="s">
        <v>447</v>
      </c>
      <c r="C322" s="242" t="s">
        <v>373</v>
      </c>
      <c r="D322" s="244">
        <v>452.67</v>
      </c>
    </row>
    <row r="323" spans="1:4" x14ac:dyDescent="0.25">
      <c r="A323" s="243">
        <v>90680</v>
      </c>
      <c r="B323" s="242" t="s">
        <v>448</v>
      </c>
      <c r="C323" s="242" t="s">
        <v>373</v>
      </c>
      <c r="D323" s="244">
        <v>270.87</v>
      </c>
    </row>
    <row r="324" spans="1:4" x14ac:dyDescent="0.25">
      <c r="A324" s="243">
        <v>90686</v>
      </c>
      <c r="B324" s="242" t="s">
        <v>449</v>
      </c>
      <c r="C324" s="242" t="s">
        <v>373</v>
      </c>
      <c r="D324" s="244">
        <v>116.41</v>
      </c>
    </row>
    <row r="325" spans="1:4" x14ac:dyDescent="0.25">
      <c r="A325" s="243">
        <v>90692</v>
      </c>
      <c r="B325" s="242" t="s">
        <v>450</v>
      </c>
      <c r="C325" s="242" t="s">
        <v>373</v>
      </c>
      <c r="D325" s="244">
        <v>87.06</v>
      </c>
    </row>
    <row r="326" spans="1:4" x14ac:dyDescent="0.25">
      <c r="A326" s="243">
        <v>90964</v>
      </c>
      <c r="B326" s="242" t="s">
        <v>451</v>
      </c>
      <c r="C326" s="242" t="s">
        <v>373</v>
      </c>
      <c r="D326" s="244">
        <v>22.11</v>
      </c>
    </row>
    <row r="327" spans="1:4" x14ac:dyDescent="0.25">
      <c r="A327" s="243">
        <v>90972</v>
      </c>
      <c r="B327" s="242" t="s">
        <v>452</v>
      </c>
      <c r="C327" s="242" t="s">
        <v>373</v>
      </c>
      <c r="D327" s="244">
        <v>58.46</v>
      </c>
    </row>
    <row r="328" spans="1:4" x14ac:dyDescent="0.25">
      <c r="A328" s="243">
        <v>90979</v>
      </c>
      <c r="B328" s="242" t="s">
        <v>453</v>
      </c>
      <c r="C328" s="242" t="s">
        <v>373</v>
      </c>
      <c r="D328" s="244">
        <v>151.12</v>
      </c>
    </row>
    <row r="329" spans="1:4" x14ac:dyDescent="0.25">
      <c r="A329" s="243">
        <v>90991</v>
      </c>
      <c r="B329" s="242" t="s">
        <v>454</v>
      </c>
      <c r="C329" s="242" t="s">
        <v>373</v>
      </c>
      <c r="D329" s="244">
        <v>137.61000000000001</v>
      </c>
    </row>
    <row r="330" spans="1:4" x14ac:dyDescent="0.25">
      <c r="A330" s="243">
        <v>90999</v>
      </c>
      <c r="B330" s="242" t="s">
        <v>455</v>
      </c>
      <c r="C330" s="242" t="s">
        <v>373</v>
      </c>
      <c r="D330" s="244">
        <v>77.63</v>
      </c>
    </row>
    <row r="331" spans="1:4" x14ac:dyDescent="0.25">
      <c r="A331" s="243">
        <v>91031</v>
      </c>
      <c r="B331" s="242" t="s">
        <v>456</v>
      </c>
      <c r="C331" s="242" t="s">
        <v>373</v>
      </c>
      <c r="D331" s="244">
        <v>172.24</v>
      </c>
    </row>
    <row r="332" spans="1:4" x14ac:dyDescent="0.25">
      <c r="A332" s="243">
        <v>91277</v>
      </c>
      <c r="B332" s="242" t="s">
        <v>457</v>
      </c>
      <c r="C332" s="242" t="s">
        <v>373</v>
      </c>
      <c r="D332" s="244">
        <v>9.0500000000000007</v>
      </c>
    </row>
    <row r="333" spans="1:4" x14ac:dyDescent="0.25">
      <c r="A333" s="243">
        <v>91283</v>
      </c>
      <c r="B333" s="242" t="s">
        <v>458</v>
      </c>
      <c r="C333" s="242" t="s">
        <v>373</v>
      </c>
      <c r="D333" s="244">
        <v>20.99</v>
      </c>
    </row>
    <row r="334" spans="1:4" x14ac:dyDescent="0.25">
      <c r="A334" s="243">
        <v>91386</v>
      </c>
      <c r="B334" s="242" t="s">
        <v>459</v>
      </c>
      <c r="C334" s="242" t="s">
        <v>373</v>
      </c>
      <c r="D334" s="244">
        <v>184.1</v>
      </c>
    </row>
    <row r="335" spans="1:4" x14ac:dyDescent="0.25">
      <c r="A335" s="243">
        <v>91533</v>
      </c>
      <c r="B335" s="242" t="s">
        <v>460</v>
      </c>
      <c r="C335" s="242" t="s">
        <v>373</v>
      </c>
      <c r="D335" s="244">
        <v>20.8</v>
      </c>
    </row>
    <row r="336" spans="1:4" x14ac:dyDescent="0.25">
      <c r="A336" s="243">
        <v>91634</v>
      </c>
      <c r="B336" s="242" t="s">
        <v>461</v>
      </c>
      <c r="C336" s="242" t="s">
        <v>373</v>
      </c>
      <c r="D336" s="244">
        <v>158.66999999999999</v>
      </c>
    </row>
    <row r="337" spans="1:4" x14ac:dyDescent="0.25">
      <c r="A337" s="243">
        <v>91645</v>
      </c>
      <c r="B337" s="242" t="s">
        <v>462</v>
      </c>
      <c r="C337" s="242" t="s">
        <v>373</v>
      </c>
      <c r="D337" s="244">
        <v>342.98</v>
      </c>
    </row>
    <row r="338" spans="1:4" x14ac:dyDescent="0.25">
      <c r="A338" s="243">
        <v>91692</v>
      </c>
      <c r="B338" s="242" t="s">
        <v>463</v>
      </c>
      <c r="C338" s="242" t="s">
        <v>373</v>
      </c>
      <c r="D338" s="244">
        <v>16.149999999999999</v>
      </c>
    </row>
    <row r="339" spans="1:4" x14ac:dyDescent="0.25">
      <c r="A339" s="243">
        <v>92043</v>
      </c>
      <c r="B339" s="242" t="s">
        <v>464</v>
      </c>
      <c r="C339" s="242" t="s">
        <v>373</v>
      </c>
      <c r="D339" s="244">
        <v>9.1199999999999992</v>
      </c>
    </row>
    <row r="340" spans="1:4" x14ac:dyDescent="0.25">
      <c r="A340" s="243">
        <v>92106</v>
      </c>
      <c r="B340" s="242" t="s">
        <v>465</v>
      </c>
      <c r="C340" s="242" t="s">
        <v>373</v>
      </c>
      <c r="D340" s="244">
        <v>223.05</v>
      </c>
    </row>
    <row r="341" spans="1:4" x14ac:dyDescent="0.25">
      <c r="A341" s="243">
        <v>92112</v>
      </c>
      <c r="B341" s="242" t="s">
        <v>466</v>
      </c>
      <c r="C341" s="242" t="s">
        <v>373</v>
      </c>
      <c r="D341" s="244">
        <v>2.5</v>
      </c>
    </row>
    <row r="342" spans="1:4" x14ac:dyDescent="0.25">
      <c r="A342" s="243">
        <v>92118</v>
      </c>
      <c r="B342" s="242" t="s">
        <v>467</v>
      </c>
      <c r="C342" s="242" t="s">
        <v>373</v>
      </c>
      <c r="D342" s="244">
        <v>0.2</v>
      </c>
    </row>
    <row r="343" spans="1:4" x14ac:dyDescent="0.25">
      <c r="A343" s="243">
        <v>92138</v>
      </c>
      <c r="B343" s="242" t="s">
        <v>468</v>
      </c>
      <c r="C343" s="242" t="s">
        <v>373</v>
      </c>
      <c r="D343" s="244">
        <v>68.63</v>
      </c>
    </row>
    <row r="344" spans="1:4" x14ac:dyDescent="0.25">
      <c r="A344" s="243">
        <v>92145</v>
      </c>
      <c r="B344" s="242" t="s">
        <v>469</v>
      </c>
      <c r="C344" s="242" t="s">
        <v>373</v>
      </c>
      <c r="D344" s="244">
        <v>58.04</v>
      </c>
    </row>
    <row r="345" spans="1:4" x14ac:dyDescent="0.25">
      <c r="A345" s="243">
        <v>92242</v>
      </c>
      <c r="B345" s="242" t="s">
        <v>470</v>
      </c>
      <c r="C345" s="242" t="s">
        <v>373</v>
      </c>
      <c r="D345" s="244">
        <v>300.2</v>
      </c>
    </row>
    <row r="346" spans="1:4" x14ac:dyDescent="0.25">
      <c r="A346" s="243">
        <v>92716</v>
      </c>
      <c r="B346" s="242" t="s">
        <v>471</v>
      </c>
      <c r="C346" s="242" t="s">
        <v>373</v>
      </c>
      <c r="D346" s="244">
        <v>26.34</v>
      </c>
    </row>
    <row r="347" spans="1:4" x14ac:dyDescent="0.25">
      <c r="A347" s="243">
        <v>92960</v>
      </c>
      <c r="B347" s="242" t="s">
        <v>472</v>
      </c>
      <c r="C347" s="242" t="s">
        <v>373</v>
      </c>
      <c r="D347" s="244">
        <v>15.26</v>
      </c>
    </row>
    <row r="348" spans="1:4" x14ac:dyDescent="0.25">
      <c r="A348" s="243">
        <v>92966</v>
      </c>
      <c r="B348" s="242" t="s">
        <v>473</v>
      </c>
      <c r="C348" s="242" t="s">
        <v>373</v>
      </c>
      <c r="D348" s="244">
        <v>14.98</v>
      </c>
    </row>
    <row r="349" spans="1:4" x14ac:dyDescent="0.25">
      <c r="A349" s="243">
        <v>93224</v>
      </c>
      <c r="B349" s="242" t="s">
        <v>474</v>
      </c>
      <c r="C349" s="242" t="s">
        <v>373</v>
      </c>
      <c r="D349" s="244">
        <v>672.74</v>
      </c>
    </row>
    <row r="350" spans="1:4" x14ac:dyDescent="0.25">
      <c r="A350" s="243">
        <v>93233</v>
      </c>
      <c r="B350" s="242" t="s">
        <v>475</v>
      </c>
      <c r="C350" s="242" t="s">
        <v>373</v>
      </c>
      <c r="D350" s="244">
        <v>8.73</v>
      </c>
    </row>
    <row r="351" spans="1:4" x14ac:dyDescent="0.25">
      <c r="A351" s="243">
        <v>93272</v>
      </c>
      <c r="B351" s="242" t="s">
        <v>476</v>
      </c>
      <c r="C351" s="242" t="s">
        <v>373</v>
      </c>
      <c r="D351" s="244">
        <v>86.91</v>
      </c>
    </row>
    <row r="352" spans="1:4" x14ac:dyDescent="0.25">
      <c r="A352" s="243">
        <v>93281</v>
      </c>
      <c r="B352" s="242" t="s">
        <v>477</v>
      </c>
      <c r="C352" s="242" t="s">
        <v>373</v>
      </c>
      <c r="D352" s="244">
        <v>14.15</v>
      </c>
    </row>
    <row r="353" spans="1:4" x14ac:dyDescent="0.25">
      <c r="A353" s="243">
        <v>93287</v>
      </c>
      <c r="B353" s="242" t="s">
        <v>478</v>
      </c>
      <c r="C353" s="242" t="s">
        <v>373</v>
      </c>
      <c r="D353" s="244">
        <v>374.88</v>
      </c>
    </row>
    <row r="354" spans="1:4" x14ac:dyDescent="0.25">
      <c r="A354" s="243">
        <v>93402</v>
      </c>
      <c r="B354" s="242" t="s">
        <v>479</v>
      </c>
      <c r="C354" s="242" t="s">
        <v>373</v>
      </c>
      <c r="D354" s="244">
        <v>177.99</v>
      </c>
    </row>
    <row r="355" spans="1:4" x14ac:dyDescent="0.25">
      <c r="A355" s="243">
        <v>93408</v>
      </c>
      <c r="B355" s="242" t="s">
        <v>10423</v>
      </c>
      <c r="C355" s="242" t="s">
        <v>373</v>
      </c>
      <c r="D355" s="244">
        <v>66.92</v>
      </c>
    </row>
    <row r="356" spans="1:4" x14ac:dyDescent="0.25">
      <c r="A356" s="243">
        <v>93415</v>
      </c>
      <c r="B356" s="242" t="s">
        <v>480</v>
      </c>
      <c r="C356" s="242" t="s">
        <v>373</v>
      </c>
      <c r="D356" s="244">
        <v>14.29</v>
      </c>
    </row>
    <row r="357" spans="1:4" x14ac:dyDescent="0.25">
      <c r="A357" s="243">
        <v>93421</v>
      </c>
      <c r="B357" s="242" t="s">
        <v>481</v>
      </c>
      <c r="C357" s="242" t="s">
        <v>373</v>
      </c>
      <c r="D357" s="244">
        <v>58.68</v>
      </c>
    </row>
    <row r="358" spans="1:4" x14ac:dyDescent="0.25">
      <c r="A358" s="243">
        <v>93427</v>
      </c>
      <c r="B358" s="242" t="s">
        <v>482</v>
      </c>
      <c r="C358" s="242" t="s">
        <v>373</v>
      </c>
      <c r="D358" s="244">
        <v>135.06</v>
      </c>
    </row>
    <row r="359" spans="1:4" x14ac:dyDescent="0.25">
      <c r="A359" s="243">
        <v>93433</v>
      </c>
      <c r="B359" s="242" t="s">
        <v>483</v>
      </c>
      <c r="C359" s="242" t="s">
        <v>373</v>
      </c>
      <c r="D359" s="245">
        <v>2555.79</v>
      </c>
    </row>
    <row r="360" spans="1:4" x14ac:dyDescent="0.25">
      <c r="A360" s="243">
        <v>93439</v>
      </c>
      <c r="B360" s="242" t="s">
        <v>484</v>
      </c>
      <c r="C360" s="242" t="s">
        <v>373</v>
      </c>
      <c r="D360" s="244">
        <v>105.9</v>
      </c>
    </row>
    <row r="361" spans="1:4" x14ac:dyDescent="0.25">
      <c r="A361" s="243">
        <v>95121</v>
      </c>
      <c r="B361" s="242" t="s">
        <v>485</v>
      </c>
      <c r="C361" s="242" t="s">
        <v>373</v>
      </c>
      <c r="D361" s="244">
        <v>212.8</v>
      </c>
    </row>
    <row r="362" spans="1:4" x14ac:dyDescent="0.25">
      <c r="A362" s="243">
        <v>95127</v>
      </c>
      <c r="B362" s="242" t="s">
        <v>486</v>
      </c>
      <c r="C362" s="242" t="s">
        <v>373</v>
      </c>
      <c r="D362" s="244">
        <v>159.81</v>
      </c>
    </row>
    <row r="363" spans="1:4" x14ac:dyDescent="0.25">
      <c r="A363" s="243">
        <v>95133</v>
      </c>
      <c r="B363" s="242" t="s">
        <v>487</v>
      </c>
      <c r="C363" s="242" t="s">
        <v>373</v>
      </c>
      <c r="D363" s="244">
        <v>111.6</v>
      </c>
    </row>
    <row r="364" spans="1:4" x14ac:dyDescent="0.25">
      <c r="A364" s="243">
        <v>95139</v>
      </c>
      <c r="B364" s="242" t="s">
        <v>488</v>
      </c>
      <c r="C364" s="242" t="s">
        <v>373</v>
      </c>
      <c r="D364" s="244">
        <v>7.0000000000000007E-2</v>
      </c>
    </row>
    <row r="365" spans="1:4" x14ac:dyDescent="0.25">
      <c r="A365" s="243">
        <v>95212</v>
      </c>
      <c r="B365" s="242" t="s">
        <v>489</v>
      </c>
      <c r="C365" s="242" t="s">
        <v>373</v>
      </c>
      <c r="D365" s="244">
        <v>95.73</v>
      </c>
    </row>
    <row r="366" spans="1:4" x14ac:dyDescent="0.25">
      <c r="A366" s="243">
        <v>95218</v>
      </c>
      <c r="B366" s="242" t="s">
        <v>490</v>
      </c>
      <c r="C366" s="242" t="s">
        <v>373</v>
      </c>
      <c r="D366" s="244">
        <v>19.760000000000002</v>
      </c>
    </row>
    <row r="367" spans="1:4" x14ac:dyDescent="0.25">
      <c r="A367" s="243">
        <v>95258</v>
      </c>
      <c r="B367" s="242" t="s">
        <v>491</v>
      </c>
      <c r="C367" s="242" t="s">
        <v>373</v>
      </c>
      <c r="D367" s="244">
        <v>14.45</v>
      </c>
    </row>
    <row r="368" spans="1:4" x14ac:dyDescent="0.25">
      <c r="A368" s="243">
        <v>95264</v>
      </c>
      <c r="B368" s="242" t="s">
        <v>492</v>
      </c>
      <c r="C368" s="242" t="s">
        <v>373</v>
      </c>
      <c r="D368" s="244">
        <v>6.47</v>
      </c>
    </row>
    <row r="369" spans="1:4" x14ac:dyDescent="0.25">
      <c r="A369" s="243">
        <v>95270</v>
      </c>
      <c r="B369" s="242" t="s">
        <v>493</v>
      </c>
      <c r="C369" s="242" t="s">
        <v>373</v>
      </c>
      <c r="D369" s="244">
        <v>8.93</v>
      </c>
    </row>
    <row r="370" spans="1:4" x14ac:dyDescent="0.25">
      <c r="A370" s="243">
        <v>95276</v>
      </c>
      <c r="B370" s="242" t="s">
        <v>494</v>
      </c>
      <c r="C370" s="242" t="s">
        <v>373</v>
      </c>
      <c r="D370" s="244">
        <v>2.85</v>
      </c>
    </row>
    <row r="371" spans="1:4" x14ac:dyDescent="0.25">
      <c r="A371" s="243">
        <v>95282</v>
      </c>
      <c r="B371" s="242" t="s">
        <v>495</v>
      </c>
      <c r="C371" s="242" t="s">
        <v>373</v>
      </c>
      <c r="D371" s="244">
        <v>8.9</v>
      </c>
    </row>
    <row r="372" spans="1:4" x14ac:dyDescent="0.25">
      <c r="A372" s="243">
        <v>95620</v>
      </c>
      <c r="B372" s="242" t="s">
        <v>496</v>
      </c>
      <c r="C372" s="242" t="s">
        <v>373</v>
      </c>
      <c r="D372" s="244">
        <v>13.86</v>
      </c>
    </row>
    <row r="373" spans="1:4" x14ac:dyDescent="0.25">
      <c r="A373" s="243">
        <v>95631</v>
      </c>
      <c r="B373" s="242" t="s">
        <v>497</v>
      </c>
      <c r="C373" s="242" t="s">
        <v>373</v>
      </c>
      <c r="D373" s="244">
        <v>153.22</v>
      </c>
    </row>
    <row r="374" spans="1:4" x14ac:dyDescent="0.25">
      <c r="A374" s="243">
        <v>95702</v>
      </c>
      <c r="B374" s="242" t="s">
        <v>498</v>
      </c>
      <c r="C374" s="242" t="s">
        <v>373</v>
      </c>
      <c r="D374" s="244">
        <v>26.95</v>
      </c>
    </row>
    <row r="375" spans="1:4" x14ac:dyDescent="0.25">
      <c r="A375" s="243">
        <v>95708</v>
      </c>
      <c r="B375" s="242" t="s">
        <v>499</v>
      </c>
      <c r="C375" s="242" t="s">
        <v>373</v>
      </c>
      <c r="D375" s="244">
        <v>113.96</v>
      </c>
    </row>
    <row r="376" spans="1:4" x14ac:dyDescent="0.25">
      <c r="A376" s="243">
        <v>95714</v>
      </c>
      <c r="B376" s="242" t="s">
        <v>500</v>
      </c>
      <c r="C376" s="242" t="s">
        <v>373</v>
      </c>
      <c r="D376" s="244">
        <v>174.42</v>
      </c>
    </row>
    <row r="377" spans="1:4" x14ac:dyDescent="0.25">
      <c r="A377" s="243">
        <v>95720</v>
      </c>
      <c r="B377" s="242" t="s">
        <v>501</v>
      </c>
      <c r="C377" s="242" t="s">
        <v>373</v>
      </c>
      <c r="D377" s="244">
        <v>171.21</v>
      </c>
    </row>
    <row r="378" spans="1:4" x14ac:dyDescent="0.25">
      <c r="A378" s="243">
        <v>95872</v>
      </c>
      <c r="B378" s="242" t="s">
        <v>502</v>
      </c>
      <c r="C378" s="242" t="s">
        <v>373</v>
      </c>
      <c r="D378" s="244">
        <v>229.32</v>
      </c>
    </row>
    <row r="379" spans="1:4" x14ac:dyDescent="0.25">
      <c r="A379" s="243">
        <v>96013</v>
      </c>
      <c r="B379" s="242" t="s">
        <v>503</v>
      </c>
      <c r="C379" s="242" t="s">
        <v>373</v>
      </c>
      <c r="D379" s="244">
        <v>187.75</v>
      </c>
    </row>
    <row r="380" spans="1:4" x14ac:dyDescent="0.25">
      <c r="A380" s="243">
        <v>96020</v>
      </c>
      <c r="B380" s="242" t="s">
        <v>504</v>
      </c>
      <c r="C380" s="242" t="s">
        <v>373</v>
      </c>
      <c r="D380" s="244">
        <v>187.36</v>
      </c>
    </row>
    <row r="381" spans="1:4" x14ac:dyDescent="0.25">
      <c r="A381" s="243">
        <v>96028</v>
      </c>
      <c r="B381" s="242" t="s">
        <v>505</v>
      </c>
      <c r="C381" s="242" t="s">
        <v>373</v>
      </c>
      <c r="D381" s="244">
        <v>137.76</v>
      </c>
    </row>
    <row r="382" spans="1:4" x14ac:dyDescent="0.25">
      <c r="A382" s="243">
        <v>96035</v>
      </c>
      <c r="B382" s="242" t="s">
        <v>506</v>
      </c>
      <c r="C382" s="242" t="s">
        <v>373</v>
      </c>
      <c r="D382" s="244">
        <v>192.28</v>
      </c>
    </row>
    <row r="383" spans="1:4" x14ac:dyDescent="0.25">
      <c r="A383" s="243">
        <v>96157</v>
      </c>
      <c r="B383" s="242" t="s">
        <v>507</v>
      </c>
      <c r="C383" s="242" t="s">
        <v>373</v>
      </c>
      <c r="D383" s="244">
        <v>138.15</v>
      </c>
    </row>
    <row r="384" spans="1:4" x14ac:dyDescent="0.25">
      <c r="A384" s="243">
        <v>96158</v>
      </c>
      <c r="B384" s="242" t="s">
        <v>508</v>
      </c>
      <c r="C384" s="242" t="s">
        <v>373</v>
      </c>
      <c r="D384" s="244">
        <v>98.15</v>
      </c>
    </row>
    <row r="385" spans="1:4" x14ac:dyDescent="0.25">
      <c r="A385" s="243">
        <v>96245</v>
      </c>
      <c r="B385" s="242" t="s">
        <v>509</v>
      </c>
      <c r="C385" s="242" t="s">
        <v>373</v>
      </c>
      <c r="D385" s="244">
        <v>63.99</v>
      </c>
    </row>
    <row r="386" spans="1:4" x14ac:dyDescent="0.25">
      <c r="A386" s="243">
        <v>96303</v>
      </c>
      <c r="B386" s="242" t="s">
        <v>510</v>
      </c>
      <c r="C386" s="242" t="s">
        <v>373</v>
      </c>
      <c r="D386" s="244">
        <v>164.64</v>
      </c>
    </row>
    <row r="387" spans="1:4" x14ac:dyDescent="0.25">
      <c r="A387" s="243">
        <v>96463</v>
      </c>
      <c r="B387" s="242" t="s">
        <v>511</v>
      </c>
      <c r="C387" s="242" t="s">
        <v>373</v>
      </c>
      <c r="D387" s="244">
        <v>140.5</v>
      </c>
    </row>
    <row r="388" spans="1:4" x14ac:dyDescent="0.25">
      <c r="A388" s="243">
        <v>98764</v>
      </c>
      <c r="B388" s="242" t="s">
        <v>512</v>
      </c>
      <c r="C388" s="242" t="s">
        <v>373</v>
      </c>
      <c r="D388" s="244">
        <v>4.09</v>
      </c>
    </row>
    <row r="389" spans="1:4" x14ac:dyDescent="0.25">
      <c r="A389" s="243">
        <v>99833</v>
      </c>
      <c r="B389" s="242" t="s">
        <v>5320</v>
      </c>
      <c r="C389" s="242" t="s">
        <v>373</v>
      </c>
      <c r="D389" s="244">
        <v>1.41</v>
      </c>
    </row>
    <row r="390" spans="1:4" x14ac:dyDescent="0.25">
      <c r="A390" s="243">
        <v>100641</v>
      </c>
      <c r="B390" s="242" t="s">
        <v>10424</v>
      </c>
      <c r="C390" s="242" t="s">
        <v>373</v>
      </c>
      <c r="D390" s="244">
        <v>455.87</v>
      </c>
    </row>
    <row r="391" spans="1:4" x14ac:dyDescent="0.25">
      <c r="A391" s="243">
        <v>100647</v>
      </c>
      <c r="B391" s="242" t="s">
        <v>10425</v>
      </c>
      <c r="C391" s="242" t="s">
        <v>373</v>
      </c>
      <c r="D391" s="244">
        <v>942.09</v>
      </c>
    </row>
    <row r="392" spans="1:4" x14ac:dyDescent="0.25">
      <c r="A392" s="243">
        <v>102275</v>
      </c>
      <c r="B392" s="242" t="s">
        <v>10426</v>
      </c>
      <c r="C392" s="242" t="s">
        <v>373</v>
      </c>
      <c r="D392" s="244">
        <v>14.12</v>
      </c>
    </row>
    <row r="393" spans="1:4" x14ac:dyDescent="0.25">
      <c r="A393" s="243">
        <v>5632</v>
      </c>
      <c r="B393" s="242" t="s">
        <v>513</v>
      </c>
      <c r="C393" s="242" t="s">
        <v>514</v>
      </c>
      <c r="D393" s="244">
        <v>51.68</v>
      </c>
    </row>
    <row r="394" spans="1:4" x14ac:dyDescent="0.25">
      <c r="A394" s="243">
        <v>5679</v>
      </c>
      <c r="B394" s="242" t="s">
        <v>515</v>
      </c>
      <c r="C394" s="242" t="s">
        <v>514</v>
      </c>
      <c r="D394" s="244">
        <v>35.86</v>
      </c>
    </row>
    <row r="395" spans="1:4" x14ac:dyDescent="0.25">
      <c r="A395" s="243">
        <v>5681</v>
      </c>
      <c r="B395" s="242" t="s">
        <v>516</v>
      </c>
      <c r="C395" s="242" t="s">
        <v>514</v>
      </c>
      <c r="D395" s="244">
        <v>33.729999999999997</v>
      </c>
    </row>
    <row r="396" spans="1:4" x14ac:dyDescent="0.25">
      <c r="A396" s="243">
        <v>5685</v>
      </c>
      <c r="B396" s="242" t="s">
        <v>517</v>
      </c>
      <c r="C396" s="242" t="s">
        <v>514</v>
      </c>
      <c r="D396" s="244">
        <v>35.299999999999997</v>
      </c>
    </row>
    <row r="397" spans="1:4" x14ac:dyDescent="0.25">
      <c r="A397" s="243">
        <v>5690</v>
      </c>
      <c r="B397" s="242" t="s">
        <v>518</v>
      </c>
      <c r="C397" s="242" t="s">
        <v>514</v>
      </c>
      <c r="D397" s="244">
        <v>3.26</v>
      </c>
    </row>
    <row r="398" spans="1:4" x14ac:dyDescent="0.25">
      <c r="A398" s="243">
        <v>5806</v>
      </c>
      <c r="B398" s="242" t="s">
        <v>519</v>
      </c>
      <c r="C398" s="242" t="s">
        <v>514</v>
      </c>
      <c r="D398" s="244">
        <v>0.22</v>
      </c>
    </row>
    <row r="399" spans="1:4" x14ac:dyDescent="0.25">
      <c r="A399" s="243">
        <v>5826</v>
      </c>
      <c r="B399" s="242" t="s">
        <v>520</v>
      </c>
      <c r="C399" s="242" t="s">
        <v>514</v>
      </c>
      <c r="D399" s="244">
        <v>27.16</v>
      </c>
    </row>
    <row r="400" spans="1:4" x14ac:dyDescent="0.25">
      <c r="A400" s="243">
        <v>5829</v>
      </c>
      <c r="B400" s="242" t="s">
        <v>521</v>
      </c>
      <c r="C400" s="242" t="s">
        <v>514</v>
      </c>
      <c r="D400" s="244">
        <v>107.32</v>
      </c>
    </row>
    <row r="401" spans="1:4" x14ac:dyDescent="0.25">
      <c r="A401" s="243">
        <v>5837</v>
      </c>
      <c r="B401" s="242" t="s">
        <v>522</v>
      </c>
      <c r="C401" s="242" t="s">
        <v>514</v>
      </c>
      <c r="D401" s="244">
        <v>121.24</v>
      </c>
    </row>
    <row r="402" spans="1:4" x14ac:dyDescent="0.25">
      <c r="A402" s="243">
        <v>5841</v>
      </c>
      <c r="B402" s="242" t="s">
        <v>523</v>
      </c>
      <c r="C402" s="242" t="s">
        <v>514</v>
      </c>
      <c r="D402" s="244">
        <v>3.74</v>
      </c>
    </row>
    <row r="403" spans="1:4" x14ac:dyDescent="0.25">
      <c r="A403" s="243">
        <v>5845</v>
      </c>
      <c r="B403" s="242" t="s">
        <v>524</v>
      </c>
      <c r="C403" s="242" t="s">
        <v>514</v>
      </c>
      <c r="D403" s="244">
        <v>29.04</v>
      </c>
    </row>
    <row r="404" spans="1:4" x14ac:dyDescent="0.25">
      <c r="A404" s="243">
        <v>5849</v>
      </c>
      <c r="B404" s="242" t="s">
        <v>525</v>
      </c>
      <c r="C404" s="242" t="s">
        <v>514</v>
      </c>
      <c r="D404" s="244">
        <v>49.26</v>
      </c>
    </row>
    <row r="405" spans="1:4" x14ac:dyDescent="0.25">
      <c r="A405" s="243">
        <v>5853</v>
      </c>
      <c r="B405" s="242" t="s">
        <v>526</v>
      </c>
      <c r="C405" s="242" t="s">
        <v>514</v>
      </c>
      <c r="D405" s="244">
        <v>49.48</v>
      </c>
    </row>
    <row r="406" spans="1:4" x14ac:dyDescent="0.25">
      <c r="A406" s="243">
        <v>5857</v>
      </c>
      <c r="B406" s="242" t="s">
        <v>527</v>
      </c>
      <c r="C406" s="242" t="s">
        <v>514</v>
      </c>
      <c r="D406" s="244">
        <v>131.41</v>
      </c>
    </row>
    <row r="407" spans="1:4" x14ac:dyDescent="0.25">
      <c r="A407" s="243">
        <v>5865</v>
      </c>
      <c r="B407" s="242" t="s">
        <v>528</v>
      </c>
      <c r="C407" s="242" t="s">
        <v>514</v>
      </c>
      <c r="D407" s="244">
        <v>6.61</v>
      </c>
    </row>
    <row r="408" spans="1:4" x14ac:dyDescent="0.25">
      <c r="A408" s="243">
        <v>5869</v>
      </c>
      <c r="B408" s="242" t="s">
        <v>529</v>
      </c>
      <c r="C408" s="242" t="s">
        <v>514</v>
      </c>
      <c r="D408" s="244">
        <v>40.299999999999997</v>
      </c>
    </row>
    <row r="409" spans="1:4" x14ac:dyDescent="0.25">
      <c r="A409" s="243">
        <v>5877</v>
      </c>
      <c r="B409" s="242" t="s">
        <v>530</v>
      </c>
      <c r="C409" s="242" t="s">
        <v>514</v>
      </c>
      <c r="D409" s="244">
        <v>35.18</v>
      </c>
    </row>
    <row r="410" spans="1:4" x14ac:dyDescent="0.25">
      <c r="A410" s="243">
        <v>5881</v>
      </c>
      <c r="B410" s="242" t="s">
        <v>531</v>
      </c>
      <c r="C410" s="242" t="s">
        <v>514</v>
      </c>
      <c r="D410" s="244">
        <v>43.34</v>
      </c>
    </row>
    <row r="411" spans="1:4" x14ac:dyDescent="0.25">
      <c r="A411" s="243">
        <v>5884</v>
      </c>
      <c r="B411" s="242" t="s">
        <v>532</v>
      </c>
      <c r="C411" s="242" t="s">
        <v>514</v>
      </c>
      <c r="D411" s="244">
        <v>34.1</v>
      </c>
    </row>
    <row r="412" spans="1:4" x14ac:dyDescent="0.25">
      <c r="A412" s="243">
        <v>5892</v>
      </c>
      <c r="B412" s="242" t="s">
        <v>533</v>
      </c>
      <c r="C412" s="242" t="s">
        <v>514</v>
      </c>
      <c r="D412" s="244">
        <v>28.22</v>
      </c>
    </row>
    <row r="413" spans="1:4" x14ac:dyDescent="0.25">
      <c r="A413" s="243">
        <v>5896</v>
      </c>
      <c r="B413" s="242" t="s">
        <v>534</v>
      </c>
      <c r="C413" s="242" t="s">
        <v>514</v>
      </c>
      <c r="D413" s="244">
        <v>26</v>
      </c>
    </row>
    <row r="414" spans="1:4" x14ac:dyDescent="0.25">
      <c r="A414" s="243">
        <v>5903</v>
      </c>
      <c r="B414" s="242" t="s">
        <v>535</v>
      </c>
      <c r="C414" s="242" t="s">
        <v>514</v>
      </c>
      <c r="D414" s="244">
        <v>34.840000000000003</v>
      </c>
    </row>
    <row r="415" spans="1:4" x14ac:dyDescent="0.25">
      <c r="A415" s="243">
        <v>5911</v>
      </c>
      <c r="B415" s="242" t="s">
        <v>536</v>
      </c>
      <c r="C415" s="242" t="s">
        <v>514</v>
      </c>
      <c r="D415" s="244">
        <v>17.43</v>
      </c>
    </row>
    <row r="416" spans="1:4" x14ac:dyDescent="0.25">
      <c r="A416" s="243">
        <v>5923</v>
      </c>
      <c r="B416" s="242" t="s">
        <v>537</v>
      </c>
      <c r="C416" s="242" t="s">
        <v>514</v>
      </c>
      <c r="D416" s="244">
        <v>2.5499999999999998</v>
      </c>
    </row>
    <row r="417" spans="1:4" x14ac:dyDescent="0.25">
      <c r="A417" s="243">
        <v>5930</v>
      </c>
      <c r="B417" s="242" t="s">
        <v>538</v>
      </c>
      <c r="C417" s="242" t="s">
        <v>514</v>
      </c>
      <c r="D417" s="244">
        <v>32.04</v>
      </c>
    </row>
    <row r="418" spans="1:4" x14ac:dyDescent="0.25">
      <c r="A418" s="243">
        <v>5934</v>
      </c>
      <c r="B418" s="242" t="s">
        <v>539</v>
      </c>
      <c r="C418" s="242" t="s">
        <v>514</v>
      </c>
      <c r="D418" s="244">
        <v>51.1</v>
      </c>
    </row>
    <row r="419" spans="1:4" x14ac:dyDescent="0.25">
      <c r="A419" s="243">
        <v>5942</v>
      </c>
      <c r="B419" s="242" t="s">
        <v>540</v>
      </c>
      <c r="C419" s="242" t="s">
        <v>514</v>
      </c>
      <c r="D419" s="244">
        <v>40.909999999999997</v>
      </c>
    </row>
    <row r="420" spans="1:4" x14ac:dyDescent="0.25">
      <c r="A420" s="243">
        <v>5946</v>
      </c>
      <c r="B420" s="242" t="s">
        <v>541</v>
      </c>
      <c r="C420" s="242" t="s">
        <v>514</v>
      </c>
      <c r="D420" s="244">
        <v>51.19</v>
      </c>
    </row>
    <row r="421" spans="1:4" x14ac:dyDescent="0.25">
      <c r="A421" s="243">
        <v>5952</v>
      </c>
      <c r="B421" s="242" t="s">
        <v>542</v>
      </c>
      <c r="C421" s="242" t="s">
        <v>514</v>
      </c>
      <c r="D421" s="244">
        <v>12.91</v>
      </c>
    </row>
    <row r="422" spans="1:4" x14ac:dyDescent="0.25">
      <c r="A422" s="243">
        <v>5954</v>
      </c>
      <c r="B422" s="242" t="s">
        <v>543</v>
      </c>
      <c r="C422" s="242" t="s">
        <v>514</v>
      </c>
      <c r="D422" s="244">
        <v>3.64</v>
      </c>
    </row>
    <row r="423" spans="1:4" x14ac:dyDescent="0.25">
      <c r="A423" s="243">
        <v>5961</v>
      </c>
      <c r="B423" s="242" t="s">
        <v>544</v>
      </c>
      <c r="C423" s="242" t="s">
        <v>514</v>
      </c>
      <c r="D423" s="244">
        <v>33.97</v>
      </c>
    </row>
    <row r="424" spans="1:4" x14ac:dyDescent="0.25">
      <c r="A424" s="243">
        <v>6260</v>
      </c>
      <c r="B424" s="242" t="s">
        <v>545</v>
      </c>
      <c r="C424" s="242" t="s">
        <v>514</v>
      </c>
      <c r="D424" s="244">
        <v>30.3</v>
      </c>
    </row>
    <row r="425" spans="1:4" x14ac:dyDescent="0.25">
      <c r="A425" s="243">
        <v>6880</v>
      </c>
      <c r="B425" s="242" t="s">
        <v>546</v>
      </c>
      <c r="C425" s="242" t="s">
        <v>514</v>
      </c>
      <c r="D425" s="244">
        <v>47.64</v>
      </c>
    </row>
    <row r="426" spans="1:4" x14ac:dyDescent="0.25">
      <c r="A426" s="243">
        <v>7031</v>
      </c>
      <c r="B426" s="242" t="s">
        <v>547</v>
      </c>
      <c r="C426" s="242" t="s">
        <v>514</v>
      </c>
      <c r="D426" s="244">
        <v>4.9800000000000004</v>
      </c>
    </row>
    <row r="427" spans="1:4" x14ac:dyDescent="0.25">
      <c r="A427" s="243">
        <v>7043</v>
      </c>
      <c r="B427" s="242" t="s">
        <v>548</v>
      </c>
      <c r="C427" s="242" t="s">
        <v>514</v>
      </c>
      <c r="D427" s="244">
        <v>0.27</v>
      </c>
    </row>
    <row r="428" spans="1:4" x14ac:dyDescent="0.25">
      <c r="A428" s="243">
        <v>7050</v>
      </c>
      <c r="B428" s="242" t="s">
        <v>549</v>
      </c>
      <c r="C428" s="242" t="s">
        <v>514</v>
      </c>
      <c r="D428" s="244">
        <v>43.77</v>
      </c>
    </row>
    <row r="429" spans="1:4" x14ac:dyDescent="0.25">
      <c r="A429" s="243">
        <v>67827</v>
      </c>
      <c r="B429" s="242" t="s">
        <v>550</v>
      </c>
      <c r="C429" s="242" t="s">
        <v>514</v>
      </c>
      <c r="D429" s="244">
        <v>33.07</v>
      </c>
    </row>
    <row r="430" spans="1:4" x14ac:dyDescent="0.25">
      <c r="A430" s="243">
        <v>73395</v>
      </c>
      <c r="B430" s="242" t="s">
        <v>551</v>
      </c>
      <c r="C430" s="242" t="s">
        <v>514</v>
      </c>
      <c r="D430" s="244">
        <v>4.82</v>
      </c>
    </row>
    <row r="431" spans="1:4" x14ac:dyDescent="0.25">
      <c r="A431" s="243">
        <v>83766</v>
      </c>
      <c r="B431" s="242" t="s">
        <v>552</v>
      </c>
      <c r="C431" s="242" t="s">
        <v>514</v>
      </c>
      <c r="D431" s="244">
        <v>27.95</v>
      </c>
    </row>
    <row r="432" spans="1:4" x14ac:dyDescent="0.25">
      <c r="A432" s="243">
        <v>84013</v>
      </c>
      <c r="B432" s="242" t="s">
        <v>553</v>
      </c>
      <c r="C432" s="242" t="s">
        <v>514</v>
      </c>
      <c r="D432" s="244">
        <v>50.08</v>
      </c>
    </row>
    <row r="433" spans="1:4" x14ac:dyDescent="0.25">
      <c r="A433" s="243">
        <v>87446</v>
      </c>
      <c r="B433" s="242" t="s">
        <v>554</v>
      </c>
      <c r="C433" s="242" t="s">
        <v>514</v>
      </c>
      <c r="D433" s="244">
        <v>0.4</v>
      </c>
    </row>
    <row r="434" spans="1:4" x14ac:dyDescent="0.25">
      <c r="A434" s="243">
        <v>88392</v>
      </c>
      <c r="B434" s="242" t="s">
        <v>555</v>
      </c>
      <c r="C434" s="242" t="s">
        <v>514</v>
      </c>
      <c r="D434" s="244">
        <v>0.78</v>
      </c>
    </row>
    <row r="435" spans="1:4" x14ac:dyDescent="0.25">
      <c r="A435" s="243">
        <v>88398</v>
      </c>
      <c r="B435" s="242" t="s">
        <v>556</v>
      </c>
      <c r="C435" s="242" t="s">
        <v>514</v>
      </c>
      <c r="D435" s="244">
        <v>0.93</v>
      </c>
    </row>
    <row r="436" spans="1:4" x14ac:dyDescent="0.25">
      <c r="A436" s="243">
        <v>88404</v>
      </c>
      <c r="B436" s="242" t="s">
        <v>557</v>
      </c>
      <c r="C436" s="242" t="s">
        <v>514</v>
      </c>
      <c r="D436" s="244">
        <v>0.73</v>
      </c>
    </row>
    <row r="437" spans="1:4" x14ac:dyDescent="0.25">
      <c r="A437" s="243">
        <v>88430</v>
      </c>
      <c r="B437" s="242" t="s">
        <v>558</v>
      </c>
      <c r="C437" s="242" t="s">
        <v>514</v>
      </c>
      <c r="D437" s="244">
        <v>4.8499999999999996</v>
      </c>
    </row>
    <row r="438" spans="1:4" x14ac:dyDescent="0.25">
      <c r="A438" s="243">
        <v>88438</v>
      </c>
      <c r="B438" s="242" t="s">
        <v>559</v>
      </c>
      <c r="C438" s="242" t="s">
        <v>514</v>
      </c>
      <c r="D438" s="244">
        <v>6.44</v>
      </c>
    </row>
    <row r="439" spans="1:4" x14ac:dyDescent="0.25">
      <c r="A439" s="243">
        <v>88831</v>
      </c>
      <c r="B439" s="242" t="s">
        <v>560</v>
      </c>
      <c r="C439" s="242" t="s">
        <v>514</v>
      </c>
      <c r="D439" s="244">
        <v>0.28999999999999998</v>
      </c>
    </row>
    <row r="440" spans="1:4" x14ac:dyDescent="0.25">
      <c r="A440" s="243">
        <v>88844</v>
      </c>
      <c r="B440" s="242" t="s">
        <v>561</v>
      </c>
      <c r="C440" s="242" t="s">
        <v>514</v>
      </c>
      <c r="D440" s="244">
        <v>42.54</v>
      </c>
    </row>
    <row r="441" spans="1:4" x14ac:dyDescent="0.25">
      <c r="A441" s="243">
        <v>88908</v>
      </c>
      <c r="B441" s="242" t="s">
        <v>562</v>
      </c>
      <c r="C441" s="242" t="s">
        <v>514</v>
      </c>
      <c r="D441" s="244">
        <v>55.62</v>
      </c>
    </row>
    <row r="442" spans="1:4" x14ac:dyDescent="0.25">
      <c r="A442" s="243">
        <v>89022</v>
      </c>
      <c r="B442" s="242" t="s">
        <v>563</v>
      </c>
      <c r="C442" s="242" t="s">
        <v>514</v>
      </c>
      <c r="D442" s="244">
        <v>0.31</v>
      </c>
    </row>
    <row r="443" spans="1:4" x14ac:dyDescent="0.25">
      <c r="A443" s="243">
        <v>89027</v>
      </c>
      <c r="B443" s="242" t="s">
        <v>564</v>
      </c>
      <c r="C443" s="242" t="s">
        <v>514</v>
      </c>
      <c r="D443" s="244">
        <v>4.04</v>
      </c>
    </row>
    <row r="444" spans="1:4" x14ac:dyDescent="0.25">
      <c r="A444" s="243">
        <v>89031</v>
      </c>
      <c r="B444" s="242" t="s">
        <v>565</v>
      </c>
      <c r="C444" s="242" t="s">
        <v>514</v>
      </c>
      <c r="D444" s="244">
        <v>41.25</v>
      </c>
    </row>
    <row r="445" spans="1:4" x14ac:dyDescent="0.25">
      <c r="A445" s="243">
        <v>89036</v>
      </c>
      <c r="B445" s="242" t="s">
        <v>566</v>
      </c>
      <c r="C445" s="242" t="s">
        <v>514</v>
      </c>
      <c r="D445" s="244">
        <v>24.89</v>
      </c>
    </row>
    <row r="446" spans="1:4" x14ac:dyDescent="0.25">
      <c r="A446" s="243">
        <v>89218</v>
      </c>
      <c r="B446" s="242" t="s">
        <v>567</v>
      </c>
      <c r="C446" s="242" t="s">
        <v>514</v>
      </c>
      <c r="D446" s="244">
        <v>51.35</v>
      </c>
    </row>
    <row r="447" spans="1:4" x14ac:dyDescent="0.25">
      <c r="A447" s="243">
        <v>89226</v>
      </c>
      <c r="B447" s="242" t="s">
        <v>568</v>
      </c>
      <c r="C447" s="242" t="s">
        <v>514</v>
      </c>
      <c r="D447" s="244">
        <v>1.2</v>
      </c>
    </row>
    <row r="448" spans="1:4" x14ac:dyDescent="0.25">
      <c r="A448" s="243">
        <v>89235</v>
      </c>
      <c r="B448" s="242" t="s">
        <v>569</v>
      </c>
      <c r="C448" s="242" t="s">
        <v>514</v>
      </c>
      <c r="D448" s="244">
        <v>160.09</v>
      </c>
    </row>
    <row r="449" spans="1:4" x14ac:dyDescent="0.25">
      <c r="A449" s="243">
        <v>89243</v>
      </c>
      <c r="B449" s="242" t="s">
        <v>570</v>
      </c>
      <c r="C449" s="242" t="s">
        <v>514</v>
      </c>
      <c r="D449" s="244">
        <v>352.5</v>
      </c>
    </row>
    <row r="450" spans="1:4" x14ac:dyDescent="0.25">
      <c r="A450" s="243">
        <v>89251</v>
      </c>
      <c r="B450" s="242" t="s">
        <v>571</v>
      </c>
      <c r="C450" s="242" t="s">
        <v>514</v>
      </c>
      <c r="D450" s="244">
        <v>308.41000000000003</v>
      </c>
    </row>
    <row r="451" spans="1:4" x14ac:dyDescent="0.25">
      <c r="A451" s="243">
        <v>89258</v>
      </c>
      <c r="B451" s="242" t="s">
        <v>572</v>
      </c>
      <c r="C451" s="242" t="s">
        <v>514</v>
      </c>
      <c r="D451" s="244">
        <v>102.25</v>
      </c>
    </row>
    <row r="452" spans="1:4" x14ac:dyDescent="0.25">
      <c r="A452" s="243">
        <v>89273</v>
      </c>
      <c r="B452" s="242" t="s">
        <v>573</v>
      </c>
      <c r="C452" s="242" t="s">
        <v>514</v>
      </c>
      <c r="D452" s="244">
        <v>53.87</v>
      </c>
    </row>
    <row r="453" spans="1:4" x14ac:dyDescent="0.25">
      <c r="A453" s="243">
        <v>89279</v>
      </c>
      <c r="B453" s="242" t="s">
        <v>574</v>
      </c>
      <c r="C453" s="242" t="s">
        <v>514</v>
      </c>
      <c r="D453" s="244">
        <v>1.46</v>
      </c>
    </row>
    <row r="454" spans="1:4" x14ac:dyDescent="0.25">
      <c r="A454" s="243">
        <v>89877</v>
      </c>
      <c r="B454" s="242" t="s">
        <v>575</v>
      </c>
      <c r="C454" s="242" t="s">
        <v>514</v>
      </c>
      <c r="D454" s="244">
        <v>46.96</v>
      </c>
    </row>
    <row r="455" spans="1:4" x14ac:dyDescent="0.25">
      <c r="A455" s="243">
        <v>89884</v>
      </c>
      <c r="B455" s="242" t="s">
        <v>576</v>
      </c>
      <c r="C455" s="242" t="s">
        <v>514</v>
      </c>
      <c r="D455" s="244">
        <v>48.98</v>
      </c>
    </row>
    <row r="456" spans="1:4" x14ac:dyDescent="0.25">
      <c r="A456" s="243">
        <v>90587</v>
      </c>
      <c r="B456" s="242" t="s">
        <v>577</v>
      </c>
      <c r="C456" s="242" t="s">
        <v>514</v>
      </c>
      <c r="D456" s="244">
        <v>0.44</v>
      </c>
    </row>
    <row r="457" spans="1:4" x14ac:dyDescent="0.25">
      <c r="A457" s="243">
        <v>90626</v>
      </c>
      <c r="B457" s="242" t="s">
        <v>578</v>
      </c>
      <c r="C457" s="242" t="s">
        <v>514</v>
      </c>
      <c r="D457" s="244">
        <v>2.33</v>
      </c>
    </row>
    <row r="458" spans="1:4" x14ac:dyDescent="0.25">
      <c r="A458" s="243">
        <v>90632</v>
      </c>
      <c r="B458" s="242" t="s">
        <v>579</v>
      </c>
      <c r="C458" s="242" t="s">
        <v>514</v>
      </c>
      <c r="D458" s="244">
        <v>49.23</v>
      </c>
    </row>
    <row r="459" spans="1:4" x14ac:dyDescent="0.25">
      <c r="A459" s="243">
        <v>90638</v>
      </c>
      <c r="B459" s="242" t="s">
        <v>580</v>
      </c>
      <c r="C459" s="242" t="s">
        <v>514</v>
      </c>
      <c r="D459" s="244">
        <v>3.73</v>
      </c>
    </row>
    <row r="460" spans="1:4" x14ac:dyDescent="0.25">
      <c r="A460" s="243">
        <v>90644</v>
      </c>
      <c r="B460" s="242" t="s">
        <v>581</v>
      </c>
      <c r="C460" s="242" t="s">
        <v>514</v>
      </c>
      <c r="D460" s="244">
        <v>5.58</v>
      </c>
    </row>
    <row r="461" spans="1:4" x14ac:dyDescent="0.25">
      <c r="A461" s="243">
        <v>90651</v>
      </c>
      <c r="B461" s="242" t="s">
        <v>582</v>
      </c>
      <c r="C461" s="242" t="s">
        <v>514</v>
      </c>
      <c r="D461" s="244">
        <v>0.79</v>
      </c>
    </row>
    <row r="462" spans="1:4" x14ac:dyDescent="0.25">
      <c r="A462" s="243">
        <v>90657</v>
      </c>
      <c r="B462" s="242" t="s">
        <v>583</v>
      </c>
      <c r="C462" s="242" t="s">
        <v>514</v>
      </c>
      <c r="D462" s="244">
        <v>3.63</v>
      </c>
    </row>
    <row r="463" spans="1:4" x14ac:dyDescent="0.25">
      <c r="A463" s="243">
        <v>90663</v>
      </c>
      <c r="B463" s="242" t="s">
        <v>584</v>
      </c>
      <c r="C463" s="242" t="s">
        <v>514</v>
      </c>
      <c r="D463" s="244">
        <v>3.89</v>
      </c>
    </row>
    <row r="464" spans="1:4" x14ac:dyDescent="0.25">
      <c r="A464" s="243">
        <v>90669</v>
      </c>
      <c r="B464" s="242" t="s">
        <v>585</v>
      </c>
      <c r="C464" s="242" t="s">
        <v>514</v>
      </c>
      <c r="D464" s="244">
        <v>5.75</v>
      </c>
    </row>
    <row r="465" spans="1:4" x14ac:dyDescent="0.25">
      <c r="A465" s="243">
        <v>90675</v>
      </c>
      <c r="B465" s="242" t="s">
        <v>586</v>
      </c>
      <c r="C465" s="242" t="s">
        <v>514</v>
      </c>
      <c r="D465" s="244">
        <v>177.33</v>
      </c>
    </row>
    <row r="466" spans="1:4" x14ac:dyDescent="0.25">
      <c r="A466" s="243">
        <v>90681</v>
      </c>
      <c r="B466" s="242" t="s">
        <v>587</v>
      </c>
      <c r="C466" s="242" t="s">
        <v>514</v>
      </c>
      <c r="D466" s="244">
        <v>103.45</v>
      </c>
    </row>
    <row r="467" spans="1:4" x14ac:dyDescent="0.25">
      <c r="A467" s="243">
        <v>90687</v>
      </c>
      <c r="B467" s="242" t="s">
        <v>588</v>
      </c>
      <c r="C467" s="242" t="s">
        <v>514</v>
      </c>
      <c r="D467" s="244">
        <v>43.06</v>
      </c>
    </row>
    <row r="468" spans="1:4" x14ac:dyDescent="0.25">
      <c r="A468" s="243">
        <v>90693</v>
      </c>
      <c r="B468" s="242" t="s">
        <v>589</v>
      </c>
      <c r="C468" s="242" t="s">
        <v>514</v>
      </c>
      <c r="D468" s="244">
        <v>28.87</v>
      </c>
    </row>
    <row r="469" spans="1:4" x14ac:dyDescent="0.25">
      <c r="A469" s="243">
        <v>90965</v>
      </c>
      <c r="B469" s="242" t="s">
        <v>590</v>
      </c>
      <c r="C469" s="242" t="s">
        <v>514</v>
      </c>
      <c r="D469" s="244">
        <v>4.8600000000000003</v>
      </c>
    </row>
    <row r="470" spans="1:4" x14ac:dyDescent="0.25">
      <c r="A470" s="243">
        <v>90973</v>
      </c>
      <c r="B470" s="242" t="s">
        <v>591</v>
      </c>
      <c r="C470" s="242" t="s">
        <v>514</v>
      </c>
      <c r="D470" s="244">
        <v>4.88</v>
      </c>
    </row>
    <row r="471" spans="1:4" x14ac:dyDescent="0.25">
      <c r="A471" s="243">
        <v>90982</v>
      </c>
      <c r="B471" s="242" t="s">
        <v>592</v>
      </c>
      <c r="C471" s="242" t="s">
        <v>514</v>
      </c>
      <c r="D471" s="244">
        <v>12.4</v>
      </c>
    </row>
    <row r="472" spans="1:4" x14ac:dyDescent="0.25">
      <c r="A472" s="243">
        <v>91001</v>
      </c>
      <c r="B472" s="242" t="s">
        <v>593</v>
      </c>
      <c r="C472" s="242" t="s">
        <v>514</v>
      </c>
      <c r="D472" s="244">
        <v>5.78</v>
      </c>
    </row>
    <row r="473" spans="1:4" x14ac:dyDescent="0.25">
      <c r="A473" s="243">
        <v>91032</v>
      </c>
      <c r="B473" s="242" t="s">
        <v>594</v>
      </c>
      <c r="C473" s="242" t="s">
        <v>514</v>
      </c>
      <c r="D473" s="244">
        <v>32.43</v>
      </c>
    </row>
    <row r="474" spans="1:4" x14ac:dyDescent="0.25">
      <c r="A474" s="243">
        <v>91278</v>
      </c>
      <c r="B474" s="242" t="s">
        <v>595</v>
      </c>
      <c r="C474" s="242" t="s">
        <v>514</v>
      </c>
      <c r="D474" s="244">
        <v>0.52</v>
      </c>
    </row>
    <row r="475" spans="1:4" x14ac:dyDescent="0.25">
      <c r="A475" s="243">
        <v>91285</v>
      </c>
      <c r="B475" s="242" t="s">
        <v>596</v>
      </c>
      <c r="C475" s="242" t="s">
        <v>514</v>
      </c>
      <c r="D475" s="244">
        <v>0.93</v>
      </c>
    </row>
    <row r="476" spans="1:4" x14ac:dyDescent="0.25">
      <c r="A476" s="243">
        <v>91387</v>
      </c>
      <c r="B476" s="242" t="s">
        <v>597</v>
      </c>
      <c r="C476" s="242" t="s">
        <v>514</v>
      </c>
      <c r="D476" s="244">
        <v>36.71</v>
      </c>
    </row>
    <row r="477" spans="1:4" x14ac:dyDescent="0.25">
      <c r="A477" s="243">
        <v>91395</v>
      </c>
      <c r="B477" s="242" t="s">
        <v>598</v>
      </c>
      <c r="C477" s="242" t="s">
        <v>514</v>
      </c>
      <c r="D477" s="244">
        <v>29.54</v>
      </c>
    </row>
    <row r="478" spans="1:4" x14ac:dyDescent="0.25">
      <c r="A478" s="243">
        <v>91486</v>
      </c>
      <c r="B478" s="242" t="s">
        <v>599</v>
      </c>
      <c r="C478" s="242" t="s">
        <v>514</v>
      </c>
      <c r="D478" s="244">
        <v>35.39</v>
      </c>
    </row>
    <row r="479" spans="1:4" x14ac:dyDescent="0.25">
      <c r="A479" s="243">
        <v>91534</v>
      </c>
      <c r="B479" s="242" t="s">
        <v>600</v>
      </c>
      <c r="C479" s="242" t="s">
        <v>514</v>
      </c>
      <c r="D479" s="244">
        <v>14.18</v>
      </c>
    </row>
    <row r="480" spans="1:4" x14ac:dyDescent="0.25">
      <c r="A480" s="243">
        <v>91635</v>
      </c>
      <c r="B480" s="242" t="s">
        <v>601</v>
      </c>
      <c r="C480" s="242" t="s">
        <v>514</v>
      </c>
      <c r="D480" s="244">
        <v>30.88</v>
      </c>
    </row>
    <row r="481" spans="1:4" x14ac:dyDescent="0.25">
      <c r="A481" s="243">
        <v>91646</v>
      </c>
      <c r="B481" s="242" t="s">
        <v>602</v>
      </c>
      <c r="C481" s="242" t="s">
        <v>514</v>
      </c>
      <c r="D481" s="244">
        <v>52.79</v>
      </c>
    </row>
    <row r="482" spans="1:4" x14ac:dyDescent="0.25">
      <c r="A482" s="243">
        <v>91693</v>
      </c>
      <c r="B482" s="242" t="s">
        <v>603</v>
      </c>
      <c r="C482" s="242" t="s">
        <v>514</v>
      </c>
      <c r="D482" s="244">
        <v>13.5</v>
      </c>
    </row>
    <row r="483" spans="1:4" x14ac:dyDescent="0.25">
      <c r="A483" s="243">
        <v>92044</v>
      </c>
      <c r="B483" s="242" t="s">
        <v>604</v>
      </c>
      <c r="C483" s="242" t="s">
        <v>514</v>
      </c>
      <c r="D483" s="244">
        <v>5.2</v>
      </c>
    </row>
    <row r="484" spans="1:4" x14ac:dyDescent="0.25">
      <c r="A484" s="243">
        <v>92107</v>
      </c>
      <c r="B484" s="242" t="s">
        <v>605</v>
      </c>
      <c r="C484" s="242" t="s">
        <v>514</v>
      </c>
      <c r="D484" s="244">
        <v>36.93</v>
      </c>
    </row>
    <row r="485" spans="1:4" x14ac:dyDescent="0.25">
      <c r="A485" s="243">
        <v>92113</v>
      </c>
      <c r="B485" s="242" t="s">
        <v>606</v>
      </c>
      <c r="C485" s="242" t="s">
        <v>514</v>
      </c>
      <c r="D485" s="244">
        <v>0.87</v>
      </c>
    </row>
    <row r="486" spans="1:4" x14ac:dyDescent="0.25">
      <c r="A486" s="243">
        <v>92119</v>
      </c>
      <c r="B486" s="242" t="s">
        <v>607</v>
      </c>
      <c r="C486" s="242" t="s">
        <v>514</v>
      </c>
      <c r="D486" s="244">
        <v>0.09</v>
      </c>
    </row>
    <row r="487" spans="1:4" x14ac:dyDescent="0.25">
      <c r="A487" s="243">
        <v>92139</v>
      </c>
      <c r="B487" s="242" t="s">
        <v>608</v>
      </c>
      <c r="C487" s="242" t="s">
        <v>514</v>
      </c>
      <c r="D487" s="244">
        <v>25.09</v>
      </c>
    </row>
    <row r="488" spans="1:4" x14ac:dyDescent="0.25">
      <c r="A488" s="243">
        <v>92146</v>
      </c>
      <c r="B488" s="242" t="s">
        <v>609</v>
      </c>
      <c r="C488" s="242" t="s">
        <v>514</v>
      </c>
      <c r="D488" s="244">
        <v>16.920000000000002</v>
      </c>
    </row>
    <row r="489" spans="1:4" x14ac:dyDescent="0.25">
      <c r="A489" s="243">
        <v>92243</v>
      </c>
      <c r="B489" s="242" t="s">
        <v>610</v>
      </c>
      <c r="C489" s="242" t="s">
        <v>514</v>
      </c>
      <c r="D489" s="244">
        <v>43.48</v>
      </c>
    </row>
    <row r="490" spans="1:4" x14ac:dyDescent="0.25">
      <c r="A490" s="243">
        <v>92717</v>
      </c>
      <c r="B490" s="242" t="s">
        <v>611</v>
      </c>
      <c r="C490" s="242" t="s">
        <v>514</v>
      </c>
      <c r="D490" s="244">
        <v>0.4</v>
      </c>
    </row>
    <row r="491" spans="1:4" x14ac:dyDescent="0.25">
      <c r="A491" s="243">
        <v>92961</v>
      </c>
      <c r="B491" s="242" t="s">
        <v>612</v>
      </c>
      <c r="C491" s="242" t="s">
        <v>514</v>
      </c>
      <c r="D491" s="244">
        <v>3.99</v>
      </c>
    </row>
    <row r="492" spans="1:4" x14ac:dyDescent="0.25">
      <c r="A492" s="243">
        <v>92967</v>
      </c>
      <c r="B492" s="242" t="s">
        <v>613</v>
      </c>
      <c r="C492" s="242" t="s">
        <v>514</v>
      </c>
      <c r="D492" s="244">
        <v>12.96</v>
      </c>
    </row>
    <row r="493" spans="1:4" x14ac:dyDescent="0.25">
      <c r="A493" s="243">
        <v>93225</v>
      </c>
      <c r="B493" s="242" t="s">
        <v>614</v>
      </c>
      <c r="C493" s="242" t="s">
        <v>514</v>
      </c>
      <c r="D493" s="244">
        <v>268.3</v>
      </c>
    </row>
    <row r="494" spans="1:4" x14ac:dyDescent="0.25">
      <c r="A494" s="243">
        <v>93234</v>
      </c>
      <c r="B494" s="242" t="s">
        <v>615</v>
      </c>
      <c r="C494" s="242" t="s">
        <v>514</v>
      </c>
      <c r="D494" s="244">
        <v>0.36</v>
      </c>
    </row>
    <row r="495" spans="1:4" x14ac:dyDescent="0.25">
      <c r="A495" s="243">
        <v>93244</v>
      </c>
      <c r="B495" s="242" t="s">
        <v>616</v>
      </c>
      <c r="C495" s="242" t="s">
        <v>514</v>
      </c>
      <c r="D495" s="244">
        <v>36.159999999999997</v>
      </c>
    </row>
    <row r="496" spans="1:4" x14ac:dyDescent="0.25">
      <c r="A496" s="243">
        <v>93274</v>
      </c>
      <c r="B496" s="242" t="s">
        <v>617</v>
      </c>
      <c r="C496" s="242" t="s">
        <v>514</v>
      </c>
      <c r="D496" s="244">
        <v>46.45</v>
      </c>
    </row>
    <row r="497" spans="1:4" x14ac:dyDescent="0.25">
      <c r="A497" s="243">
        <v>93282</v>
      </c>
      <c r="B497" s="242" t="s">
        <v>618</v>
      </c>
      <c r="C497" s="242" t="s">
        <v>514</v>
      </c>
      <c r="D497" s="244">
        <v>13.21</v>
      </c>
    </row>
    <row r="498" spans="1:4" x14ac:dyDescent="0.25">
      <c r="A498" s="243">
        <v>93288</v>
      </c>
      <c r="B498" s="242" t="s">
        <v>619</v>
      </c>
      <c r="C498" s="242" t="s">
        <v>514</v>
      </c>
      <c r="D498" s="244">
        <v>92.32</v>
      </c>
    </row>
    <row r="499" spans="1:4" x14ac:dyDescent="0.25">
      <c r="A499" s="243">
        <v>93403</v>
      </c>
      <c r="B499" s="242" t="s">
        <v>620</v>
      </c>
      <c r="C499" s="242" t="s">
        <v>514</v>
      </c>
      <c r="D499" s="244">
        <v>30.88</v>
      </c>
    </row>
    <row r="500" spans="1:4" x14ac:dyDescent="0.25">
      <c r="A500" s="243">
        <v>93409</v>
      </c>
      <c r="B500" s="242" t="s">
        <v>10427</v>
      </c>
      <c r="C500" s="242" t="s">
        <v>514</v>
      </c>
      <c r="D500" s="244">
        <v>21.88</v>
      </c>
    </row>
    <row r="501" spans="1:4" x14ac:dyDescent="0.25">
      <c r="A501" s="243">
        <v>93416</v>
      </c>
      <c r="B501" s="242" t="s">
        <v>621</v>
      </c>
      <c r="C501" s="242" t="s">
        <v>514</v>
      </c>
      <c r="D501" s="244">
        <v>0.22</v>
      </c>
    </row>
    <row r="502" spans="1:4" x14ac:dyDescent="0.25">
      <c r="A502" s="243">
        <v>93422</v>
      </c>
      <c r="B502" s="242" t="s">
        <v>622</v>
      </c>
      <c r="C502" s="242" t="s">
        <v>514</v>
      </c>
      <c r="D502" s="244">
        <v>3.03</v>
      </c>
    </row>
    <row r="503" spans="1:4" x14ac:dyDescent="0.25">
      <c r="A503" s="243">
        <v>93428</v>
      </c>
      <c r="B503" s="242" t="s">
        <v>623</v>
      </c>
      <c r="C503" s="242" t="s">
        <v>514</v>
      </c>
      <c r="D503" s="244">
        <v>4.29</v>
      </c>
    </row>
    <row r="504" spans="1:4" x14ac:dyDescent="0.25">
      <c r="A504" s="243">
        <v>93434</v>
      </c>
      <c r="B504" s="242" t="s">
        <v>624</v>
      </c>
      <c r="C504" s="242" t="s">
        <v>514</v>
      </c>
      <c r="D504" s="244">
        <v>155.25</v>
      </c>
    </row>
    <row r="505" spans="1:4" x14ac:dyDescent="0.25">
      <c r="A505" s="243">
        <v>93440</v>
      </c>
      <c r="B505" s="242" t="s">
        <v>625</v>
      </c>
      <c r="C505" s="242" t="s">
        <v>514</v>
      </c>
      <c r="D505" s="244">
        <v>74.989999999999995</v>
      </c>
    </row>
    <row r="506" spans="1:4" x14ac:dyDescent="0.25">
      <c r="A506" s="243">
        <v>95122</v>
      </c>
      <c r="B506" s="242" t="s">
        <v>626</v>
      </c>
      <c r="C506" s="242" t="s">
        <v>514</v>
      </c>
      <c r="D506" s="244">
        <v>114.11</v>
      </c>
    </row>
    <row r="507" spans="1:4" x14ac:dyDescent="0.25">
      <c r="A507" s="243">
        <v>95128</v>
      </c>
      <c r="B507" s="242" t="s">
        <v>627</v>
      </c>
      <c r="C507" s="242" t="s">
        <v>514</v>
      </c>
      <c r="D507" s="244">
        <v>28.44</v>
      </c>
    </row>
    <row r="508" spans="1:4" x14ac:dyDescent="0.25">
      <c r="A508" s="243">
        <v>95140</v>
      </c>
      <c r="B508" s="242" t="s">
        <v>628</v>
      </c>
      <c r="C508" s="242" t="s">
        <v>514</v>
      </c>
      <c r="D508" s="244">
        <v>0.04</v>
      </c>
    </row>
    <row r="509" spans="1:4" x14ac:dyDescent="0.25">
      <c r="A509" s="243">
        <v>95213</v>
      </c>
      <c r="B509" s="242" t="s">
        <v>629</v>
      </c>
      <c r="C509" s="242" t="s">
        <v>514</v>
      </c>
      <c r="D509" s="244">
        <v>50.91</v>
      </c>
    </row>
    <row r="510" spans="1:4" x14ac:dyDescent="0.25">
      <c r="A510" s="243">
        <v>95219</v>
      </c>
      <c r="B510" s="242" t="s">
        <v>630</v>
      </c>
      <c r="C510" s="242" t="s">
        <v>514</v>
      </c>
      <c r="D510" s="244">
        <v>19.03</v>
      </c>
    </row>
    <row r="511" spans="1:4" x14ac:dyDescent="0.25">
      <c r="A511" s="243">
        <v>95259</v>
      </c>
      <c r="B511" s="242" t="s">
        <v>631</v>
      </c>
      <c r="C511" s="242" t="s">
        <v>514</v>
      </c>
      <c r="D511" s="244">
        <v>12.71</v>
      </c>
    </row>
    <row r="512" spans="1:4" x14ac:dyDescent="0.25">
      <c r="A512" s="243">
        <v>95265</v>
      </c>
      <c r="B512" s="242" t="s">
        <v>632</v>
      </c>
      <c r="C512" s="242" t="s">
        <v>514</v>
      </c>
      <c r="D512" s="244">
        <v>0.71</v>
      </c>
    </row>
    <row r="513" spans="1:4" x14ac:dyDescent="0.25">
      <c r="A513" s="243">
        <v>95271</v>
      </c>
      <c r="B513" s="242" t="s">
        <v>633</v>
      </c>
      <c r="C513" s="242" t="s">
        <v>514</v>
      </c>
      <c r="D513" s="244">
        <v>0.46</v>
      </c>
    </row>
    <row r="514" spans="1:4" x14ac:dyDescent="0.25">
      <c r="A514" s="243">
        <v>95277</v>
      </c>
      <c r="B514" s="242" t="s">
        <v>634</v>
      </c>
      <c r="C514" s="242" t="s">
        <v>514</v>
      </c>
      <c r="D514" s="244">
        <v>0.45</v>
      </c>
    </row>
    <row r="515" spans="1:4" x14ac:dyDescent="0.25">
      <c r="A515" s="243">
        <v>95283</v>
      </c>
      <c r="B515" s="242" t="s">
        <v>635</v>
      </c>
      <c r="C515" s="242" t="s">
        <v>514</v>
      </c>
      <c r="D515" s="244">
        <v>0.49</v>
      </c>
    </row>
    <row r="516" spans="1:4" x14ac:dyDescent="0.25">
      <c r="A516" s="243">
        <v>95621</v>
      </c>
      <c r="B516" s="242" t="s">
        <v>636</v>
      </c>
      <c r="C516" s="242" t="s">
        <v>514</v>
      </c>
      <c r="D516" s="244">
        <v>12.43</v>
      </c>
    </row>
    <row r="517" spans="1:4" x14ac:dyDescent="0.25">
      <c r="A517" s="243">
        <v>95632</v>
      </c>
      <c r="B517" s="242" t="s">
        <v>637</v>
      </c>
      <c r="C517" s="242" t="s">
        <v>514</v>
      </c>
      <c r="D517" s="244">
        <v>46.17</v>
      </c>
    </row>
    <row r="518" spans="1:4" x14ac:dyDescent="0.25">
      <c r="A518" s="243">
        <v>95703</v>
      </c>
      <c r="B518" s="242" t="s">
        <v>638</v>
      </c>
      <c r="C518" s="242" t="s">
        <v>514</v>
      </c>
      <c r="D518" s="244">
        <v>18.59</v>
      </c>
    </row>
    <row r="519" spans="1:4" x14ac:dyDescent="0.25">
      <c r="A519" s="243">
        <v>95709</v>
      </c>
      <c r="B519" s="242" t="s">
        <v>639</v>
      </c>
      <c r="C519" s="242" t="s">
        <v>514</v>
      </c>
      <c r="D519" s="244">
        <v>47.74</v>
      </c>
    </row>
    <row r="520" spans="1:4" x14ac:dyDescent="0.25">
      <c r="A520" s="243">
        <v>95715</v>
      </c>
      <c r="B520" s="242" t="s">
        <v>640</v>
      </c>
      <c r="C520" s="242" t="s">
        <v>514</v>
      </c>
      <c r="D520" s="244">
        <v>57.72</v>
      </c>
    </row>
    <row r="521" spans="1:4" x14ac:dyDescent="0.25">
      <c r="A521" s="243">
        <v>95721</v>
      </c>
      <c r="B521" s="242" t="s">
        <v>641</v>
      </c>
      <c r="C521" s="242" t="s">
        <v>514</v>
      </c>
      <c r="D521" s="244">
        <v>56.19</v>
      </c>
    </row>
    <row r="522" spans="1:4" x14ac:dyDescent="0.25">
      <c r="A522" s="243">
        <v>95873</v>
      </c>
      <c r="B522" s="242" t="s">
        <v>642</v>
      </c>
      <c r="C522" s="242" t="s">
        <v>514</v>
      </c>
      <c r="D522" s="244">
        <v>6.88</v>
      </c>
    </row>
    <row r="523" spans="1:4" x14ac:dyDescent="0.25">
      <c r="A523" s="243">
        <v>96014</v>
      </c>
      <c r="B523" s="242" t="s">
        <v>643</v>
      </c>
      <c r="C523" s="242" t="s">
        <v>514</v>
      </c>
      <c r="D523" s="244">
        <v>32.61</v>
      </c>
    </row>
    <row r="524" spans="1:4" x14ac:dyDescent="0.25">
      <c r="A524" s="243">
        <v>96021</v>
      </c>
      <c r="B524" s="242" t="s">
        <v>644</v>
      </c>
      <c r="C524" s="242" t="s">
        <v>514</v>
      </c>
      <c r="D524" s="244">
        <v>32.42</v>
      </c>
    </row>
    <row r="525" spans="1:4" x14ac:dyDescent="0.25">
      <c r="A525" s="243">
        <v>96029</v>
      </c>
      <c r="B525" s="242" t="s">
        <v>645</v>
      </c>
      <c r="C525" s="242" t="s">
        <v>514</v>
      </c>
      <c r="D525" s="244">
        <v>28.27</v>
      </c>
    </row>
    <row r="526" spans="1:4" x14ac:dyDescent="0.25">
      <c r="A526" s="243">
        <v>96036</v>
      </c>
      <c r="B526" s="242" t="s">
        <v>646</v>
      </c>
      <c r="C526" s="242" t="s">
        <v>514</v>
      </c>
      <c r="D526" s="244">
        <v>39.979999999999997</v>
      </c>
    </row>
    <row r="527" spans="1:4" x14ac:dyDescent="0.25">
      <c r="A527" s="243">
        <v>96155</v>
      </c>
      <c r="B527" s="242" t="s">
        <v>647</v>
      </c>
      <c r="C527" s="242" t="s">
        <v>514</v>
      </c>
      <c r="D527" s="244">
        <v>28.46</v>
      </c>
    </row>
    <row r="528" spans="1:4" x14ac:dyDescent="0.25">
      <c r="A528" s="243">
        <v>96156</v>
      </c>
      <c r="B528" s="242" t="s">
        <v>648</v>
      </c>
      <c r="C528" s="242" t="s">
        <v>514</v>
      </c>
      <c r="D528" s="244">
        <v>34.06</v>
      </c>
    </row>
    <row r="529" spans="1:4" x14ac:dyDescent="0.25">
      <c r="A529" s="243">
        <v>96159</v>
      </c>
      <c r="B529" s="242" t="s">
        <v>649</v>
      </c>
      <c r="C529" s="242" t="s">
        <v>514</v>
      </c>
      <c r="D529" s="244">
        <v>42.68</v>
      </c>
    </row>
    <row r="530" spans="1:4" x14ac:dyDescent="0.25">
      <c r="A530" s="243">
        <v>96246</v>
      </c>
      <c r="B530" s="242" t="s">
        <v>650</v>
      </c>
      <c r="C530" s="242" t="s">
        <v>514</v>
      </c>
      <c r="D530" s="244">
        <v>32.61</v>
      </c>
    </row>
    <row r="531" spans="1:4" x14ac:dyDescent="0.25">
      <c r="A531" s="243">
        <v>96302</v>
      </c>
      <c r="B531" s="242" t="s">
        <v>651</v>
      </c>
      <c r="C531" s="242" t="s">
        <v>514</v>
      </c>
      <c r="D531" s="244">
        <v>66.84</v>
      </c>
    </row>
    <row r="532" spans="1:4" x14ac:dyDescent="0.25">
      <c r="A532" s="243">
        <v>96464</v>
      </c>
      <c r="B532" s="242" t="s">
        <v>652</v>
      </c>
      <c r="C532" s="242" t="s">
        <v>514</v>
      </c>
      <c r="D532" s="244">
        <v>49.75</v>
      </c>
    </row>
    <row r="533" spans="1:4" x14ac:dyDescent="0.25">
      <c r="A533" s="243">
        <v>98765</v>
      </c>
      <c r="B533" s="242" t="s">
        <v>653</v>
      </c>
      <c r="C533" s="242" t="s">
        <v>514</v>
      </c>
      <c r="D533" s="244">
        <v>0.16</v>
      </c>
    </row>
    <row r="534" spans="1:4" x14ac:dyDescent="0.25">
      <c r="A534" s="243">
        <v>99834</v>
      </c>
      <c r="B534" s="242" t="s">
        <v>5321</v>
      </c>
      <c r="C534" s="242" t="s">
        <v>514</v>
      </c>
      <c r="D534" s="244">
        <v>0.19</v>
      </c>
    </row>
    <row r="535" spans="1:4" x14ac:dyDescent="0.25">
      <c r="A535" s="243">
        <v>100642</v>
      </c>
      <c r="B535" s="242" t="s">
        <v>10428</v>
      </c>
      <c r="C535" s="242" t="s">
        <v>514</v>
      </c>
      <c r="D535" s="244">
        <v>118.55</v>
      </c>
    </row>
    <row r="536" spans="1:4" x14ac:dyDescent="0.25">
      <c r="A536" s="243">
        <v>100648</v>
      </c>
      <c r="B536" s="242" t="s">
        <v>10429</v>
      </c>
      <c r="C536" s="242" t="s">
        <v>514</v>
      </c>
      <c r="D536" s="244">
        <v>288.97000000000003</v>
      </c>
    </row>
    <row r="537" spans="1:4" x14ac:dyDescent="0.25">
      <c r="A537" s="243">
        <v>102274</v>
      </c>
      <c r="B537" s="242" t="s">
        <v>10430</v>
      </c>
      <c r="C537" s="242" t="s">
        <v>514</v>
      </c>
      <c r="D537" s="244">
        <v>12.2</v>
      </c>
    </row>
    <row r="538" spans="1:4" x14ac:dyDescent="0.25">
      <c r="A538" s="243">
        <v>5089</v>
      </c>
      <c r="B538" s="242" t="s">
        <v>654</v>
      </c>
      <c r="C538" s="242" t="s">
        <v>655</v>
      </c>
      <c r="D538" s="244">
        <v>25.05</v>
      </c>
    </row>
    <row r="539" spans="1:4" x14ac:dyDescent="0.25">
      <c r="A539" s="243">
        <v>5627</v>
      </c>
      <c r="B539" s="242" t="s">
        <v>656</v>
      </c>
      <c r="C539" s="242" t="s">
        <v>655</v>
      </c>
      <c r="D539" s="244">
        <v>30.81</v>
      </c>
    </row>
    <row r="540" spans="1:4" x14ac:dyDescent="0.25">
      <c r="A540" s="243">
        <v>5628</v>
      </c>
      <c r="B540" s="242" t="s">
        <v>657</v>
      </c>
      <c r="C540" s="242" t="s">
        <v>655</v>
      </c>
      <c r="D540" s="244">
        <v>4.18</v>
      </c>
    </row>
    <row r="541" spans="1:4" x14ac:dyDescent="0.25">
      <c r="A541" s="243">
        <v>5629</v>
      </c>
      <c r="B541" s="242" t="s">
        <v>658</v>
      </c>
      <c r="C541" s="242" t="s">
        <v>655</v>
      </c>
      <c r="D541" s="244">
        <v>38.520000000000003</v>
      </c>
    </row>
    <row r="542" spans="1:4" x14ac:dyDescent="0.25">
      <c r="A542" s="243">
        <v>5630</v>
      </c>
      <c r="B542" s="242" t="s">
        <v>659</v>
      </c>
      <c r="C542" s="242" t="s">
        <v>655</v>
      </c>
      <c r="D542" s="244">
        <v>51.26</v>
      </c>
    </row>
    <row r="543" spans="1:4" x14ac:dyDescent="0.25">
      <c r="A543" s="243">
        <v>5658</v>
      </c>
      <c r="B543" s="242" t="s">
        <v>660</v>
      </c>
      <c r="C543" s="242" t="s">
        <v>655</v>
      </c>
      <c r="D543" s="244">
        <v>1.98</v>
      </c>
    </row>
    <row r="544" spans="1:4" x14ac:dyDescent="0.25">
      <c r="A544" s="243">
        <v>5664</v>
      </c>
      <c r="B544" s="242" t="s">
        <v>661</v>
      </c>
      <c r="C544" s="242" t="s">
        <v>655</v>
      </c>
      <c r="D544" s="244">
        <v>21.1</v>
      </c>
    </row>
    <row r="545" spans="1:4" x14ac:dyDescent="0.25">
      <c r="A545" s="243">
        <v>5667</v>
      </c>
      <c r="B545" s="242" t="s">
        <v>662</v>
      </c>
      <c r="C545" s="242" t="s">
        <v>655</v>
      </c>
      <c r="D545" s="244">
        <v>18.760000000000002</v>
      </c>
    </row>
    <row r="546" spans="1:4" x14ac:dyDescent="0.25">
      <c r="A546" s="243">
        <v>5668</v>
      </c>
      <c r="B546" s="242" t="s">
        <v>663</v>
      </c>
      <c r="C546" s="242" t="s">
        <v>655</v>
      </c>
      <c r="D546" s="244">
        <v>39.22</v>
      </c>
    </row>
    <row r="547" spans="1:4" x14ac:dyDescent="0.25">
      <c r="A547" s="243">
        <v>5674</v>
      </c>
      <c r="B547" s="242" t="s">
        <v>664</v>
      </c>
      <c r="C547" s="242" t="s">
        <v>655</v>
      </c>
      <c r="D547" s="244">
        <v>24.09</v>
      </c>
    </row>
    <row r="548" spans="1:4" x14ac:dyDescent="0.25">
      <c r="A548" s="243">
        <v>5692</v>
      </c>
      <c r="B548" s="242" t="s">
        <v>665</v>
      </c>
      <c r="C548" s="242" t="s">
        <v>655</v>
      </c>
      <c r="D548" s="244">
        <v>0.22</v>
      </c>
    </row>
    <row r="549" spans="1:4" x14ac:dyDescent="0.25">
      <c r="A549" s="243">
        <v>5693</v>
      </c>
      <c r="B549" s="242" t="s">
        <v>666</v>
      </c>
      <c r="C549" s="242" t="s">
        <v>655</v>
      </c>
      <c r="D549" s="244">
        <v>7.95</v>
      </c>
    </row>
    <row r="550" spans="1:4" x14ac:dyDescent="0.25">
      <c r="A550" s="243">
        <v>5695</v>
      </c>
      <c r="B550" s="242" t="s">
        <v>667</v>
      </c>
      <c r="C550" s="242" t="s">
        <v>655</v>
      </c>
      <c r="D550" s="244">
        <v>30.49</v>
      </c>
    </row>
    <row r="551" spans="1:4" x14ac:dyDescent="0.25">
      <c r="A551" s="243">
        <v>5703</v>
      </c>
      <c r="B551" s="242" t="s">
        <v>668</v>
      </c>
      <c r="C551" s="242" t="s">
        <v>655</v>
      </c>
      <c r="D551" s="244">
        <v>19.510000000000002</v>
      </c>
    </row>
    <row r="552" spans="1:4" x14ac:dyDescent="0.25">
      <c r="A552" s="243">
        <v>5705</v>
      </c>
      <c r="B552" s="242" t="s">
        <v>669</v>
      </c>
      <c r="C552" s="242" t="s">
        <v>655</v>
      </c>
      <c r="D552" s="244">
        <v>18.86</v>
      </c>
    </row>
    <row r="553" spans="1:4" x14ac:dyDescent="0.25">
      <c r="A553" s="243">
        <v>5707</v>
      </c>
      <c r="B553" s="242" t="s">
        <v>670</v>
      </c>
      <c r="C553" s="242" t="s">
        <v>655</v>
      </c>
      <c r="D553" s="244">
        <v>46.42</v>
      </c>
    </row>
    <row r="554" spans="1:4" x14ac:dyDescent="0.25">
      <c r="A554" s="243">
        <v>5710</v>
      </c>
      <c r="B554" s="242" t="s">
        <v>671</v>
      </c>
      <c r="C554" s="242" t="s">
        <v>655</v>
      </c>
      <c r="D554" s="244">
        <v>143.27000000000001</v>
      </c>
    </row>
    <row r="555" spans="1:4" x14ac:dyDescent="0.25">
      <c r="A555" s="243">
        <v>5711</v>
      </c>
      <c r="B555" s="242" t="s">
        <v>672</v>
      </c>
      <c r="C555" s="242" t="s">
        <v>655</v>
      </c>
      <c r="D555" s="244">
        <v>70.819999999999993</v>
      </c>
    </row>
    <row r="556" spans="1:4" x14ac:dyDescent="0.25">
      <c r="A556" s="243">
        <v>5714</v>
      </c>
      <c r="B556" s="242" t="s">
        <v>673</v>
      </c>
      <c r="C556" s="242" t="s">
        <v>655</v>
      </c>
      <c r="D556" s="244">
        <v>10.96</v>
      </c>
    </row>
    <row r="557" spans="1:4" x14ac:dyDescent="0.25">
      <c r="A557" s="243">
        <v>5715</v>
      </c>
      <c r="B557" s="242" t="s">
        <v>674</v>
      </c>
      <c r="C557" s="242" t="s">
        <v>655</v>
      </c>
      <c r="D557" s="244">
        <v>95.29</v>
      </c>
    </row>
    <row r="558" spans="1:4" x14ac:dyDescent="0.25">
      <c r="A558" s="243">
        <v>5718</v>
      </c>
      <c r="B558" s="242" t="s">
        <v>675</v>
      </c>
      <c r="C558" s="242" t="s">
        <v>655</v>
      </c>
      <c r="D558" s="244">
        <v>84.53</v>
      </c>
    </row>
    <row r="559" spans="1:4" x14ac:dyDescent="0.25">
      <c r="A559" s="243">
        <v>5721</v>
      </c>
      <c r="B559" s="242" t="s">
        <v>676</v>
      </c>
      <c r="C559" s="242" t="s">
        <v>655</v>
      </c>
      <c r="D559" s="244">
        <v>74.58</v>
      </c>
    </row>
    <row r="560" spans="1:4" x14ac:dyDescent="0.25">
      <c r="A560" s="243">
        <v>5722</v>
      </c>
      <c r="B560" s="242" t="s">
        <v>677</v>
      </c>
      <c r="C560" s="242" t="s">
        <v>655</v>
      </c>
      <c r="D560" s="244">
        <v>172.5</v>
      </c>
    </row>
    <row r="561" spans="1:4" x14ac:dyDescent="0.25">
      <c r="A561" s="243">
        <v>5724</v>
      </c>
      <c r="B561" s="242" t="s">
        <v>678</v>
      </c>
      <c r="C561" s="242" t="s">
        <v>655</v>
      </c>
      <c r="D561" s="244">
        <v>40.53</v>
      </c>
    </row>
    <row r="562" spans="1:4" x14ac:dyDescent="0.25">
      <c r="A562" s="243">
        <v>5727</v>
      </c>
      <c r="B562" s="242" t="s">
        <v>679</v>
      </c>
      <c r="C562" s="242" t="s">
        <v>655</v>
      </c>
      <c r="D562" s="244">
        <v>7.27</v>
      </c>
    </row>
    <row r="563" spans="1:4" x14ac:dyDescent="0.25">
      <c r="A563" s="243">
        <v>5729</v>
      </c>
      <c r="B563" s="242" t="s">
        <v>680</v>
      </c>
      <c r="C563" s="242" t="s">
        <v>655</v>
      </c>
      <c r="D563" s="244">
        <v>29.58</v>
      </c>
    </row>
    <row r="564" spans="1:4" x14ac:dyDescent="0.25">
      <c r="A564" s="243">
        <v>5730</v>
      </c>
      <c r="B564" s="242" t="s">
        <v>681</v>
      </c>
      <c r="C564" s="242" t="s">
        <v>655</v>
      </c>
      <c r="D564" s="244">
        <v>32.93</v>
      </c>
    </row>
    <row r="565" spans="1:4" x14ac:dyDescent="0.25">
      <c r="A565" s="243">
        <v>5735</v>
      </c>
      <c r="B565" s="242" t="s">
        <v>682</v>
      </c>
      <c r="C565" s="242" t="s">
        <v>655</v>
      </c>
      <c r="D565" s="244">
        <v>20.350000000000001</v>
      </c>
    </row>
    <row r="566" spans="1:4" x14ac:dyDescent="0.25">
      <c r="A566" s="243">
        <v>5736</v>
      </c>
      <c r="B566" s="242" t="s">
        <v>683</v>
      </c>
      <c r="C566" s="242" t="s">
        <v>655</v>
      </c>
      <c r="D566" s="244">
        <v>35.979999999999997</v>
      </c>
    </row>
    <row r="567" spans="1:4" x14ac:dyDescent="0.25">
      <c r="A567" s="243">
        <v>5738</v>
      </c>
      <c r="B567" s="242" t="s">
        <v>684</v>
      </c>
      <c r="C567" s="242" t="s">
        <v>655</v>
      </c>
      <c r="D567" s="244">
        <v>26.31</v>
      </c>
    </row>
    <row r="568" spans="1:4" x14ac:dyDescent="0.25">
      <c r="A568" s="243">
        <v>5739</v>
      </c>
      <c r="B568" s="242" t="s">
        <v>685</v>
      </c>
      <c r="C568" s="242" t="s">
        <v>655</v>
      </c>
      <c r="D568" s="244">
        <v>32.92</v>
      </c>
    </row>
    <row r="569" spans="1:4" x14ac:dyDescent="0.25">
      <c r="A569" s="243">
        <v>5741</v>
      </c>
      <c r="B569" s="242" t="s">
        <v>686</v>
      </c>
      <c r="C569" s="242" t="s">
        <v>655</v>
      </c>
      <c r="D569" s="244">
        <v>31.12</v>
      </c>
    </row>
    <row r="570" spans="1:4" x14ac:dyDescent="0.25">
      <c r="A570" s="243">
        <v>5742</v>
      </c>
      <c r="B570" s="242" t="s">
        <v>687</v>
      </c>
      <c r="C570" s="242" t="s">
        <v>655</v>
      </c>
      <c r="D570" s="244">
        <v>21.94</v>
      </c>
    </row>
    <row r="571" spans="1:4" x14ac:dyDescent="0.25">
      <c r="A571" s="243">
        <v>5747</v>
      </c>
      <c r="B571" s="242" t="s">
        <v>688</v>
      </c>
      <c r="C571" s="242" t="s">
        <v>655</v>
      </c>
      <c r="D571" s="244">
        <v>125.8</v>
      </c>
    </row>
    <row r="572" spans="1:4" x14ac:dyDescent="0.25">
      <c r="A572" s="243">
        <v>5751</v>
      </c>
      <c r="B572" s="242" t="s">
        <v>689</v>
      </c>
      <c r="C572" s="242" t="s">
        <v>655</v>
      </c>
      <c r="D572" s="244">
        <v>20.37</v>
      </c>
    </row>
    <row r="573" spans="1:4" x14ac:dyDescent="0.25">
      <c r="A573" s="243">
        <v>5754</v>
      </c>
      <c r="B573" s="242" t="s">
        <v>690</v>
      </c>
      <c r="C573" s="242" t="s">
        <v>655</v>
      </c>
      <c r="D573" s="244">
        <v>17.16</v>
      </c>
    </row>
    <row r="574" spans="1:4" x14ac:dyDescent="0.25">
      <c r="A574" s="243">
        <v>5763</v>
      </c>
      <c r="B574" s="242" t="s">
        <v>691</v>
      </c>
      <c r="C574" s="242" t="s">
        <v>655</v>
      </c>
      <c r="D574" s="244">
        <v>30.01</v>
      </c>
    </row>
    <row r="575" spans="1:4" x14ac:dyDescent="0.25">
      <c r="A575" s="243">
        <v>5765</v>
      </c>
      <c r="B575" s="242" t="s">
        <v>692</v>
      </c>
      <c r="C575" s="242" t="s">
        <v>655</v>
      </c>
      <c r="D575" s="244">
        <v>2.19</v>
      </c>
    </row>
    <row r="576" spans="1:4" x14ac:dyDescent="0.25">
      <c r="A576" s="243">
        <v>5766</v>
      </c>
      <c r="B576" s="242" t="s">
        <v>693</v>
      </c>
      <c r="C576" s="242" t="s">
        <v>655</v>
      </c>
      <c r="D576" s="244">
        <v>3.97</v>
      </c>
    </row>
    <row r="577" spans="1:4" x14ac:dyDescent="0.25">
      <c r="A577" s="243">
        <v>5779</v>
      </c>
      <c r="B577" s="242" t="s">
        <v>694</v>
      </c>
      <c r="C577" s="242" t="s">
        <v>655</v>
      </c>
      <c r="D577" s="244">
        <v>44.33</v>
      </c>
    </row>
    <row r="578" spans="1:4" x14ac:dyDescent="0.25">
      <c r="A578" s="243">
        <v>5787</v>
      </c>
      <c r="B578" s="242" t="s">
        <v>695</v>
      </c>
      <c r="C578" s="242" t="s">
        <v>655</v>
      </c>
      <c r="D578" s="244">
        <v>55.97</v>
      </c>
    </row>
    <row r="579" spans="1:4" x14ac:dyDescent="0.25">
      <c r="A579" s="243">
        <v>5797</v>
      </c>
      <c r="B579" s="242" t="s">
        <v>696</v>
      </c>
      <c r="C579" s="242" t="s">
        <v>655</v>
      </c>
      <c r="D579" s="244">
        <v>4</v>
      </c>
    </row>
    <row r="580" spans="1:4" x14ac:dyDescent="0.25">
      <c r="A580" s="243">
        <v>5800</v>
      </c>
      <c r="B580" s="242" t="s">
        <v>697</v>
      </c>
      <c r="C580" s="242" t="s">
        <v>655</v>
      </c>
      <c r="D580" s="244">
        <v>0.3</v>
      </c>
    </row>
    <row r="581" spans="1:4" x14ac:dyDescent="0.25">
      <c r="A581" s="243">
        <v>7032</v>
      </c>
      <c r="B581" s="242" t="s">
        <v>698</v>
      </c>
      <c r="C581" s="242" t="s">
        <v>655</v>
      </c>
      <c r="D581" s="244">
        <v>4.2699999999999996</v>
      </c>
    </row>
    <row r="582" spans="1:4" x14ac:dyDescent="0.25">
      <c r="A582" s="243">
        <v>7033</v>
      </c>
      <c r="B582" s="242" t="s">
        <v>699</v>
      </c>
      <c r="C582" s="242" t="s">
        <v>655</v>
      </c>
      <c r="D582" s="244">
        <v>0.71</v>
      </c>
    </row>
    <row r="583" spans="1:4" x14ac:dyDescent="0.25">
      <c r="A583" s="243">
        <v>7034</v>
      </c>
      <c r="B583" s="242" t="s">
        <v>700</v>
      </c>
      <c r="C583" s="242" t="s">
        <v>655</v>
      </c>
      <c r="D583" s="244">
        <v>8.01</v>
      </c>
    </row>
    <row r="584" spans="1:4" x14ac:dyDescent="0.25">
      <c r="A584" s="243">
        <v>7035</v>
      </c>
      <c r="B584" s="242" t="s">
        <v>701</v>
      </c>
      <c r="C584" s="242" t="s">
        <v>655</v>
      </c>
      <c r="D584" s="244">
        <v>170.01</v>
      </c>
    </row>
    <row r="585" spans="1:4" x14ac:dyDescent="0.25">
      <c r="A585" s="243">
        <v>7038</v>
      </c>
      <c r="B585" s="242" t="s">
        <v>702</v>
      </c>
      <c r="C585" s="242" t="s">
        <v>655</v>
      </c>
      <c r="D585" s="244">
        <v>30.09</v>
      </c>
    </row>
    <row r="586" spans="1:4" x14ac:dyDescent="0.25">
      <c r="A586" s="243">
        <v>7039</v>
      </c>
      <c r="B586" s="242" t="s">
        <v>703</v>
      </c>
      <c r="C586" s="242" t="s">
        <v>655</v>
      </c>
      <c r="D586" s="244">
        <v>4.17</v>
      </c>
    </row>
    <row r="587" spans="1:4" x14ac:dyDescent="0.25">
      <c r="A587" s="243">
        <v>7040</v>
      </c>
      <c r="B587" s="242" t="s">
        <v>704</v>
      </c>
      <c r="C587" s="242" t="s">
        <v>655</v>
      </c>
      <c r="D587" s="244">
        <v>37.65</v>
      </c>
    </row>
    <row r="588" spans="1:4" x14ac:dyDescent="0.25">
      <c r="A588" s="243">
        <v>7044</v>
      </c>
      <c r="B588" s="242" t="s">
        <v>705</v>
      </c>
      <c r="C588" s="242" t="s">
        <v>655</v>
      </c>
      <c r="D588" s="244">
        <v>0.25</v>
      </c>
    </row>
    <row r="589" spans="1:4" x14ac:dyDescent="0.25">
      <c r="A589" s="243">
        <v>7045</v>
      </c>
      <c r="B589" s="242" t="s">
        <v>706</v>
      </c>
      <c r="C589" s="242" t="s">
        <v>655</v>
      </c>
      <c r="D589" s="244">
        <v>0.02</v>
      </c>
    </row>
    <row r="590" spans="1:4" x14ac:dyDescent="0.25">
      <c r="A590" s="243">
        <v>7046</v>
      </c>
      <c r="B590" s="242" t="s">
        <v>707</v>
      </c>
      <c r="C590" s="242" t="s">
        <v>655</v>
      </c>
      <c r="D590" s="244">
        <v>0.27</v>
      </c>
    </row>
    <row r="591" spans="1:4" x14ac:dyDescent="0.25">
      <c r="A591" s="243">
        <v>7047</v>
      </c>
      <c r="B591" s="242" t="s">
        <v>708</v>
      </c>
      <c r="C591" s="242" t="s">
        <v>655</v>
      </c>
      <c r="D591" s="244">
        <v>9.35</v>
      </c>
    </row>
    <row r="592" spans="1:4" x14ac:dyDescent="0.25">
      <c r="A592" s="243">
        <v>7051</v>
      </c>
      <c r="B592" s="242" t="s">
        <v>709</v>
      </c>
      <c r="C592" s="242" t="s">
        <v>655</v>
      </c>
      <c r="D592" s="244">
        <v>26.69</v>
      </c>
    </row>
    <row r="593" spans="1:4" x14ac:dyDescent="0.25">
      <c r="A593" s="243">
        <v>7052</v>
      </c>
      <c r="B593" s="242" t="s">
        <v>710</v>
      </c>
      <c r="C593" s="242" t="s">
        <v>655</v>
      </c>
      <c r="D593" s="244">
        <v>3.7</v>
      </c>
    </row>
    <row r="594" spans="1:4" x14ac:dyDescent="0.25">
      <c r="A594" s="243">
        <v>7053</v>
      </c>
      <c r="B594" s="242" t="s">
        <v>711</v>
      </c>
      <c r="C594" s="242" t="s">
        <v>655</v>
      </c>
      <c r="D594" s="244">
        <v>33.4</v>
      </c>
    </row>
    <row r="595" spans="1:4" x14ac:dyDescent="0.25">
      <c r="A595" s="243">
        <v>7054</v>
      </c>
      <c r="B595" s="242" t="s">
        <v>712</v>
      </c>
      <c r="C595" s="242" t="s">
        <v>655</v>
      </c>
      <c r="D595" s="244">
        <v>71.010000000000005</v>
      </c>
    </row>
    <row r="596" spans="1:4" x14ac:dyDescent="0.25">
      <c r="A596" s="243">
        <v>7058</v>
      </c>
      <c r="B596" s="242" t="s">
        <v>713</v>
      </c>
      <c r="C596" s="242" t="s">
        <v>655</v>
      </c>
      <c r="D596" s="244">
        <v>15.54</v>
      </c>
    </row>
    <row r="597" spans="1:4" x14ac:dyDescent="0.25">
      <c r="A597" s="243">
        <v>7059</v>
      </c>
      <c r="B597" s="242" t="s">
        <v>714</v>
      </c>
      <c r="C597" s="242" t="s">
        <v>655</v>
      </c>
      <c r="D597" s="244">
        <v>2.87</v>
      </c>
    </row>
    <row r="598" spans="1:4" x14ac:dyDescent="0.25">
      <c r="A598" s="243">
        <v>7060</v>
      </c>
      <c r="B598" s="242" t="s">
        <v>715</v>
      </c>
      <c r="C598" s="242" t="s">
        <v>655</v>
      </c>
      <c r="D598" s="244">
        <v>29.14</v>
      </c>
    </row>
    <row r="599" spans="1:4" x14ac:dyDescent="0.25">
      <c r="A599" s="243">
        <v>7061</v>
      </c>
      <c r="B599" s="242" t="s">
        <v>716</v>
      </c>
      <c r="C599" s="242" t="s">
        <v>655</v>
      </c>
      <c r="D599" s="244">
        <v>64.83</v>
      </c>
    </row>
    <row r="600" spans="1:4" x14ac:dyDescent="0.25">
      <c r="A600" s="243">
        <v>7063</v>
      </c>
      <c r="B600" s="242" t="s">
        <v>717</v>
      </c>
      <c r="C600" s="242" t="s">
        <v>655</v>
      </c>
      <c r="D600" s="244">
        <v>13.67</v>
      </c>
    </row>
    <row r="601" spans="1:4" x14ac:dyDescent="0.25">
      <c r="A601" s="243">
        <v>7064</v>
      </c>
      <c r="B601" s="242" t="s">
        <v>718</v>
      </c>
      <c r="C601" s="242" t="s">
        <v>655</v>
      </c>
      <c r="D601" s="244">
        <v>1.89</v>
      </c>
    </row>
    <row r="602" spans="1:4" x14ac:dyDescent="0.25">
      <c r="A602" s="243">
        <v>7065</v>
      </c>
      <c r="B602" s="242" t="s">
        <v>719</v>
      </c>
      <c r="C602" s="242" t="s">
        <v>655</v>
      </c>
      <c r="D602" s="244">
        <v>14.95</v>
      </c>
    </row>
    <row r="603" spans="1:4" x14ac:dyDescent="0.25">
      <c r="A603" s="243">
        <v>7066</v>
      </c>
      <c r="B603" s="242" t="s">
        <v>720</v>
      </c>
      <c r="C603" s="242" t="s">
        <v>655</v>
      </c>
      <c r="D603" s="244">
        <v>136.75</v>
      </c>
    </row>
    <row r="604" spans="1:4" x14ac:dyDescent="0.25">
      <c r="A604" s="243">
        <v>53786</v>
      </c>
      <c r="B604" s="242" t="s">
        <v>721</v>
      </c>
      <c r="C604" s="242" t="s">
        <v>655</v>
      </c>
      <c r="D604" s="244">
        <v>42.45</v>
      </c>
    </row>
    <row r="605" spans="1:4" x14ac:dyDescent="0.25">
      <c r="A605" s="243">
        <v>53788</v>
      </c>
      <c r="B605" s="242" t="s">
        <v>722</v>
      </c>
      <c r="C605" s="242" t="s">
        <v>655</v>
      </c>
      <c r="D605" s="244">
        <v>45.45</v>
      </c>
    </row>
    <row r="606" spans="1:4" x14ac:dyDescent="0.25">
      <c r="A606" s="243">
        <v>53792</v>
      </c>
      <c r="B606" s="242" t="s">
        <v>723</v>
      </c>
      <c r="C606" s="242" t="s">
        <v>655</v>
      </c>
      <c r="D606" s="244">
        <v>80.58</v>
      </c>
    </row>
    <row r="607" spans="1:4" x14ac:dyDescent="0.25">
      <c r="A607" s="243">
        <v>53794</v>
      </c>
      <c r="B607" s="242" t="s">
        <v>724</v>
      </c>
      <c r="C607" s="242" t="s">
        <v>655</v>
      </c>
      <c r="D607" s="244">
        <v>35</v>
      </c>
    </row>
    <row r="608" spans="1:4" x14ac:dyDescent="0.25">
      <c r="A608" s="243">
        <v>53797</v>
      </c>
      <c r="B608" s="242" t="s">
        <v>725</v>
      </c>
      <c r="C608" s="242" t="s">
        <v>655</v>
      </c>
      <c r="D608" s="244">
        <v>92.67</v>
      </c>
    </row>
    <row r="609" spans="1:4" x14ac:dyDescent="0.25">
      <c r="A609" s="243">
        <v>53804</v>
      </c>
      <c r="B609" s="242" t="s">
        <v>726</v>
      </c>
      <c r="C609" s="242" t="s">
        <v>655</v>
      </c>
      <c r="D609" s="244">
        <v>4.13</v>
      </c>
    </row>
    <row r="610" spans="1:4" x14ac:dyDescent="0.25">
      <c r="A610" s="243">
        <v>53806</v>
      </c>
      <c r="B610" s="242" t="s">
        <v>727</v>
      </c>
      <c r="C610" s="242" t="s">
        <v>655</v>
      </c>
      <c r="D610" s="244">
        <v>52.22</v>
      </c>
    </row>
    <row r="611" spans="1:4" x14ac:dyDescent="0.25">
      <c r="A611" s="243">
        <v>53810</v>
      </c>
      <c r="B611" s="242" t="s">
        <v>728</v>
      </c>
      <c r="C611" s="242" t="s">
        <v>655</v>
      </c>
      <c r="D611" s="244">
        <v>52.54</v>
      </c>
    </row>
    <row r="612" spans="1:4" x14ac:dyDescent="0.25">
      <c r="A612" s="243">
        <v>53814</v>
      </c>
      <c r="B612" s="242" t="s">
        <v>729</v>
      </c>
      <c r="C612" s="242" t="s">
        <v>655</v>
      </c>
      <c r="D612" s="244">
        <v>172.11</v>
      </c>
    </row>
    <row r="613" spans="1:4" x14ac:dyDescent="0.25">
      <c r="A613" s="243">
        <v>53817</v>
      </c>
      <c r="B613" s="242" t="s">
        <v>730</v>
      </c>
      <c r="C613" s="242" t="s">
        <v>655</v>
      </c>
      <c r="D613" s="244">
        <v>49.69</v>
      </c>
    </row>
    <row r="614" spans="1:4" x14ac:dyDescent="0.25">
      <c r="A614" s="243">
        <v>53818</v>
      </c>
      <c r="B614" s="242" t="s">
        <v>731</v>
      </c>
      <c r="C614" s="242" t="s">
        <v>655</v>
      </c>
      <c r="D614" s="244">
        <v>5.81</v>
      </c>
    </row>
    <row r="615" spans="1:4" x14ac:dyDescent="0.25">
      <c r="A615" s="243">
        <v>53827</v>
      </c>
      <c r="B615" s="242" t="s">
        <v>732</v>
      </c>
      <c r="C615" s="242" t="s">
        <v>655</v>
      </c>
      <c r="D615" s="244">
        <v>90.72</v>
      </c>
    </row>
    <row r="616" spans="1:4" x14ac:dyDescent="0.25">
      <c r="A616" s="243">
        <v>53829</v>
      </c>
      <c r="B616" s="242" t="s">
        <v>733</v>
      </c>
      <c r="C616" s="242" t="s">
        <v>655</v>
      </c>
      <c r="D616" s="244">
        <v>92.67</v>
      </c>
    </row>
    <row r="617" spans="1:4" x14ac:dyDescent="0.25">
      <c r="A617" s="243">
        <v>53831</v>
      </c>
      <c r="B617" s="242" t="s">
        <v>734</v>
      </c>
      <c r="C617" s="242" t="s">
        <v>655</v>
      </c>
      <c r="D617" s="244">
        <v>153.08000000000001</v>
      </c>
    </row>
    <row r="618" spans="1:4" x14ac:dyDescent="0.25">
      <c r="A618" s="243">
        <v>53840</v>
      </c>
      <c r="B618" s="242" t="s">
        <v>735</v>
      </c>
      <c r="C618" s="242" t="s">
        <v>655</v>
      </c>
      <c r="D618" s="244">
        <v>2.2400000000000002</v>
      </c>
    </row>
    <row r="619" spans="1:4" x14ac:dyDescent="0.25">
      <c r="A619" s="243">
        <v>53841</v>
      </c>
      <c r="B619" s="242" t="s">
        <v>736</v>
      </c>
      <c r="C619" s="242" t="s">
        <v>655</v>
      </c>
      <c r="D619" s="244">
        <v>1.55</v>
      </c>
    </row>
    <row r="620" spans="1:4" x14ac:dyDescent="0.25">
      <c r="A620" s="243">
        <v>53849</v>
      </c>
      <c r="B620" s="242" t="s">
        <v>737</v>
      </c>
      <c r="C620" s="242" t="s">
        <v>655</v>
      </c>
      <c r="D620" s="244">
        <v>66.59</v>
      </c>
    </row>
    <row r="621" spans="1:4" x14ac:dyDescent="0.25">
      <c r="A621" s="243">
        <v>53857</v>
      </c>
      <c r="B621" s="242" t="s">
        <v>738</v>
      </c>
      <c r="C621" s="242" t="s">
        <v>655</v>
      </c>
      <c r="D621" s="244">
        <v>29.26</v>
      </c>
    </row>
    <row r="622" spans="1:4" x14ac:dyDescent="0.25">
      <c r="A622" s="243">
        <v>53858</v>
      </c>
      <c r="B622" s="242" t="s">
        <v>739</v>
      </c>
      <c r="C622" s="242" t="s">
        <v>655</v>
      </c>
      <c r="D622" s="244">
        <v>63.64</v>
      </c>
    </row>
    <row r="623" spans="1:4" x14ac:dyDescent="0.25">
      <c r="A623" s="243">
        <v>53861</v>
      </c>
      <c r="B623" s="242" t="s">
        <v>740</v>
      </c>
      <c r="C623" s="242" t="s">
        <v>655</v>
      </c>
      <c r="D623" s="244">
        <v>40.57</v>
      </c>
    </row>
    <row r="624" spans="1:4" x14ac:dyDescent="0.25">
      <c r="A624" s="243">
        <v>53863</v>
      </c>
      <c r="B624" s="242" t="s">
        <v>741</v>
      </c>
      <c r="C624" s="242" t="s">
        <v>655</v>
      </c>
      <c r="D624" s="244">
        <v>1.96</v>
      </c>
    </row>
    <row r="625" spans="1:4" x14ac:dyDescent="0.25">
      <c r="A625" s="243">
        <v>53865</v>
      </c>
      <c r="B625" s="242" t="s">
        <v>742</v>
      </c>
      <c r="C625" s="242" t="s">
        <v>655</v>
      </c>
      <c r="D625" s="244">
        <v>37.5</v>
      </c>
    </row>
    <row r="626" spans="1:4" x14ac:dyDescent="0.25">
      <c r="A626" s="243">
        <v>53866</v>
      </c>
      <c r="B626" s="242" t="s">
        <v>743</v>
      </c>
      <c r="C626" s="242" t="s">
        <v>655</v>
      </c>
      <c r="D626" s="244">
        <v>1.57</v>
      </c>
    </row>
    <row r="627" spans="1:4" x14ac:dyDescent="0.25">
      <c r="A627" s="243">
        <v>53882</v>
      </c>
      <c r="B627" s="242" t="s">
        <v>744</v>
      </c>
      <c r="C627" s="242" t="s">
        <v>655</v>
      </c>
      <c r="D627" s="244">
        <v>23.41</v>
      </c>
    </row>
    <row r="628" spans="1:4" x14ac:dyDescent="0.25">
      <c r="A628" s="243">
        <v>55263</v>
      </c>
      <c r="B628" s="242" t="s">
        <v>745</v>
      </c>
      <c r="C628" s="242" t="s">
        <v>655</v>
      </c>
      <c r="D628" s="244">
        <v>51.26</v>
      </c>
    </row>
    <row r="629" spans="1:4" x14ac:dyDescent="0.25">
      <c r="A629" s="243">
        <v>73303</v>
      </c>
      <c r="B629" s="242" t="s">
        <v>746</v>
      </c>
      <c r="C629" s="242" t="s">
        <v>655</v>
      </c>
      <c r="D629" s="244">
        <v>4.09</v>
      </c>
    </row>
    <row r="630" spans="1:4" x14ac:dyDescent="0.25">
      <c r="A630" s="243">
        <v>73307</v>
      </c>
      <c r="B630" s="242" t="s">
        <v>747</v>
      </c>
      <c r="C630" s="242" t="s">
        <v>655</v>
      </c>
      <c r="D630" s="244">
        <v>3.65</v>
      </c>
    </row>
    <row r="631" spans="1:4" x14ac:dyDescent="0.25">
      <c r="A631" s="243">
        <v>73309</v>
      </c>
      <c r="B631" s="242" t="s">
        <v>748</v>
      </c>
      <c r="C631" s="242" t="s">
        <v>655</v>
      </c>
      <c r="D631" s="244">
        <v>20.010000000000002</v>
      </c>
    </row>
    <row r="632" spans="1:4" x14ac:dyDescent="0.25">
      <c r="A632" s="243">
        <v>73311</v>
      </c>
      <c r="B632" s="242" t="s">
        <v>749</v>
      </c>
      <c r="C632" s="242" t="s">
        <v>655</v>
      </c>
      <c r="D632" s="244">
        <v>141.69999999999999</v>
      </c>
    </row>
    <row r="633" spans="1:4" x14ac:dyDescent="0.25">
      <c r="A633" s="243">
        <v>73313</v>
      </c>
      <c r="B633" s="242" t="s">
        <v>750</v>
      </c>
      <c r="C633" s="242" t="s">
        <v>655</v>
      </c>
      <c r="D633" s="244">
        <v>2.77</v>
      </c>
    </row>
    <row r="634" spans="1:4" x14ac:dyDescent="0.25">
      <c r="A634" s="243">
        <v>73315</v>
      </c>
      <c r="B634" s="242" t="s">
        <v>751</v>
      </c>
      <c r="C634" s="242" t="s">
        <v>655</v>
      </c>
      <c r="D634" s="244">
        <v>45.45</v>
      </c>
    </row>
    <row r="635" spans="1:4" x14ac:dyDescent="0.25">
      <c r="A635" s="243">
        <v>73335</v>
      </c>
      <c r="B635" s="242" t="s">
        <v>752</v>
      </c>
      <c r="C635" s="242" t="s">
        <v>655</v>
      </c>
      <c r="D635" s="244">
        <v>22.33</v>
      </c>
    </row>
    <row r="636" spans="1:4" x14ac:dyDescent="0.25">
      <c r="A636" s="243">
        <v>73340</v>
      </c>
      <c r="B636" s="242" t="s">
        <v>753</v>
      </c>
      <c r="C636" s="242" t="s">
        <v>655</v>
      </c>
      <c r="D636" s="244">
        <v>64.83</v>
      </c>
    </row>
    <row r="637" spans="1:4" x14ac:dyDescent="0.25">
      <c r="A637" s="243">
        <v>83361</v>
      </c>
      <c r="B637" s="242" t="s">
        <v>754</v>
      </c>
      <c r="C637" s="242" t="s">
        <v>655</v>
      </c>
      <c r="D637" s="244">
        <v>12.89</v>
      </c>
    </row>
    <row r="638" spans="1:4" x14ac:dyDescent="0.25">
      <c r="A638" s="243">
        <v>83761</v>
      </c>
      <c r="B638" s="242" t="s">
        <v>755</v>
      </c>
      <c r="C638" s="242" t="s">
        <v>655</v>
      </c>
      <c r="D638" s="244">
        <v>8.73</v>
      </c>
    </row>
    <row r="639" spans="1:4" x14ac:dyDescent="0.25">
      <c r="A639" s="243">
        <v>83762</v>
      </c>
      <c r="B639" s="242" t="s">
        <v>756</v>
      </c>
      <c r="C639" s="242" t="s">
        <v>655</v>
      </c>
      <c r="D639" s="244">
        <v>10.92</v>
      </c>
    </row>
    <row r="640" spans="1:4" x14ac:dyDescent="0.25">
      <c r="A640" s="243">
        <v>83763</v>
      </c>
      <c r="B640" s="242" t="s">
        <v>757</v>
      </c>
      <c r="C640" s="242" t="s">
        <v>655</v>
      </c>
      <c r="D640" s="244">
        <v>39.93</v>
      </c>
    </row>
    <row r="641" spans="1:4" x14ac:dyDescent="0.25">
      <c r="A641" s="243">
        <v>83764</v>
      </c>
      <c r="B641" s="242" t="s">
        <v>758</v>
      </c>
      <c r="C641" s="242" t="s">
        <v>655</v>
      </c>
      <c r="D641" s="244">
        <v>0.98</v>
      </c>
    </row>
    <row r="642" spans="1:4" x14ac:dyDescent="0.25">
      <c r="A642" s="243">
        <v>87026</v>
      </c>
      <c r="B642" s="242" t="s">
        <v>759</v>
      </c>
      <c r="C642" s="242" t="s">
        <v>655</v>
      </c>
      <c r="D642" s="244">
        <v>0.31</v>
      </c>
    </row>
    <row r="643" spans="1:4" x14ac:dyDescent="0.25">
      <c r="A643" s="243">
        <v>87441</v>
      </c>
      <c r="B643" s="242" t="s">
        <v>760</v>
      </c>
      <c r="C643" s="242" t="s">
        <v>655</v>
      </c>
      <c r="D643" s="244">
        <v>0.36</v>
      </c>
    </row>
    <row r="644" spans="1:4" x14ac:dyDescent="0.25">
      <c r="A644" s="243">
        <v>87442</v>
      </c>
      <c r="B644" s="242" t="s">
        <v>761</v>
      </c>
      <c r="C644" s="242" t="s">
        <v>655</v>
      </c>
      <c r="D644" s="244">
        <v>0.04</v>
      </c>
    </row>
    <row r="645" spans="1:4" x14ac:dyDescent="0.25">
      <c r="A645" s="243">
        <v>87443</v>
      </c>
      <c r="B645" s="242" t="s">
        <v>762</v>
      </c>
      <c r="C645" s="242" t="s">
        <v>655</v>
      </c>
      <c r="D645" s="244">
        <v>0.34</v>
      </c>
    </row>
    <row r="646" spans="1:4" x14ac:dyDescent="0.25">
      <c r="A646" s="243">
        <v>87444</v>
      </c>
      <c r="B646" s="242" t="s">
        <v>763</v>
      </c>
      <c r="C646" s="242" t="s">
        <v>655</v>
      </c>
      <c r="D646" s="244">
        <v>3.37</v>
      </c>
    </row>
    <row r="647" spans="1:4" x14ac:dyDescent="0.25">
      <c r="A647" s="243">
        <v>88387</v>
      </c>
      <c r="B647" s="242" t="s">
        <v>764</v>
      </c>
      <c r="C647" s="242" t="s">
        <v>655</v>
      </c>
      <c r="D647" s="244">
        <v>0.7</v>
      </c>
    </row>
    <row r="648" spans="1:4" x14ac:dyDescent="0.25">
      <c r="A648" s="243">
        <v>88389</v>
      </c>
      <c r="B648" s="242" t="s">
        <v>765</v>
      </c>
      <c r="C648" s="242" t="s">
        <v>655</v>
      </c>
      <c r="D648" s="244">
        <v>0.08</v>
      </c>
    </row>
    <row r="649" spans="1:4" x14ac:dyDescent="0.25">
      <c r="A649" s="243">
        <v>88390</v>
      </c>
      <c r="B649" s="242" t="s">
        <v>766</v>
      </c>
      <c r="C649" s="242" t="s">
        <v>655</v>
      </c>
      <c r="D649" s="244">
        <v>0.88</v>
      </c>
    </row>
    <row r="650" spans="1:4" x14ac:dyDescent="0.25">
      <c r="A650" s="243">
        <v>88391</v>
      </c>
      <c r="B650" s="242" t="s">
        <v>767</v>
      </c>
      <c r="C650" s="242" t="s">
        <v>655</v>
      </c>
      <c r="D650" s="244">
        <v>2.56</v>
      </c>
    </row>
    <row r="651" spans="1:4" x14ac:dyDescent="0.25">
      <c r="A651" s="243">
        <v>88394</v>
      </c>
      <c r="B651" s="242" t="s">
        <v>768</v>
      </c>
      <c r="C651" s="242" t="s">
        <v>655</v>
      </c>
      <c r="D651" s="244">
        <v>0.84</v>
      </c>
    </row>
    <row r="652" spans="1:4" x14ac:dyDescent="0.25">
      <c r="A652" s="243">
        <v>88395</v>
      </c>
      <c r="B652" s="242" t="s">
        <v>769</v>
      </c>
      <c r="C652" s="242" t="s">
        <v>655</v>
      </c>
      <c r="D652" s="244">
        <v>0.09</v>
      </c>
    </row>
    <row r="653" spans="1:4" x14ac:dyDescent="0.25">
      <c r="A653" s="243">
        <v>88396</v>
      </c>
      <c r="B653" s="242" t="s">
        <v>770</v>
      </c>
      <c r="C653" s="242" t="s">
        <v>655</v>
      </c>
      <c r="D653" s="244">
        <v>1.05</v>
      </c>
    </row>
    <row r="654" spans="1:4" x14ac:dyDescent="0.25">
      <c r="A654" s="243">
        <v>88397</v>
      </c>
      <c r="B654" s="242" t="s">
        <v>771</v>
      </c>
      <c r="C654" s="242" t="s">
        <v>655</v>
      </c>
      <c r="D654" s="244">
        <v>3.84</v>
      </c>
    </row>
    <row r="655" spans="1:4" x14ac:dyDescent="0.25">
      <c r="A655" s="243">
        <v>88400</v>
      </c>
      <c r="B655" s="242" t="s">
        <v>772</v>
      </c>
      <c r="C655" s="242" t="s">
        <v>655</v>
      </c>
      <c r="D655" s="244">
        <v>0.66</v>
      </c>
    </row>
    <row r="656" spans="1:4" x14ac:dyDescent="0.25">
      <c r="A656" s="243">
        <v>88401</v>
      </c>
      <c r="B656" s="242" t="s">
        <v>773</v>
      </c>
      <c r="C656" s="242" t="s">
        <v>655</v>
      </c>
      <c r="D656" s="244">
        <v>7.0000000000000007E-2</v>
      </c>
    </row>
    <row r="657" spans="1:4" x14ac:dyDescent="0.25">
      <c r="A657" s="243">
        <v>88402</v>
      </c>
      <c r="B657" s="242" t="s">
        <v>774</v>
      </c>
      <c r="C657" s="242" t="s">
        <v>655</v>
      </c>
      <c r="D657" s="244">
        <v>0.83</v>
      </c>
    </row>
    <row r="658" spans="1:4" x14ac:dyDescent="0.25">
      <c r="A658" s="243">
        <v>88403</v>
      </c>
      <c r="B658" s="242" t="s">
        <v>775</v>
      </c>
      <c r="C658" s="242" t="s">
        <v>655</v>
      </c>
      <c r="D658" s="244">
        <v>1.54</v>
      </c>
    </row>
    <row r="659" spans="1:4" x14ac:dyDescent="0.25">
      <c r="A659" s="243">
        <v>88419</v>
      </c>
      <c r="B659" s="242" t="s">
        <v>776</v>
      </c>
      <c r="C659" s="242" t="s">
        <v>655</v>
      </c>
      <c r="D659" s="244">
        <v>4.34</v>
      </c>
    </row>
    <row r="660" spans="1:4" x14ac:dyDescent="0.25">
      <c r="A660" s="243">
        <v>88422</v>
      </c>
      <c r="B660" s="242" t="s">
        <v>777</v>
      </c>
      <c r="C660" s="242" t="s">
        <v>655</v>
      </c>
      <c r="D660" s="244">
        <v>0.51</v>
      </c>
    </row>
    <row r="661" spans="1:4" x14ac:dyDescent="0.25">
      <c r="A661" s="243">
        <v>88425</v>
      </c>
      <c r="B661" s="242" t="s">
        <v>778</v>
      </c>
      <c r="C661" s="242" t="s">
        <v>655</v>
      </c>
      <c r="D661" s="244">
        <v>4.75</v>
      </c>
    </row>
    <row r="662" spans="1:4" x14ac:dyDescent="0.25">
      <c r="A662" s="243">
        <v>88427</v>
      </c>
      <c r="B662" s="242" t="s">
        <v>779</v>
      </c>
      <c r="C662" s="242" t="s">
        <v>655</v>
      </c>
      <c r="D662" s="244">
        <v>3.9</v>
      </c>
    </row>
    <row r="663" spans="1:4" x14ac:dyDescent="0.25">
      <c r="A663" s="243">
        <v>88434</v>
      </c>
      <c r="B663" s="242" t="s">
        <v>780</v>
      </c>
      <c r="C663" s="242" t="s">
        <v>655</v>
      </c>
      <c r="D663" s="244">
        <v>5.76</v>
      </c>
    </row>
    <row r="664" spans="1:4" x14ac:dyDescent="0.25">
      <c r="A664" s="243">
        <v>88435</v>
      </c>
      <c r="B664" s="242" t="s">
        <v>781</v>
      </c>
      <c r="C664" s="242" t="s">
        <v>655</v>
      </c>
      <c r="D664" s="244">
        <v>0.68</v>
      </c>
    </row>
    <row r="665" spans="1:4" x14ac:dyDescent="0.25">
      <c r="A665" s="243">
        <v>88436</v>
      </c>
      <c r="B665" s="242" t="s">
        <v>782</v>
      </c>
      <c r="C665" s="242" t="s">
        <v>655</v>
      </c>
      <c r="D665" s="244">
        <v>6.3</v>
      </c>
    </row>
    <row r="666" spans="1:4" x14ac:dyDescent="0.25">
      <c r="A666" s="243">
        <v>88437</v>
      </c>
      <c r="B666" s="242" t="s">
        <v>783</v>
      </c>
      <c r="C666" s="242" t="s">
        <v>655</v>
      </c>
      <c r="D666" s="244">
        <v>3.9</v>
      </c>
    </row>
    <row r="667" spans="1:4" x14ac:dyDescent="0.25">
      <c r="A667" s="243">
        <v>88569</v>
      </c>
      <c r="B667" s="242" t="s">
        <v>784</v>
      </c>
      <c r="C667" s="242" t="s">
        <v>655</v>
      </c>
      <c r="D667" s="244">
        <v>2.81</v>
      </c>
    </row>
    <row r="668" spans="1:4" x14ac:dyDescent="0.25">
      <c r="A668" s="243">
        <v>88570</v>
      </c>
      <c r="B668" s="242" t="s">
        <v>785</v>
      </c>
      <c r="C668" s="242" t="s">
        <v>655</v>
      </c>
      <c r="D668" s="244">
        <v>0.6</v>
      </c>
    </row>
    <row r="669" spans="1:4" x14ac:dyDescent="0.25">
      <c r="A669" s="243">
        <v>88826</v>
      </c>
      <c r="B669" s="242" t="s">
        <v>786</v>
      </c>
      <c r="C669" s="242" t="s">
        <v>655</v>
      </c>
      <c r="D669" s="244">
        <v>0.26</v>
      </c>
    </row>
    <row r="670" spans="1:4" x14ac:dyDescent="0.25">
      <c r="A670" s="243">
        <v>88827</v>
      </c>
      <c r="B670" s="242" t="s">
        <v>787</v>
      </c>
      <c r="C670" s="242" t="s">
        <v>655</v>
      </c>
      <c r="D670" s="244">
        <v>0.03</v>
      </c>
    </row>
    <row r="671" spans="1:4" x14ac:dyDescent="0.25">
      <c r="A671" s="243">
        <v>88828</v>
      </c>
      <c r="B671" s="242" t="s">
        <v>788</v>
      </c>
      <c r="C671" s="242" t="s">
        <v>655</v>
      </c>
      <c r="D671" s="244">
        <v>0.25</v>
      </c>
    </row>
    <row r="672" spans="1:4" x14ac:dyDescent="0.25">
      <c r="A672" s="243">
        <v>88829</v>
      </c>
      <c r="B672" s="242" t="s">
        <v>789</v>
      </c>
      <c r="C672" s="242" t="s">
        <v>655</v>
      </c>
      <c r="D672" s="244">
        <v>1.02</v>
      </c>
    </row>
    <row r="673" spans="1:4" x14ac:dyDescent="0.25">
      <c r="A673" s="243">
        <v>88832</v>
      </c>
      <c r="B673" s="242" t="s">
        <v>790</v>
      </c>
      <c r="C673" s="242" t="s">
        <v>655</v>
      </c>
      <c r="D673" s="244">
        <v>29.4</v>
      </c>
    </row>
    <row r="674" spans="1:4" x14ac:dyDescent="0.25">
      <c r="A674" s="243">
        <v>88834</v>
      </c>
      <c r="B674" s="242" t="s">
        <v>791</v>
      </c>
      <c r="C674" s="242" t="s">
        <v>655</v>
      </c>
      <c r="D674" s="244">
        <v>3.99</v>
      </c>
    </row>
    <row r="675" spans="1:4" x14ac:dyDescent="0.25">
      <c r="A675" s="243">
        <v>88835</v>
      </c>
      <c r="B675" s="242" t="s">
        <v>792</v>
      </c>
      <c r="C675" s="242" t="s">
        <v>655</v>
      </c>
      <c r="D675" s="244">
        <v>36.75</v>
      </c>
    </row>
    <row r="676" spans="1:4" x14ac:dyDescent="0.25">
      <c r="A676" s="243">
        <v>88836</v>
      </c>
      <c r="B676" s="242" t="s">
        <v>793</v>
      </c>
      <c r="C676" s="242" t="s">
        <v>655</v>
      </c>
      <c r="D676" s="244">
        <v>50.78</v>
      </c>
    </row>
    <row r="677" spans="1:4" x14ac:dyDescent="0.25">
      <c r="A677" s="243">
        <v>88839</v>
      </c>
      <c r="B677" s="242" t="s">
        <v>794</v>
      </c>
      <c r="C677" s="242" t="s">
        <v>655</v>
      </c>
      <c r="D677" s="244">
        <v>23.72</v>
      </c>
    </row>
    <row r="678" spans="1:4" x14ac:dyDescent="0.25">
      <c r="A678" s="243">
        <v>88840</v>
      </c>
      <c r="B678" s="242" t="s">
        <v>795</v>
      </c>
      <c r="C678" s="242" t="s">
        <v>655</v>
      </c>
      <c r="D678" s="244">
        <v>5.34</v>
      </c>
    </row>
    <row r="679" spans="1:4" x14ac:dyDescent="0.25">
      <c r="A679" s="243">
        <v>88841</v>
      </c>
      <c r="B679" s="242" t="s">
        <v>796</v>
      </c>
      <c r="C679" s="242" t="s">
        <v>655</v>
      </c>
      <c r="D679" s="244">
        <v>42.42</v>
      </c>
    </row>
    <row r="680" spans="1:4" x14ac:dyDescent="0.25">
      <c r="A680" s="243">
        <v>88842</v>
      </c>
      <c r="B680" s="242" t="s">
        <v>797</v>
      </c>
      <c r="C680" s="242" t="s">
        <v>655</v>
      </c>
      <c r="D680" s="244">
        <v>62.16</v>
      </c>
    </row>
    <row r="681" spans="1:4" x14ac:dyDescent="0.25">
      <c r="A681" s="243">
        <v>88847</v>
      </c>
      <c r="B681" s="242" t="s">
        <v>798</v>
      </c>
      <c r="C681" s="242" t="s">
        <v>655</v>
      </c>
      <c r="D681" s="244">
        <v>16.600000000000001</v>
      </c>
    </row>
    <row r="682" spans="1:4" x14ac:dyDescent="0.25">
      <c r="A682" s="243">
        <v>88848</v>
      </c>
      <c r="B682" s="242" t="s">
        <v>799</v>
      </c>
      <c r="C682" s="242" t="s">
        <v>655</v>
      </c>
      <c r="D682" s="244">
        <v>3.48</v>
      </c>
    </row>
    <row r="683" spans="1:4" x14ac:dyDescent="0.25">
      <c r="A683" s="243">
        <v>88853</v>
      </c>
      <c r="B683" s="242" t="s">
        <v>800</v>
      </c>
      <c r="C683" s="242" t="s">
        <v>655</v>
      </c>
      <c r="D683" s="244">
        <v>0.2</v>
      </c>
    </row>
    <row r="684" spans="1:4" x14ac:dyDescent="0.25">
      <c r="A684" s="243">
        <v>88854</v>
      </c>
      <c r="B684" s="242" t="s">
        <v>801</v>
      </c>
      <c r="C684" s="242" t="s">
        <v>655</v>
      </c>
      <c r="D684" s="244">
        <v>0.02</v>
      </c>
    </row>
    <row r="685" spans="1:4" x14ac:dyDescent="0.25">
      <c r="A685" s="243">
        <v>88855</v>
      </c>
      <c r="B685" s="242" t="s">
        <v>802</v>
      </c>
      <c r="C685" s="242" t="s">
        <v>655</v>
      </c>
      <c r="D685" s="244">
        <v>2.86</v>
      </c>
    </row>
    <row r="686" spans="1:4" x14ac:dyDescent="0.25">
      <c r="A686" s="243">
        <v>88856</v>
      </c>
      <c r="B686" s="242" t="s">
        <v>803</v>
      </c>
      <c r="C686" s="242" t="s">
        <v>655</v>
      </c>
      <c r="D686" s="244">
        <v>0.4</v>
      </c>
    </row>
    <row r="687" spans="1:4" x14ac:dyDescent="0.25">
      <c r="A687" s="243">
        <v>88857</v>
      </c>
      <c r="B687" s="242" t="s">
        <v>804</v>
      </c>
      <c r="C687" s="242" t="s">
        <v>655</v>
      </c>
      <c r="D687" s="244">
        <v>16.88</v>
      </c>
    </row>
    <row r="688" spans="1:4" x14ac:dyDescent="0.25">
      <c r="A688" s="243">
        <v>88858</v>
      </c>
      <c r="B688" s="242" t="s">
        <v>805</v>
      </c>
      <c r="C688" s="242" t="s">
        <v>655</v>
      </c>
      <c r="D688" s="244">
        <v>2.29</v>
      </c>
    </row>
    <row r="689" spans="1:4" x14ac:dyDescent="0.25">
      <c r="A689" s="243">
        <v>88859</v>
      </c>
      <c r="B689" s="242" t="s">
        <v>806</v>
      </c>
      <c r="C689" s="242" t="s">
        <v>655</v>
      </c>
      <c r="D689" s="244">
        <v>15.01</v>
      </c>
    </row>
    <row r="690" spans="1:4" x14ac:dyDescent="0.25">
      <c r="A690" s="243">
        <v>88860</v>
      </c>
      <c r="B690" s="242" t="s">
        <v>807</v>
      </c>
      <c r="C690" s="242" t="s">
        <v>655</v>
      </c>
      <c r="D690" s="244">
        <v>2.0299999999999998</v>
      </c>
    </row>
    <row r="691" spans="1:4" x14ac:dyDescent="0.25">
      <c r="A691" s="243">
        <v>88900</v>
      </c>
      <c r="B691" s="242" t="s">
        <v>808</v>
      </c>
      <c r="C691" s="242" t="s">
        <v>655</v>
      </c>
      <c r="D691" s="244">
        <v>34.28</v>
      </c>
    </row>
    <row r="692" spans="1:4" x14ac:dyDescent="0.25">
      <c r="A692" s="243">
        <v>88902</v>
      </c>
      <c r="B692" s="242" t="s">
        <v>809</v>
      </c>
      <c r="C692" s="242" t="s">
        <v>655</v>
      </c>
      <c r="D692" s="244">
        <v>4.6500000000000004</v>
      </c>
    </row>
    <row r="693" spans="1:4" x14ac:dyDescent="0.25">
      <c r="A693" s="243">
        <v>88903</v>
      </c>
      <c r="B693" s="242" t="s">
        <v>810</v>
      </c>
      <c r="C693" s="242" t="s">
        <v>655</v>
      </c>
      <c r="D693" s="244">
        <v>42.85</v>
      </c>
    </row>
    <row r="694" spans="1:4" x14ac:dyDescent="0.25">
      <c r="A694" s="243">
        <v>88904</v>
      </c>
      <c r="B694" s="242" t="s">
        <v>811</v>
      </c>
      <c r="C694" s="242" t="s">
        <v>655</v>
      </c>
      <c r="D694" s="244">
        <v>71.540000000000006</v>
      </c>
    </row>
    <row r="695" spans="1:4" x14ac:dyDescent="0.25">
      <c r="A695" s="243">
        <v>89009</v>
      </c>
      <c r="B695" s="242" t="s">
        <v>812</v>
      </c>
      <c r="C695" s="242" t="s">
        <v>655</v>
      </c>
      <c r="D695" s="244">
        <v>29.39</v>
      </c>
    </row>
    <row r="696" spans="1:4" x14ac:dyDescent="0.25">
      <c r="A696" s="243">
        <v>89010</v>
      </c>
      <c r="B696" s="242" t="s">
        <v>813</v>
      </c>
      <c r="C696" s="242" t="s">
        <v>655</v>
      </c>
      <c r="D696" s="244">
        <v>6.61</v>
      </c>
    </row>
    <row r="697" spans="1:4" x14ac:dyDescent="0.25">
      <c r="A697" s="243">
        <v>89011</v>
      </c>
      <c r="B697" s="242" t="s">
        <v>814</v>
      </c>
      <c r="C697" s="242" t="s">
        <v>655</v>
      </c>
      <c r="D697" s="244">
        <v>16.28</v>
      </c>
    </row>
    <row r="698" spans="1:4" x14ac:dyDescent="0.25">
      <c r="A698" s="243">
        <v>89012</v>
      </c>
      <c r="B698" s="242" t="s">
        <v>815</v>
      </c>
      <c r="C698" s="242" t="s">
        <v>655</v>
      </c>
      <c r="D698" s="244">
        <v>2.21</v>
      </c>
    </row>
    <row r="699" spans="1:4" x14ac:dyDescent="0.25">
      <c r="A699" s="243">
        <v>89013</v>
      </c>
      <c r="B699" s="242" t="s">
        <v>816</v>
      </c>
      <c r="C699" s="242" t="s">
        <v>655</v>
      </c>
      <c r="D699" s="244">
        <v>96.27</v>
      </c>
    </row>
    <row r="700" spans="1:4" x14ac:dyDescent="0.25">
      <c r="A700" s="243">
        <v>89014</v>
      </c>
      <c r="B700" s="242" t="s">
        <v>817</v>
      </c>
      <c r="C700" s="242" t="s">
        <v>655</v>
      </c>
      <c r="D700" s="244">
        <v>21.66</v>
      </c>
    </row>
    <row r="701" spans="1:4" x14ac:dyDescent="0.25">
      <c r="A701" s="243">
        <v>89015</v>
      </c>
      <c r="B701" s="242" t="s">
        <v>818</v>
      </c>
      <c r="C701" s="242" t="s">
        <v>655</v>
      </c>
      <c r="D701" s="244">
        <v>3.3</v>
      </c>
    </row>
    <row r="702" spans="1:4" x14ac:dyDescent="0.25">
      <c r="A702" s="243">
        <v>89016</v>
      </c>
      <c r="B702" s="242" t="s">
        <v>819</v>
      </c>
      <c r="C702" s="242" t="s">
        <v>655</v>
      </c>
      <c r="D702" s="244">
        <v>0.44</v>
      </c>
    </row>
    <row r="703" spans="1:4" x14ac:dyDescent="0.25">
      <c r="A703" s="243">
        <v>89017</v>
      </c>
      <c r="B703" s="242" t="s">
        <v>820</v>
      </c>
      <c r="C703" s="242" t="s">
        <v>655</v>
      </c>
      <c r="D703" s="244">
        <v>29.21</v>
      </c>
    </row>
    <row r="704" spans="1:4" x14ac:dyDescent="0.25">
      <c r="A704" s="243">
        <v>89018</v>
      </c>
      <c r="B704" s="242" t="s">
        <v>821</v>
      </c>
      <c r="C704" s="242" t="s">
        <v>655</v>
      </c>
      <c r="D704" s="244">
        <v>6.57</v>
      </c>
    </row>
    <row r="705" spans="1:4" x14ac:dyDescent="0.25">
      <c r="A705" s="243">
        <v>89019</v>
      </c>
      <c r="B705" s="242" t="s">
        <v>822</v>
      </c>
      <c r="C705" s="242" t="s">
        <v>655</v>
      </c>
      <c r="D705" s="244">
        <v>0.28000000000000003</v>
      </c>
    </row>
    <row r="706" spans="1:4" x14ac:dyDescent="0.25">
      <c r="A706" s="243">
        <v>89020</v>
      </c>
      <c r="B706" s="242" t="s">
        <v>823</v>
      </c>
      <c r="C706" s="242" t="s">
        <v>655</v>
      </c>
      <c r="D706" s="244">
        <v>0.03</v>
      </c>
    </row>
    <row r="707" spans="1:4" x14ac:dyDescent="0.25">
      <c r="A707" s="243">
        <v>89023</v>
      </c>
      <c r="B707" s="242" t="s">
        <v>824</v>
      </c>
      <c r="C707" s="242" t="s">
        <v>655</v>
      </c>
      <c r="D707" s="244">
        <v>3.47</v>
      </c>
    </row>
    <row r="708" spans="1:4" x14ac:dyDescent="0.25">
      <c r="A708" s="243">
        <v>89024</v>
      </c>
      <c r="B708" s="242" t="s">
        <v>825</v>
      </c>
      <c r="C708" s="242" t="s">
        <v>655</v>
      </c>
      <c r="D708" s="244">
        <v>0.56999999999999995</v>
      </c>
    </row>
    <row r="709" spans="1:4" x14ac:dyDescent="0.25">
      <c r="A709" s="243">
        <v>89025</v>
      </c>
      <c r="B709" s="242" t="s">
        <v>826</v>
      </c>
      <c r="C709" s="242" t="s">
        <v>655</v>
      </c>
      <c r="D709" s="244">
        <v>6.51</v>
      </c>
    </row>
    <row r="710" spans="1:4" x14ac:dyDescent="0.25">
      <c r="A710" s="243">
        <v>89026</v>
      </c>
      <c r="B710" s="242" t="s">
        <v>827</v>
      </c>
      <c r="C710" s="242" t="s">
        <v>655</v>
      </c>
      <c r="D710" s="244">
        <v>158.41</v>
      </c>
    </row>
    <row r="711" spans="1:4" x14ac:dyDescent="0.25">
      <c r="A711" s="243">
        <v>89029</v>
      </c>
      <c r="B711" s="242" t="s">
        <v>828</v>
      </c>
      <c r="C711" s="242" t="s">
        <v>655</v>
      </c>
      <c r="D711" s="244">
        <v>22.67</v>
      </c>
    </row>
    <row r="712" spans="1:4" x14ac:dyDescent="0.25">
      <c r="A712" s="243">
        <v>89030</v>
      </c>
      <c r="B712" s="242" t="s">
        <v>829</v>
      </c>
      <c r="C712" s="242" t="s">
        <v>655</v>
      </c>
      <c r="D712" s="244">
        <v>5.0999999999999996</v>
      </c>
    </row>
    <row r="713" spans="1:4" x14ac:dyDescent="0.25">
      <c r="A713" s="243">
        <v>89033</v>
      </c>
      <c r="B713" s="242" t="s">
        <v>830</v>
      </c>
      <c r="C713" s="242" t="s">
        <v>655</v>
      </c>
      <c r="D713" s="244">
        <v>10.02</v>
      </c>
    </row>
    <row r="714" spans="1:4" x14ac:dyDescent="0.25">
      <c r="A714" s="243">
        <v>89034</v>
      </c>
      <c r="B714" s="242" t="s">
        <v>831</v>
      </c>
      <c r="C714" s="242" t="s">
        <v>655</v>
      </c>
      <c r="D714" s="244">
        <v>1.39</v>
      </c>
    </row>
    <row r="715" spans="1:4" x14ac:dyDescent="0.25">
      <c r="A715" s="243">
        <v>89128</v>
      </c>
      <c r="B715" s="242" t="s">
        <v>832</v>
      </c>
      <c r="C715" s="242" t="s">
        <v>655</v>
      </c>
      <c r="D715" s="244">
        <v>23.4</v>
      </c>
    </row>
    <row r="716" spans="1:4" x14ac:dyDescent="0.25">
      <c r="A716" s="243">
        <v>89129</v>
      </c>
      <c r="B716" s="242" t="s">
        <v>833</v>
      </c>
      <c r="C716" s="242" t="s">
        <v>655</v>
      </c>
      <c r="D716" s="244">
        <v>3.17</v>
      </c>
    </row>
    <row r="717" spans="1:4" x14ac:dyDescent="0.25">
      <c r="A717" s="243">
        <v>89130</v>
      </c>
      <c r="B717" s="242" t="s">
        <v>834</v>
      </c>
      <c r="C717" s="242" t="s">
        <v>655</v>
      </c>
      <c r="D717" s="244">
        <v>32.450000000000003</v>
      </c>
    </row>
    <row r="718" spans="1:4" x14ac:dyDescent="0.25">
      <c r="A718" s="243">
        <v>89131</v>
      </c>
      <c r="B718" s="242" t="s">
        <v>835</v>
      </c>
      <c r="C718" s="242" t="s">
        <v>655</v>
      </c>
      <c r="D718" s="244">
        <v>4.4000000000000004</v>
      </c>
    </row>
    <row r="719" spans="1:4" x14ac:dyDescent="0.25">
      <c r="A719" s="243">
        <v>89210</v>
      </c>
      <c r="B719" s="242" t="s">
        <v>836</v>
      </c>
      <c r="C719" s="242" t="s">
        <v>655</v>
      </c>
      <c r="D719" s="244">
        <v>19.25</v>
      </c>
    </row>
    <row r="720" spans="1:4" x14ac:dyDescent="0.25">
      <c r="A720" s="243">
        <v>89211</v>
      </c>
      <c r="B720" s="242" t="s">
        <v>837</v>
      </c>
      <c r="C720" s="242" t="s">
        <v>655</v>
      </c>
      <c r="D720" s="244">
        <v>2.67</v>
      </c>
    </row>
    <row r="721" spans="1:4" x14ac:dyDescent="0.25">
      <c r="A721" s="243">
        <v>89212</v>
      </c>
      <c r="B721" s="242" t="s">
        <v>838</v>
      </c>
      <c r="C721" s="242" t="s">
        <v>655</v>
      </c>
      <c r="D721" s="244">
        <v>18.829999999999998</v>
      </c>
    </row>
    <row r="722" spans="1:4" x14ac:dyDescent="0.25">
      <c r="A722" s="243">
        <v>89213</v>
      </c>
      <c r="B722" s="242" t="s">
        <v>839</v>
      </c>
      <c r="C722" s="242" t="s">
        <v>655</v>
      </c>
      <c r="D722" s="244">
        <v>2.96</v>
      </c>
    </row>
    <row r="723" spans="1:4" x14ac:dyDescent="0.25">
      <c r="A723" s="243">
        <v>89214</v>
      </c>
      <c r="B723" s="242" t="s">
        <v>840</v>
      </c>
      <c r="C723" s="242" t="s">
        <v>655</v>
      </c>
      <c r="D723" s="244">
        <v>17.670000000000002</v>
      </c>
    </row>
    <row r="724" spans="1:4" x14ac:dyDescent="0.25">
      <c r="A724" s="243">
        <v>89215</v>
      </c>
      <c r="B724" s="242" t="s">
        <v>841</v>
      </c>
      <c r="C724" s="242" t="s">
        <v>655</v>
      </c>
      <c r="D724" s="244">
        <v>73.87</v>
      </c>
    </row>
    <row r="725" spans="1:4" x14ac:dyDescent="0.25">
      <c r="A725" s="243">
        <v>89221</v>
      </c>
      <c r="B725" s="242" t="s">
        <v>842</v>
      </c>
      <c r="C725" s="242" t="s">
        <v>655</v>
      </c>
      <c r="D725" s="244">
        <v>1.08</v>
      </c>
    </row>
    <row r="726" spans="1:4" x14ac:dyDescent="0.25">
      <c r="A726" s="243">
        <v>89222</v>
      </c>
      <c r="B726" s="242" t="s">
        <v>843</v>
      </c>
      <c r="C726" s="242" t="s">
        <v>655</v>
      </c>
      <c r="D726" s="244">
        <v>0.12</v>
      </c>
    </row>
    <row r="727" spans="1:4" x14ac:dyDescent="0.25">
      <c r="A727" s="243">
        <v>89223</v>
      </c>
      <c r="B727" s="242" t="s">
        <v>844</v>
      </c>
      <c r="C727" s="242" t="s">
        <v>655</v>
      </c>
      <c r="D727" s="244">
        <v>1.01</v>
      </c>
    </row>
    <row r="728" spans="1:4" x14ac:dyDescent="0.25">
      <c r="A728" s="243">
        <v>89224</v>
      </c>
      <c r="B728" s="242" t="s">
        <v>845</v>
      </c>
      <c r="C728" s="242" t="s">
        <v>655</v>
      </c>
      <c r="D728" s="244">
        <v>2.0499999999999998</v>
      </c>
    </row>
    <row r="729" spans="1:4" x14ac:dyDescent="0.25">
      <c r="A729" s="243">
        <v>89228</v>
      </c>
      <c r="B729" s="242" t="s">
        <v>846</v>
      </c>
      <c r="C729" s="242" t="s">
        <v>655</v>
      </c>
      <c r="D729" s="244">
        <v>27.58</v>
      </c>
    </row>
    <row r="730" spans="1:4" x14ac:dyDescent="0.25">
      <c r="A730" s="243">
        <v>89229</v>
      </c>
      <c r="B730" s="242" t="s">
        <v>847</v>
      </c>
      <c r="C730" s="242" t="s">
        <v>655</v>
      </c>
      <c r="D730" s="244">
        <v>4.96</v>
      </c>
    </row>
    <row r="731" spans="1:4" x14ac:dyDescent="0.25">
      <c r="A731" s="243">
        <v>89230</v>
      </c>
      <c r="B731" s="242" t="s">
        <v>848</v>
      </c>
      <c r="C731" s="242" t="s">
        <v>655</v>
      </c>
      <c r="D731" s="244">
        <v>124.32</v>
      </c>
    </row>
    <row r="732" spans="1:4" x14ac:dyDescent="0.25">
      <c r="A732" s="243">
        <v>89231</v>
      </c>
      <c r="B732" s="242" t="s">
        <v>849</v>
      </c>
      <c r="C732" s="242" t="s">
        <v>655</v>
      </c>
      <c r="D732" s="244">
        <v>19.690000000000001</v>
      </c>
    </row>
    <row r="733" spans="1:4" x14ac:dyDescent="0.25">
      <c r="A733" s="243">
        <v>89232</v>
      </c>
      <c r="B733" s="242" t="s">
        <v>850</v>
      </c>
      <c r="C733" s="242" t="s">
        <v>655</v>
      </c>
      <c r="D733" s="244">
        <v>221.75</v>
      </c>
    </row>
    <row r="734" spans="1:4" x14ac:dyDescent="0.25">
      <c r="A734" s="243">
        <v>89233</v>
      </c>
      <c r="B734" s="242" t="s">
        <v>851</v>
      </c>
      <c r="C734" s="242" t="s">
        <v>655</v>
      </c>
      <c r="D734" s="244">
        <v>132.94</v>
      </c>
    </row>
    <row r="735" spans="1:4" x14ac:dyDescent="0.25">
      <c r="A735" s="243">
        <v>89236</v>
      </c>
      <c r="B735" s="242" t="s">
        <v>852</v>
      </c>
      <c r="C735" s="242" t="s">
        <v>655</v>
      </c>
      <c r="D735" s="244">
        <v>290.41000000000003</v>
      </c>
    </row>
    <row r="736" spans="1:4" x14ac:dyDescent="0.25">
      <c r="A736" s="243">
        <v>89237</v>
      </c>
      <c r="B736" s="242" t="s">
        <v>853</v>
      </c>
      <c r="C736" s="242" t="s">
        <v>655</v>
      </c>
      <c r="D736" s="244">
        <v>46.01</v>
      </c>
    </row>
    <row r="737" spans="1:4" x14ac:dyDescent="0.25">
      <c r="A737" s="243">
        <v>89238</v>
      </c>
      <c r="B737" s="242" t="s">
        <v>854</v>
      </c>
      <c r="C737" s="242" t="s">
        <v>655</v>
      </c>
      <c r="D737" s="244">
        <v>518.01</v>
      </c>
    </row>
    <row r="738" spans="1:4" x14ac:dyDescent="0.25">
      <c r="A738" s="243">
        <v>89239</v>
      </c>
      <c r="B738" s="242" t="s">
        <v>855</v>
      </c>
      <c r="C738" s="242" t="s">
        <v>655</v>
      </c>
      <c r="D738" s="244">
        <v>351.57</v>
      </c>
    </row>
    <row r="739" spans="1:4" x14ac:dyDescent="0.25">
      <c r="A739" s="243">
        <v>89240</v>
      </c>
      <c r="B739" s="242" t="s">
        <v>856</v>
      </c>
      <c r="C739" s="242" t="s">
        <v>655</v>
      </c>
      <c r="D739" s="244">
        <v>89.12</v>
      </c>
    </row>
    <row r="740" spans="1:4" x14ac:dyDescent="0.25">
      <c r="A740" s="243">
        <v>89241</v>
      </c>
      <c r="B740" s="242" t="s">
        <v>857</v>
      </c>
      <c r="C740" s="242" t="s">
        <v>655</v>
      </c>
      <c r="D740" s="244">
        <v>16.04</v>
      </c>
    </row>
    <row r="741" spans="1:4" x14ac:dyDescent="0.25">
      <c r="A741" s="243">
        <v>89246</v>
      </c>
      <c r="B741" s="242" t="s">
        <v>858</v>
      </c>
      <c r="C741" s="242" t="s">
        <v>655</v>
      </c>
      <c r="D741" s="244">
        <v>252.35</v>
      </c>
    </row>
    <row r="742" spans="1:4" x14ac:dyDescent="0.25">
      <c r="A742" s="243">
        <v>89247</v>
      </c>
      <c r="B742" s="242" t="s">
        <v>859</v>
      </c>
      <c r="C742" s="242" t="s">
        <v>655</v>
      </c>
      <c r="D742" s="244">
        <v>39.979999999999997</v>
      </c>
    </row>
    <row r="743" spans="1:4" x14ac:dyDescent="0.25">
      <c r="A743" s="243">
        <v>89248</v>
      </c>
      <c r="B743" s="242" t="s">
        <v>860</v>
      </c>
      <c r="C743" s="242" t="s">
        <v>655</v>
      </c>
      <c r="D743" s="244">
        <v>450.12</v>
      </c>
    </row>
    <row r="744" spans="1:4" x14ac:dyDescent="0.25">
      <c r="A744" s="243">
        <v>89249</v>
      </c>
      <c r="B744" s="242" t="s">
        <v>861</v>
      </c>
      <c r="C744" s="242" t="s">
        <v>655</v>
      </c>
      <c r="D744" s="244">
        <v>299.68</v>
      </c>
    </row>
    <row r="745" spans="1:4" x14ac:dyDescent="0.25">
      <c r="A745" s="243">
        <v>89253</v>
      </c>
      <c r="B745" s="242" t="s">
        <v>862</v>
      </c>
      <c r="C745" s="242" t="s">
        <v>655</v>
      </c>
      <c r="D745" s="244">
        <v>73.03</v>
      </c>
    </row>
    <row r="746" spans="1:4" x14ac:dyDescent="0.25">
      <c r="A746" s="243">
        <v>89254</v>
      </c>
      <c r="B746" s="242" t="s">
        <v>863</v>
      </c>
      <c r="C746" s="242" t="s">
        <v>655</v>
      </c>
      <c r="D746" s="244">
        <v>13.14</v>
      </c>
    </row>
    <row r="747" spans="1:4" x14ac:dyDescent="0.25">
      <c r="A747" s="243">
        <v>89255</v>
      </c>
      <c r="B747" s="242" t="s">
        <v>864</v>
      </c>
      <c r="C747" s="242" t="s">
        <v>655</v>
      </c>
      <c r="D747" s="244">
        <v>117.4</v>
      </c>
    </row>
    <row r="748" spans="1:4" x14ac:dyDescent="0.25">
      <c r="A748" s="243">
        <v>89256</v>
      </c>
      <c r="B748" s="242" t="s">
        <v>865</v>
      </c>
      <c r="C748" s="242" t="s">
        <v>655</v>
      </c>
      <c r="D748" s="244">
        <v>67.44</v>
      </c>
    </row>
    <row r="749" spans="1:4" x14ac:dyDescent="0.25">
      <c r="A749" s="243">
        <v>89259</v>
      </c>
      <c r="B749" s="242" t="s">
        <v>866</v>
      </c>
      <c r="C749" s="242" t="s">
        <v>655</v>
      </c>
      <c r="D749" s="244">
        <v>12.26</v>
      </c>
    </row>
    <row r="750" spans="1:4" x14ac:dyDescent="0.25">
      <c r="A750" s="243">
        <v>89260</v>
      </c>
      <c r="B750" s="242" t="s">
        <v>867</v>
      </c>
      <c r="C750" s="242" t="s">
        <v>655</v>
      </c>
      <c r="D750" s="244">
        <v>2.57</v>
      </c>
    </row>
    <row r="751" spans="1:4" x14ac:dyDescent="0.25">
      <c r="A751" s="243">
        <v>89262</v>
      </c>
      <c r="B751" s="242" t="s">
        <v>868</v>
      </c>
      <c r="C751" s="242" t="s">
        <v>655</v>
      </c>
      <c r="D751" s="244">
        <v>23</v>
      </c>
    </row>
    <row r="752" spans="1:4" x14ac:dyDescent="0.25">
      <c r="A752" s="243">
        <v>89264</v>
      </c>
      <c r="B752" s="242" t="s">
        <v>869</v>
      </c>
      <c r="C752" s="242" t="s">
        <v>655</v>
      </c>
      <c r="D752" s="244">
        <v>10.050000000000001</v>
      </c>
    </row>
    <row r="753" spans="1:4" x14ac:dyDescent="0.25">
      <c r="A753" s="243">
        <v>89265</v>
      </c>
      <c r="B753" s="242" t="s">
        <v>870</v>
      </c>
      <c r="C753" s="242" t="s">
        <v>655</v>
      </c>
      <c r="D753" s="244">
        <v>2.11</v>
      </c>
    </row>
    <row r="754" spans="1:4" x14ac:dyDescent="0.25">
      <c r="A754" s="243">
        <v>89266</v>
      </c>
      <c r="B754" s="242" t="s">
        <v>871</v>
      </c>
      <c r="C754" s="242" t="s">
        <v>655</v>
      </c>
      <c r="D754" s="244">
        <v>0.81</v>
      </c>
    </row>
    <row r="755" spans="1:4" x14ac:dyDescent="0.25">
      <c r="A755" s="243">
        <v>89267</v>
      </c>
      <c r="B755" s="242" t="s">
        <v>872</v>
      </c>
      <c r="C755" s="242" t="s">
        <v>655</v>
      </c>
      <c r="D755" s="244">
        <v>32.78</v>
      </c>
    </row>
    <row r="756" spans="1:4" x14ac:dyDescent="0.25">
      <c r="A756" s="243">
        <v>89268</v>
      </c>
      <c r="B756" s="242" t="s">
        <v>873</v>
      </c>
      <c r="C756" s="242" t="s">
        <v>655</v>
      </c>
      <c r="D756" s="244">
        <v>5.9</v>
      </c>
    </row>
    <row r="757" spans="1:4" x14ac:dyDescent="0.25">
      <c r="A757" s="243">
        <v>89269</v>
      </c>
      <c r="B757" s="242" t="s">
        <v>874</v>
      </c>
      <c r="C757" s="242" t="s">
        <v>655</v>
      </c>
      <c r="D757" s="244">
        <v>2.29</v>
      </c>
    </row>
    <row r="758" spans="1:4" x14ac:dyDescent="0.25">
      <c r="A758" s="243">
        <v>89270</v>
      </c>
      <c r="B758" s="242" t="s">
        <v>875</v>
      </c>
      <c r="C758" s="242" t="s">
        <v>655</v>
      </c>
      <c r="D758" s="244">
        <v>52.69</v>
      </c>
    </row>
    <row r="759" spans="1:4" x14ac:dyDescent="0.25">
      <c r="A759" s="243">
        <v>89271</v>
      </c>
      <c r="B759" s="242" t="s">
        <v>876</v>
      </c>
      <c r="C759" s="242" t="s">
        <v>655</v>
      </c>
      <c r="D759" s="244">
        <v>23.08</v>
      </c>
    </row>
    <row r="760" spans="1:4" x14ac:dyDescent="0.25">
      <c r="A760" s="243">
        <v>89274</v>
      </c>
      <c r="B760" s="242" t="s">
        <v>877</v>
      </c>
      <c r="C760" s="242" t="s">
        <v>655</v>
      </c>
      <c r="D760" s="244">
        <v>1.31</v>
      </c>
    </row>
    <row r="761" spans="1:4" x14ac:dyDescent="0.25">
      <c r="A761" s="243">
        <v>89275</v>
      </c>
      <c r="B761" s="242" t="s">
        <v>878</v>
      </c>
      <c r="C761" s="242" t="s">
        <v>655</v>
      </c>
      <c r="D761" s="244">
        <v>0.15</v>
      </c>
    </row>
    <row r="762" spans="1:4" x14ac:dyDescent="0.25">
      <c r="A762" s="243">
        <v>89276</v>
      </c>
      <c r="B762" s="242" t="s">
        <v>879</v>
      </c>
      <c r="C762" s="242" t="s">
        <v>655</v>
      </c>
      <c r="D762" s="244">
        <v>1.23</v>
      </c>
    </row>
    <row r="763" spans="1:4" x14ac:dyDescent="0.25">
      <c r="A763" s="243">
        <v>89277</v>
      </c>
      <c r="B763" s="242" t="s">
        <v>880</v>
      </c>
      <c r="C763" s="242" t="s">
        <v>655</v>
      </c>
      <c r="D763" s="244">
        <v>6.75</v>
      </c>
    </row>
    <row r="764" spans="1:4" x14ac:dyDescent="0.25">
      <c r="A764" s="243">
        <v>89280</v>
      </c>
      <c r="B764" s="242" t="s">
        <v>881</v>
      </c>
      <c r="C764" s="242" t="s">
        <v>655</v>
      </c>
      <c r="D764" s="244">
        <v>23.64</v>
      </c>
    </row>
    <row r="765" spans="1:4" x14ac:dyDescent="0.25">
      <c r="A765" s="243">
        <v>89281</v>
      </c>
      <c r="B765" s="242" t="s">
        <v>882</v>
      </c>
      <c r="C765" s="242" t="s">
        <v>655</v>
      </c>
      <c r="D765" s="244">
        <v>3.28</v>
      </c>
    </row>
    <row r="766" spans="1:4" x14ac:dyDescent="0.25">
      <c r="A766" s="243">
        <v>89870</v>
      </c>
      <c r="B766" s="242" t="s">
        <v>883</v>
      </c>
      <c r="C766" s="242" t="s">
        <v>655</v>
      </c>
      <c r="D766" s="244">
        <v>26.59</v>
      </c>
    </row>
    <row r="767" spans="1:4" x14ac:dyDescent="0.25">
      <c r="A767" s="243">
        <v>89871</v>
      </c>
      <c r="B767" s="242" t="s">
        <v>884</v>
      </c>
      <c r="C767" s="242" t="s">
        <v>655</v>
      </c>
      <c r="D767" s="244">
        <v>4.91</v>
      </c>
    </row>
    <row r="768" spans="1:4" x14ac:dyDescent="0.25">
      <c r="A768" s="243">
        <v>89872</v>
      </c>
      <c r="B768" s="242" t="s">
        <v>885</v>
      </c>
      <c r="C768" s="242" t="s">
        <v>655</v>
      </c>
      <c r="D768" s="244">
        <v>1.92</v>
      </c>
    </row>
    <row r="769" spans="1:4" x14ac:dyDescent="0.25">
      <c r="A769" s="243">
        <v>89873</v>
      </c>
      <c r="B769" s="242" t="s">
        <v>886</v>
      </c>
      <c r="C769" s="242" t="s">
        <v>655</v>
      </c>
      <c r="D769" s="244">
        <v>49.86</v>
      </c>
    </row>
    <row r="770" spans="1:4" x14ac:dyDescent="0.25">
      <c r="A770" s="243">
        <v>89874</v>
      </c>
      <c r="B770" s="242" t="s">
        <v>887</v>
      </c>
      <c r="C770" s="242" t="s">
        <v>655</v>
      </c>
      <c r="D770" s="244">
        <v>140.27000000000001</v>
      </c>
    </row>
    <row r="771" spans="1:4" x14ac:dyDescent="0.25">
      <c r="A771" s="243">
        <v>89878</v>
      </c>
      <c r="B771" s="242" t="s">
        <v>888</v>
      </c>
      <c r="C771" s="242" t="s">
        <v>655</v>
      </c>
      <c r="D771" s="244">
        <v>28.2</v>
      </c>
    </row>
    <row r="772" spans="1:4" x14ac:dyDescent="0.25">
      <c r="A772" s="243">
        <v>89879</v>
      </c>
      <c r="B772" s="242" t="s">
        <v>889</v>
      </c>
      <c r="C772" s="242" t="s">
        <v>655</v>
      </c>
      <c r="D772" s="244">
        <v>5.21</v>
      </c>
    </row>
    <row r="773" spans="1:4" x14ac:dyDescent="0.25">
      <c r="A773" s="243">
        <v>89880</v>
      </c>
      <c r="B773" s="242" t="s">
        <v>890</v>
      </c>
      <c r="C773" s="242" t="s">
        <v>655</v>
      </c>
      <c r="D773" s="244">
        <v>2.0299999999999998</v>
      </c>
    </row>
    <row r="774" spans="1:4" x14ac:dyDescent="0.25">
      <c r="A774" s="243">
        <v>89881</v>
      </c>
      <c r="B774" s="242" t="s">
        <v>891</v>
      </c>
      <c r="C774" s="242" t="s">
        <v>655</v>
      </c>
      <c r="D774" s="244">
        <v>52.87</v>
      </c>
    </row>
    <row r="775" spans="1:4" x14ac:dyDescent="0.25">
      <c r="A775" s="243">
        <v>89882</v>
      </c>
      <c r="B775" s="242" t="s">
        <v>892</v>
      </c>
      <c r="C775" s="242" t="s">
        <v>655</v>
      </c>
      <c r="D775" s="244">
        <v>161.84</v>
      </c>
    </row>
    <row r="776" spans="1:4" x14ac:dyDescent="0.25">
      <c r="A776" s="243">
        <v>90582</v>
      </c>
      <c r="B776" s="242" t="s">
        <v>893</v>
      </c>
      <c r="C776" s="242" t="s">
        <v>655</v>
      </c>
      <c r="D776" s="244">
        <v>0.4</v>
      </c>
    </row>
    <row r="777" spans="1:4" x14ac:dyDescent="0.25">
      <c r="A777" s="243">
        <v>90583</v>
      </c>
      <c r="B777" s="242" t="s">
        <v>894</v>
      </c>
      <c r="C777" s="242" t="s">
        <v>655</v>
      </c>
      <c r="D777" s="244">
        <v>0.04</v>
      </c>
    </row>
    <row r="778" spans="1:4" x14ac:dyDescent="0.25">
      <c r="A778" s="243">
        <v>90584</v>
      </c>
      <c r="B778" s="242" t="s">
        <v>895</v>
      </c>
      <c r="C778" s="242" t="s">
        <v>655</v>
      </c>
      <c r="D778" s="244">
        <v>0.31</v>
      </c>
    </row>
    <row r="779" spans="1:4" x14ac:dyDescent="0.25">
      <c r="A779" s="243">
        <v>90585</v>
      </c>
      <c r="B779" s="242" t="s">
        <v>896</v>
      </c>
      <c r="C779" s="242" t="s">
        <v>655</v>
      </c>
      <c r="D779" s="244">
        <v>1.02</v>
      </c>
    </row>
    <row r="780" spans="1:4" x14ac:dyDescent="0.25">
      <c r="A780" s="243">
        <v>90621</v>
      </c>
      <c r="B780" s="242" t="s">
        <v>897</v>
      </c>
      <c r="C780" s="242" t="s">
        <v>655</v>
      </c>
      <c r="D780" s="244">
        <v>2.09</v>
      </c>
    </row>
    <row r="781" spans="1:4" x14ac:dyDescent="0.25">
      <c r="A781" s="243">
        <v>90622</v>
      </c>
      <c r="B781" s="242" t="s">
        <v>898</v>
      </c>
      <c r="C781" s="242" t="s">
        <v>655</v>
      </c>
      <c r="D781" s="244">
        <v>0.24</v>
      </c>
    </row>
    <row r="782" spans="1:4" x14ac:dyDescent="0.25">
      <c r="A782" s="243">
        <v>90623</v>
      </c>
      <c r="B782" s="242" t="s">
        <v>899</v>
      </c>
      <c r="C782" s="242" t="s">
        <v>655</v>
      </c>
      <c r="D782" s="244">
        <v>2.61</v>
      </c>
    </row>
    <row r="783" spans="1:4" x14ac:dyDescent="0.25">
      <c r="A783" s="243">
        <v>90624</v>
      </c>
      <c r="B783" s="242" t="s">
        <v>900</v>
      </c>
      <c r="C783" s="242" t="s">
        <v>655</v>
      </c>
      <c r="D783" s="244">
        <v>2.56</v>
      </c>
    </row>
    <row r="784" spans="1:4" x14ac:dyDescent="0.25">
      <c r="A784" s="243">
        <v>90627</v>
      </c>
      <c r="B784" s="242" t="s">
        <v>901</v>
      </c>
      <c r="C784" s="242" t="s">
        <v>655</v>
      </c>
      <c r="D784" s="244">
        <v>31.36</v>
      </c>
    </row>
    <row r="785" spans="1:4" x14ac:dyDescent="0.25">
      <c r="A785" s="243">
        <v>90628</v>
      </c>
      <c r="B785" s="242" t="s">
        <v>902</v>
      </c>
      <c r="C785" s="242" t="s">
        <v>655</v>
      </c>
      <c r="D785" s="244">
        <v>4.47</v>
      </c>
    </row>
    <row r="786" spans="1:4" x14ac:dyDescent="0.25">
      <c r="A786" s="243">
        <v>90629</v>
      </c>
      <c r="B786" s="242" t="s">
        <v>903</v>
      </c>
      <c r="C786" s="242" t="s">
        <v>655</v>
      </c>
      <c r="D786" s="244">
        <v>39.25</v>
      </c>
    </row>
    <row r="787" spans="1:4" x14ac:dyDescent="0.25">
      <c r="A787" s="243">
        <v>90630</v>
      </c>
      <c r="B787" s="242" t="s">
        <v>904</v>
      </c>
      <c r="C787" s="242" t="s">
        <v>655</v>
      </c>
      <c r="D787" s="244">
        <v>10.39</v>
      </c>
    </row>
    <row r="788" spans="1:4" x14ac:dyDescent="0.25">
      <c r="A788" s="243">
        <v>90633</v>
      </c>
      <c r="B788" s="242" t="s">
        <v>905</v>
      </c>
      <c r="C788" s="242" t="s">
        <v>655</v>
      </c>
      <c r="D788" s="244">
        <v>3.34</v>
      </c>
    </row>
    <row r="789" spans="1:4" x14ac:dyDescent="0.25">
      <c r="A789" s="243">
        <v>90634</v>
      </c>
      <c r="B789" s="242" t="s">
        <v>906</v>
      </c>
      <c r="C789" s="242" t="s">
        <v>655</v>
      </c>
      <c r="D789" s="244">
        <v>0.39</v>
      </c>
    </row>
    <row r="790" spans="1:4" x14ac:dyDescent="0.25">
      <c r="A790" s="243">
        <v>90635</v>
      </c>
      <c r="B790" s="242" t="s">
        <v>907</v>
      </c>
      <c r="C790" s="242" t="s">
        <v>655</v>
      </c>
      <c r="D790" s="244">
        <v>3.65</v>
      </c>
    </row>
    <row r="791" spans="1:4" x14ac:dyDescent="0.25">
      <c r="A791" s="243">
        <v>90636</v>
      </c>
      <c r="B791" s="242" t="s">
        <v>908</v>
      </c>
      <c r="C791" s="242" t="s">
        <v>655</v>
      </c>
      <c r="D791" s="244">
        <v>5.13</v>
      </c>
    </row>
    <row r="792" spans="1:4" x14ac:dyDescent="0.25">
      <c r="A792" s="243">
        <v>90639</v>
      </c>
      <c r="B792" s="242" t="s">
        <v>909</v>
      </c>
      <c r="C792" s="242" t="s">
        <v>655</v>
      </c>
      <c r="D792" s="244">
        <v>4.99</v>
      </c>
    </row>
    <row r="793" spans="1:4" x14ac:dyDescent="0.25">
      <c r="A793" s="243">
        <v>90640</v>
      </c>
      <c r="B793" s="242" t="s">
        <v>910</v>
      </c>
      <c r="C793" s="242" t="s">
        <v>655</v>
      </c>
      <c r="D793" s="244">
        <v>0.59</v>
      </c>
    </row>
    <row r="794" spans="1:4" x14ac:dyDescent="0.25">
      <c r="A794" s="243">
        <v>90641</v>
      </c>
      <c r="B794" s="242" t="s">
        <v>911</v>
      </c>
      <c r="C794" s="242" t="s">
        <v>655</v>
      </c>
      <c r="D794" s="244">
        <v>5.46</v>
      </c>
    </row>
    <row r="795" spans="1:4" x14ac:dyDescent="0.25">
      <c r="A795" s="243">
        <v>90642</v>
      </c>
      <c r="B795" s="242" t="s">
        <v>912</v>
      </c>
      <c r="C795" s="242" t="s">
        <v>655</v>
      </c>
      <c r="D795" s="244">
        <v>7.33</v>
      </c>
    </row>
    <row r="796" spans="1:4" x14ac:dyDescent="0.25">
      <c r="A796" s="243">
        <v>90646</v>
      </c>
      <c r="B796" s="242" t="s">
        <v>913</v>
      </c>
      <c r="C796" s="242" t="s">
        <v>655</v>
      </c>
      <c r="D796" s="244">
        <v>0.71</v>
      </c>
    </row>
    <row r="797" spans="1:4" x14ac:dyDescent="0.25">
      <c r="A797" s="243">
        <v>90647</v>
      </c>
      <c r="B797" s="242" t="s">
        <v>914</v>
      </c>
      <c r="C797" s="242" t="s">
        <v>655</v>
      </c>
      <c r="D797" s="244">
        <v>0.08</v>
      </c>
    </row>
    <row r="798" spans="1:4" x14ac:dyDescent="0.25">
      <c r="A798" s="243">
        <v>90648</v>
      </c>
      <c r="B798" s="242" t="s">
        <v>915</v>
      </c>
      <c r="C798" s="242" t="s">
        <v>655</v>
      </c>
      <c r="D798" s="244">
        <v>0.78</v>
      </c>
    </row>
    <row r="799" spans="1:4" x14ac:dyDescent="0.25">
      <c r="A799" s="243">
        <v>90649</v>
      </c>
      <c r="B799" s="242" t="s">
        <v>916</v>
      </c>
      <c r="C799" s="242" t="s">
        <v>655</v>
      </c>
      <c r="D799" s="244">
        <v>7.98</v>
      </c>
    </row>
    <row r="800" spans="1:4" x14ac:dyDescent="0.25">
      <c r="A800" s="243">
        <v>90652</v>
      </c>
      <c r="B800" s="242" t="s">
        <v>917</v>
      </c>
      <c r="C800" s="242" t="s">
        <v>655</v>
      </c>
      <c r="D800" s="244">
        <v>3.25</v>
      </c>
    </row>
    <row r="801" spans="1:4" x14ac:dyDescent="0.25">
      <c r="A801" s="243">
        <v>90653</v>
      </c>
      <c r="B801" s="242" t="s">
        <v>918</v>
      </c>
      <c r="C801" s="242" t="s">
        <v>655</v>
      </c>
      <c r="D801" s="244">
        <v>0.38</v>
      </c>
    </row>
    <row r="802" spans="1:4" x14ac:dyDescent="0.25">
      <c r="A802" s="243">
        <v>90654</v>
      </c>
      <c r="B802" s="242" t="s">
        <v>919</v>
      </c>
      <c r="C802" s="242" t="s">
        <v>655</v>
      </c>
      <c r="D802" s="244">
        <v>3.55</v>
      </c>
    </row>
    <row r="803" spans="1:4" x14ac:dyDescent="0.25">
      <c r="A803" s="243">
        <v>90655</v>
      </c>
      <c r="B803" s="242" t="s">
        <v>920</v>
      </c>
      <c r="C803" s="242" t="s">
        <v>655</v>
      </c>
      <c r="D803" s="244">
        <v>5.25</v>
      </c>
    </row>
    <row r="804" spans="1:4" x14ac:dyDescent="0.25">
      <c r="A804" s="243">
        <v>90658</v>
      </c>
      <c r="B804" s="242" t="s">
        <v>921</v>
      </c>
      <c r="C804" s="242" t="s">
        <v>655</v>
      </c>
      <c r="D804" s="244">
        <v>3.48</v>
      </c>
    </row>
    <row r="805" spans="1:4" x14ac:dyDescent="0.25">
      <c r="A805" s="243">
        <v>90659</v>
      </c>
      <c r="B805" s="242" t="s">
        <v>922</v>
      </c>
      <c r="C805" s="242" t="s">
        <v>655</v>
      </c>
      <c r="D805" s="244">
        <v>0.41</v>
      </c>
    </row>
    <row r="806" spans="1:4" x14ac:dyDescent="0.25">
      <c r="A806" s="243">
        <v>90660</v>
      </c>
      <c r="B806" s="242" t="s">
        <v>923</v>
      </c>
      <c r="C806" s="242" t="s">
        <v>655</v>
      </c>
      <c r="D806" s="244">
        <v>3.81</v>
      </c>
    </row>
    <row r="807" spans="1:4" x14ac:dyDescent="0.25">
      <c r="A807" s="243">
        <v>90661</v>
      </c>
      <c r="B807" s="242" t="s">
        <v>924</v>
      </c>
      <c r="C807" s="242" t="s">
        <v>655</v>
      </c>
      <c r="D807" s="244">
        <v>5.25</v>
      </c>
    </row>
    <row r="808" spans="1:4" x14ac:dyDescent="0.25">
      <c r="A808" s="243">
        <v>90664</v>
      </c>
      <c r="B808" s="242" t="s">
        <v>925</v>
      </c>
      <c r="C808" s="242" t="s">
        <v>655</v>
      </c>
      <c r="D808" s="244">
        <v>5.16</v>
      </c>
    </row>
    <row r="809" spans="1:4" x14ac:dyDescent="0.25">
      <c r="A809" s="243">
        <v>90665</v>
      </c>
      <c r="B809" s="242" t="s">
        <v>926</v>
      </c>
      <c r="C809" s="242" t="s">
        <v>655</v>
      </c>
      <c r="D809" s="244">
        <v>0.59</v>
      </c>
    </row>
    <row r="810" spans="1:4" x14ac:dyDescent="0.25">
      <c r="A810" s="243">
        <v>90666</v>
      </c>
      <c r="B810" s="242" t="s">
        <v>927</v>
      </c>
      <c r="C810" s="242" t="s">
        <v>655</v>
      </c>
      <c r="D810" s="244">
        <v>5.64</v>
      </c>
    </row>
    <row r="811" spans="1:4" x14ac:dyDescent="0.25">
      <c r="A811" s="243">
        <v>90667</v>
      </c>
      <c r="B811" s="242" t="s">
        <v>928</v>
      </c>
      <c r="C811" s="242" t="s">
        <v>655</v>
      </c>
      <c r="D811" s="244">
        <v>11.9</v>
      </c>
    </row>
    <row r="812" spans="1:4" x14ac:dyDescent="0.25">
      <c r="A812" s="243">
        <v>90670</v>
      </c>
      <c r="B812" s="242" t="s">
        <v>929</v>
      </c>
      <c r="C812" s="242" t="s">
        <v>655</v>
      </c>
      <c r="D812" s="244">
        <v>143.94999999999999</v>
      </c>
    </row>
    <row r="813" spans="1:4" x14ac:dyDescent="0.25">
      <c r="A813" s="243">
        <v>90671</v>
      </c>
      <c r="B813" s="242" t="s">
        <v>930</v>
      </c>
      <c r="C813" s="242" t="s">
        <v>655</v>
      </c>
      <c r="D813" s="244">
        <v>19.98</v>
      </c>
    </row>
    <row r="814" spans="1:4" x14ac:dyDescent="0.25">
      <c r="A814" s="243">
        <v>90672</v>
      </c>
      <c r="B814" s="242" t="s">
        <v>931</v>
      </c>
      <c r="C814" s="242" t="s">
        <v>655</v>
      </c>
      <c r="D814" s="244">
        <v>180.14</v>
      </c>
    </row>
    <row r="815" spans="1:4" x14ac:dyDescent="0.25">
      <c r="A815" s="243">
        <v>90673</v>
      </c>
      <c r="B815" s="242" t="s">
        <v>932</v>
      </c>
      <c r="C815" s="242" t="s">
        <v>655</v>
      </c>
      <c r="D815" s="244">
        <v>95.2</v>
      </c>
    </row>
    <row r="816" spans="1:4" x14ac:dyDescent="0.25">
      <c r="A816" s="243">
        <v>90676</v>
      </c>
      <c r="B816" s="242" t="s">
        <v>933</v>
      </c>
      <c r="C816" s="242" t="s">
        <v>655</v>
      </c>
      <c r="D816" s="244">
        <v>75.48</v>
      </c>
    </row>
    <row r="817" spans="1:4" x14ac:dyDescent="0.25">
      <c r="A817" s="243">
        <v>90677</v>
      </c>
      <c r="B817" s="242" t="s">
        <v>934</v>
      </c>
      <c r="C817" s="242" t="s">
        <v>655</v>
      </c>
      <c r="D817" s="244">
        <v>10.47</v>
      </c>
    </row>
    <row r="818" spans="1:4" x14ac:dyDescent="0.25">
      <c r="A818" s="243">
        <v>90678</v>
      </c>
      <c r="B818" s="242" t="s">
        <v>935</v>
      </c>
      <c r="C818" s="242" t="s">
        <v>655</v>
      </c>
      <c r="D818" s="244">
        <v>94.45</v>
      </c>
    </row>
    <row r="819" spans="1:4" x14ac:dyDescent="0.25">
      <c r="A819" s="243">
        <v>90679</v>
      </c>
      <c r="B819" s="242" t="s">
        <v>936</v>
      </c>
      <c r="C819" s="242" t="s">
        <v>655</v>
      </c>
      <c r="D819" s="244">
        <v>72.97</v>
      </c>
    </row>
    <row r="820" spans="1:4" x14ac:dyDescent="0.25">
      <c r="A820" s="243">
        <v>90682</v>
      </c>
      <c r="B820" s="242" t="s">
        <v>937</v>
      </c>
      <c r="C820" s="242" t="s">
        <v>655</v>
      </c>
      <c r="D820" s="244">
        <v>25.68</v>
      </c>
    </row>
    <row r="821" spans="1:4" x14ac:dyDescent="0.25">
      <c r="A821" s="243">
        <v>90683</v>
      </c>
      <c r="B821" s="242" t="s">
        <v>938</v>
      </c>
      <c r="C821" s="242" t="s">
        <v>655</v>
      </c>
      <c r="D821" s="244">
        <v>3.04</v>
      </c>
    </row>
    <row r="822" spans="1:4" x14ac:dyDescent="0.25">
      <c r="A822" s="243">
        <v>90684</v>
      </c>
      <c r="B822" s="242" t="s">
        <v>939</v>
      </c>
      <c r="C822" s="242" t="s">
        <v>655</v>
      </c>
      <c r="D822" s="244">
        <v>28.09</v>
      </c>
    </row>
    <row r="823" spans="1:4" x14ac:dyDescent="0.25">
      <c r="A823" s="243">
        <v>90685</v>
      </c>
      <c r="B823" s="242" t="s">
        <v>940</v>
      </c>
      <c r="C823" s="242" t="s">
        <v>655</v>
      </c>
      <c r="D823" s="244">
        <v>45.26</v>
      </c>
    </row>
    <row r="824" spans="1:4" x14ac:dyDescent="0.25">
      <c r="A824" s="243">
        <v>90688</v>
      </c>
      <c r="B824" s="242" t="s">
        <v>941</v>
      </c>
      <c r="C824" s="242" t="s">
        <v>655</v>
      </c>
      <c r="D824" s="244">
        <v>13.2</v>
      </c>
    </row>
    <row r="825" spans="1:4" x14ac:dyDescent="0.25">
      <c r="A825" s="243">
        <v>90689</v>
      </c>
      <c r="B825" s="242" t="s">
        <v>942</v>
      </c>
      <c r="C825" s="242" t="s">
        <v>655</v>
      </c>
      <c r="D825" s="244">
        <v>1.33</v>
      </c>
    </row>
    <row r="826" spans="1:4" x14ac:dyDescent="0.25">
      <c r="A826" s="243">
        <v>90690</v>
      </c>
      <c r="B826" s="242" t="s">
        <v>943</v>
      </c>
      <c r="C826" s="242" t="s">
        <v>655</v>
      </c>
      <c r="D826" s="244">
        <v>16.5</v>
      </c>
    </row>
    <row r="827" spans="1:4" x14ac:dyDescent="0.25">
      <c r="A827" s="243">
        <v>90691</v>
      </c>
      <c r="B827" s="242" t="s">
        <v>944</v>
      </c>
      <c r="C827" s="242" t="s">
        <v>655</v>
      </c>
      <c r="D827" s="244">
        <v>41.69</v>
      </c>
    </row>
    <row r="828" spans="1:4" x14ac:dyDescent="0.25">
      <c r="A828" s="243">
        <v>90957</v>
      </c>
      <c r="B828" s="242" t="s">
        <v>945</v>
      </c>
      <c r="C828" s="242" t="s">
        <v>655</v>
      </c>
      <c r="D828" s="244">
        <v>3.2</v>
      </c>
    </row>
    <row r="829" spans="1:4" x14ac:dyDescent="0.25">
      <c r="A829" s="243">
        <v>90958</v>
      </c>
      <c r="B829" s="242" t="s">
        <v>946</v>
      </c>
      <c r="C829" s="242" t="s">
        <v>655</v>
      </c>
      <c r="D829" s="244">
        <v>0.44</v>
      </c>
    </row>
    <row r="830" spans="1:4" x14ac:dyDescent="0.25">
      <c r="A830" s="243">
        <v>90960</v>
      </c>
      <c r="B830" s="242" t="s">
        <v>947</v>
      </c>
      <c r="C830" s="242" t="s">
        <v>655</v>
      </c>
      <c r="D830" s="244">
        <v>4.2699999999999996</v>
      </c>
    </row>
    <row r="831" spans="1:4" x14ac:dyDescent="0.25">
      <c r="A831" s="243">
        <v>90961</v>
      </c>
      <c r="B831" s="242" t="s">
        <v>948</v>
      </c>
      <c r="C831" s="242" t="s">
        <v>655</v>
      </c>
      <c r="D831" s="244">
        <v>0.59</v>
      </c>
    </row>
    <row r="832" spans="1:4" x14ac:dyDescent="0.25">
      <c r="A832" s="243">
        <v>90962</v>
      </c>
      <c r="B832" s="242" t="s">
        <v>949</v>
      </c>
      <c r="C832" s="242" t="s">
        <v>655</v>
      </c>
      <c r="D832" s="244">
        <v>5.35</v>
      </c>
    </row>
    <row r="833" spans="1:4" x14ac:dyDescent="0.25">
      <c r="A833" s="243">
        <v>90963</v>
      </c>
      <c r="B833" s="242" t="s">
        <v>950</v>
      </c>
      <c r="C833" s="242" t="s">
        <v>655</v>
      </c>
      <c r="D833" s="244">
        <v>11.9</v>
      </c>
    </row>
    <row r="834" spans="1:4" x14ac:dyDescent="0.25">
      <c r="A834" s="243">
        <v>90968</v>
      </c>
      <c r="B834" s="242" t="s">
        <v>951</v>
      </c>
      <c r="C834" s="242" t="s">
        <v>655</v>
      </c>
      <c r="D834" s="244">
        <v>4.29</v>
      </c>
    </row>
    <row r="835" spans="1:4" x14ac:dyDescent="0.25">
      <c r="A835" s="243">
        <v>90969</v>
      </c>
      <c r="B835" s="242" t="s">
        <v>952</v>
      </c>
      <c r="C835" s="242" t="s">
        <v>655</v>
      </c>
      <c r="D835" s="244">
        <v>0.59</v>
      </c>
    </row>
    <row r="836" spans="1:4" x14ac:dyDescent="0.25">
      <c r="A836" s="243">
        <v>90970</v>
      </c>
      <c r="B836" s="242" t="s">
        <v>953</v>
      </c>
      <c r="C836" s="242" t="s">
        <v>655</v>
      </c>
      <c r="D836" s="244">
        <v>5.37</v>
      </c>
    </row>
    <row r="837" spans="1:4" x14ac:dyDescent="0.25">
      <c r="A837" s="243">
        <v>90971</v>
      </c>
      <c r="B837" s="242" t="s">
        <v>954</v>
      </c>
      <c r="C837" s="242" t="s">
        <v>655</v>
      </c>
      <c r="D837" s="244">
        <v>48.21</v>
      </c>
    </row>
    <row r="838" spans="1:4" x14ac:dyDescent="0.25">
      <c r="A838" s="243">
        <v>90975</v>
      </c>
      <c r="B838" s="242" t="s">
        <v>955</v>
      </c>
      <c r="C838" s="242" t="s">
        <v>655</v>
      </c>
      <c r="D838" s="244">
        <v>10.89</v>
      </c>
    </row>
    <row r="839" spans="1:4" x14ac:dyDescent="0.25">
      <c r="A839" s="243">
        <v>90976</v>
      </c>
      <c r="B839" s="242" t="s">
        <v>956</v>
      </c>
      <c r="C839" s="242" t="s">
        <v>655</v>
      </c>
      <c r="D839" s="244">
        <v>1.51</v>
      </c>
    </row>
    <row r="840" spans="1:4" x14ac:dyDescent="0.25">
      <c r="A840" s="243">
        <v>90977</v>
      </c>
      <c r="B840" s="242" t="s">
        <v>957</v>
      </c>
      <c r="C840" s="242" t="s">
        <v>655</v>
      </c>
      <c r="D840" s="244">
        <v>13.63</v>
      </c>
    </row>
    <row r="841" spans="1:4" x14ac:dyDescent="0.25">
      <c r="A841" s="243">
        <v>90978</v>
      </c>
      <c r="B841" s="242" t="s">
        <v>958</v>
      </c>
      <c r="C841" s="242" t="s">
        <v>655</v>
      </c>
      <c r="D841" s="244">
        <v>125.09</v>
      </c>
    </row>
    <row r="842" spans="1:4" x14ac:dyDescent="0.25">
      <c r="A842" s="243">
        <v>90992</v>
      </c>
      <c r="B842" s="242" t="s">
        <v>959</v>
      </c>
      <c r="C842" s="242" t="s">
        <v>655</v>
      </c>
      <c r="D842" s="244">
        <v>5.08</v>
      </c>
    </row>
    <row r="843" spans="1:4" x14ac:dyDescent="0.25">
      <c r="A843" s="243">
        <v>90993</v>
      </c>
      <c r="B843" s="242" t="s">
        <v>960</v>
      </c>
      <c r="C843" s="242" t="s">
        <v>655</v>
      </c>
      <c r="D843" s="244">
        <v>0.7</v>
      </c>
    </row>
    <row r="844" spans="1:4" x14ac:dyDescent="0.25">
      <c r="A844" s="243">
        <v>90994</v>
      </c>
      <c r="B844" s="242" t="s">
        <v>961</v>
      </c>
      <c r="C844" s="242" t="s">
        <v>655</v>
      </c>
      <c r="D844" s="244">
        <v>6.36</v>
      </c>
    </row>
    <row r="845" spans="1:4" x14ac:dyDescent="0.25">
      <c r="A845" s="243">
        <v>90995</v>
      </c>
      <c r="B845" s="242" t="s">
        <v>962</v>
      </c>
      <c r="C845" s="242" t="s">
        <v>655</v>
      </c>
      <c r="D845" s="244">
        <v>65.489999999999995</v>
      </c>
    </row>
    <row r="846" spans="1:4" x14ac:dyDescent="0.25">
      <c r="A846" s="243">
        <v>91021</v>
      </c>
      <c r="B846" s="242" t="s">
        <v>963</v>
      </c>
      <c r="C846" s="242" t="s">
        <v>655</v>
      </c>
      <c r="D846" s="244">
        <v>4.0999999999999996</v>
      </c>
    </row>
    <row r="847" spans="1:4" x14ac:dyDescent="0.25">
      <c r="A847" s="243">
        <v>91026</v>
      </c>
      <c r="B847" s="242" t="s">
        <v>964</v>
      </c>
      <c r="C847" s="242" t="s">
        <v>655</v>
      </c>
      <c r="D847" s="244">
        <v>14.14</v>
      </c>
    </row>
    <row r="848" spans="1:4" x14ac:dyDescent="0.25">
      <c r="A848" s="243">
        <v>91027</v>
      </c>
      <c r="B848" s="242" t="s">
        <v>965</v>
      </c>
      <c r="C848" s="242" t="s">
        <v>655</v>
      </c>
      <c r="D848" s="244">
        <v>2.96</v>
      </c>
    </row>
    <row r="849" spans="1:4" x14ac:dyDescent="0.25">
      <c r="A849" s="243">
        <v>91028</v>
      </c>
      <c r="B849" s="242" t="s">
        <v>966</v>
      </c>
      <c r="C849" s="242" t="s">
        <v>655</v>
      </c>
      <c r="D849" s="244">
        <v>1.1399999999999999</v>
      </c>
    </row>
    <row r="850" spans="1:4" x14ac:dyDescent="0.25">
      <c r="A850" s="243">
        <v>91029</v>
      </c>
      <c r="B850" s="242" t="s">
        <v>967</v>
      </c>
      <c r="C850" s="242" t="s">
        <v>655</v>
      </c>
      <c r="D850" s="244">
        <v>26.53</v>
      </c>
    </row>
    <row r="851" spans="1:4" x14ac:dyDescent="0.25">
      <c r="A851" s="243">
        <v>91030</v>
      </c>
      <c r="B851" s="242" t="s">
        <v>968</v>
      </c>
      <c r="C851" s="242" t="s">
        <v>655</v>
      </c>
      <c r="D851" s="244">
        <v>113.28</v>
      </c>
    </row>
    <row r="852" spans="1:4" x14ac:dyDescent="0.25">
      <c r="A852" s="243">
        <v>91273</v>
      </c>
      <c r="B852" s="242" t="s">
        <v>969</v>
      </c>
      <c r="C852" s="242" t="s">
        <v>655</v>
      </c>
      <c r="D852" s="244">
        <v>0.46</v>
      </c>
    </row>
    <row r="853" spans="1:4" x14ac:dyDescent="0.25">
      <c r="A853" s="243">
        <v>91274</v>
      </c>
      <c r="B853" s="242" t="s">
        <v>970</v>
      </c>
      <c r="C853" s="242" t="s">
        <v>655</v>
      </c>
      <c r="D853" s="244">
        <v>0.06</v>
      </c>
    </row>
    <row r="854" spans="1:4" x14ac:dyDescent="0.25">
      <c r="A854" s="243">
        <v>91275</v>
      </c>
      <c r="B854" s="242" t="s">
        <v>971</v>
      </c>
      <c r="C854" s="242" t="s">
        <v>655</v>
      </c>
      <c r="D854" s="244">
        <v>0.57999999999999996</v>
      </c>
    </row>
    <row r="855" spans="1:4" x14ac:dyDescent="0.25">
      <c r="A855" s="243">
        <v>91276</v>
      </c>
      <c r="B855" s="242" t="s">
        <v>972</v>
      </c>
      <c r="C855" s="242" t="s">
        <v>655</v>
      </c>
      <c r="D855" s="244">
        <v>7.95</v>
      </c>
    </row>
    <row r="856" spans="1:4" x14ac:dyDescent="0.25">
      <c r="A856" s="243">
        <v>91279</v>
      </c>
      <c r="B856" s="242" t="s">
        <v>973</v>
      </c>
      <c r="C856" s="242" t="s">
        <v>655</v>
      </c>
      <c r="D856" s="244">
        <v>0.84</v>
      </c>
    </row>
    <row r="857" spans="1:4" x14ac:dyDescent="0.25">
      <c r="A857" s="243">
        <v>91280</v>
      </c>
      <c r="B857" s="242" t="s">
        <v>974</v>
      </c>
      <c r="C857" s="242" t="s">
        <v>655</v>
      </c>
      <c r="D857" s="244">
        <v>0.09</v>
      </c>
    </row>
    <row r="858" spans="1:4" x14ac:dyDescent="0.25">
      <c r="A858" s="243">
        <v>91281</v>
      </c>
      <c r="B858" s="242" t="s">
        <v>975</v>
      </c>
      <c r="C858" s="242" t="s">
        <v>655</v>
      </c>
      <c r="D858" s="244">
        <v>1.05</v>
      </c>
    </row>
    <row r="859" spans="1:4" x14ac:dyDescent="0.25">
      <c r="A859" s="243">
        <v>91282</v>
      </c>
      <c r="B859" s="242" t="s">
        <v>976</v>
      </c>
      <c r="C859" s="242" t="s">
        <v>655</v>
      </c>
      <c r="D859" s="244">
        <v>19.010000000000002</v>
      </c>
    </row>
    <row r="860" spans="1:4" x14ac:dyDescent="0.25">
      <c r="A860" s="243">
        <v>91354</v>
      </c>
      <c r="B860" s="242" t="s">
        <v>977</v>
      </c>
      <c r="C860" s="242" t="s">
        <v>655</v>
      </c>
      <c r="D860" s="244">
        <v>10.87</v>
      </c>
    </row>
    <row r="861" spans="1:4" x14ac:dyDescent="0.25">
      <c r="A861" s="243">
        <v>91355</v>
      </c>
      <c r="B861" s="242" t="s">
        <v>978</v>
      </c>
      <c r="C861" s="242" t="s">
        <v>655</v>
      </c>
      <c r="D861" s="244">
        <v>2.2799999999999998</v>
      </c>
    </row>
    <row r="862" spans="1:4" x14ac:dyDescent="0.25">
      <c r="A862" s="243">
        <v>91356</v>
      </c>
      <c r="B862" s="242" t="s">
        <v>979</v>
      </c>
      <c r="C862" s="242" t="s">
        <v>655</v>
      </c>
      <c r="D862" s="244">
        <v>0.88</v>
      </c>
    </row>
    <row r="863" spans="1:4" x14ac:dyDescent="0.25">
      <c r="A863" s="243">
        <v>91359</v>
      </c>
      <c r="B863" s="242" t="s">
        <v>980</v>
      </c>
      <c r="C863" s="242" t="s">
        <v>655</v>
      </c>
      <c r="D863" s="244">
        <v>12.49</v>
      </c>
    </row>
    <row r="864" spans="1:4" x14ac:dyDescent="0.25">
      <c r="A864" s="243">
        <v>91360</v>
      </c>
      <c r="B864" s="242" t="s">
        <v>981</v>
      </c>
      <c r="C864" s="242" t="s">
        <v>655</v>
      </c>
      <c r="D864" s="244">
        <v>2.61</v>
      </c>
    </row>
    <row r="865" spans="1:4" x14ac:dyDescent="0.25">
      <c r="A865" s="243">
        <v>91361</v>
      </c>
      <c r="B865" s="242" t="s">
        <v>982</v>
      </c>
      <c r="C865" s="242" t="s">
        <v>655</v>
      </c>
      <c r="D865" s="244">
        <v>1.01</v>
      </c>
    </row>
    <row r="866" spans="1:4" x14ac:dyDescent="0.25">
      <c r="A866" s="243">
        <v>91367</v>
      </c>
      <c r="B866" s="242" t="s">
        <v>983</v>
      </c>
      <c r="C866" s="242" t="s">
        <v>655</v>
      </c>
      <c r="D866" s="244">
        <v>16.260000000000002</v>
      </c>
    </row>
    <row r="867" spans="1:4" x14ac:dyDescent="0.25">
      <c r="A867" s="243">
        <v>91368</v>
      </c>
      <c r="B867" s="242" t="s">
        <v>984</v>
      </c>
      <c r="C867" s="242" t="s">
        <v>655</v>
      </c>
      <c r="D867" s="244">
        <v>3</v>
      </c>
    </row>
    <row r="868" spans="1:4" x14ac:dyDescent="0.25">
      <c r="A868" s="243">
        <v>91369</v>
      </c>
      <c r="B868" s="242" t="s">
        <v>985</v>
      </c>
      <c r="C868" s="242" t="s">
        <v>655</v>
      </c>
      <c r="D868" s="244">
        <v>1.17</v>
      </c>
    </row>
    <row r="869" spans="1:4" x14ac:dyDescent="0.25">
      <c r="A869" s="243">
        <v>91375</v>
      </c>
      <c r="B869" s="242" t="s">
        <v>986</v>
      </c>
      <c r="C869" s="242" t="s">
        <v>655</v>
      </c>
      <c r="D869" s="244">
        <v>9.15</v>
      </c>
    </row>
    <row r="870" spans="1:4" x14ac:dyDescent="0.25">
      <c r="A870" s="243">
        <v>91376</v>
      </c>
      <c r="B870" s="242" t="s">
        <v>987</v>
      </c>
      <c r="C870" s="242" t="s">
        <v>655</v>
      </c>
      <c r="D870" s="244">
        <v>1.92</v>
      </c>
    </row>
    <row r="871" spans="1:4" x14ac:dyDescent="0.25">
      <c r="A871" s="243">
        <v>91377</v>
      </c>
      <c r="B871" s="242" t="s">
        <v>988</v>
      </c>
      <c r="C871" s="242" t="s">
        <v>655</v>
      </c>
      <c r="D871" s="244">
        <v>0.74</v>
      </c>
    </row>
    <row r="872" spans="1:4" x14ac:dyDescent="0.25">
      <c r="A872" s="243">
        <v>91380</v>
      </c>
      <c r="B872" s="242" t="s">
        <v>989</v>
      </c>
      <c r="C872" s="242" t="s">
        <v>655</v>
      </c>
      <c r="D872" s="244">
        <v>18.440000000000001</v>
      </c>
    </row>
    <row r="873" spans="1:4" x14ac:dyDescent="0.25">
      <c r="A873" s="243">
        <v>91381</v>
      </c>
      <c r="B873" s="242" t="s">
        <v>990</v>
      </c>
      <c r="C873" s="242" t="s">
        <v>655</v>
      </c>
      <c r="D873" s="244">
        <v>3.4</v>
      </c>
    </row>
    <row r="874" spans="1:4" x14ac:dyDescent="0.25">
      <c r="A874" s="243">
        <v>91382</v>
      </c>
      <c r="B874" s="242" t="s">
        <v>991</v>
      </c>
      <c r="C874" s="242" t="s">
        <v>655</v>
      </c>
      <c r="D874" s="244">
        <v>1.33</v>
      </c>
    </row>
    <row r="875" spans="1:4" x14ac:dyDescent="0.25">
      <c r="A875" s="243">
        <v>91383</v>
      </c>
      <c r="B875" s="242" t="s">
        <v>992</v>
      </c>
      <c r="C875" s="242" t="s">
        <v>655</v>
      </c>
      <c r="D875" s="244">
        <v>34.58</v>
      </c>
    </row>
    <row r="876" spans="1:4" x14ac:dyDescent="0.25">
      <c r="A876" s="243">
        <v>91384</v>
      </c>
      <c r="B876" s="242" t="s">
        <v>993</v>
      </c>
      <c r="C876" s="242" t="s">
        <v>655</v>
      </c>
      <c r="D876" s="244">
        <v>112.81</v>
      </c>
    </row>
    <row r="877" spans="1:4" x14ac:dyDescent="0.25">
      <c r="A877" s="243">
        <v>91390</v>
      </c>
      <c r="B877" s="242" t="s">
        <v>994</v>
      </c>
      <c r="C877" s="242" t="s">
        <v>655</v>
      </c>
      <c r="D877" s="244">
        <v>11.9</v>
      </c>
    </row>
    <row r="878" spans="1:4" x14ac:dyDescent="0.25">
      <c r="A878" s="243">
        <v>91391</v>
      </c>
      <c r="B878" s="242" t="s">
        <v>995</v>
      </c>
      <c r="C878" s="242" t="s">
        <v>655</v>
      </c>
      <c r="D878" s="244">
        <v>2.4900000000000002</v>
      </c>
    </row>
    <row r="879" spans="1:4" x14ac:dyDescent="0.25">
      <c r="A879" s="243">
        <v>91392</v>
      </c>
      <c r="B879" s="242" t="s">
        <v>996</v>
      </c>
      <c r="C879" s="242" t="s">
        <v>655</v>
      </c>
      <c r="D879" s="244">
        <v>0.96</v>
      </c>
    </row>
    <row r="880" spans="1:4" x14ac:dyDescent="0.25">
      <c r="A880" s="243">
        <v>91396</v>
      </c>
      <c r="B880" s="242" t="s">
        <v>997</v>
      </c>
      <c r="C880" s="242" t="s">
        <v>655</v>
      </c>
      <c r="D880" s="244">
        <v>16</v>
      </c>
    </row>
    <row r="881" spans="1:4" x14ac:dyDescent="0.25">
      <c r="A881" s="243">
        <v>91397</v>
      </c>
      <c r="B881" s="242" t="s">
        <v>998</v>
      </c>
      <c r="C881" s="242" t="s">
        <v>655</v>
      </c>
      <c r="D881" s="244">
        <v>3.35</v>
      </c>
    </row>
    <row r="882" spans="1:4" x14ac:dyDescent="0.25">
      <c r="A882" s="243">
        <v>91398</v>
      </c>
      <c r="B882" s="242" t="s">
        <v>999</v>
      </c>
      <c r="C882" s="242" t="s">
        <v>655</v>
      </c>
      <c r="D882" s="244">
        <v>1.3</v>
      </c>
    </row>
    <row r="883" spans="1:4" x14ac:dyDescent="0.25">
      <c r="A883" s="243">
        <v>91402</v>
      </c>
      <c r="B883" s="242" t="s">
        <v>1000</v>
      </c>
      <c r="C883" s="242" t="s">
        <v>655</v>
      </c>
      <c r="D883" s="244">
        <v>1.1200000000000001</v>
      </c>
    </row>
    <row r="884" spans="1:4" x14ac:dyDescent="0.25">
      <c r="A884" s="243">
        <v>91466</v>
      </c>
      <c r="B884" s="242" t="s">
        <v>1001</v>
      </c>
      <c r="C884" s="242" t="s">
        <v>655</v>
      </c>
      <c r="D884" s="244">
        <v>0.99</v>
      </c>
    </row>
    <row r="885" spans="1:4" x14ac:dyDescent="0.25">
      <c r="A885" s="243">
        <v>91467</v>
      </c>
      <c r="B885" s="242" t="s">
        <v>1002</v>
      </c>
      <c r="C885" s="242" t="s">
        <v>655</v>
      </c>
      <c r="D885" s="244">
        <v>125.8</v>
      </c>
    </row>
    <row r="886" spans="1:4" x14ac:dyDescent="0.25">
      <c r="A886" s="243">
        <v>91468</v>
      </c>
      <c r="B886" s="242" t="s">
        <v>1003</v>
      </c>
      <c r="C886" s="242" t="s">
        <v>655</v>
      </c>
      <c r="D886" s="244">
        <v>16.510000000000002</v>
      </c>
    </row>
    <row r="887" spans="1:4" x14ac:dyDescent="0.25">
      <c r="A887" s="243">
        <v>91469</v>
      </c>
      <c r="B887" s="242" t="s">
        <v>1004</v>
      </c>
      <c r="C887" s="242" t="s">
        <v>655</v>
      </c>
      <c r="D887" s="244">
        <v>3.56</v>
      </c>
    </row>
    <row r="888" spans="1:4" x14ac:dyDescent="0.25">
      <c r="A888" s="243">
        <v>91484</v>
      </c>
      <c r="B888" s="242" t="s">
        <v>1005</v>
      </c>
      <c r="C888" s="242" t="s">
        <v>655</v>
      </c>
      <c r="D888" s="244">
        <v>1.1299999999999999</v>
      </c>
    </row>
    <row r="889" spans="1:4" x14ac:dyDescent="0.25">
      <c r="A889" s="243">
        <v>91485</v>
      </c>
      <c r="B889" s="242" t="s">
        <v>1006</v>
      </c>
      <c r="C889" s="242" t="s">
        <v>655</v>
      </c>
      <c r="D889" s="244">
        <v>170.74</v>
      </c>
    </row>
    <row r="890" spans="1:4" x14ac:dyDescent="0.25">
      <c r="A890" s="243">
        <v>91529</v>
      </c>
      <c r="B890" s="242" t="s">
        <v>1007</v>
      </c>
      <c r="C890" s="242" t="s">
        <v>655</v>
      </c>
      <c r="D890" s="244">
        <v>0.69</v>
      </c>
    </row>
    <row r="891" spans="1:4" x14ac:dyDescent="0.25">
      <c r="A891" s="243">
        <v>91530</v>
      </c>
      <c r="B891" s="242" t="s">
        <v>1008</v>
      </c>
      <c r="C891" s="242" t="s">
        <v>655</v>
      </c>
      <c r="D891" s="244">
        <v>0.09</v>
      </c>
    </row>
    <row r="892" spans="1:4" x14ac:dyDescent="0.25">
      <c r="A892" s="243">
        <v>91531</v>
      </c>
      <c r="B892" s="242" t="s">
        <v>1009</v>
      </c>
      <c r="C892" s="242" t="s">
        <v>655</v>
      </c>
      <c r="D892" s="244">
        <v>0.86</v>
      </c>
    </row>
    <row r="893" spans="1:4" x14ac:dyDescent="0.25">
      <c r="A893" s="243">
        <v>91532</v>
      </c>
      <c r="B893" s="242" t="s">
        <v>1010</v>
      </c>
      <c r="C893" s="242" t="s">
        <v>655</v>
      </c>
      <c r="D893" s="244">
        <v>5.76</v>
      </c>
    </row>
    <row r="894" spans="1:4" x14ac:dyDescent="0.25">
      <c r="A894" s="243">
        <v>91629</v>
      </c>
      <c r="B894" s="242" t="s">
        <v>1011</v>
      </c>
      <c r="C894" s="242" t="s">
        <v>655</v>
      </c>
      <c r="D894" s="244">
        <v>11.36</v>
      </c>
    </row>
    <row r="895" spans="1:4" x14ac:dyDescent="0.25">
      <c r="A895" s="243">
        <v>91630</v>
      </c>
      <c r="B895" s="242" t="s">
        <v>1012</v>
      </c>
      <c r="C895" s="242" t="s">
        <v>655</v>
      </c>
      <c r="D895" s="244">
        <v>2.38</v>
      </c>
    </row>
    <row r="896" spans="1:4" x14ac:dyDescent="0.25">
      <c r="A896" s="243">
        <v>91631</v>
      </c>
      <c r="B896" s="242" t="s">
        <v>1013</v>
      </c>
      <c r="C896" s="242" t="s">
        <v>655</v>
      </c>
      <c r="D896" s="244">
        <v>0.92</v>
      </c>
    </row>
    <row r="897" spans="1:4" x14ac:dyDescent="0.25">
      <c r="A897" s="243">
        <v>91632</v>
      </c>
      <c r="B897" s="242" t="s">
        <v>1014</v>
      </c>
      <c r="C897" s="242" t="s">
        <v>655</v>
      </c>
      <c r="D897" s="244">
        <v>21.31</v>
      </c>
    </row>
    <row r="898" spans="1:4" x14ac:dyDescent="0.25">
      <c r="A898" s="243">
        <v>91633</v>
      </c>
      <c r="B898" s="242" t="s">
        <v>1015</v>
      </c>
      <c r="C898" s="242" t="s">
        <v>655</v>
      </c>
      <c r="D898" s="244">
        <v>106.48</v>
      </c>
    </row>
    <row r="899" spans="1:4" x14ac:dyDescent="0.25">
      <c r="A899" s="243">
        <v>91640</v>
      </c>
      <c r="B899" s="242" t="s">
        <v>1016</v>
      </c>
      <c r="C899" s="242" t="s">
        <v>655</v>
      </c>
      <c r="D899" s="244">
        <v>26.98</v>
      </c>
    </row>
    <row r="900" spans="1:4" x14ac:dyDescent="0.25">
      <c r="A900" s="243">
        <v>91641</v>
      </c>
      <c r="B900" s="242" t="s">
        <v>1017</v>
      </c>
      <c r="C900" s="242" t="s">
        <v>655</v>
      </c>
      <c r="D900" s="244">
        <v>5.65</v>
      </c>
    </row>
    <row r="901" spans="1:4" x14ac:dyDescent="0.25">
      <c r="A901" s="243">
        <v>91642</v>
      </c>
      <c r="B901" s="242" t="s">
        <v>1018</v>
      </c>
      <c r="C901" s="242" t="s">
        <v>655</v>
      </c>
      <c r="D901" s="244">
        <v>2.19</v>
      </c>
    </row>
    <row r="902" spans="1:4" x14ac:dyDescent="0.25">
      <c r="A902" s="243">
        <v>91643</v>
      </c>
      <c r="B902" s="242" t="s">
        <v>1019</v>
      </c>
      <c r="C902" s="242" t="s">
        <v>655</v>
      </c>
      <c r="D902" s="244">
        <v>50.58</v>
      </c>
    </row>
    <row r="903" spans="1:4" x14ac:dyDescent="0.25">
      <c r="A903" s="243">
        <v>91644</v>
      </c>
      <c r="B903" s="242" t="s">
        <v>1020</v>
      </c>
      <c r="C903" s="242" t="s">
        <v>655</v>
      </c>
      <c r="D903" s="244">
        <v>239.61</v>
      </c>
    </row>
    <row r="904" spans="1:4" x14ac:dyDescent="0.25">
      <c r="A904" s="243">
        <v>91688</v>
      </c>
      <c r="B904" s="242" t="s">
        <v>1021</v>
      </c>
      <c r="C904" s="242" t="s">
        <v>655</v>
      </c>
      <c r="D904" s="244">
        <v>0.09</v>
      </c>
    </row>
    <row r="905" spans="1:4" x14ac:dyDescent="0.25">
      <c r="A905" s="243">
        <v>91689</v>
      </c>
      <c r="B905" s="242" t="s">
        <v>1022</v>
      </c>
      <c r="C905" s="242" t="s">
        <v>655</v>
      </c>
      <c r="D905" s="244">
        <v>0.01</v>
      </c>
    </row>
    <row r="906" spans="1:4" x14ac:dyDescent="0.25">
      <c r="A906" s="243">
        <v>91690</v>
      </c>
      <c r="B906" s="242" t="s">
        <v>1023</v>
      </c>
      <c r="C906" s="242" t="s">
        <v>655</v>
      </c>
      <c r="D906" s="244">
        <v>0.06</v>
      </c>
    </row>
    <row r="907" spans="1:4" x14ac:dyDescent="0.25">
      <c r="A907" s="243">
        <v>91691</v>
      </c>
      <c r="B907" s="242" t="s">
        <v>1024</v>
      </c>
      <c r="C907" s="242" t="s">
        <v>655</v>
      </c>
      <c r="D907" s="244">
        <v>2.59</v>
      </c>
    </row>
    <row r="908" spans="1:4" x14ac:dyDescent="0.25">
      <c r="A908" s="243">
        <v>92040</v>
      </c>
      <c r="B908" s="242" t="s">
        <v>1025</v>
      </c>
      <c r="C908" s="242" t="s">
        <v>655</v>
      </c>
      <c r="D908" s="244">
        <v>4.71</v>
      </c>
    </row>
    <row r="909" spans="1:4" x14ac:dyDescent="0.25">
      <c r="A909" s="243">
        <v>92041</v>
      </c>
      <c r="B909" s="242" t="s">
        <v>1026</v>
      </c>
      <c r="C909" s="242" t="s">
        <v>655</v>
      </c>
      <c r="D909" s="244">
        <v>0.49</v>
      </c>
    </row>
    <row r="910" spans="1:4" x14ac:dyDescent="0.25">
      <c r="A910" s="243">
        <v>92042</v>
      </c>
      <c r="B910" s="242" t="s">
        <v>1027</v>
      </c>
      <c r="C910" s="242" t="s">
        <v>655</v>
      </c>
      <c r="D910" s="244">
        <v>3.92</v>
      </c>
    </row>
    <row r="911" spans="1:4" x14ac:dyDescent="0.25">
      <c r="A911" s="243">
        <v>92101</v>
      </c>
      <c r="B911" s="242" t="s">
        <v>1028</v>
      </c>
      <c r="C911" s="242" t="s">
        <v>655</v>
      </c>
      <c r="D911" s="244">
        <v>17.62</v>
      </c>
    </row>
    <row r="912" spans="1:4" x14ac:dyDescent="0.25">
      <c r="A912" s="243">
        <v>92102</v>
      </c>
      <c r="B912" s="242" t="s">
        <v>1029</v>
      </c>
      <c r="C912" s="242" t="s">
        <v>655</v>
      </c>
      <c r="D912" s="244">
        <v>3.69</v>
      </c>
    </row>
    <row r="913" spans="1:4" x14ac:dyDescent="0.25">
      <c r="A913" s="243">
        <v>92103</v>
      </c>
      <c r="B913" s="242" t="s">
        <v>1030</v>
      </c>
      <c r="C913" s="242" t="s">
        <v>655</v>
      </c>
      <c r="D913" s="244">
        <v>1.43</v>
      </c>
    </row>
    <row r="914" spans="1:4" x14ac:dyDescent="0.25">
      <c r="A914" s="243">
        <v>92104</v>
      </c>
      <c r="B914" s="242" t="s">
        <v>1031</v>
      </c>
      <c r="C914" s="242" t="s">
        <v>655</v>
      </c>
      <c r="D914" s="244">
        <v>33.04</v>
      </c>
    </row>
    <row r="915" spans="1:4" x14ac:dyDescent="0.25">
      <c r="A915" s="243">
        <v>92105</v>
      </c>
      <c r="B915" s="242" t="s">
        <v>1032</v>
      </c>
      <c r="C915" s="242" t="s">
        <v>655</v>
      </c>
      <c r="D915" s="244">
        <v>153.08000000000001</v>
      </c>
    </row>
    <row r="916" spans="1:4" x14ac:dyDescent="0.25">
      <c r="A916" s="243">
        <v>92108</v>
      </c>
      <c r="B916" s="242" t="s">
        <v>1033</v>
      </c>
      <c r="C916" s="242" t="s">
        <v>655</v>
      </c>
      <c r="D916" s="244">
        <v>0.78</v>
      </c>
    </row>
    <row r="917" spans="1:4" x14ac:dyDescent="0.25">
      <c r="A917" s="243">
        <v>92109</v>
      </c>
      <c r="B917" s="242" t="s">
        <v>1034</v>
      </c>
      <c r="C917" s="242" t="s">
        <v>655</v>
      </c>
      <c r="D917" s="244">
        <v>0.09</v>
      </c>
    </row>
    <row r="918" spans="1:4" x14ac:dyDescent="0.25">
      <c r="A918" s="243">
        <v>92110</v>
      </c>
      <c r="B918" s="242" t="s">
        <v>1035</v>
      </c>
      <c r="C918" s="242" t="s">
        <v>655</v>
      </c>
      <c r="D918" s="244">
        <v>0.61</v>
      </c>
    </row>
    <row r="919" spans="1:4" x14ac:dyDescent="0.25">
      <c r="A919" s="243">
        <v>92111</v>
      </c>
      <c r="B919" s="242" t="s">
        <v>1036</v>
      </c>
      <c r="C919" s="242" t="s">
        <v>655</v>
      </c>
      <c r="D919" s="244">
        <v>1.02</v>
      </c>
    </row>
    <row r="920" spans="1:4" x14ac:dyDescent="0.25">
      <c r="A920" s="243">
        <v>92114</v>
      </c>
      <c r="B920" s="242" t="s">
        <v>1037</v>
      </c>
      <c r="C920" s="242" t="s">
        <v>655</v>
      </c>
      <c r="D920" s="244">
        <v>0.08</v>
      </c>
    </row>
    <row r="921" spans="1:4" x14ac:dyDescent="0.25">
      <c r="A921" s="243">
        <v>92115</v>
      </c>
      <c r="B921" s="242" t="s">
        <v>1038</v>
      </c>
      <c r="C921" s="242" t="s">
        <v>655</v>
      </c>
      <c r="D921" s="244">
        <v>0.01</v>
      </c>
    </row>
    <row r="922" spans="1:4" x14ac:dyDescent="0.25">
      <c r="A922" s="243">
        <v>92116</v>
      </c>
      <c r="B922" s="242" t="s">
        <v>1039</v>
      </c>
      <c r="C922" s="242" t="s">
        <v>655</v>
      </c>
      <c r="D922" s="244">
        <v>0.11</v>
      </c>
    </row>
    <row r="923" spans="1:4" x14ac:dyDescent="0.25">
      <c r="A923" s="243">
        <v>92133</v>
      </c>
      <c r="B923" s="242" t="s">
        <v>1040</v>
      </c>
      <c r="C923" s="242" t="s">
        <v>655</v>
      </c>
      <c r="D923" s="244">
        <v>9.6199999999999992</v>
      </c>
    </row>
    <row r="924" spans="1:4" x14ac:dyDescent="0.25">
      <c r="A924" s="243">
        <v>92134</v>
      </c>
      <c r="B924" s="242" t="s">
        <v>1041</v>
      </c>
      <c r="C924" s="242" t="s">
        <v>655</v>
      </c>
      <c r="D924" s="244">
        <v>1.52</v>
      </c>
    </row>
    <row r="925" spans="1:4" x14ac:dyDescent="0.25">
      <c r="A925" s="243">
        <v>92135</v>
      </c>
      <c r="B925" s="242" t="s">
        <v>1042</v>
      </c>
      <c r="C925" s="242" t="s">
        <v>655</v>
      </c>
      <c r="D925" s="244">
        <v>0.6</v>
      </c>
    </row>
    <row r="926" spans="1:4" x14ac:dyDescent="0.25">
      <c r="A926" s="243">
        <v>92136</v>
      </c>
      <c r="B926" s="242" t="s">
        <v>1043</v>
      </c>
      <c r="C926" s="242" t="s">
        <v>655</v>
      </c>
      <c r="D926" s="244">
        <v>12.03</v>
      </c>
    </row>
    <row r="927" spans="1:4" x14ac:dyDescent="0.25">
      <c r="A927" s="243">
        <v>92137</v>
      </c>
      <c r="B927" s="242" t="s">
        <v>1044</v>
      </c>
      <c r="C927" s="242" t="s">
        <v>655</v>
      </c>
      <c r="D927" s="244">
        <v>31.51</v>
      </c>
    </row>
    <row r="928" spans="1:4" x14ac:dyDescent="0.25">
      <c r="A928" s="243">
        <v>92140</v>
      </c>
      <c r="B928" s="242" t="s">
        <v>1045</v>
      </c>
      <c r="C928" s="242" t="s">
        <v>655</v>
      </c>
      <c r="D928" s="244">
        <v>2.93</v>
      </c>
    </row>
    <row r="929" spans="1:4" x14ac:dyDescent="0.25">
      <c r="A929" s="243">
        <v>92141</v>
      </c>
      <c r="B929" s="242" t="s">
        <v>1046</v>
      </c>
      <c r="C929" s="242" t="s">
        <v>655</v>
      </c>
      <c r="D929" s="244">
        <v>0.46</v>
      </c>
    </row>
    <row r="930" spans="1:4" x14ac:dyDescent="0.25">
      <c r="A930" s="243">
        <v>92142</v>
      </c>
      <c r="B930" s="242" t="s">
        <v>1047</v>
      </c>
      <c r="C930" s="242" t="s">
        <v>655</v>
      </c>
      <c r="D930" s="244">
        <v>0.18</v>
      </c>
    </row>
    <row r="931" spans="1:4" x14ac:dyDescent="0.25">
      <c r="A931" s="243">
        <v>92143</v>
      </c>
      <c r="B931" s="242" t="s">
        <v>1048</v>
      </c>
      <c r="C931" s="242" t="s">
        <v>655</v>
      </c>
      <c r="D931" s="244">
        <v>3.66</v>
      </c>
    </row>
    <row r="932" spans="1:4" x14ac:dyDescent="0.25">
      <c r="A932" s="243">
        <v>92144</v>
      </c>
      <c r="B932" s="242" t="s">
        <v>1049</v>
      </c>
      <c r="C932" s="242" t="s">
        <v>655</v>
      </c>
      <c r="D932" s="244">
        <v>37.46</v>
      </c>
    </row>
    <row r="933" spans="1:4" x14ac:dyDescent="0.25">
      <c r="A933" s="243">
        <v>92237</v>
      </c>
      <c r="B933" s="242" t="s">
        <v>1050</v>
      </c>
      <c r="C933" s="242" t="s">
        <v>655</v>
      </c>
      <c r="D933" s="244">
        <v>19.760000000000002</v>
      </c>
    </row>
    <row r="934" spans="1:4" x14ac:dyDescent="0.25">
      <c r="A934" s="243">
        <v>92238</v>
      </c>
      <c r="B934" s="242" t="s">
        <v>1051</v>
      </c>
      <c r="C934" s="242" t="s">
        <v>655</v>
      </c>
      <c r="D934" s="244">
        <v>4.1399999999999997</v>
      </c>
    </row>
    <row r="935" spans="1:4" x14ac:dyDescent="0.25">
      <c r="A935" s="243">
        <v>92239</v>
      </c>
      <c r="B935" s="242" t="s">
        <v>1052</v>
      </c>
      <c r="C935" s="242" t="s">
        <v>655</v>
      </c>
      <c r="D935" s="244">
        <v>1.61</v>
      </c>
    </row>
    <row r="936" spans="1:4" x14ac:dyDescent="0.25">
      <c r="A936" s="243">
        <v>92240</v>
      </c>
      <c r="B936" s="242" t="s">
        <v>1053</v>
      </c>
      <c r="C936" s="242" t="s">
        <v>655</v>
      </c>
      <c r="D936" s="244">
        <v>37.049999999999997</v>
      </c>
    </row>
    <row r="937" spans="1:4" x14ac:dyDescent="0.25">
      <c r="A937" s="243">
        <v>92241</v>
      </c>
      <c r="B937" s="242" t="s">
        <v>1054</v>
      </c>
      <c r="C937" s="242" t="s">
        <v>655</v>
      </c>
      <c r="D937" s="244">
        <v>219.67</v>
      </c>
    </row>
    <row r="938" spans="1:4" x14ac:dyDescent="0.25">
      <c r="A938" s="243">
        <v>92712</v>
      </c>
      <c r="B938" s="242" t="s">
        <v>1055</v>
      </c>
      <c r="C938" s="242" t="s">
        <v>655</v>
      </c>
      <c r="D938" s="244">
        <v>0.36</v>
      </c>
    </row>
    <row r="939" spans="1:4" x14ac:dyDescent="0.25">
      <c r="A939" s="243">
        <v>92713</v>
      </c>
      <c r="B939" s="242" t="s">
        <v>1056</v>
      </c>
      <c r="C939" s="242" t="s">
        <v>655</v>
      </c>
      <c r="D939" s="244">
        <v>0.04</v>
      </c>
    </row>
    <row r="940" spans="1:4" x14ac:dyDescent="0.25">
      <c r="A940" s="243">
        <v>92714</v>
      </c>
      <c r="B940" s="242" t="s">
        <v>1057</v>
      </c>
      <c r="C940" s="242" t="s">
        <v>655</v>
      </c>
      <c r="D940" s="244">
        <v>0.45</v>
      </c>
    </row>
    <row r="941" spans="1:4" x14ac:dyDescent="0.25">
      <c r="A941" s="243">
        <v>92715</v>
      </c>
      <c r="B941" s="242" t="s">
        <v>1058</v>
      </c>
      <c r="C941" s="242" t="s">
        <v>655</v>
      </c>
      <c r="D941" s="244">
        <v>25.49</v>
      </c>
    </row>
    <row r="942" spans="1:4" x14ac:dyDescent="0.25">
      <c r="A942" s="243">
        <v>92956</v>
      </c>
      <c r="B942" s="242" t="s">
        <v>1059</v>
      </c>
      <c r="C942" s="242" t="s">
        <v>655</v>
      </c>
      <c r="D942" s="244">
        <v>3.57</v>
      </c>
    </row>
    <row r="943" spans="1:4" x14ac:dyDescent="0.25">
      <c r="A943" s="243">
        <v>92957</v>
      </c>
      <c r="B943" s="242" t="s">
        <v>1060</v>
      </c>
      <c r="C943" s="242" t="s">
        <v>655</v>
      </c>
      <c r="D943" s="244">
        <v>0.42</v>
      </c>
    </row>
    <row r="944" spans="1:4" x14ac:dyDescent="0.25">
      <c r="A944" s="243">
        <v>92958</v>
      </c>
      <c r="B944" s="242" t="s">
        <v>1061</v>
      </c>
      <c r="C944" s="242" t="s">
        <v>655</v>
      </c>
      <c r="D944" s="244">
        <v>3.9</v>
      </c>
    </row>
    <row r="945" spans="1:4" x14ac:dyDescent="0.25">
      <c r="A945" s="243">
        <v>92959</v>
      </c>
      <c r="B945" s="242" t="s">
        <v>1062</v>
      </c>
      <c r="C945" s="242" t="s">
        <v>655</v>
      </c>
      <c r="D945" s="244">
        <v>7.37</v>
      </c>
    </row>
    <row r="946" spans="1:4" x14ac:dyDescent="0.25">
      <c r="A946" s="243">
        <v>92963</v>
      </c>
      <c r="B946" s="242" t="s">
        <v>1063</v>
      </c>
      <c r="C946" s="242" t="s">
        <v>655</v>
      </c>
      <c r="D946" s="244">
        <v>1.61</v>
      </c>
    </row>
    <row r="947" spans="1:4" x14ac:dyDescent="0.25">
      <c r="A947" s="243">
        <v>92964</v>
      </c>
      <c r="B947" s="242" t="s">
        <v>1064</v>
      </c>
      <c r="C947" s="242" t="s">
        <v>655</v>
      </c>
      <c r="D947" s="244">
        <v>0.19</v>
      </c>
    </row>
    <row r="948" spans="1:4" x14ac:dyDescent="0.25">
      <c r="A948" s="243">
        <v>92965</v>
      </c>
      <c r="B948" s="242" t="s">
        <v>1065</v>
      </c>
      <c r="C948" s="242" t="s">
        <v>655</v>
      </c>
      <c r="D948" s="244">
        <v>2.02</v>
      </c>
    </row>
    <row r="949" spans="1:4" x14ac:dyDescent="0.25">
      <c r="A949" s="243">
        <v>93220</v>
      </c>
      <c r="B949" s="242" t="s">
        <v>1066</v>
      </c>
      <c r="C949" s="242" t="s">
        <v>655</v>
      </c>
      <c r="D949" s="244">
        <v>223.83</v>
      </c>
    </row>
    <row r="950" spans="1:4" x14ac:dyDescent="0.25">
      <c r="A950" s="243">
        <v>93221</v>
      </c>
      <c r="B950" s="242" t="s">
        <v>1067</v>
      </c>
      <c r="C950" s="242" t="s">
        <v>655</v>
      </c>
      <c r="D950" s="244">
        <v>31.07</v>
      </c>
    </row>
    <row r="951" spans="1:4" x14ac:dyDescent="0.25">
      <c r="A951" s="243">
        <v>93222</v>
      </c>
      <c r="B951" s="242" t="s">
        <v>1068</v>
      </c>
      <c r="C951" s="242" t="s">
        <v>655</v>
      </c>
      <c r="D951" s="244">
        <v>280.11</v>
      </c>
    </row>
    <row r="952" spans="1:4" x14ac:dyDescent="0.25">
      <c r="A952" s="243">
        <v>93223</v>
      </c>
      <c r="B952" s="242" t="s">
        <v>1069</v>
      </c>
      <c r="C952" s="242" t="s">
        <v>655</v>
      </c>
      <c r="D952" s="244">
        <v>124.33</v>
      </c>
    </row>
    <row r="953" spans="1:4" x14ac:dyDescent="0.25">
      <c r="A953" s="243">
        <v>93229</v>
      </c>
      <c r="B953" s="242" t="s">
        <v>1070</v>
      </c>
      <c r="C953" s="242" t="s">
        <v>655</v>
      </c>
      <c r="D953" s="244">
        <v>0.33</v>
      </c>
    </row>
    <row r="954" spans="1:4" x14ac:dyDescent="0.25">
      <c r="A954" s="243">
        <v>93230</v>
      </c>
      <c r="B954" s="242" t="s">
        <v>1071</v>
      </c>
      <c r="C954" s="242" t="s">
        <v>655</v>
      </c>
      <c r="D954" s="244">
        <v>0.03</v>
      </c>
    </row>
    <row r="955" spans="1:4" x14ac:dyDescent="0.25">
      <c r="A955" s="243">
        <v>93231</v>
      </c>
      <c r="B955" s="242" t="s">
        <v>1072</v>
      </c>
      <c r="C955" s="242" t="s">
        <v>655</v>
      </c>
      <c r="D955" s="244">
        <v>0.31</v>
      </c>
    </row>
    <row r="956" spans="1:4" x14ac:dyDescent="0.25">
      <c r="A956" s="243">
        <v>93232</v>
      </c>
      <c r="B956" s="242" t="s">
        <v>1073</v>
      </c>
      <c r="C956" s="242" t="s">
        <v>655</v>
      </c>
      <c r="D956" s="244">
        <v>8.06</v>
      </c>
    </row>
    <row r="957" spans="1:4" x14ac:dyDescent="0.25">
      <c r="A957" s="243">
        <v>93235</v>
      </c>
      <c r="B957" s="242" t="s">
        <v>1074</v>
      </c>
      <c r="C957" s="242" t="s">
        <v>655</v>
      </c>
      <c r="D957" s="244">
        <v>0.73</v>
      </c>
    </row>
    <row r="958" spans="1:4" x14ac:dyDescent="0.25">
      <c r="A958" s="243">
        <v>93238</v>
      </c>
      <c r="B958" s="242" t="s">
        <v>1075</v>
      </c>
      <c r="C958" s="242" t="s">
        <v>655</v>
      </c>
      <c r="D958" s="244">
        <v>0.8</v>
      </c>
    </row>
    <row r="959" spans="1:4" x14ac:dyDescent="0.25">
      <c r="A959" s="243">
        <v>93239</v>
      </c>
      <c r="B959" s="242" t="s">
        <v>1076</v>
      </c>
      <c r="C959" s="242" t="s">
        <v>655</v>
      </c>
      <c r="D959" s="244">
        <v>3.65</v>
      </c>
    </row>
    <row r="960" spans="1:4" x14ac:dyDescent="0.25">
      <c r="A960" s="243">
        <v>93240</v>
      </c>
      <c r="B960" s="242" t="s">
        <v>1077</v>
      </c>
      <c r="C960" s="242" t="s">
        <v>655</v>
      </c>
      <c r="D960" s="244">
        <v>9.52</v>
      </c>
    </row>
    <row r="961" spans="1:4" x14ac:dyDescent="0.25">
      <c r="A961" s="243">
        <v>93267</v>
      </c>
      <c r="B961" s="242" t="s">
        <v>1078</v>
      </c>
      <c r="C961" s="242" t="s">
        <v>655</v>
      </c>
      <c r="D961" s="244">
        <v>29.99</v>
      </c>
    </row>
    <row r="962" spans="1:4" x14ac:dyDescent="0.25">
      <c r="A962" s="243">
        <v>93269</v>
      </c>
      <c r="B962" s="242" t="s">
        <v>1079</v>
      </c>
      <c r="C962" s="242" t="s">
        <v>655</v>
      </c>
      <c r="D962" s="244">
        <v>3.56</v>
      </c>
    </row>
    <row r="963" spans="1:4" x14ac:dyDescent="0.25">
      <c r="A963" s="243">
        <v>93270</v>
      </c>
      <c r="B963" s="242" t="s">
        <v>1080</v>
      </c>
      <c r="C963" s="242" t="s">
        <v>655</v>
      </c>
      <c r="D963" s="244">
        <v>32.799999999999997</v>
      </c>
    </row>
    <row r="964" spans="1:4" x14ac:dyDescent="0.25">
      <c r="A964" s="243">
        <v>93271</v>
      </c>
      <c r="B964" s="242" t="s">
        <v>1081</v>
      </c>
      <c r="C964" s="242" t="s">
        <v>655</v>
      </c>
      <c r="D964" s="244">
        <v>7.66</v>
      </c>
    </row>
    <row r="965" spans="1:4" x14ac:dyDescent="0.25">
      <c r="A965" s="243">
        <v>93277</v>
      </c>
      <c r="B965" s="242" t="s">
        <v>1082</v>
      </c>
      <c r="C965" s="242" t="s">
        <v>655</v>
      </c>
      <c r="D965" s="244">
        <v>0.33</v>
      </c>
    </row>
    <row r="966" spans="1:4" x14ac:dyDescent="0.25">
      <c r="A966" s="243">
        <v>93278</v>
      </c>
      <c r="B966" s="242" t="s">
        <v>1083</v>
      </c>
      <c r="C966" s="242" t="s">
        <v>655</v>
      </c>
      <c r="D966" s="244">
        <v>0.03</v>
      </c>
    </row>
    <row r="967" spans="1:4" x14ac:dyDescent="0.25">
      <c r="A967" s="243">
        <v>93279</v>
      </c>
      <c r="B967" s="242" t="s">
        <v>1084</v>
      </c>
      <c r="C967" s="242" t="s">
        <v>655</v>
      </c>
      <c r="D967" s="244">
        <v>0.31</v>
      </c>
    </row>
    <row r="968" spans="1:4" x14ac:dyDescent="0.25">
      <c r="A968" s="243">
        <v>93280</v>
      </c>
      <c r="B968" s="242" t="s">
        <v>1085</v>
      </c>
      <c r="C968" s="242" t="s">
        <v>655</v>
      </c>
      <c r="D968" s="244">
        <v>0.63</v>
      </c>
    </row>
    <row r="969" spans="1:4" x14ac:dyDescent="0.25">
      <c r="A969" s="243">
        <v>93283</v>
      </c>
      <c r="B969" s="242" t="s">
        <v>1086</v>
      </c>
      <c r="C969" s="242" t="s">
        <v>655</v>
      </c>
      <c r="D969" s="244">
        <v>63.04</v>
      </c>
    </row>
    <row r="970" spans="1:4" x14ac:dyDescent="0.25">
      <c r="A970" s="243">
        <v>93284</v>
      </c>
      <c r="B970" s="242" t="s">
        <v>1087</v>
      </c>
      <c r="C970" s="242" t="s">
        <v>655</v>
      </c>
      <c r="D970" s="244">
        <v>11.97</v>
      </c>
    </row>
    <row r="971" spans="1:4" x14ac:dyDescent="0.25">
      <c r="A971" s="243">
        <v>93285</v>
      </c>
      <c r="B971" s="242" t="s">
        <v>1088</v>
      </c>
      <c r="C971" s="242" t="s">
        <v>655</v>
      </c>
      <c r="D971" s="244">
        <v>101.34</v>
      </c>
    </row>
    <row r="972" spans="1:4" x14ac:dyDescent="0.25">
      <c r="A972" s="243">
        <v>93286</v>
      </c>
      <c r="B972" s="242" t="s">
        <v>1089</v>
      </c>
      <c r="C972" s="242" t="s">
        <v>655</v>
      </c>
      <c r="D972" s="244">
        <v>181.22</v>
      </c>
    </row>
    <row r="973" spans="1:4" x14ac:dyDescent="0.25">
      <c r="A973" s="243">
        <v>93296</v>
      </c>
      <c r="B973" s="242" t="s">
        <v>1090</v>
      </c>
      <c r="C973" s="242" t="s">
        <v>655</v>
      </c>
      <c r="D973" s="244">
        <v>4.41</v>
      </c>
    </row>
    <row r="974" spans="1:4" x14ac:dyDescent="0.25">
      <c r="A974" s="243">
        <v>93397</v>
      </c>
      <c r="B974" s="242" t="s">
        <v>1091</v>
      </c>
      <c r="C974" s="242" t="s">
        <v>655</v>
      </c>
      <c r="D974" s="244">
        <v>11.36</v>
      </c>
    </row>
    <row r="975" spans="1:4" x14ac:dyDescent="0.25">
      <c r="A975" s="243">
        <v>93398</v>
      </c>
      <c r="B975" s="242" t="s">
        <v>1092</v>
      </c>
      <c r="C975" s="242" t="s">
        <v>655</v>
      </c>
      <c r="D975" s="244">
        <v>2.38</v>
      </c>
    </row>
    <row r="976" spans="1:4" x14ac:dyDescent="0.25">
      <c r="A976" s="243">
        <v>93399</v>
      </c>
      <c r="B976" s="242" t="s">
        <v>1093</v>
      </c>
      <c r="C976" s="242" t="s">
        <v>655</v>
      </c>
      <c r="D976" s="244">
        <v>0.92</v>
      </c>
    </row>
    <row r="977" spans="1:4" x14ac:dyDescent="0.25">
      <c r="A977" s="243">
        <v>93400</v>
      </c>
      <c r="B977" s="242" t="s">
        <v>1094</v>
      </c>
      <c r="C977" s="242" t="s">
        <v>655</v>
      </c>
      <c r="D977" s="244">
        <v>21.31</v>
      </c>
    </row>
    <row r="978" spans="1:4" x14ac:dyDescent="0.25">
      <c r="A978" s="243">
        <v>93401</v>
      </c>
      <c r="B978" s="242" t="s">
        <v>1095</v>
      </c>
      <c r="C978" s="242" t="s">
        <v>655</v>
      </c>
      <c r="D978" s="244">
        <v>125.8</v>
      </c>
    </row>
    <row r="979" spans="1:4" x14ac:dyDescent="0.25">
      <c r="A979" s="243">
        <v>93404</v>
      </c>
      <c r="B979" s="242" t="s">
        <v>10431</v>
      </c>
      <c r="C979" s="242" t="s">
        <v>655</v>
      </c>
      <c r="D979" s="244">
        <v>6.02</v>
      </c>
    </row>
    <row r="980" spans="1:4" x14ac:dyDescent="0.25">
      <c r="A980" s="243">
        <v>93405</v>
      </c>
      <c r="B980" s="242" t="s">
        <v>10432</v>
      </c>
      <c r="C980" s="242" t="s">
        <v>655</v>
      </c>
      <c r="D980" s="244">
        <v>0.61</v>
      </c>
    </row>
    <row r="981" spans="1:4" x14ac:dyDescent="0.25">
      <c r="A981" s="243">
        <v>93406</v>
      </c>
      <c r="B981" s="242" t="s">
        <v>10433</v>
      </c>
      <c r="C981" s="242" t="s">
        <v>655</v>
      </c>
      <c r="D981" s="244">
        <v>7.54</v>
      </c>
    </row>
    <row r="982" spans="1:4" x14ac:dyDescent="0.25">
      <c r="A982" s="243">
        <v>93407</v>
      </c>
      <c r="B982" s="242" t="s">
        <v>10434</v>
      </c>
      <c r="C982" s="242" t="s">
        <v>655</v>
      </c>
      <c r="D982" s="244">
        <v>37.5</v>
      </c>
    </row>
    <row r="983" spans="1:4" x14ac:dyDescent="0.25">
      <c r="A983" s="243">
        <v>93411</v>
      </c>
      <c r="B983" s="242" t="s">
        <v>1096</v>
      </c>
      <c r="C983" s="242" t="s">
        <v>655</v>
      </c>
      <c r="D983" s="244">
        <v>0.19</v>
      </c>
    </row>
    <row r="984" spans="1:4" x14ac:dyDescent="0.25">
      <c r="A984" s="243">
        <v>93412</v>
      </c>
      <c r="B984" s="242" t="s">
        <v>1097</v>
      </c>
      <c r="C984" s="242" t="s">
        <v>655</v>
      </c>
      <c r="D984" s="244">
        <v>0.03</v>
      </c>
    </row>
    <row r="985" spans="1:4" x14ac:dyDescent="0.25">
      <c r="A985" s="243">
        <v>93413</v>
      </c>
      <c r="B985" s="242" t="s">
        <v>1098</v>
      </c>
      <c r="C985" s="242" t="s">
        <v>655</v>
      </c>
      <c r="D985" s="244">
        <v>0.17</v>
      </c>
    </row>
    <row r="986" spans="1:4" x14ac:dyDescent="0.25">
      <c r="A986" s="243">
        <v>93414</v>
      </c>
      <c r="B986" s="242" t="s">
        <v>1099</v>
      </c>
      <c r="C986" s="242" t="s">
        <v>655</v>
      </c>
      <c r="D986" s="244">
        <v>13.9</v>
      </c>
    </row>
    <row r="987" spans="1:4" x14ac:dyDescent="0.25">
      <c r="A987" s="243">
        <v>93417</v>
      </c>
      <c r="B987" s="242" t="s">
        <v>1100</v>
      </c>
      <c r="C987" s="242" t="s">
        <v>655</v>
      </c>
      <c r="D987" s="244">
        <v>2.57</v>
      </c>
    </row>
    <row r="988" spans="1:4" x14ac:dyDescent="0.25">
      <c r="A988" s="243">
        <v>93418</v>
      </c>
      <c r="B988" s="242" t="s">
        <v>1101</v>
      </c>
      <c r="C988" s="242" t="s">
        <v>655</v>
      </c>
      <c r="D988" s="244">
        <v>0.46</v>
      </c>
    </row>
    <row r="989" spans="1:4" x14ac:dyDescent="0.25">
      <c r="A989" s="243">
        <v>93419</v>
      </c>
      <c r="B989" s="242" t="s">
        <v>1102</v>
      </c>
      <c r="C989" s="242" t="s">
        <v>655</v>
      </c>
      <c r="D989" s="244">
        <v>2.2999999999999998</v>
      </c>
    </row>
    <row r="990" spans="1:4" x14ac:dyDescent="0.25">
      <c r="A990" s="243">
        <v>93420</v>
      </c>
      <c r="B990" s="242" t="s">
        <v>1103</v>
      </c>
      <c r="C990" s="242" t="s">
        <v>655</v>
      </c>
      <c r="D990" s="244">
        <v>53.35</v>
      </c>
    </row>
    <row r="991" spans="1:4" x14ac:dyDescent="0.25">
      <c r="A991" s="243">
        <v>93423</v>
      </c>
      <c r="B991" s="242" t="s">
        <v>1104</v>
      </c>
      <c r="C991" s="242" t="s">
        <v>655</v>
      </c>
      <c r="D991" s="244">
        <v>3.64</v>
      </c>
    </row>
    <row r="992" spans="1:4" x14ac:dyDescent="0.25">
      <c r="A992" s="243">
        <v>93424</v>
      </c>
      <c r="B992" s="242" t="s">
        <v>1105</v>
      </c>
      <c r="C992" s="242" t="s">
        <v>655</v>
      </c>
      <c r="D992" s="244">
        <v>0.65</v>
      </c>
    </row>
    <row r="993" spans="1:4" x14ac:dyDescent="0.25">
      <c r="A993" s="243">
        <v>93425</v>
      </c>
      <c r="B993" s="242" t="s">
        <v>1106</v>
      </c>
      <c r="C993" s="242" t="s">
        <v>655</v>
      </c>
      <c r="D993" s="244">
        <v>3.25</v>
      </c>
    </row>
    <row r="994" spans="1:4" x14ac:dyDescent="0.25">
      <c r="A994" s="243">
        <v>93426</v>
      </c>
      <c r="B994" s="242" t="s">
        <v>1107</v>
      </c>
      <c r="C994" s="242" t="s">
        <v>655</v>
      </c>
      <c r="D994" s="244">
        <v>127.52</v>
      </c>
    </row>
    <row r="995" spans="1:4" x14ac:dyDescent="0.25">
      <c r="A995" s="243">
        <v>93429</v>
      </c>
      <c r="B995" s="242" t="s">
        <v>1108</v>
      </c>
      <c r="C995" s="242" t="s">
        <v>655</v>
      </c>
      <c r="D995" s="244">
        <v>72</v>
      </c>
    </row>
    <row r="996" spans="1:4" x14ac:dyDescent="0.25">
      <c r="A996" s="243">
        <v>93430</v>
      </c>
      <c r="B996" s="242" t="s">
        <v>1109</v>
      </c>
      <c r="C996" s="242" t="s">
        <v>655</v>
      </c>
      <c r="D996" s="244">
        <v>12.96</v>
      </c>
    </row>
    <row r="997" spans="1:4" x14ac:dyDescent="0.25">
      <c r="A997" s="243">
        <v>93431</v>
      </c>
      <c r="B997" s="242" t="s">
        <v>1110</v>
      </c>
      <c r="C997" s="242" t="s">
        <v>655</v>
      </c>
      <c r="D997" s="244">
        <v>115.74</v>
      </c>
    </row>
    <row r="998" spans="1:4" x14ac:dyDescent="0.25">
      <c r="A998" s="243">
        <v>93432</v>
      </c>
      <c r="B998" s="242" t="s">
        <v>1111</v>
      </c>
      <c r="C998" s="242" t="s">
        <v>655</v>
      </c>
      <c r="D998" s="245">
        <v>2284.8000000000002</v>
      </c>
    </row>
    <row r="999" spans="1:4" x14ac:dyDescent="0.25">
      <c r="A999" s="243">
        <v>93435</v>
      </c>
      <c r="B999" s="242" t="s">
        <v>1112</v>
      </c>
      <c r="C999" s="242" t="s">
        <v>655</v>
      </c>
      <c r="D999" s="244">
        <v>3.89</v>
      </c>
    </row>
    <row r="1000" spans="1:4" x14ac:dyDescent="0.25">
      <c r="A1000" s="243">
        <v>93436</v>
      </c>
      <c r="B1000" s="242" t="s">
        <v>1113</v>
      </c>
      <c r="C1000" s="242" t="s">
        <v>655</v>
      </c>
      <c r="D1000" s="244">
        <v>0.81</v>
      </c>
    </row>
    <row r="1001" spans="1:4" x14ac:dyDescent="0.25">
      <c r="A1001" s="243">
        <v>93437</v>
      </c>
      <c r="B1001" s="242" t="s">
        <v>1114</v>
      </c>
      <c r="C1001" s="242" t="s">
        <v>655</v>
      </c>
      <c r="D1001" s="244">
        <v>7.3</v>
      </c>
    </row>
    <row r="1002" spans="1:4" x14ac:dyDescent="0.25">
      <c r="A1002" s="243">
        <v>93438</v>
      </c>
      <c r="B1002" s="242" t="s">
        <v>1115</v>
      </c>
      <c r="C1002" s="242" t="s">
        <v>655</v>
      </c>
      <c r="D1002" s="244">
        <v>23.61</v>
      </c>
    </row>
    <row r="1003" spans="1:4" x14ac:dyDescent="0.25">
      <c r="A1003" s="243">
        <v>95114</v>
      </c>
      <c r="B1003" s="242" t="s">
        <v>1116</v>
      </c>
      <c r="C1003" s="242" t="s">
        <v>655</v>
      </c>
      <c r="D1003" s="244">
        <v>1.57</v>
      </c>
    </row>
    <row r="1004" spans="1:4" x14ac:dyDescent="0.25">
      <c r="A1004" s="243">
        <v>95115</v>
      </c>
      <c r="B1004" s="242" t="s">
        <v>1117</v>
      </c>
      <c r="C1004" s="242" t="s">
        <v>655</v>
      </c>
      <c r="D1004" s="244">
        <v>0.18</v>
      </c>
    </row>
    <row r="1005" spans="1:4" x14ac:dyDescent="0.25">
      <c r="A1005" s="243">
        <v>95116</v>
      </c>
      <c r="B1005" s="242" t="s">
        <v>1118</v>
      </c>
      <c r="C1005" s="242" t="s">
        <v>655</v>
      </c>
      <c r="D1005" s="244">
        <v>31.99</v>
      </c>
    </row>
    <row r="1006" spans="1:4" x14ac:dyDescent="0.25">
      <c r="A1006" s="243">
        <v>95117</v>
      </c>
      <c r="B1006" s="242" t="s">
        <v>1119</v>
      </c>
      <c r="C1006" s="242" t="s">
        <v>655</v>
      </c>
      <c r="D1006" s="244">
        <v>5.04</v>
      </c>
    </row>
    <row r="1007" spans="1:4" x14ac:dyDescent="0.25">
      <c r="A1007" s="243">
        <v>95118</v>
      </c>
      <c r="B1007" s="242" t="s">
        <v>1120</v>
      </c>
      <c r="C1007" s="242" t="s">
        <v>655</v>
      </c>
      <c r="D1007" s="244">
        <v>37.14</v>
      </c>
    </row>
    <row r="1008" spans="1:4" x14ac:dyDescent="0.25">
      <c r="A1008" s="243">
        <v>95119</v>
      </c>
      <c r="B1008" s="242" t="s">
        <v>1121</v>
      </c>
      <c r="C1008" s="242" t="s">
        <v>655</v>
      </c>
      <c r="D1008" s="244">
        <v>6.68</v>
      </c>
    </row>
    <row r="1009" spans="1:4" x14ac:dyDescent="0.25">
      <c r="A1009" s="243">
        <v>95120</v>
      </c>
      <c r="B1009" s="242" t="s">
        <v>1122</v>
      </c>
      <c r="C1009" s="242" t="s">
        <v>655</v>
      </c>
      <c r="D1009" s="244">
        <v>52.27</v>
      </c>
    </row>
    <row r="1010" spans="1:4" x14ac:dyDescent="0.25">
      <c r="A1010" s="243">
        <v>95123</v>
      </c>
      <c r="B1010" s="242" t="s">
        <v>1123</v>
      </c>
      <c r="C1010" s="242" t="s">
        <v>655</v>
      </c>
      <c r="D1010" s="244">
        <v>13</v>
      </c>
    </row>
    <row r="1011" spans="1:4" x14ac:dyDescent="0.25">
      <c r="A1011" s="243">
        <v>95124</v>
      </c>
      <c r="B1011" s="242" t="s">
        <v>1124</v>
      </c>
      <c r="C1011" s="242" t="s">
        <v>655</v>
      </c>
      <c r="D1011" s="244">
        <v>2.04</v>
      </c>
    </row>
    <row r="1012" spans="1:4" x14ac:dyDescent="0.25">
      <c r="A1012" s="243">
        <v>95125</v>
      </c>
      <c r="B1012" s="242" t="s">
        <v>1125</v>
      </c>
      <c r="C1012" s="242" t="s">
        <v>655</v>
      </c>
      <c r="D1012" s="244">
        <v>14.23</v>
      </c>
    </row>
    <row r="1013" spans="1:4" x14ac:dyDescent="0.25">
      <c r="A1013" s="243">
        <v>95126</v>
      </c>
      <c r="B1013" s="242" t="s">
        <v>1126</v>
      </c>
      <c r="C1013" s="242" t="s">
        <v>655</v>
      </c>
      <c r="D1013" s="244">
        <v>117.14</v>
      </c>
    </row>
    <row r="1014" spans="1:4" x14ac:dyDescent="0.25">
      <c r="A1014" s="243">
        <v>95129</v>
      </c>
      <c r="B1014" s="242" t="s">
        <v>1127</v>
      </c>
      <c r="C1014" s="242" t="s">
        <v>655</v>
      </c>
      <c r="D1014" s="244">
        <v>23.08</v>
      </c>
    </row>
    <row r="1015" spans="1:4" x14ac:dyDescent="0.25">
      <c r="A1015" s="243">
        <v>95130</v>
      </c>
      <c r="B1015" s="242" t="s">
        <v>1128</v>
      </c>
      <c r="C1015" s="242" t="s">
        <v>655</v>
      </c>
      <c r="D1015" s="244">
        <v>4.1500000000000004</v>
      </c>
    </row>
    <row r="1016" spans="1:4" x14ac:dyDescent="0.25">
      <c r="A1016" s="243">
        <v>95131</v>
      </c>
      <c r="B1016" s="242" t="s">
        <v>1129</v>
      </c>
      <c r="C1016" s="242" t="s">
        <v>655</v>
      </c>
      <c r="D1016" s="244">
        <v>43.27</v>
      </c>
    </row>
    <row r="1017" spans="1:4" x14ac:dyDescent="0.25">
      <c r="A1017" s="243">
        <v>95132</v>
      </c>
      <c r="B1017" s="242" t="s">
        <v>1130</v>
      </c>
      <c r="C1017" s="242" t="s">
        <v>655</v>
      </c>
      <c r="D1017" s="244">
        <v>25.65</v>
      </c>
    </row>
    <row r="1018" spans="1:4" x14ac:dyDescent="0.25">
      <c r="A1018" s="243">
        <v>95136</v>
      </c>
      <c r="B1018" s="242" t="s">
        <v>1131</v>
      </c>
      <c r="C1018" s="242" t="s">
        <v>655</v>
      </c>
      <c r="D1018" s="244">
        <v>0.03</v>
      </c>
    </row>
    <row r="1019" spans="1:4" x14ac:dyDescent="0.25">
      <c r="A1019" s="243">
        <v>95137</v>
      </c>
      <c r="B1019" s="242" t="s">
        <v>1132</v>
      </c>
      <c r="C1019" s="242" t="s">
        <v>655</v>
      </c>
      <c r="D1019" s="244">
        <v>0.01</v>
      </c>
    </row>
    <row r="1020" spans="1:4" x14ac:dyDescent="0.25">
      <c r="A1020" s="243">
        <v>95138</v>
      </c>
      <c r="B1020" s="242" t="s">
        <v>1133</v>
      </c>
      <c r="C1020" s="242" t="s">
        <v>655</v>
      </c>
      <c r="D1020" s="244">
        <v>0.03</v>
      </c>
    </row>
    <row r="1021" spans="1:4" x14ac:dyDescent="0.25">
      <c r="A1021" s="243">
        <v>95208</v>
      </c>
      <c r="B1021" s="242" t="s">
        <v>1134</v>
      </c>
      <c r="C1021" s="242" t="s">
        <v>655</v>
      </c>
      <c r="D1021" s="244">
        <v>33.979999999999997</v>
      </c>
    </row>
    <row r="1022" spans="1:4" x14ac:dyDescent="0.25">
      <c r="A1022" s="243">
        <v>95209</v>
      </c>
      <c r="B1022" s="242" t="s">
        <v>1135</v>
      </c>
      <c r="C1022" s="242" t="s">
        <v>655</v>
      </c>
      <c r="D1022" s="244">
        <v>4.03</v>
      </c>
    </row>
    <row r="1023" spans="1:4" x14ac:dyDescent="0.25">
      <c r="A1023" s="243">
        <v>95210</v>
      </c>
      <c r="B1023" s="242" t="s">
        <v>1136</v>
      </c>
      <c r="C1023" s="242" t="s">
        <v>655</v>
      </c>
      <c r="D1023" s="244">
        <v>37.159999999999997</v>
      </c>
    </row>
    <row r="1024" spans="1:4" x14ac:dyDescent="0.25">
      <c r="A1024" s="243">
        <v>95211</v>
      </c>
      <c r="B1024" s="242" t="s">
        <v>1137</v>
      </c>
      <c r="C1024" s="242" t="s">
        <v>655</v>
      </c>
      <c r="D1024" s="244">
        <v>7.66</v>
      </c>
    </row>
    <row r="1025" spans="1:4" x14ac:dyDescent="0.25">
      <c r="A1025" s="243">
        <v>95214</v>
      </c>
      <c r="B1025" s="242" t="s">
        <v>1138</v>
      </c>
      <c r="C1025" s="242" t="s">
        <v>655</v>
      </c>
      <c r="D1025" s="244">
        <v>0.32</v>
      </c>
    </row>
    <row r="1026" spans="1:4" x14ac:dyDescent="0.25">
      <c r="A1026" s="243">
        <v>95215</v>
      </c>
      <c r="B1026" s="242" t="s">
        <v>1139</v>
      </c>
      <c r="C1026" s="242" t="s">
        <v>655</v>
      </c>
      <c r="D1026" s="244">
        <v>0.03</v>
      </c>
    </row>
    <row r="1027" spans="1:4" x14ac:dyDescent="0.25">
      <c r="A1027" s="243">
        <v>95216</v>
      </c>
      <c r="B1027" s="242" t="s">
        <v>1140</v>
      </c>
      <c r="C1027" s="242" t="s">
        <v>655</v>
      </c>
      <c r="D1027" s="244">
        <v>0.22</v>
      </c>
    </row>
    <row r="1028" spans="1:4" x14ac:dyDescent="0.25">
      <c r="A1028" s="243">
        <v>95217</v>
      </c>
      <c r="B1028" s="242" t="s">
        <v>1141</v>
      </c>
      <c r="C1028" s="242" t="s">
        <v>655</v>
      </c>
      <c r="D1028" s="244">
        <v>0.51</v>
      </c>
    </row>
    <row r="1029" spans="1:4" x14ac:dyDescent="0.25">
      <c r="A1029" s="243">
        <v>95255</v>
      </c>
      <c r="B1029" s="242" t="s">
        <v>1142</v>
      </c>
      <c r="C1029" s="242" t="s">
        <v>655</v>
      </c>
      <c r="D1029" s="244">
        <v>1.39</v>
      </c>
    </row>
    <row r="1030" spans="1:4" x14ac:dyDescent="0.25">
      <c r="A1030" s="243">
        <v>95256</v>
      </c>
      <c r="B1030" s="242" t="s">
        <v>1143</v>
      </c>
      <c r="C1030" s="242" t="s">
        <v>655</v>
      </c>
      <c r="D1030" s="244">
        <v>0.16</v>
      </c>
    </row>
    <row r="1031" spans="1:4" x14ac:dyDescent="0.25">
      <c r="A1031" s="243">
        <v>95257</v>
      </c>
      <c r="B1031" s="242" t="s">
        <v>1144</v>
      </c>
      <c r="C1031" s="242" t="s">
        <v>655</v>
      </c>
      <c r="D1031" s="244">
        <v>1.74</v>
      </c>
    </row>
    <row r="1032" spans="1:4" x14ac:dyDescent="0.25">
      <c r="A1032" s="243">
        <v>95260</v>
      </c>
      <c r="B1032" s="242" t="s">
        <v>1145</v>
      </c>
      <c r="C1032" s="242" t="s">
        <v>655</v>
      </c>
      <c r="D1032" s="244">
        <v>0.55000000000000004</v>
      </c>
    </row>
    <row r="1033" spans="1:4" x14ac:dyDescent="0.25">
      <c r="A1033" s="243">
        <v>95261</v>
      </c>
      <c r="B1033" s="242" t="s">
        <v>1146</v>
      </c>
      <c r="C1033" s="242" t="s">
        <v>655</v>
      </c>
      <c r="D1033" s="244">
        <v>0.16</v>
      </c>
    </row>
    <row r="1034" spans="1:4" x14ac:dyDescent="0.25">
      <c r="A1034" s="243">
        <v>95262</v>
      </c>
      <c r="B1034" s="242" t="s">
        <v>1147</v>
      </c>
      <c r="C1034" s="242" t="s">
        <v>655</v>
      </c>
      <c r="D1034" s="244">
        <v>1.45</v>
      </c>
    </row>
    <row r="1035" spans="1:4" x14ac:dyDescent="0.25">
      <c r="A1035" s="243">
        <v>95263</v>
      </c>
      <c r="B1035" s="242" t="s">
        <v>1148</v>
      </c>
      <c r="C1035" s="242" t="s">
        <v>655</v>
      </c>
      <c r="D1035" s="244">
        <v>4.3099999999999996</v>
      </c>
    </row>
    <row r="1036" spans="1:4" x14ac:dyDescent="0.25">
      <c r="A1036" s="243">
        <v>95266</v>
      </c>
      <c r="B1036" s="242" t="s">
        <v>1149</v>
      </c>
      <c r="C1036" s="242" t="s">
        <v>655</v>
      </c>
      <c r="D1036" s="244">
        <v>0.42</v>
      </c>
    </row>
    <row r="1037" spans="1:4" x14ac:dyDescent="0.25">
      <c r="A1037" s="243">
        <v>95267</v>
      </c>
      <c r="B1037" s="242" t="s">
        <v>1150</v>
      </c>
      <c r="C1037" s="242" t="s">
        <v>655</v>
      </c>
      <c r="D1037" s="244">
        <v>0.04</v>
      </c>
    </row>
    <row r="1038" spans="1:4" x14ac:dyDescent="0.25">
      <c r="A1038" s="243">
        <v>95268</v>
      </c>
      <c r="B1038" s="242" t="s">
        <v>1151</v>
      </c>
      <c r="C1038" s="242" t="s">
        <v>655</v>
      </c>
      <c r="D1038" s="244">
        <v>0.41</v>
      </c>
    </row>
    <row r="1039" spans="1:4" x14ac:dyDescent="0.25">
      <c r="A1039" s="243">
        <v>95269</v>
      </c>
      <c r="B1039" s="242" t="s">
        <v>1152</v>
      </c>
      <c r="C1039" s="242" t="s">
        <v>655</v>
      </c>
      <c r="D1039" s="244">
        <v>8.06</v>
      </c>
    </row>
    <row r="1040" spans="1:4" x14ac:dyDescent="0.25">
      <c r="A1040" s="243">
        <v>95272</v>
      </c>
      <c r="B1040" s="242" t="s">
        <v>1153</v>
      </c>
      <c r="C1040" s="242" t="s">
        <v>655</v>
      </c>
      <c r="D1040" s="244">
        <v>0.41</v>
      </c>
    </row>
    <row r="1041" spans="1:4" x14ac:dyDescent="0.25">
      <c r="A1041" s="243">
        <v>95273</v>
      </c>
      <c r="B1041" s="242" t="s">
        <v>1154</v>
      </c>
      <c r="C1041" s="242" t="s">
        <v>655</v>
      </c>
      <c r="D1041" s="244">
        <v>0.04</v>
      </c>
    </row>
    <row r="1042" spans="1:4" x14ac:dyDescent="0.25">
      <c r="A1042" s="243">
        <v>95274</v>
      </c>
      <c r="B1042" s="242" t="s">
        <v>1155</v>
      </c>
      <c r="C1042" s="242" t="s">
        <v>655</v>
      </c>
      <c r="D1042" s="244">
        <v>0.32</v>
      </c>
    </row>
    <row r="1043" spans="1:4" x14ac:dyDescent="0.25">
      <c r="A1043" s="243">
        <v>95275</v>
      </c>
      <c r="B1043" s="242" t="s">
        <v>1156</v>
      </c>
      <c r="C1043" s="242" t="s">
        <v>655</v>
      </c>
      <c r="D1043" s="244">
        <v>2.08</v>
      </c>
    </row>
    <row r="1044" spans="1:4" x14ac:dyDescent="0.25">
      <c r="A1044" s="243">
        <v>95278</v>
      </c>
      <c r="B1044" s="242" t="s">
        <v>1157</v>
      </c>
      <c r="C1044" s="242" t="s">
        <v>655</v>
      </c>
      <c r="D1044" s="244">
        <v>0.44</v>
      </c>
    </row>
    <row r="1045" spans="1:4" x14ac:dyDescent="0.25">
      <c r="A1045" s="243">
        <v>95279</v>
      </c>
      <c r="B1045" s="242" t="s">
        <v>1158</v>
      </c>
      <c r="C1045" s="242" t="s">
        <v>655</v>
      </c>
      <c r="D1045" s="244">
        <v>0.05</v>
      </c>
    </row>
    <row r="1046" spans="1:4" x14ac:dyDescent="0.25">
      <c r="A1046" s="243">
        <v>95280</v>
      </c>
      <c r="B1046" s="242" t="s">
        <v>1159</v>
      </c>
      <c r="C1046" s="242" t="s">
        <v>655</v>
      </c>
      <c r="D1046" s="244">
        <v>0.35</v>
      </c>
    </row>
    <row r="1047" spans="1:4" x14ac:dyDescent="0.25">
      <c r="A1047" s="243">
        <v>95281</v>
      </c>
      <c r="B1047" s="242" t="s">
        <v>1160</v>
      </c>
      <c r="C1047" s="242" t="s">
        <v>655</v>
      </c>
      <c r="D1047" s="244">
        <v>8.06</v>
      </c>
    </row>
    <row r="1048" spans="1:4" x14ac:dyDescent="0.25">
      <c r="A1048" s="243">
        <v>95617</v>
      </c>
      <c r="B1048" s="242" t="s">
        <v>1161</v>
      </c>
      <c r="C1048" s="242" t="s">
        <v>655</v>
      </c>
      <c r="D1048" s="244">
        <v>1.1399999999999999</v>
      </c>
    </row>
    <row r="1049" spans="1:4" x14ac:dyDescent="0.25">
      <c r="A1049" s="243">
        <v>95618</v>
      </c>
      <c r="B1049" s="242" t="s">
        <v>1162</v>
      </c>
      <c r="C1049" s="242" t="s">
        <v>655</v>
      </c>
      <c r="D1049" s="244">
        <v>0.13</v>
      </c>
    </row>
    <row r="1050" spans="1:4" x14ac:dyDescent="0.25">
      <c r="A1050" s="243">
        <v>95619</v>
      </c>
      <c r="B1050" s="242" t="s">
        <v>1163</v>
      </c>
      <c r="C1050" s="242" t="s">
        <v>655</v>
      </c>
      <c r="D1050" s="244">
        <v>1.43</v>
      </c>
    </row>
    <row r="1051" spans="1:4" x14ac:dyDescent="0.25">
      <c r="A1051" s="243">
        <v>95627</v>
      </c>
      <c r="B1051" s="242" t="s">
        <v>1164</v>
      </c>
      <c r="C1051" s="242" t="s">
        <v>655</v>
      </c>
      <c r="D1051" s="244">
        <v>28.8</v>
      </c>
    </row>
    <row r="1052" spans="1:4" x14ac:dyDescent="0.25">
      <c r="A1052" s="243">
        <v>95628</v>
      </c>
      <c r="B1052" s="242" t="s">
        <v>1165</v>
      </c>
      <c r="C1052" s="242" t="s">
        <v>655</v>
      </c>
      <c r="D1052" s="244">
        <v>3.99</v>
      </c>
    </row>
    <row r="1053" spans="1:4" x14ac:dyDescent="0.25">
      <c r="A1053" s="243">
        <v>95629</v>
      </c>
      <c r="B1053" s="242" t="s">
        <v>1166</v>
      </c>
      <c r="C1053" s="242" t="s">
        <v>655</v>
      </c>
      <c r="D1053" s="244">
        <v>36.04</v>
      </c>
    </row>
    <row r="1054" spans="1:4" x14ac:dyDescent="0.25">
      <c r="A1054" s="243">
        <v>95630</v>
      </c>
      <c r="B1054" s="242" t="s">
        <v>1167</v>
      </c>
      <c r="C1054" s="242" t="s">
        <v>655</v>
      </c>
      <c r="D1054" s="244">
        <v>71.010000000000005</v>
      </c>
    </row>
    <row r="1055" spans="1:4" x14ac:dyDescent="0.25">
      <c r="A1055" s="243">
        <v>95698</v>
      </c>
      <c r="B1055" s="242" t="s">
        <v>1168</v>
      </c>
      <c r="C1055" s="242" t="s">
        <v>655</v>
      </c>
      <c r="D1055" s="244">
        <v>4.6399999999999997</v>
      </c>
    </row>
    <row r="1056" spans="1:4" x14ac:dyDescent="0.25">
      <c r="A1056" s="243">
        <v>95699</v>
      </c>
      <c r="B1056" s="242" t="s">
        <v>1169</v>
      </c>
      <c r="C1056" s="242" t="s">
        <v>655</v>
      </c>
      <c r="D1056" s="244">
        <v>0.55000000000000004</v>
      </c>
    </row>
    <row r="1057" spans="1:4" x14ac:dyDescent="0.25">
      <c r="A1057" s="243">
        <v>95700</v>
      </c>
      <c r="B1057" s="242" t="s">
        <v>1170</v>
      </c>
      <c r="C1057" s="242" t="s">
        <v>655</v>
      </c>
      <c r="D1057" s="244">
        <v>5.8</v>
      </c>
    </row>
    <row r="1058" spans="1:4" x14ac:dyDescent="0.25">
      <c r="A1058" s="243">
        <v>95701</v>
      </c>
      <c r="B1058" s="242" t="s">
        <v>1171</v>
      </c>
      <c r="C1058" s="242" t="s">
        <v>655</v>
      </c>
      <c r="D1058" s="244">
        <v>2.56</v>
      </c>
    </row>
    <row r="1059" spans="1:4" x14ac:dyDescent="0.25">
      <c r="A1059" s="243">
        <v>95704</v>
      </c>
      <c r="B1059" s="242" t="s">
        <v>1172</v>
      </c>
      <c r="C1059" s="242" t="s">
        <v>655</v>
      </c>
      <c r="D1059" s="244">
        <v>30.06</v>
      </c>
    </row>
    <row r="1060" spans="1:4" x14ac:dyDescent="0.25">
      <c r="A1060" s="243">
        <v>95705</v>
      </c>
      <c r="B1060" s="242" t="s">
        <v>1173</v>
      </c>
      <c r="C1060" s="242" t="s">
        <v>655</v>
      </c>
      <c r="D1060" s="244">
        <v>4.28</v>
      </c>
    </row>
    <row r="1061" spans="1:4" x14ac:dyDescent="0.25">
      <c r="A1061" s="243">
        <v>95706</v>
      </c>
      <c r="B1061" s="242" t="s">
        <v>1174</v>
      </c>
      <c r="C1061" s="242" t="s">
        <v>655</v>
      </c>
      <c r="D1061" s="244">
        <v>37.619999999999997</v>
      </c>
    </row>
    <row r="1062" spans="1:4" x14ac:dyDescent="0.25">
      <c r="A1062" s="243">
        <v>95707</v>
      </c>
      <c r="B1062" s="242" t="s">
        <v>1175</v>
      </c>
      <c r="C1062" s="242" t="s">
        <v>655</v>
      </c>
      <c r="D1062" s="244">
        <v>28.6</v>
      </c>
    </row>
    <row r="1063" spans="1:4" x14ac:dyDescent="0.25">
      <c r="A1063" s="243">
        <v>95710</v>
      </c>
      <c r="B1063" s="242" t="s">
        <v>1176</v>
      </c>
      <c r="C1063" s="242" t="s">
        <v>655</v>
      </c>
      <c r="D1063" s="244">
        <v>36.130000000000003</v>
      </c>
    </row>
    <row r="1064" spans="1:4" x14ac:dyDescent="0.25">
      <c r="A1064" s="243">
        <v>95711</v>
      </c>
      <c r="B1064" s="242" t="s">
        <v>1177</v>
      </c>
      <c r="C1064" s="242" t="s">
        <v>655</v>
      </c>
      <c r="D1064" s="244">
        <v>4.9000000000000004</v>
      </c>
    </row>
    <row r="1065" spans="1:4" x14ac:dyDescent="0.25">
      <c r="A1065" s="243">
        <v>95712</v>
      </c>
      <c r="B1065" s="242" t="s">
        <v>1178</v>
      </c>
      <c r="C1065" s="242" t="s">
        <v>655</v>
      </c>
      <c r="D1065" s="244">
        <v>45.16</v>
      </c>
    </row>
    <row r="1066" spans="1:4" x14ac:dyDescent="0.25">
      <c r="A1066" s="243">
        <v>95713</v>
      </c>
      <c r="B1066" s="242" t="s">
        <v>1179</v>
      </c>
      <c r="C1066" s="242" t="s">
        <v>655</v>
      </c>
      <c r="D1066" s="244">
        <v>71.540000000000006</v>
      </c>
    </row>
    <row r="1067" spans="1:4" x14ac:dyDescent="0.25">
      <c r="A1067" s="243">
        <v>95716</v>
      </c>
      <c r="B1067" s="242" t="s">
        <v>1180</v>
      </c>
      <c r="C1067" s="242" t="s">
        <v>655</v>
      </c>
      <c r="D1067" s="244">
        <v>34.78</v>
      </c>
    </row>
    <row r="1068" spans="1:4" x14ac:dyDescent="0.25">
      <c r="A1068" s="243">
        <v>95717</v>
      </c>
      <c r="B1068" s="242" t="s">
        <v>1181</v>
      </c>
      <c r="C1068" s="242" t="s">
        <v>655</v>
      </c>
      <c r="D1068" s="244">
        <v>4.72</v>
      </c>
    </row>
    <row r="1069" spans="1:4" x14ac:dyDescent="0.25">
      <c r="A1069" s="243">
        <v>95718</v>
      </c>
      <c r="B1069" s="242" t="s">
        <v>1182</v>
      </c>
      <c r="C1069" s="242" t="s">
        <v>655</v>
      </c>
      <c r="D1069" s="244">
        <v>43.48</v>
      </c>
    </row>
    <row r="1070" spans="1:4" x14ac:dyDescent="0.25">
      <c r="A1070" s="243">
        <v>95719</v>
      </c>
      <c r="B1070" s="242" t="s">
        <v>1183</v>
      </c>
      <c r="C1070" s="242" t="s">
        <v>655</v>
      </c>
      <c r="D1070" s="244">
        <v>71.540000000000006</v>
      </c>
    </row>
    <row r="1071" spans="1:4" x14ac:dyDescent="0.25">
      <c r="A1071" s="243">
        <v>95869</v>
      </c>
      <c r="B1071" s="242" t="s">
        <v>1184</v>
      </c>
      <c r="C1071" s="242" t="s">
        <v>655</v>
      </c>
      <c r="D1071" s="244">
        <v>1.05</v>
      </c>
    </row>
    <row r="1072" spans="1:4" x14ac:dyDescent="0.25">
      <c r="A1072" s="243">
        <v>95870</v>
      </c>
      <c r="B1072" s="242" t="s">
        <v>1185</v>
      </c>
      <c r="C1072" s="242" t="s">
        <v>655</v>
      </c>
      <c r="D1072" s="244">
        <v>5.2</v>
      </c>
    </row>
    <row r="1073" spans="1:4" x14ac:dyDescent="0.25">
      <c r="A1073" s="243">
        <v>95871</v>
      </c>
      <c r="B1073" s="242" t="s">
        <v>1186</v>
      </c>
      <c r="C1073" s="242" t="s">
        <v>655</v>
      </c>
      <c r="D1073" s="244">
        <v>217.24</v>
      </c>
    </row>
    <row r="1074" spans="1:4" x14ac:dyDescent="0.25">
      <c r="A1074" s="243">
        <v>95874</v>
      </c>
      <c r="B1074" s="242" t="s">
        <v>1187</v>
      </c>
      <c r="C1074" s="242" t="s">
        <v>655</v>
      </c>
      <c r="D1074" s="244">
        <v>5.83</v>
      </c>
    </row>
    <row r="1075" spans="1:4" x14ac:dyDescent="0.25">
      <c r="A1075" s="243">
        <v>96008</v>
      </c>
      <c r="B1075" s="242" t="s">
        <v>1188</v>
      </c>
      <c r="C1075" s="242" t="s">
        <v>655</v>
      </c>
      <c r="D1075" s="244">
        <v>16.809999999999999</v>
      </c>
    </row>
    <row r="1076" spans="1:4" x14ac:dyDescent="0.25">
      <c r="A1076" s="243">
        <v>96009</v>
      </c>
      <c r="B1076" s="242" t="s">
        <v>1189</v>
      </c>
      <c r="C1076" s="242" t="s">
        <v>655</v>
      </c>
      <c r="D1076" s="244">
        <v>2.3199999999999998</v>
      </c>
    </row>
    <row r="1077" spans="1:4" x14ac:dyDescent="0.25">
      <c r="A1077" s="243">
        <v>96011</v>
      </c>
      <c r="B1077" s="242" t="s">
        <v>1190</v>
      </c>
      <c r="C1077" s="242" t="s">
        <v>655</v>
      </c>
      <c r="D1077" s="244">
        <v>18.39</v>
      </c>
    </row>
    <row r="1078" spans="1:4" x14ac:dyDescent="0.25">
      <c r="A1078" s="243">
        <v>96012</v>
      </c>
      <c r="B1078" s="242" t="s">
        <v>1191</v>
      </c>
      <c r="C1078" s="242" t="s">
        <v>655</v>
      </c>
      <c r="D1078" s="244">
        <v>136.75</v>
      </c>
    </row>
    <row r="1079" spans="1:4" x14ac:dyDescent="0.25">
      <c r="A1079" s="243">
        <v>96015</v>
      </c>
      <c r="B1079" s="242" t="s">
        <v>1192</v>
      </c>
      <c r="C1079" s="242" t="s">
        <v>655</v>
      </c>
      <c r="D1079" s="244">
        <v>16.64</v>
      </c>
    </row>
    <row r="1080" spans="1:4" x14ac:dyDescent="0.25">
      <c r="A1080" s="243">
        <v>96016</v>
      </c>
      <c r="B1080" s="242" t="s">
        <v>1193</v>
      </c>
      <c r="C1080" s="242" t="s">
        <v>655</v>
      </c>
      <c r="D1080" s="244">
        <v>2.2999999999999998</v>
      </c>
    </row>
    <row r="1081" spans="1:4" x14ac:dyDescent="0.25">
      <c r="A1081" s="243">
        <v>96018</v>
      </c>
      <c r="B1081" s="242" t="s">
        <v>1194</v>
      </c>
      <c r="C1081" s="242" t="s">
        <v>655</v>
      </c>
      <c r="D1081" s="244">
        <v>18.190000000000001</v>
      </c>
    </row>
    <row r="1082" spans="1:4" x14ac:dyDescent="0.25">
      <c r="A1082" s="243">
        <v>96019</v>
      </c>
      <c r="B1082" s="242" t="s">
        <v>1195</v>
      </c>
      <c r="C1082" s="242" t="s">
        <v>655</v>
      </c>
      <c r="D1082" s="244">
        <v>136.75</v>
      </c>
    </row>
    <row r="1083" spans="1:4" x14ac:dyDescent="0.25">
      <c r="A1083" s="243">
        <v>96023</v>
      </c>
      <c r="B1083" s="242" t="s">
        <v>1196</v>
      </c>
      <c r="C1083" s="242" t="s">
        <v>655</v>
      </c>
      <c r="D1083" s="244">
        <v>12.99</v>
      </c>
    </row>
    <row r="1084" spans="1:4" x14ac:dyDescent="0.25">
      <c r="A1084" s="243">
        <v>96024</v>
      </c>
      <c r="B1084" s="242" t="s">
        <v>1197</v>
      </c>
      <c r="C1084" s="242" t="s">
        <v>655</v>
      </c>
      <c r="D1084" s="244">
        <v>1.8</v>
      </c>
    </row>
    <row r="1085" spans="1:4" x14ac:dyDescent="0.25">
      <c r="A1085" s="243">
        <v>96026</v>
      </c>
      <c r="B1085" s="242" t="s">
        <v>1198</v>
      </c>
      <c r="C1085" s="242" t="s">
        <v>655</v>
      </c>
      <c r="D1085" s="244">
        <v>14.2</v>
      </c>
    </row>
    <row r="1086" spans="1:4" x14ac:dyDescent="0.25">
      <c r="A1086" s="243">
        <v>96027</v>
      </c>
      <c r="B1086" s="242" t="s">
        <v>1199</v>
      </c>
      <c r="C1086" s="242" t="s">
        <v>655</v>
      </c>
      <c r="D1086" s="244">
        <v>95.29</v>
      </c>
    </row>
    <row r="1087" spans="1:4" x14ac:dyDescent="0.25">
      <c r="A1087" s="243">
        <v>96030</v>
      </c>
      <c r="B1087" s="242" t="s">
        <v>1200</v>
      </c>
      <c r="C1087" s="242" t="s">
        <v>655</v>
      </c>
      <c r="D1087" s="244">
        <v>21.05</v>
      </c>
    </row>
    <row r="1088" spans="1:4" x14ac:dyDescent="0.25">
      <c r="A1088" s="243">
        <v>96031</v>
      </c>
      <c r="B1088" s="242" t="s">
        <v>1201</v>
      </c>
      <c r="C1088" s="242" t="s">
        <v>655</v>
      </c>
      <c r="D1088" s="244">
        <v>3.88</v>
      </c>
    </row>
    <row r="1089" spans="1:4" x14ac:dyDescent="0.25">
      <c r="A1089" s="243">
        <v>96032</v>
      </c>
      <c r="B1089" s="242" t="s">
        <v>1202</v>
      </c>
      <c r="C1089" s="242" t="s">
        <v>655</v>
      </c>
      <c r="D1089" s="244">
        <v>1.51</v>
      </c>
    </row>
    <row r="1090" spans="1:4" x14ac:dyDescent="0.25">
      <c r="A1090" s="243">
        <v>96033</v>
      </c>
      <c r="B1090" s="242" t="s">
        <v>1203</v>
      </c>
      <c r="C1090" s="242" t="s">
        <v>655</v>
      </c>
      <c r="D1090" s="244">
        <v>39.49</v>
      </c>
    </row>
    <row r="1091" spans="1:4" x14ac:dyDescent="0.25">
      <c r="A1091" s="243">
        <v>96034</v>
      </c>
      <c r="B1091" s="242" t="s">
        <v>1204</v>
      </c>
      <c r="C1091" s="242" t="s">
        <v>655</v>
      </c>
      <c r="D1091" s="244">
        <v>112.81</v>
      </c>
    </row>
    <row r="1092" spans="1:4" x14ac:dyDescent="0.25">
      <c r="A1092" s="243">
        <v>96053</v>
      </c>
      <c r="B1092" s="242" t="s">
        <v>1205</v>
      </c>
      <c r="C1092" s="242" t="s">
        <v>655</v>
      </c>
      <c r="D1092" s="244">
        <v>13.16</v>
      </c>
    </row>
    <row r="1093" spans="1:4" x14ac:dyDescent="0.25">
      <c r="A1093" s="243">
        <v>96054</v>
      </c>
      <c r="B1093" s="242" t="s">
        <v>1206</v>
      </c>
      <c r="C1093" s="242" t="s">
        <v>655</v>
      </c>
      <c r="D1093" s="244">
        <v>17.920000000000002</v>
      </c>
    </row>
    <row r="1094" spans="1:4" x14ac:dyDescent="0.25">
      <c r="A1094" s="243">
        <v>96055</v>
      </c>
      <c r="B1094" s="242" t="s">
        <v>1207</v>
      </c>
      <c r="C1094" s="242" t="s">
        <v>655</v>
      </c>
      <c r="D1094" s="244">
        <v>1.82</v>
      </c>
    </row>
    <row r="1095" spans="1:4" x14ac:dyDescent="0.25">
      <c r="A1095" s="243">
        <v>96056</v>
      </c>
      <c r="B1095" s="242" t="s">
        <v>1208</v>
      </c>
      <c r="C1095" s="242" t="s">
        <v>655</v>
      </c>
      <c r="D1095" s="244">
        <v>14.4</v>
      </c>
    </row>
    <row r="1096" spans="1:4" x14ac:dyDescent="0.25">
      <c r="A1096" s="243">
        <v>96057</v>
      </c>
      <c r="B1096" s="242" t="s">
        <v>1209</v>
      </c>
      <c r="C1096" s="242" t="s">
        <v>655</v>
      </c>
      <c r="D1096" s="244">
        <v>95.29</v>
      </c>
    </row>
    <row r="1097" spans="1:4" x14ac:dyDescent="0.25">
      <c r="A1097" s="243">
        <v>96060</v>
      </c>
      <c r="B1097" s="242" t="s">
        <v>1210</v>
      </c>
      <c r="C1097" s="242" t="s">
        <v>655</v>
      </c>
      <c r="D1097" s="244">
        <v>1.8</v>
      </c>
    </row>
    <row r="1098" spans="1:4" x14ac:dyDescent="0.25">
      <c r="A1098" s="243">
        <v>96061</v>
      </c>
      <c r="B1098" s="242" t="s">
        <v>1211</v>
      </c>
      <c r="C1098" s="242" t="s">
        <v>655</v>
      </c>
      <c r="D1098" s="244">
        <v>22.4</v>
      </c>
    </row>
    <row r="1099" spans="1:4" x14ac:dyDescent="0.25">
      <c r="A1099" s="243">
        <v>96062</v>
      </c>
      <c r="B1099" s="242" t="s">
        <v>1212</v>
      </c>
      <c r="C1099" s="242" t="s">
        <v>655</v>
      </c>
      <c r="D1099" s="244">
        <v>41.69</v>
      </c>
    </row>
    <row r="1100" spans="1:4" x14ac:dyDescent="0.25">
      <c r="A1100" s="243">
        <v>96241</v>
      </c>
      <c r="B1100" s="242" t="s">
        <v>1213</v>
      </c>
      <c r="C1100" s="242" t="s">
        <v>655</v>
      </c>
      <c r="D1100" s="244">
        <v>14.02</v>
      </c>
    </row>
    <row r="1101" spans="1:4" x14ac:dyDescent="0.25">
      <c r="A1101" s="243">
        <v>96242</v>
      </c>
      <c r="B1101" s="242" t="s">
        <v>1214</v>
      </c>
      <c r="C1101" s="242" t="s">
        <v>655</v>
      </c>
      <c r="D1101" s="244">
        <v>1.9</v>
      </c>
    </row>
    <row r="1102" spans="1:4" x14ac:dyDescent="0.25">
      <c r="A1102" s="243">
        <v>96243</v>
      </c>
      <c r="B1102" s="242" t="s">
        <v>1215</v>
      </c>
      <c r="C1102" s="242" t="s">
        <v>655</v>
      </c>
      <c r="D1102" s="244">
        <v>17.53</v>
      </c>
    </row>
    <row r="1103" spans="1:4" x14ac:dyDescent="0.25">
      <c r="A1103" s="243">
        <v>96244</v>
      </c>
      <c r="B1103" s="242" t="s">
        <v>1216</v>
      </c>
      <c r="C1103" s="242" t="s">
        <v>655</v>
      </c>
      <c r="D1103" s="244">
        <v>13.85</v>
      </c>
    </row>
    <row r="1104" spans="1:4" x14ac:dyDescent="0.25">
      <c r="A1104" s="243">
        <v>96298</v>
      </c>
      <c r="B1104" s="242" t="s">
        <v>1217</v>
      </c>
      <c r="C1104" s="242" t="s">
        <v>655</v>
      </c>
      <c r="D1104" s="244">
        <v>46.93</v>
      </c>
    </row>
    <row r="1105" spans="1:4" x14ac:dyDescent="0.25">
      <c r="A1105" s="243">
        <v>96299</v>
      </c>
      <c r="B1105" s="242" t="s">
        <v>1218</v>
      </c>
      <c r="C1105" s="242" t="s">
        <v>655</v>
      </c>
      <c r="D1105" s="244">
        <v>6.51</v>
      </c>
    </row>
    <row r="1106" spans="1:4" x14ac:dyDescent="0.25">
      <c r="A1106" s="243">
        <v>96300</v>
      </c>
      <c r="B1106" s="242" t="s">
        <v>1219</v>
      </c>
      <c r="C1106" s="242" t="s">
        <v>655</v>
      </c>
      <c r="D1106" s="244">
        <v>58.73</v>
      </c>
    </row>
    <row r="1107" spans="1:4" x14ac:dyDescent="0.25">
      <c r="A1107" s="243">
        <v>96301</v>
      </c>
      <c r="B1107" s="242" t="s">
        <v>1220</v>
      </c>
      <c r="C1107" s="242" t="s">
        <v>655</v>
      </c>
      <c r="D1107" s="244">
        <v>39.07</v>
      </c>
    </row>
    <row r="1108" spans="1:4" x14ac:dyDescent="0.25">
      <c r="A1108" s="243">
        <v>96457</v>
      </c>
      <c r="B1108" s="242" t="s">
        <v>1221</v>
      </c>
      <c r="C1108" s="242" t="s">
        <v>655</v>
      </c>
      <c r="D1108" s="244">
        <v>50.78</v>
      </c>
    </row>
    <row r="1109" spans="1:4" x14ac:dyDescent="0.25">
      <c r="A1109" s="243">
        <v>96458</v>
      </c>
      <c r="B1109" s="242" t="s">
        <v>1222</v>
      </c>
      <c r="C1109" s="242" t="s">
        <v>655</v>
      </c>
      <c r="D1109" s="244">
        <v>39.97</v>
      </c>
    </row>
    <row r="1110" spans="1:4" x14ac:dyDescent="0.25">
      <c r="A1110" s="243">
        <v>96459</v>
      </c>
      <c r="B1110" s="242" t="s">
        <v>1223</v>
      </c>
      <c r="C1110" s="242" t="s">
        <v>655</v>
      </c>
      <c r="D1110" s="244">
        <v>4.43</v>
      </c>
    </row>
    <row r="1111" spans="1:4" x14ac:dyDescent="0.25">
      <c r="A1111" s="243">
        <v>96460</v>
      </c>
      <c r="B1111" s="242" t="s">
        <v>1224</v>
      </c>
      <c r="C1111" s="242" t="s">
        <v>655</v>
      </c>
      <c r="D1111" s="244">
        <v>31.94</v>
      </c>
    </row>
    <row r="1112" spans="1:4" x14ac:dyDescent="0.25">
      <c r="A1112" s="243">
        <v>98760</v>
      </c>
      <c r="B1112" s="242" t="s">
        <v>1225</v>
      </c>
      <c r="C1112" s="242" t="s">
        <v>655</v>
      </c>
      <c r="D1112" s="244">
        <v>0.13</v>
      </c>
    </row>
    <row r="1113" spans="1:4" x14ac:dyDescent="0.25">
      <c r="A1113" s="243">
        <v>98761</v>
      </c>
      <c r="B1113" s="242" t="s">
        <v>1226</v>
      </c>
      <c r="C1113" s="242" t="s">
        <v>655</v>
      </c>
      <c r="D1113" s="244">
        <v>0.03</v>
      </c>
    </row>
    <row r="1114" spans="1:4" x14ac:dyDescent="0.25">
      <c r="A1114" s="243">
        <v>98762</v>
      </c>
      <c r="B1114" s="242" t="s">
        <v>1227</v>
      </c>
      <c r="C1114" s="242" t="s">
        <v>655</v>
      </c>
      <c r="D1114" s="244">
        <v>0.17</v>
      </c>
    </row>
    <row r="1115" spans="1:4" x14ac:dyDescent="0.25">
      <c r="A1115" s="243">
        <v>98763</v>
      </c>
      <c r="B1115" s="242" t="s">
        <v>1228</v>
      </c>
      <c r="C1115" s="242" t="s">
        <v>655</v>
      </c>
      <c r="D1115" s="244">
        <v>3.76</v>
      </c>
    </row>
    <row r="1116" spans="1:4" x14ac:dyDescent="0.25">
      <c r="A1116" s="243">
        <v>99829</v>
      </c>
      <c r="B1116" s="242" t="s">
        <v>5322</v>
      </c>
      <c r="C1116" s="242" t="s">
        <v>655</v>
      </c>
      <c r="D1116" s="244">
        <v>0.17</v>
      </c>
    </row>
    <row r="1117" spans="1:4" x14ac:dyDescent="0.25">
      <c r="A1117" s="243">
        <v>99830</v>
      </c>
      <c r="B1117" s="242" t="s">
        <v>5323</v>
      </c>
      <c r="C1117" s="242" t="s">
        <v>655</v>
      </c>
      <c r="D1117" s="244">
        <v>0.02</v>
      </c>
    </row>
    <row r="1118" spans="1:4" x14ac:dyDescent="0.25">
      <c r="A1118" s="243">
        <v>99831</v>
      </c>
      <c r="B1118" s="242" t="s">
        <v>5324</v>
      </c>
      <c r="C1118" s="242" t="s">
        <v>655</v>
      </c>
      <c r="D1118" s="244">
        <v>0.25</v>
      </c>
    </row>
    <row r="1119" spans="1:4" x14ac:dyDescent="0.25">
      <c r="A1119" s="243">
        <v>99832</v>
      </c>
      <c r="B1119" s="242" t="s">
        <v>5325</v>
      </c>
      <c r="C1119" s="242" t="s">
        <v>655</v>
      </c>
      <c r="D1119" s="244">
        <v>0.97</v>
      </c>
    </row>
    <row r="1120" spans="1:4" x14ac:dyDescent="0.25">
      <c r="A1120" s="243">
        <v>100637</v>
      </c>
      <c r="B1120" s="242" t="s">
        <v>10435</v>
      </c>
      <c r="C1120" s="242" t="s">
        <v>655</v>
      </c>
      <c r="D1120" s="244">
        <v>88.43</v>
      </c>
    </row>
    <row r="1121" spans="1:4" x14ac:dyDescent="0.25">
      <c r="A1121" s="243">
        <v>100638</v>
      </c>
      <c r="B1121" s="242" t="s">
        <v>10436</v>
      </c>
      <c r="C1121" s="242" t="s">
        <v>655</v>
      </c>
      <c r="D1121" s="244">
        <v>15.91</v>
      </c>
    </row>
    <row r="1122" spans="1:4" x14ac:dyDescent="0.25">
      <c r="A1122" s="243">
        <v>100639</v>
      </c>
      <c r="B1122" s="242" t="s">
        <v>10437</v>
      </c>
      <c r="C1122" s="242" t="s">
        <v>655</v>
      </c>
      <c r="D1122" s="244">
        <v>142.16</v>
      </c>
    </row>
    <row r="1123" spans="1:4" x14ac:dyDescent="0.25">
      <c r="A1123" s="243">
        <v>100640</v>
      </c>
      <c r="B1123" s="242" t="s">
        <v>10438</v>
      </c>
      <c r="C1123" s="242" t="s">
        <v>655</v>
      </c>
      <c r="D1123" s="244">
        <v>195.16</v>
      </c>
    </row>
    <row r="1124" spans="1:4" x14ac:dyDescent="0.25">
      <c r="A1124" s="243">
        <v>100643</v>
      </c>
      <c r="B1124" s="242" t="s">
        <v>10439</v>
      </c>
      <c r="C1124" s="242" t="s">
        <v>655</v>
      </c>
      <c r="D1124" s="244">
        <v>232.85</v>
      </c>
    </row>
    <row r="1125" spans="1:4" x14ac:dyDescent="0.25">
      <c r="A1125" s="243">
        <v>100644</v>
      </c>
      <c r="B1125" s="242" t="s">
        <v>10440</v>
      </c>
      <c r="C1125" s="242" t="s">
        <v>655</v>
      </c>
      <c r="D1125" s="244">
        <v>41.91</v>
      </c>
    </row>
    <row r="1126" spans="1:4" x14ac:dyDescent="0.25">
      <c r="A1126" s="243">
        <v>100645</v>
      </c>
      <c r="B1126" s="242" t="s">
        <v>10441</v>
      </c>
      <c r="C1126" s="242" t="s">
        <v>655</v>
      </c>
      <c r="D1126" s="244">
        <v>374.32</v>
      </c>
    </row>
    <row r="1127" spans="1:4" x14ac:dyDescent="0.25">
      <c r="A1127" s="243">
        <v>100646</v>
      </c>
      <c r="B1127" s="242" t="s">
        <v>10442</v>
      </c>
      <c r="C1127" s="242" t="s">
        <v>655</v>
      </c>
      <c r="D1127" s="244">
        <v>278.8</v>
      </c>
    </row>
    <row r="1128" spans="1:4" x14ac:dyDescent="0.25">
      <c r="A1128" s="243">
        <v>102270</v>
      </c>
      <c r="B1128" s="242" t="s">
        <v>10443</v>
      </c>
      <c r="C1128" s="242" t="s">
        <v>655</v>
      </c>
      <c r="D1128" s="244">
        <v>0.81</v>
      </c>
    </row>
    <row r="1129" spans="1:4" x14ac:dyDescent="0.25">
      <c r="A1129" s="243">
        <v>102271</v>
      </c>
      <c r="B1129" s="242" t="s">
        <v>10444</v>
      </c>
      <c r="C1129" s="242" t="s">
        <v>655</v>
      </c>
      <c r="D1129" s="244">
        <v>0.23</v>
      </c>
    </row>
    <row r="1130" spans="1:4" x14ac:dyDescent="0.25">
      <c r="A1130" s="243">
        <v>102272</v>
      </c>
      <c r="B1130" s="242" t="s">
        <v>10445</v>
      </c>
      <c r="C1130" s="242" t="s">
        <v>655</v>
      </c>
      <c r="D1130" s="244">
        <v>0.53</v>
      </c>
    </row>
    <row r="1131" spans="1:4" x14ac:dyDescent="0.25">
      <c r="A1131" s="243">
        <v>102273</v>
      </c>
      <c r="B1131" s="242" t="s">
        <v>10446</v>
      </c>
      <c r="C1131" s="242" t="s">
        <v>655</v>
      </c>
      <c r="D1131" s="244">
        <v>1.39</v>
      </c>
    </row>
    <row r="1132" spans="1:4" x14ac:dyDescent="0.25">
      <c r="A1132" s="243">
        <v>92259</v>
      </c>
      <c r="B1132" s="242" t="s">
        <v>10447</v>
      </c>
      <c r="C1132" s="242" t="s">
        <v>239</v>
      </c>
      <c r="D1132" s="244">
        <v>271.73</v>
      </c>
    </row>
    <row r="1133" spans="1:4" x14ac:dyDescent="0.25">
      <c r="A1133" s="243">
        <v>92260</v>
      </c>
      <c r="B1133" s="242" t="s">
        <v>10448</v>
      </c>
      <c r="C1133" s="242" t="s">
        <v>239</v>
      </c>
      <c r="D1133" s="244">
        <v>313.39</v>
      </c>
    </row>
    <row r="1134" spans="1:4" x14ac:dyDescent="0.25">
      <c r="A1134" s="243">
        <v>92261</v>
      </c>
      <c r="B1134" s="242" t="s">
        <v>10449</v>
      </c>
      <c r="C1134" s="242" t="s">
        <v>239</v>
      </c>
      <c r="D1134" s="244">
        <v>353.78</v>
      </c>
    </row>
    <row r="1135" spans="1:4" x14ac:dyDescent="0.25">
      <c r="A1135" s="243">
        <v>92262</v>
      </c>
      <c r="B1135" s="242" t="s">
        <v>10450</v>
      </c>
      <c r="C1135" s="242" t="s">
        <v>239</v>
      </c>
      <c r="D1135" s="244">
        <v>418.8</v>
      </c>
    </row>
    <row r="1136" spans="1:4" x14ac:dyDescent="0.25">
      <c r="A1136" s="243">
        <v>92539</v>
      </c>
      <c r="B1136" s="242" t="s">
        <v>10451</v>
      </c>
      <c r="C1136" s="242" t="s">
        <v>337</v>
      </c>
      <c r="D1136" s="244">
        <v>40.06</v>
      </c>
    </row>
    <row r="1137" spans="1:4" x14ac:dyDescent="0.25">
      <c r="A1137" s="243">
        <v>92540</v>
      </c>
      <c r="B1137" s="242" t="s">
        <v>10452</v>
      </c>
      <c r="C1137" s="242" t="s">
        <v>337</v>
      </c>
      <c r="D1137" s="244">
        <v>46.2</v>
      </c>
    </row>
    <row r="1138" spans="1:4" x14ac:dyDescent="0.25">
      <c r="A1138" s="243">
        <v>92541</v>
      </c>
      <c r="B1138" s="242" t="s">
        <v>10453</v>
      </c>
      <c r="C1138" s="242" t="s">
        <v>337</v>
      </c>
      <c r="D1138" s="244">
        <v>42.95</v>
      </c>
    </row>
    <row r="1139" spans="1:4" x14ac:dyDescent="0.25">
      <c r="A1139" s="243">
        <v>92542</v>
      </c>
      <c r="B1139" s="242" t="s">
        <v>10454</v>
      </c>
      <c r="C1139" s="242" t="s">
        <v>337</v>
      </c>
      <c r="D1139" s="244">
        <v>52.93</v>
      </c>
    </row>
    <row r="1140" spans="1:4" x14ac:dyDescent="0.25">
      <c r="A1140" s="243">
        <v>92543</v>
      </c>
      <c r="B1140" s="242" t="s">
        <v>10455</v>
      </c>
      <c r="C1140" s="242" t="s">
        <v>337</v>
      </c>
      <c r="D1140" s="244">
        <v>11.66</v>
      </c>
    </row>
    <row r="1141" spans="1:4" x14ac:dyDescent="0.25">
      <c r="A1141" s="243">
        <v>92544</v>
      </c>
      <c r="B1141" s="242" t="s">
        <v>10456</v>
      </c>
      <c r="C1141" s="242" t="s">
        <v>337</v>
      </c>
      <c r="D1141" s="244">
        <v>9.26</v>
      </c>
    </row>
    <row r="1142" spans="1:4" x14ac:dyDescent="0.25">
      <c r="A1142" s="243">
        <v>92545</v>
      </c>
      <c r="B1142" s="242" t="s">
        <v>10457</v>
      </c>
      <c r="C1142" s="242" t="s">
        <v>239</v>
      </c>
      <c r="D1142" s="244">
        <v>589.74</v>
      </c>
    </row>
    <row r="1143" spans="1:4" x14ac:dyDescent="0.25">
      <c r="A1143" s="243">
        <v>92546</v>
      </c>
      <c r="B1143" s="242" t="s">
        <v>10458</v>
      </c>
      <c r="C1143" s="242" t="s">
        <v>239</v>
      </c>
      <c r="D1143" s="244">
        <v>721.49</v>
      </c>
    </row>
    <row r="1144" spans="1:4" x14ac:dyDescent="0.25">
      <c r="A1144" s="243">
        <v>92547</v>
      </c>
      <c r="B1144" s="242" t="s">
        <v>10459</v>
      </c>
      <c r="C1144" s="242" t="s">
        <v>239</v>
      </c>
      <c r="D1144" s="244">
        <v>756.05</v>
      </c>
    </row>
    <row r="1145" spans="1:4" x14ac:dyDescent="0.25">
      <c r="A1145" s="243">
        <v>92548</v>
      </c>
      <c r="B1145" s="242" t="s">
        <v>10460</v>
      </c>
      <c r="C1145" s="242" t="s">
        <v>239</v>
      </c>
      <c r="D1145" s="244">
        <v>838.61</v>
      </c>
    </row>
    <row r="1146" spans="1:4" x14ac:dyDescent="0.25">
      <c r="A1146" s="243">
        <v>92549</v>
      </c>
      <c r="B1146" s="242" t="s">
        <v>10461</v>
      </c>
      <c r="C1146" s="242" t="s">
        <v>239</v>
      </c>
      <c r="D1146" s="245">
        <v>1056.3599999999999</v>
      </c>
    </row>
    <row r="1147" spans="1:4" x14ac:dyDescent="0.25">
      <c r="A1147" s="243">
        <v>92550</v>
      </c>
      <c r="B1147" s="242" t="s">
        <v>10462</v>
      </c>
      <c r="C1147" s="242" t="s">
        <v>239</v>
      </c>
      <c r="D1147" s="245">
        <v>1321.8</v>
      </c>
    </row>
    <row r="1148" spans="1:4" x14ac:dyDescent="0.25">
      <c r="A1148" s="243">
        <v>92551</v>
      </c>
      <c r="B1148" s="242" t="s">
        <v>10463</v>
      </c>
      <c r="C1148" s="242" t="s">
        <v>239</v>
      </c>
      <c r="D1148" s="245">
        <v>1365.82</v>
      </c>
    </row>
    <row r="1149" spans="1:4" x14ac:dyDescent="0.25">
      <c r="A1149" s="243">
        <v>92552</v>
      </c>
      <c r="B1149" s="242" t="s">
        <v>10464</v>
      </c>
      <c r="C1149" s="242" t="s">
        <v>239</v>
      </c>
      <c r="D1149" s="245">
        <v>1481.2</v>
      </c>
    </row>
    <row r="1150" spans="1:4" x14ac:dyDescent="0.25">
      <c r="A1150" s="243">
        <v>92553</v>
      </c>
      <c r="B1150" s="242" t="s">
        <v>10465</v>
      </c>
      <c r="C1150" s="242" t="s">
        <v>239</v>
      </c>
      <c r="D1150" s="245">
        <v>1705.55</v>
      </c>
    </row>
    <row r="1151" spans="1:4" x14ac:dyDescent="0.25">
      <c r="A1151" s="243">
        <v>92554</v>
      </c>
      <c r="B1151" s="242" t="s">
        <v>10466</v>
      </c>
      <c r="C1151" s="242" t="s">
        <v>239</v>
      </c>
      <c r="D1151" s="245">
        <v>1755.87</v>
      </c>
    </row>
    <row r="1152" spans="1:4" x14ac:dyDescent="0.25">
      <c r="A1152" s="243">
        <v>92555</v>
      </c>
      <c r="B1152" s="242" t="s">
        <v>10467</v>
      </c>
      <c r="C1152" s="242" t="s">
        <v>239</v>
      </c>
      <c r="D1152" s="244">
        <v>583.4</v>
      </c>
    </row>
    <row r="1153" spans="1:4" x14ac:dyDescent="0.25">
      <c r="A1153" s="243">
        <v>92556</v>
      </c>
      <c r="B1153" s="242" t="s">
        <v>10468</v>
      </c>
      <c r="C1153" s="242" t="s">
        <v>239</v>
      </c>
      <c r="D1153" s="244">
        <v>710.38</v>
      </c>
    </row>
    <row r="1154" spans="1:4" x14ac:dyDescent="0.25">
      <c r="A1154" s="243">
        <v>92557</v>
      </c>
      <c r="B1154" s="242" t="s">
        <v>10469</v>
      </c>
      <c r="C1154" s="242" t="s">
        <v>239</v>
      </c>
      <c r="D1154" s="244">
        <v>744.93</v>
      </c>
    </row>
    <row r="1155" spans="1:4" x14ac:dyDescent="0.25">
      <c r="A1155" s="243">
        <v>92558</v>
      </c>
      <c r="B1155" s="242" t="s">
        <v>10470</v>
      </c>
      <c r="C1155" s="242" t="s">
        <v>239</v>
      </c>
      <c r="D1155" s="244">
        <v>832.26</v>
      </c>
    </row>
    <row r="1156" spans="1:4" x14ac:dyDescent="0.25">
      <c r="A1156" s="243">
        <v>92559</v>
      </c>
      <c r="B1156" s="242" t="s">
        <v>10471</v>
      </c>
      <c r="C1156" s="242" t="s">
        <v>239</v>
      </c>
      <c r="D1156" s="245">
        <v>1044.55</v>
      </c>
    </row>
    <row r="1157" spans="1:4" x14ac:dyDescent="0.25">
      <c r="A1157" s="243">
        <v>92560</v>
      </c>
      <c r="B1157" s="242" t="s">
        <v>10472</v>
      </c>
      <c r="C1157" s="242" t="s">
        <v>239</v>
      </c>
      <c r="D1157" s="245">
        <v>1305.72</v>
      </c>
    </row>
    <row r="1158" spans="1:4" x14ac:dyDescent="0.25">
      <c r="A1158" s="243">
        <v>92561</v>
      </c>
      <c r="B1158" s="242" t="s">
        <v>10473</v>
      </c>
      <c r="C1158" s="242" t="s">
        <v>239</v>
      </c>
      <c r="D1158" s="245">
        <v>1350.17</v>
      </c>
    </row>
    <row r="1159" spans="1:4" x14ac:dyDescent="0.25">
      <c r="A1159" s="243">
        <v>92562</v>
      </c>
      <c r="B1159" s="242" t="s">
        <v>10474</v>
      </c>
      <c r="C1159" s="242" t="s">
        <v>239</v>
      </c>
      <c r="D1159" s="245">
        <v>1454.44</v>
      </c>
    </row>
    <row r="1160" spans="1:4" x14ac:dyDescent="0.25">
      <c r="A1160" s="243">
        <v>92563</v>
      </c>
      <c r="B1160" s="242" t="s">
        <v>10475</v>
      </c>
      <c r="C1160" s="242" t="s">
        <v>239</v>
      </c>
      <c r="D1160" s="245">
        <v>1674.27</v>
      </c>
    </row>
    <row r="1161" spans="1:4" x14ac:dyDescent="0.25">
      <c r="A1161" s="243">
        <v>92564</v>
      </c>
      <c r="B1161" s="242" t="s">
        <v>10476</v>
      </c>
      <c r="C1161" s="242" t="s">
        <v>239</v>
      </c>
      <c r="D1161" s="245">
        <v>1717.56</v>
      </c>
    </row>
    <row r="1162" spans="1:4" x14ac:dyDescent="0.25">
      <c r="A1162" s="243">
        <v>92565</v>
      </c>
      <c r="B1162" s="242" t="s">
        <v>1229</v>
      </c>
      <c r="C1162" s="242" t="s">
        <v>337</v>
      </c>
      <c r="D1162" s="244">
        <v>21.66</v>
      </c>
    </row>
    <row r="1163" spans="1:4" x14ac:dyDescent="0.25">
      <c r="A1163" s="243">
        <v>92566</v>
      </c>
      <c r="B1163" s="242" t="s">
        <v>1230</v>
      </c>
      <c r="C1163" s="242" t="s">
        <v>337</v>
      </c>
      <c r="D1163" s="244">
        <v>12.51</v>
      </c>
    </row>
    <row r="1164" spans="1:4" x14ac:dyDescent="0.25">
      <c r="A1164" s="243">
        <v>92567</v>
      </c>
      <c r="B1164" s="242" t="s">
        <v>1231</v>
      </c>
      <c r="C1164" s="242" t="s">
        <v>337</v>
      </c>
      <c r="D1164" s="244">
        <v>19.18</v>
      </c>
    </row>
    <row r="1165" spans="1:4" x14ac:dyDescent="0.25">
      <c r="A1165" s="243">
        <v>100379</v>
      </c>
      <c r="B1165" s="242" t="s">
        <v>10477</v>
      </c>
      <c r="C1165" s="242" t="s">
        <v>337</v>
      </c>
      <c r="D1165" s="244">
        <v>21.66</v>
      </c>
    </row>
    <row r="1166" spans="1:4" x14ac:dyDescent="0.25">
      <c r="A1166" s="243">
        <v>100380</v>
      </c>
      <c r="B1166" s="242" t="s">
        <v>10478</v>
      </c>
      <c r="C1166" s="242" t="s">
        <v>337</v>
      </c>
      <c r="D1166" s="244">
        <v>28.97</v>
      </c>
    </row>
    <row r="1167" spans="1:4" x14ac:dyDescent="0.25">
      <c r="A1167" s="243">
        <v>100381</v>
      </c>
      <c r="B1167" s="242" t="s">
        <v>10479</v>
      </c>
      <c r="C1167" s="242" t="s">
        <v>337</v>
      </c>
      <c r="D1167" s="244">
        <v>32.619999999999997</v>
      </c>
    </row>
    <row r="1168" spans="1:4" x14ac:dyDescent="0.25">
      <c r="A1168" s="243">
        <v>100383</v>
      </c>
      <c r="B1168" s="242" t="s">
        <v>10480</v>
      </c>
      <c r="C1168" s="242" t="s">
        <v>337</v>
      </c>
      <c r="D1168" s="244">
        <v>13.71</v>
      </c>
    </row>
    <row r="1169" spans="1:4" x14ac:dyDescent="0.25">
      <c r="A1169" s="243">
        <v>100384</v>
      </c>
      <c r="B1169" s="242" t="s">
        <v>10481</v>
      </c>
      <c r="C1169" s="242" t="s">
        <v>337</v>
      </c>
      <c r="D1169" s="244">
        <v>14.46</v>
      </c>
    </row>
    <row r="1170" spans="1:4" x14ac:dyDescent="0.25">
      <c r="A1170" s="243">
        <v>100385</v>
      </c>
      <c r="B1170" s="242" t="s">
        <v>10482</v>
      </c>
      <c r="C1170" s="242" t="s">
        <v>337</v>
      </c>
      <c r="D1170" s="244">
        <v>19.18</v>
      </c>
    </row>
    <row r="1171" spans="1:4" x14ac:dyDescent="0.25">
      <c r="A1171" s="243">
        <v>100386</v>
      </c>
      <c r="B1171" s="242" t="s">
        <v>10483</v>
      </c>
      <c r="C1171" s="242" t="s">
        <v>337</v>
      </c>
      <c r="D1171" s="244">
        <v>24.8</v>
      </c>
    </row>
    <row r="1172" spans="1:4" x14ac:dyDescent="0.25">
      <c r="A1172" s="243">
        <v>100387</v>
      </c>
      <c r="B1172" s="242" t="s">
        <v>10484</v>
      </c>
      <c r="C1172" s="242" t="s">
        <v>337</v>
      </c>
      <c r="D1172" s="244">
        <v>29.85</v>
      </c>
    </row>
    <row r="1173" spans="1:4" x14ac:dyDescent="0.25">
      <c r="A1173" s="243">
        <v>100388</v>
      </c>
      <c r="B1173" s="242" t="s">
        <v>10485</v>
      </c>
      <c r="C1173" s="242" t="s">
        <v>337</v>
      </c>
      <c r="D1173" s="244">
        <v>10.96</v>
      </c>
    </row>
    <row r="1174" spans="1:4" x14ac:dyDescent="0.25">
      <c r="A1174" s="243">
        <v>100389</v>
      </c>
      <c r="B1174" s="242" t="s">
        <v>10486</v>
      </c>
      <c r="C1174" s="242" t="s">
        <v>337</v>
      </c>
      <c r="D1174" s="244">
        <v>10.37</v>
      </c>
    </row>
    <row r="1175" spans="1:4" x14ac:dyDescent="0.25">
      <c r="A1175" s="243">
        <v>100390</v>
      </c>
      <c r="B1175" s="242" t="s">
        <v>10487</v>
      </c>
      <c r="C1175" s="242" t="s">
        <v>337</v>
      </c>
      <c r="D1175" s="244">
        <v>13.42</v>
      </c>
    </row>
    <row r="1176" spans="1:4" x14ac:dyDescent="0.25">
      <c r="A1176" s="243">
        <v>100391</v>
      </c>
      <c r="B1176" s="242" t="s">
        <v>10488</v>
      </c>
      <c r="C1176" s="242" t="s">
        <v>337</v>
      </c>
      <c r="D1176" s="244">
        <v>12.07</v>
      </c>
    </row>
    <row r="1177" spans="1:4" x14ac:dyDescent="0.25">
      <c r="A1177" s="243">
        <v>100392</v>
      </c>
      <c r="B1177" s="242" t="s">
        <v>10489</v>
      </c>
      <c r="C1177" s="242" t="s">
        <v>337</v>
      </c>
      <c r="D1177" s="244">
        <v>8.67</v>
      </c>
    </row>
    <row r="1178" spans="1:4" x14ac:dyDescent="0.25">
      <c r="A1178" s="243">
        <v>100393</v>
      </c>
      <c r="B1178" s="242" t="s">
        <v>10490</v>
      </c>
      <c r="C1178" s="242" t="s">
        <v>337</v>
      </c>
      <c r="D1178" s="244">
        <v>11.89</v>
      </c>
    </row>
    <row r="1179" spans="1:4" x14ac:dyDescent="0.25">
      <c r="A1179" s="243">
        <v>100394</v>
      </c>
      <c r="B1179" s="242" t="s">
        <v>10491</v>
      </c>
      <c r="C1179" s="242" t="s">
        <v>337</v>
      </c>
      <c r="D1179" s="244">
        <v>10.6</v>
      </c>
    </row>
    <row r="1180" spans="1:4" x14ac:dyDescent="0.25">
      <c r="A1180" s="243">
        <v>100395</v>
      </c>
      <c r="B1180" s="242" t="s">
        <v>10492</v>
      </c>
      <c r="C1180" s="242" t="s">
        <v>337</v>
      </c>
      <c r="D1180" s="244">
        <v>14.33</v>
      </c>
    </row>
    <row r="1181" spans="1:4" x14ac:dyDescent="0.25">
      <c r="A1181" s="243">
        <v>94189</v>
      </c>
      <c r="B1181" s="242" t="s">
        <v>10493</v>
      </c>
      <c r="C1181" s="242" t="s">
        <v>337</v>
      </c>
      <c r="D1181" s="244">
        <v>29.93</v>
      </c>
    </row>
    <row r="1182" spans="1:4" x14ac:dyDescent="0.25">
      <c r="A1182" s="243">
        <v>94192</v>
      </c>
      <c r="B1182" s="242" t="s">
        <v>10494</v>
      </c>
      <c r="C1182" s="242" t="s">
        <v>337</v>
      </c>
      <c r="D1182" s="244">
        <v>31.7</v>
      </c>
    </row>
    <row r="1183" spans="1:4" x14ac:dyDescent="0.25">
      <c r="A1183" s="243">
        <v>94195</v>
      </c>
      <c r="B1183" s="242" t="s">
        <v>10495</v>
      </c>
      <c r="C1183" s="242" t="s">
        <v>337</v>
      </c>
      <c r="D1183" s="244">
        <v>35.64</v>
      </c>
    </row>
    <row r="1184" spans="1:4" x14ac:dyDescent="0.25">
      <c r="A1184" s="243">
        <v>94198</v>
      </c>
      <c r="B1184" s="242" t="s">
        <v>10496</v>
      </c>
      <c r="C1184" s="242" t="s">
        <v>337</v>
      </c>
      <c r="D1184" s="244">
        <v>37.979999999999997</v>
      </c>
    </row>
    <row r="1185" spans="1:4" x14ac:dyDescent="0.25">
      <c r="A1185" s="243">
        <v>94201</v>
      </c>
      <c r="B1185" s="242" t="s">
        <v>10497</v>
      </c>
      <c r="C1185" s="242" t="s">
        <v>337</v>
      </c>
      <c r="D1185" s="244">
        <v>50.25</v>
      </c>
    </row>
    <row r="1186" spans="1:4" x14ac:dyDescent="0.25">
      <c r="A1186" s="243">
        <v>94204</v>
      </c>
      <c r="B1186" s="242" t="s">
        <v>10498</v>
      </c>
      <c r="C1186" s="242" t="s">
        <v>337</v>
      </c>
      <c r="D1186" s="244">
        <v>54.22</v>
      </c>
    </row>
    <row r="1187" spans="1:4" x14ac:dyDescent="0.25">
      <c r="A1187" s="243">
        <v>94224</v>
      </c>
      <c r="B1187" s="242" t="s">
        <v>10499</v>
      </c>
      <c r="C1187" s="242" t="s">
        <v>187</v>
      </c>
      <c r="D1187" s="244">
        <v>17.809999999999999</v>
      </c>
    </row>
    <row r="1188" spans="1:4" x14ac:dyDescent="0.25">
      <c r="A1188" s="243">
        <v>94225</v>
      </c>
      <c r="B1188" s="242" t="s">
        <v>10500</v>
      </c>
      <c r="C1188" s="242" t="s">
        <v>337</v>
      </c>
      <c r="D1188" s="244">
        <v>31.83</v>
      </c>
    </row>
    <row r="1189" spans="1:4" x14ac:dyDescent="0.25">
      <c r="A1189" s="243">
        <v>94226</v>
      </c>
      <c r="B1189" s="242" t="s">
        <v>10501</v>
      </c>
      <c r="C1189" s="242" t="s">
        <v>337</v>
      </c>
      <c r="D1189" s="244">
        <v>17.68</v>
      </c>
    </row>
    <row r="1190" spans="1:4" x14ac:dyDescent="0.25">
      <c r="A1190" s="243">
        <v>94232</v>
      </c>
      <c r="B1190" s="242" t="s">
        <v>10502</v>
      </c>
      <c r="C1190" s="242" t="s">
        <v>239</v>
      </c>
      <c r="D1190" s="244">
        <v>2.04</v>
      </c>
    </row>
    <row r="1191" spans="1:4" x14ac:dyDescent="0.25">
      <c r="A1191" s="243">
        <v>94440</v>
      </c>
      <c r="B1191" s="242" t="s">
        <v>10503</v>
      </c>
      <c r="C1191" s="242" t="s">
        <v>337</v>
      </c>
      <c r="D1191" s="244">
        <v>35.64</v>
      </c>
    </row>
    <row r="1192" spans="1:4" x14ac:dyDescent="0.25">
      <c r="A1192" s="243">
        <v>94441</v>
      </c>
      <c r="B1192" s="242" t="s">
        <v>10504</v>
      </c>
      <c r="C1192" s="242" t="s">
        <v>337</v>
      </c>
      <c r="D1192" s="244">
        <v>37.979999999999997</v>
      </c>
    </row>
    <row r="1193" spans="1:4" x14ac:dyDescent="0.25">
      <c r="A1193" s="243">
        <v>94442</v>
      </c>
      <c r="B1193" s="242" t="s">
        <v>10505</v>
      </c>
      <c r="C1193" s="242" t="s">
        <v>337</v>
      </c>
      <c r="D1193" s="244">
        <v>35.64</v>
      </c>
    </row>
    <row r="1194" spans="1:4" x14ac:dyDescent="0.25">
      <c r="A1194" s="243">
        <v>94443</v>
      </c>
      <c r="B1194" s="242" t="s">
        <v>10506</v>
      </c>
      <c r="C1194" s="242" t="s">
        <v>337</v>
      </c>
      <c r="D1194" s="244">
        <v>37.979999999999997</v>
      </c>
    </row>
    <row r="1195" spans="1:4" x14ac:dyDescent="0.25">
      <c r="A1195" s="243">
        <v>94445</v>
      </c>
      <c r="B1195" s="242" t="s">
        <v>10507</v>
      </c>
      <c r="C1195" s="242" t="s">
        <v>337</v>
      </c>
      <c r="D1195" s="244">
        <v>50.25</v>
      </c>
    </row>
    <row r="1196" spans="1:4" x14ac:dyDescent="0.25">
      <c r="A1196" s="243">
        <v>94446</v>
      </c>
      <c r="B1196" s="242" t="s">
        <v>10508</v>
      </c>
      <c r="C1196" s="242" t="s">
        <v>337</v>
      </c>
      <c r="D1196" s="244">
        <v>54.22</v>
      </c>
    </row>
    <row r="1197" spans="1:4" x14ac:dyDescent="0.25">
      <c r="A1197" s="243">
        <v>94447</v>
      </c>
      <c r="B1197" s="242" t="s">
        <v>10509</v>
      </c>
      <c r="C1197" s="242" t="s">
        <v>337</v>
      </c>
      <c r="D1197" s="244">
        <v>50.25</v>
      </c>
    </row>
    <row r="1198" spans="1:4" x14ac:dyDescent="0.25">
      <c r="A1198" s="243">
        <v>94448</v>
      </c>
      <c r="B1198" s="242" t="s">
        <v>10510</v>
      </c>
      <c r="C1198" s="242" t="s">
        <v>337</v>
      </c>
      <c r="D1198" s="244">
        <v>54.22</v>
      </c>
    </row>
    <row r="1199" spans="1:4" x14ac:dyDescent="0.25">
      <c r="A1199" s="243">
        <v>94207</v>
      </c>
      <c r="B1199" s="242" t="s">
        <v>10511</v>
      </c>
      <c r="C1199" s="242" t="s">
        <v>337</v>
      </c>
      <c r="D1199" s="244">
        <v>46.92</v>
      </c>
    </row>
    <row r="1200" spans="1:4" x14ac:dyDescent="0.25">
      <c r="A1200" s="243">
        <v>94210</v>
      </c>
      <c r="B1200" s="242" t="s">
        <v>10512</v>
      </c>
      <c r="C1200" s="242" t="s">
        <v>337</v>
      </c>
      <c r="D1200" s="244">
        <v>49.79</v>
      </c>
    </row>
    <row r="1201" spans="1:4" x14ac:dyDescent="0.25">
      <c r="A1201" s="243">
        <v>94218</v>
      </c>
      <c r="B1201" s="242" t="s">
        <v>13887</v>
      </c>
      <c r="C1201" s="242" t="s">
        <v>337</v>
      </c>
      <c r="D1201" s="244">
        <v>105.52</v>
      </c>
    </row>
    <row r="1202" spans="1:4" x14ac:dyDescent="0.25">
      <c r="A1202" s="243">
        <v>94213</v>
      </c>
      <c r="B1202" s="242" t="s">
        <v>10513</v>
      </c>
      <c r="C1202" s="242" t="s">
        <v>337</v>
      </c>
      <c r="D1202" s="244">
        <v>83.14</v>
      </c>
    </row>
    <row r="1203" spans="1:4" x14ac:dyDescent="0.25">
      <c r="A1203" s="243">
        <v>94216</v>
      </c>
      <c r="B1203" s="242" t="s">
        <v>10514</v>
      </c>
      <c r="C1203" s="242" t="s">
        <v>337</v>
      </c>
      <c r="D1203" s="244">
        <v>249.18</v>
      </c>
    </row>
    <row r="1204" spans="1:4" x14ac:dyDescent="0.25">
      <c r="A1204" s="243">
        <v>94219</v>
      </c>
      <c r="B1204" s="242" t="s">
        <v>10515</v>
      </c>
      <c r="C1204" s="242" t="s">
        <v>187</v>
      </c>
      <c r="D1204" s="244">
        <v>26.86</v>
      </c>
    </row>
    <row r="1205" spans="1:4" x14ac:dyDescent="0.25">
      <c r="A1205" s="243">
        <v>94220</v>
      </c>
      <c r="B1205" s="242" t="s">
        <v>10516</v>
      </c>
      <c r="C1205" s="242" t="s">
        <v>187</v>
      </c>
      <c r="D1205" s="244">
        <v>40.299999999999997</v>
      </c>
    </row>
    <row r="1206" spans="1:4" x14ac:dyDescent="0.25">
      <c r="A1206" s="243">
        <v>94221</v>
      </c>
      <c r="B1206" s="242" t="s">
        <v>10517</v>
      </c>
      <c r="C1206" s="242" t="s">
        <v>187</v>
      </c>
      <c r="D1206" s="244">
        <v>22.25</v>
      </c>
    </row>
    <row r="1207" spans="1:4" x14ac:dyDescent="0.25">
      <c r="A1207" s="243">
        <v>94222</v>
      </c>
      <c r="B1207" s="242" t="s">
        <v>10518</v>
      </c>
      <c r="C1207" s="242" t="s">
        <v>187</v>
      </c>
      <c r="D1207" s="244">
        <v>35.69</v>
      </c>
    </row>
    <row r="1208" spans="1:4" x14ac:dyDescent="0.25">
      <c r="A1208" s="243">
        <v>94223</v>
      </c>
      <c r="B1208" s="242" t="s">
        <v>10519</v>
      </c>
      <c r="C1208" s="242" t="s">
        <v>187</v>
      </c>
      <c r="D1208" s="244">
        <v>60.87</v>
      </c>
    </row>
    <row r="1209" spans="1:4" x14ac:dyDescent="0.25">
      <c r="A1209" s="243">
        <v>94451</v>
      </c>
      <c r="B1209" s="242" t="s">
        <v>10520</v>
      </c>
      <c r="C1209" s="242" t="s">
        <v>187</v>
      </c>
      <c r="D1209" s="244">
        <v>140.06</v>
      </c>
    </row>
    <row r="1210" spans="1:4" x14ac:dyDescent="0.25">
      <c r="A1210" s="243">
        <v>100325</v>
      </c>
      <c r="B1210" s="242" t="s">
        <v>10521</v>
      </c>
      <c r="C1210" s="242" t="s">
        <v>187</v>
      </c>
      <c r="D1210" s="244">
        <v>58.79</v>
      </c>
    </row>
    <row r="1211" spans="1:4" x14ac:dyDescent="0.25">
      <c r="A1211" s="243">
        <v>100327</v>
      </c>
      <c r="B1211" s="242" t="s">
        <v>10522</v>
      </c>
      <c r="C1211" s="242" t="s">
        <v>187</v>
      </c>
      <c r="D1211" s="244">
        <v>47.69</v>
      </c>
    </row>
    <row r="1212" spans="1:4" x14ac:dyDescent="0.25">
      <c r="A1212" s="243">
        <v>100328</v>
      </c>
      <c r="B1212" s="242" t="s">
        <v>10523</v>
      </c>
      <c r="C1212" s="242" t="s">
        <v>337</v>
      </c>
      <c r="D1212" s="244">
        <v>11.64</v>
      </c>
    </row>
    <row r="1213" spans="1:4" x14ac:dyDescent="0.25">
      <c r="A1213" s="243">
        <v>100329</v>
      </c>
      <c r="B1213" s="242" t="s">
        <v>10524</v>
      </c>
      <c r="C1213" s="242" t="s">
        <v>337</v>
      </c>
      <c r="D1213" s="244">
        <v>13.99</v>
      </c>
    </row>
    <row r="1214" spans="1:4" x14ac:dyDescent="0.25">
      <c r="A1214" s="243">
        <v>100330</v>
      </c>
      <c r="B1214" s="242" t="s">
        <v>10525</v>
      </c>
      <c r="C1214" s="242" t="s">
        <v>337</v>
      </c>
      <c r="D1214" s="244">
        <v>15.83</v>
      </c>
    </row>
    <row r="1215" spans="1:4" x14ac:dyDescent="0.25">
      <c r="A1215" s="243">
        <v>100331</v>
      </c>
      <c r="B1215" s="242" t="s">
        <v>10526</v>
      </c>
      <c r="C1215" s="242" t="s">
        <v>337</v>
      </c>
      <c r="D1215" s="244">
        <v>19.829999999999998</v>
      </c>
    </row>
    <row r="1216" spans="1:4" x14ac:dyDescent="0.25">
      <c r="A1216" s="243">
        <v>100434</v>
      </c>
      <c r="B1216" s="242" t="s">
        <v>10527</v>
      </c>
      <c r="C1216" s="242" t="s">
        <v>187</v>
      </c>
      <c r="D1216" s="244">
        <v>54.93</v>
      </c>
    </row>
    <row r="1217" spans="1:4" x14ac:dyDescent="0.25">
      <c r="A1217" s="243">
        <v>100435</v>
      </c>
      <c r="B1217" s="242" t="s">
        <v>10528</v>
      </c>
      <c r="C1217" s="242" t="s">
        <v>187</v>
      </c>
      <c r="D1217" s="244">
        <v>30.69</v>
      </c>
    </row>
    <row r="1218" spans="1:4" x14ac:dyDescent="0.25">
      <c r="A1218" s="243">
        <v>94227</v>
      </c>
      <c r="B1218" s="242" t="s">
        <v>10529</v>
      </c>
      <c r="C1218" s="242" t="s">
        <v>187</v>
      </c>
      <c r="D1218" s="244">
        <v>53.73</v>
      </c>
    </row>
    <row r="1219" spans="1:4" x14ac:dyDescent="0.25">
      <c r="A1219" s="243">
        <v>94228</v>
      </c>
      <c r="B1219" s="242" t="s">
        <v>10530</v>
      </c>
      <c r="C1219" s="242" t="s">
        <v>187</v>
      </c>
      <c r="D1219" s="244">
        <v>72.08</v>
      </c>
    </row>
    <row r="1220" spans="1:4" x14ac:dyDescent="0.25">
      <c r="A1220" s="243">
        <v>94229</v>
      </c>
      <c r="B1220" s="242" t="s">
        <v>10531</v>
      </c>
      <c r="C1220" s="242" t="s">
        <v>187</v>
      </c>
      <c r="D1220" s="244">
        <v>139.71</v>
      </c>
    </row>
    <row r="1221" spans="1:4" x14ac:dyDescent="0.25">
      <c r="A1221" s="243">
        <v>94231</v>
      </c>
      <c r="B1221" s="242" t="s">
        <v>10532</v>
      </c>
      <c r="C1221" s="242" t="s">
        <v>187</v>
      </c>
      <c r="D1221" s="244">
        <v>42.92</v>
      </c>
    </row>
    <row r="1222" spans="1:4" x14ac:dyDescent="0.25">
      <c r="A1222" s="243">
        <v>94449</v>
      </c>
      <c r="B1222" s="242" t="s">
        <v>10533</v>
      </c>
      <c r="C1222" s="242" t="s">
        <v>337</v>
      </c>
      <c r="D1222" s="244">
        <v>53.07</v>
      </c>
    </row>
    <row r="1223" spans="1:4" x14ac:dyDescent="0.25">
      <c r="A1223" s="243">
        <v>92255</v>
      </c>
      <c r="B1223" s="242" t="s">
        <v>10534</v>
      </c>
      <c r="C1223" s="242" t="s">
        <v>239</v>
      </c>
      <c r="D1223" s="244">
        <v>125.3</v>
      </c>
    </row>
    <row r="1224" spans="1:4" x14ac:dyDescent="0.25">
      <c r="A1224" s="243">
        <v>92256</v>
      </c>
      <c r="B1224" s="242" t="s">
        <v>10535</v>
      </c>
      <c r="C1224" s="242" t="s">
        <v>239</v>
      </c>
      <c r="D1224" s="244">
        <v>149</v>
      </c>
    </row>
    <row r="1225" spans="1:4" x14ac:dyDescent="0.25">
      <c r="A1225" s="243">
        <v>92257</v>
      </c>
      <c r="B1225" s="242" t="s">
        <v>10536</v>
      </c>
      <c r="C1225" s="242" t="s">
        <v>239</v>
      </c>
      <c r="D1225" s="244">
        <v>172.52</v>
      </c>
    </row>
    <row r="1226" spans="1:4" x14ac:dyDescent="0.25">
      <c r="A1226" s="243">
        <v>92258</v>
      </c>
      <c r="B1226" s="242" t="s">
        <v>10537</v>
      </c>
      <c r="C1226" s="242" t="s">
        <v>239</v>
      </c>
      <c r="D1226" s="244">
        <v>210.37</v>
      </c>
    </row>
    <row r="1227" spans="1:4" x14ac:dyDescent="0.25">
      <c r="A1227" s="243">
        <v>92568</v>
      </c>
      <c r="B1227" s="242" t="s">
        <v>10538</v>
      </c>
      <c r="C1227" s="242" t="s">
        <v>337</v>
      </c>
      <c r="D1227" s="244">
        <v>137.94999999999999</v>
      </c>
    </row>
    <row r="1228" spans="1:4" x14ac:dyDescent="0.25">
      <c r="A1228" s="243">
        <v>92569</v>
      </c>
      <c r="B1228" s="242" t="s">
        <v>10539</v>
      </c>
      <c r="C1228" s="242" t="s">
        <v>337</v>
      </c>
      <c r="D1228" s="244">
        <v>77.930000000000007</v>
      </c>
    </row>
    <row r="1229" spans="1:4" x14ac:dyDescent="0.25">
      <c r="A1229" s="243">
        <v>92570</v>
      </c>
      <c r="B1229" s="242" t="s">
        <v>10540</v>
      </c>
      <c r="C1229" s="242" t="s">
        <v>337</v>
      </c>
      <c r="D1229" s="244">
        <v>50.02</v>
      </c>
    </row>
    <row r="1230" spans="1:4" x14ac:dyDescent="0.25">
      <c r="A1230" s="243">
        <v>92571</v>
      </c>
      <c r="B1230" s="242" t="s">
        <v>10541</v>
      </c>
      <c r="C1230" s="242" t="s">
        <v>337</v>
      </c>
      <c r="D1230" s="244">
        <v>143.16999999999999</v>
      </c>
    </row>
    <row r="1231" spans="1:4" x14ac:dyDescent="0.25">
      <c r="A1231" s="243">
        <v>92572</v>
      </c>
      <c r="B1231" s="242" t="s">
        <v>10542</v>
      </c>
      <c r="C1231" s="242" t="s">
        <v>337</v>
      </c>
      <c r="D1231" s="244">
        <v>87.28</v>
      </c>
    </row>
    <row r="1232" spans="1:4" x14ac:dyDescent="0.25">
      <c r="A1232" s="243">
        <v>92573</v>
      </c>
      <c r="B1232" s="242" t="s">
        <v>10543</v>
      </c>
      <c r="C1232" s="242" t="s">
        <v>337</v>
      </c>
      <c r="D1232" s="244">
        <v>52.14</v>
      </c>
    </row>
    <row r="1233" spans="1:4" x14ac:dyDescent="0.25">
      <c r="A1233" s="243">
        <v>92574</v>
      </c>
      <c r="B1233" s="242" t="s">
        <v>10544</v>
      </c>
      <c r="C1233" s="242" t="s">
        <v>337</v>
      </c>
      <c r="D1233" s="244">
        <v>139.77000000000001</v>
      </c>
    </row>
    <row r="1234" spans="1:4" x14ac:dyDescent="0.25">
      <c r="A1234" s="243">
        <v>92575</v>
      </c>
      <c r="B1234" s="242" t="s">
        <v>10545</v>
      </c>
      <c r="C1234" s="242" t="s">
        <v>337</v>
      </c>
      <c r="D1234" s="244">
        <v>70.959999999999994</v>
      </c>
    </row>
    <row r="1235" spans="1:4" x14ac:dyDescent="0.25">
      <c r="A1235" s="243">
        <v>92576</v>
      </c>
      <c r="B1235" s="242" t="s">
        <v>10546</v>
      </c>
      <c r="C1235" s="242" t="s">
        <v>337</v>
      </c>
      <c r="D1235" s="244">
        <v>39.299999999999997</v>
      </c>
    </row>
    <row r="1236" spans="1:4" x14ac:dyDescent="0.25">
      <c r="A1236" s="243">
        <v>92577</v>
      </c>
      <c r="B1236" s="242" t="s">
        <v>10547</v>
      </c>
      <c r="C1236" s="242" t="s">
        <v>337</v>
      </c>
      <c r="D1236" s="244">
        <v>145.56</v>
      </c>
    </row>
    <row r="1237" spans="1:4" x14ac:dyDescent="0.25">
      <c r="A1237" s="243">
        <v>92578</v>
      </c>
      <c r="B1237" s="242" t="s">
        <v>10548</v>
      </c>
      <c r="C1237" s="242" t="s">
        <v>337</v>
      </c>
      <c r="D1237" s="244">
        <v>74.12</v>
      </c>
    </row>
    <row r="1238" spans="1:4" x14ac:dyDescent="0.25">
      <c r="A1238" s="243">
        <v>92579</v>
      </c>
      <c r="B1238" s="242" t="s">
        <v>10549</v>
      </c>
      <c r="C1238" s="242" t="s">
        <v>337</v>
      </c>
      <c r="D1238" s="244">
        <v>40.99</v>
      </c>
    </row>
    <row r="1239" spans="1:4" x14ac:dyDescent="0.25">
      <c r="A1239" s="243">
        <v>92580</v>
      </c>
      <c r="B1239" s="242" t="s">
        <v>10550</v>
      </c>
      <c r="C1239" s="242" t="s">
        <v>337</v>
      </c>
      <c r="D1239" s="244">
        <v>50.71</v>
      </c>
    </row>
    <row r="1240" spans="1:4" x14ac:dyDescent="0.25">
      <c r="A1240" s="243">
        <v>92581</v>
      </c>
      <c r="B1240" s="242" t="s">
        <v>10551</v>
      </c>
      <c r="C1240" s="242" t="s">
        <v>337</v>
      </c>
      <c r="D1240" s="244">
        <v>53.5</v>
      </c>
    </row>
    <row r="1241" spans="1:4" x14ac:dyDescent="0.25">
      <c r="A1241" s="243">
        <v>92582</v>
      </c>
      <c r="B1241" s="242" t="s">
        <v>1233</v>
      </c>
      <c r="C1241" s="242" t="s">
        <v>239</v>
      </c>
      <c r="D1241" s="244">
        <v>700.37</v>
      </c>
    </row>
    <row r="1242" spans="1:4" x14ac:dyDescent="0.25">
      <c r="A1242" s="243">
        <v>92584</v>
      </c>
      <c r="B1242" s="242" t="s">
        <v>1234</v>
      </c>
      <c r="C1242" s="242" t="s">
        <v>239</v>
      </c>
      <c r="D1242" s="244">
        <v>841.46</v>
      </c>
    </row>
    <row r="1243" spans="1:4" x14ac:dyDescent="0.25">
      <c r="A1243" s="243">
        <v>92586</v>
      </c>
      <c r="B1243" s="242" t="s">
        <v>1235</v>
      </c>
      <c r="C1243" s="242" t="s">
        <v>239</v>
      </c>
      <c r="D1243" s="244">
        <v>982.55</v>
      </c>
    </row>
    <row r="1244" spans="1:4" x14ac:dyDescent="0.25">
      <c r="A1244" s="243">
        <v>92588</v>
      </c>
      <c r="B1244" s="242" t="s">
        <v>1236</v>
      </c>
      <c r="C1244" s="242" t="s">
        <v>239</v>
      </c>
      <c r="D1244" s="245">
        <v>1232.76</v>
      </c>
    </row>
    <row r="1245" spans="1:4" x14ac:dyDescent="0.25">
      <c r="A1245" s="243">
        <v>92590</v>
      </c>
      <c r="B1245" s="242" t="s">
        <v>1237</v>
      </c>
      <c r="C1245" s="242" t="s">
        <v>239</v>
      </c>
      <c r="D1245" s="245">
        <v>1373.85</v>
      </c>
    </row>
    <row r="1246" spans="1:4" x14ac:dyDescent="0.25">
      <c r="A1246" s="243">
        <v>92592</v>
      </c>
      <c r="B1246" s="242" t="s">
        <v>1238</v>
      </c>
      <c r="C1246" s="242" t="s">
        <v>239</v>
      </c>
      <c r="D1246" s="245">
        <v>1538.46</v>
      </c>
    </row>
    <row r="1247" spans="1:4" x14ac:dyDescent="0.25">
      <c r="A1247" s="243">
        <v>92593</v>
      </c>
      <c r="B1247" s="242" t="s">
        <v>1239</v>
      </c>
      <c r="C1247" s="242" t="s">
        <v>322</v>
      </c>
      <c r="D1247" s="244">
        <v>11.68</v>
      </c>
    </row>
    <row r="1248" spans="1:4" x14ac:dyDescent="0.25">
      <c r="A1248" s="243">
        <v>92594</v>
      </c>
      <c r="B1248" s="242" t="s">
        <v>1240</v>
      </c>
      <c r="C1248" s="242" t="s">
        <v>239</v>
      </c>
      <c r="D1248" s="245">
        <v>1800.68</v>
      </c>
    </row>
    <row r="1249" spans="1:4" x14ac:dyDescent="0.25">
      <c r="A1249" s="243">
        <v>92596</v>
      </c>
      <c r="B1249" s="242" t="s">
        <v>1241</v>
      </c>
      <c r="C1249" s="242" t="s">
        <v>239</v>
      </c>
      <c r="D1249" s="245">
        <v>1985.67</v>
      </c>
    </row>
    <row r="1250" spans="1:4" x14ac:dyDescent="0.25">
      <c r="A1250" s="243">
        <v>92598</v>
      </c>
      <c r="B1250" s="242" t="s">
        <v>1242</v>
      </c>
      <c r="C1250" s="242" t="s">
        <v>239</v>
      </c>
      <c r="D1250" s="245">
        <v>2126.7600000000002</v>
      </c>
    </row>
    <row r="1251" spans="1:4" x14ac:dyDescent="0.25">
      <c r="A1251" s="243">
        <v>92600</v>
      </c>
      <c r="B1251" s="242" t="s">
        <v>1243</v>
      </c>
      <c r="C1251" s="242" t="s">
        <v>239</v>
      </c>
      <c r="D1251" s="245">
        <v>2303.58</v>
      </c>
    </row>
    <row r="1252" spans="1:4" x14ac:dyDescent="0.25">
      <c r="A1252" s="243">
        <v>92602</v>
      </c>
      <c r="B1252" s="242" t="s">
        <v>1244</v>
      </c>
      <c r="C1252" s="242" t="s">
        <v>239</v>
      </c>
      <c r="D1252" s="244">
        <v>700.37</v>
      </c>
    </row>
    <row r="1253" spans="1:4" x14ac:dyDescent="0.25">
      <c r="A1253" s="243">
        <v>92604</v>
      </c>
      <c r="B1253" s="242" t="s">
        <v>1245</v>
      </c>
      <c r="C1253" s="242" t="s">
        <v>239</v>
      </c>
      <c r="D1253" s="244">
        <v>805.74</v>
      </c>
    </row>
    <row r="1254" spans="1:4" x14ac:dyDescent="0.25">
      <c r="A1254" s="243">
        <v>92606</v>
      </c>
      <c r="B1254" s="242" t="s">
        <v>1246</v>
      </c>
      <c r="C1254" s="242" t="s">
        <v>239</v>
      </c>
      <c r="D1254" s="244">
        <v>946.83</v>
      </c>
    </row>
    <row r="1255" spans="1:4" x14ac:dyDescent="0.25">
      <c r="A1255" s="243">
        <v>92608</v>
      </c>
      <c r="B1255" s="242" t="s">
        <v>1247</v>
      </c>
      <c r="C1255" s="242" t="s">
        <v>239</v>
      </c>
      <c r="D1255" s="245">
        <v>1161.31</v>
      </c>
    </row>
    <row r="1256" spans="1:4" x14ac:dyDescent="0.25">
      <c r="A1256" s="243">
        <v>92610</v>
      </c>
      <c r="B1256" s="242" t="s">
        <v>1248</v>
      </c>
      <c r="C1256" s="242" t="s">
        <v>239</v>
      </c>
      <c r="D1256" s="245">
        <v>1302.4100000000001</v>
      </c>
    </row>
    <row r="1257" spans="1:4" x14ac:dyDescent="0.25">
      <c r="A1257" s="243">
        <v>92612</v>
      </c>
      <c r="B1257" s="242" t="s">
        <v>1249</v>
      </c>
      <c r="C1257" s="242" t="s">
        <v>239</v>
      </c>
      <c r="D1257" s="245">
        <v>1467.02</v>
      </c>
    </row>
    <row r="1258" spans="1:4" x14ac:dyDescent="0.25">
      <c r="A1258" s="243">
        <v>92614</v>
      </c>
      <c r="B1258" s="242" t="s">
        <v>1250</v>
      </c>
      <c r="C1258" s="242" t="s">
        <v>239</v>
      </c>
      <c r="D1258" s="245">
        <v>1657.79</v>
      </c>
    </row>
    <row r="1259" spans="1:4" x14ac:dyDescent="0.25">
      <c r="A1259" s="243">
        <v>92616</v>
      </c>
      <c r="B1259" s="242" t="s">
        <v>1251</v>
      </c>
      <c r="C1259" s="242" t="s">
        <v>239</v>
      </c>
      <c r="D1259" s="245">
        <v>1878.51</v>
      </c>
    </row>
    <row r="1260" spans="1:4" x14ac:dyDescent="0.25">
      <c r="A1260" s="243">
        <v>92618</v>
      </c>
      <c r="B1260" s="242" t="s">
        <v>1252</v>
      </c>
      <c r="C1260" s="242" t="s">
        <v>239</v>
      </c>
      <c r="D1260" s="245">
        <v>2019.6</v>
      </c>
    </row>
    <row r="1261" spans="1:4" x14ac:dyDescent="0.25">
      <c r="A1261" s="243">
        <v>92620</v>
      </c>
      <c r="B1261" s="242" t="s">
        <v>1253</v>
      </c>
      <c r="C1261" s="242" t="s">
        <v>239</v>
      </c>
      <c r="D1261" s="245">
        <v>2160.69</v>
      </c>
    </row>
    <row r="1262" spans="1:4" x14ac:dyDescent="0.25">
      <c r="A1262" s="243">
        <v>100357</v>
      </c>
      <c r="B1262" s="242" t="s">
        <v>10552</v>
      </c>
      <c r="C1262" s="242" t="s">
        <v>239</v>
      </c>
      <c r="D1262" s="244">
        <v>606.44000000000005</v>
      </c>
    </row>
    <row r="1263" spans="1:4" x14ac:dyDescent="0.25">
      <c r="A1263" s="243">
        <v>100358</v>
      </c>
      <c r="B1263" s="242" t="s">
        <v>10553</v>
      </c>
      <c r="C1263" s="242" t="s">
        <v>239</v>
      </c>
      <c r="D1263" s="244">
        <v>826.11</v>
      </c>
    </row>
    <row r="1264" spans="1:4" x14ac:dyDescent="0.25">
      <c r="A1264" s="243">
        <v>100359</v>
      </c>
      <c r="B1264" s="242" t="s">
        <v>10554</v>
      </c>
      <c r="C1264" s="242" t="s">
        <v>239</v>
      </c>
      <c r="D1264" s="244">
        <v>860.99</v>
      </c>
    </row>
    <row r="1265" spans="1:4" x14ac:dyDescent="0.25">
      <c r="A1265" s="243">
        <v>100360</v>
      </c>
      <c r="B1265" s="242" t="s">
        <v>10555</v>
      </c>
      <c r="C1265" s="242" t="s">
        <v>239</v>
      </c>
      <c r="D1265" s="244">
        <v>949.78</v>
      </c>
    </row>
    <row r="1266" spans="1:4" x14ac:dyDescent="0.25">
      <c r="A1266" s="243">
        <v>100361</v>
      </c>
      <c r="B1266" s="242" t="s">
        <v>10556</v>
      </c>
      <c r="C1266" s="242" t="s">
        <v>239</v>
      </c>
      <c r="D1266" s="245">
        <v>1183.5</v>
      </c>
    </row>
    <row r="1267" spans="1:4" x14ac:dyDescent="0.25">
      <c r="A1267" s="243">
        <v>100362</v>
      </c>
      <c r="B1267" s="242" t="s">
        <v>10557</v>
      </c>
      <c r="C1267" s="242" t="s">
        <v>239</v>
      </c>
      <c r="D1267" s="245">
        <v>1625.71</v>
      </c>
    </row>
    <row r="1268" spans="1:4" x14ac:dyDescent="0.25">
      <c r="A1268" s="243">
        <v>100363</v>
      </c>
      <c r="B1268" s="242" t="s">
        <v>10558</v>
      </c>
      <c r="C1268" s="242" t="s">
        <v>239</v>
      </c>
      <c r="D1268" s="245">
        <v>1670.08</v>
      </c>
    </row>
    <row r="1269" spans="1:4" x14ac:dyDescent="0.25">
      <c r="A1269" s="243">
        <v>100364</v>
      </c>
      <c r="B1269" s="242" t="s">
        <v>10559</v>
      </c>
      <c r="C1269" s="242" t="s">
        <v>239</v>
      </c>
      <c r="D1269" s="245">
        <v>1804.36</v>
      </c>
    </row>
    <row r="1270" spans="1:4" x14ac:dyDescent="0.25">
      <c r="A1270" s="243">
        <v>100365</v>
      </c>
      <c r="B1270" s="242" t="s">
        <v>10560</v>
      </c>
      <c r="C1270" s="242" t="s">
        <v>239</v>
      </c>
      <c r="D1270" s="245">
        <v>2065.2399999999998</v>
      </c>
    </row>
    <row r="1271" spans="1:4" x14ac:dyDescent="0.25">
      <c r="A1271" s="243">
        <v>100366</v>
      </c>
      <c r="B1271" s="242" t="s">
        <v>10561</v>
      </c>
      <c r="C1271" s="242" t="s">
        <v>239</v>
      </c>
      <c r="D1271" s="245">
        <v>2178.38</v>
      </c>
    </row>
    <row r="1272" spans="1:4" x14ac:dyDescent="0.25">
      <c r="A1272" s="243">
        <v>100367</v>
      </c>
      <c r="B1272" s="242" t="s">
        <v>10562</v>
      </c>
      <c r="C1272" s="242" t="s">
        <v>239</v>
      </c>
      <c r="D1272" s="244">
        <v>593.75</v>
      </c>
    </row>
    <row r="1273" spans="1:4" x14ac:dyDescent="0.25">
      <c r="A1273" s="243">
        <v>100368</v>
      </c>
      <c r="B1273" s="242" t="s">
        <v>10563</v>
      </c>
      <c r="C1273" s="242" t="s">
        <v>239</v>
      </c>
      <c r="D1273" s="244">
        <v>810.46</v>
      </c>
    </row>
    <row r="1274" spans="1:4" x14ac:dyDescent="0.25">
      <c r="A1274" s="243">
        <v>100369</v>
      </c>
      <c r="B1274" s="242" t="s">
        <v>10564</v>
      </c>
      <c r="C1274" s="242" t="s">
        <v>239</v>
      </c>
      <c r="D1274" s="244">
        <v>845.35</v>
      </c>
    </row>
    <row r="1275" spans="1:4" x14ac:dyDescent="0.25">
      <c r="A1275" s="243">
        <v>100370</v>
      </c>
      <c r="B1275" s="242" t="s">
        <v>10565</v>
      </c>
      <c r="C1275" s="242" t="s">
        <v>239</v>
      </c>
      <c r="D1275" s="244">
        <v>982.65</v>
      </c>
    </row>
    <row r="1276" spans="1:4" x14ac:dyDescent="0.25">
      <c r="A1276" s="243">
        <v>100371</v>
      </c>
      <c r="B1276" s="242" t="s">
        <v>10566</v>
      </c>
      <c r="C1276" s="242" t="s">
        <v>239</v>
      </c>
      <c r="D1276" s="245">
        <v>1141.8</v>
      </c>
    </row>
    <row r="1277" spans="1:4" x14ac:dyDescent="0.25">
      <c r="A1277" s="243">
        <v>100372</v>
      </c>
      <c r="B1277" s="242" t="s">
        <v>10567</v>
      </c>
      <c r="C1277" s="242" t="s">
        <v>239</v>
      </c>
      <c r="D1277" s="245">
        <v>1554.22</v>
      </c>
    </row>
    <row r="1278" spans="1:4" x14ac:dyDescent="0.25">
      <c r="A1278" s="243">
        <v>100373</v>
      </c>
      <c r="B1278" s="242" t="s">
        <v>10568</v>
      </c>
      <c r="C1278" s="242" t="s">
        <v>239</v>
      </c>
      <c r="D1278" s="245">
        <v>1596.31</v>
      </c>
    </row>
    <row r="1279" spans="1:4" x14ac:dyDescent="0.25">
      <c r="A1279" s="243">
        <v>100374</v>
      </c>
      <c r="B1279" s="242" t="s">
        <v>10569</v>
      </c>
      <c r="C1279" s="242" t="s">
        <v>239</v>
      </c>
      <c r="D1279" s="245">
        <v>1705.68</v>
      </c>
    </row>
    <row r="1280" spans="1:4" x14ac:dyDescent="0.25">
      <c r="A1280" s="243">
        <v>100375</v>
      </c>
      <c r="B1280" s="242" t="s">
        <v>10570</v>
      </c>
      <c r="C1280" s="242" t="s">
        <v>239</v>
      </c>
      <c r="D1280" s="245">
        <v>1919.94</v>
      </c>
    </row>
    <row r="1281" spans="1:4" x14ac:dyDescent="0.25">
      <c r="A1281" s="243">
        <v>100376</v>
      </c>
      <c r="B1281" s="242" t="s">
        <v>10571</v>
      </c>
      <c r="C1281" s="242" t="s">
        <v>239</v>
      </c>
      <c r="D1281" s="245">
        <v>1891.27</v>
      </c>
    </row>
    <row r="1282" spans="1:4" x14ac:dyDescent="0.25">
      <c r="A1282" s="243">
        <v>100377</v>
      </c>
      <c r="B1282" s="242" t="s">
        <v>10572</v>
      </c>
      <c r="C1282" s="242" t="s">
        <v>322</v>
      </c>
      <c r="D1282" s="244">
        <v>12.09</v>
      </c>
    </row>
    <row r="1283" spans="1:4" x14ac:dyDescent="0.25">
      <c r="A1283" s="243">
        <v>100378</v>
      </c>
      <c r="B1283" s="242" t="s">
        <v>10573</v>
      </c>
      <c r="C1283" s="242" t="s">
        <v>322</v>
      </c>
      <c r="D1283" s="244">
        <v>11.45</v>
      </c>
    </row>
    <row r="1284" spans="1:4" x14ac:dyDescent="0.25">
      <c r="A1284" s="243">
        <v>100382</v>
      </c>
      <c r="B1284" s="242" t="s">
        <v>10574</v>
      </c>
      <c r="C1284" s="242" t="s">
        <v>337</v>
      </c>
      <c r="D1284" s="244">
        <v>12.51</v>
      </c>
    </row>
    <row r="1285" spans="1:4" x14ac:dyDescent="0.25">
      <c r="A1285" s="243">
        <v>94444</v>
      </c>
      <c r="B1285" s="242" t="s">
        <v>10575</v>
      </c>
      <c r="C1285" s="242" t="s">
        <v>337</v>
      </c>
      <c r="D1285" s="244">
        <v>976.87</v>
      </c>
    </row>
    <row r="1286" spans="1:4" x14ac:dyDescent="0.25">
      <c r="A1286" s="242" t="s">
        <v>1254</v>
      </c>
      <c r="B1286" s="242" t="s">
        <v>1255</v>
      </c>
      <c r="C1286" s="242" t="s">
        <v>337</v>
      </c>
      <c r="D1286" s="244">
        <v>7.84</v>
      </c>
    </row>
    <row r="1287" spans="1:4" x14ac:dyDescent="0.25">
      <c r="A1287" s="242" t="s">
        <v>1257</v>
      </c>
      <c r="B1287" s="242" t="s">
        <v>1258</v>
      </c>
      <c r="C1287" s="242" t="s">
        <v>1256</v>
      </c>
      <c r="D1287" s="244">
        <v>119.86</v>
      </c>
    </row>
    <row r="1288" spans="1:4" x14ac:dyDescent="0.25">
      <c r="A1288" s="243">
        <v>92743</v>
      </c>
      <c r="B1288" s="242" t="s">
        <v>1259</v>
      </c>
      <c r="C1288" s="242" t="s">
        <v>1256</v>
      </c>
      <c r="D1288" s="244">
        <v>494.37</v>
      </c>
    </row>
    <row r="1289" spans="1:4" x14ac:dyDescent="0.25">
      <c r="A1289" s="243">
        <v>92744</v>
      </c>
      <c r="B1289" s="242" t="s">
        <v>1260</v>
      </c>
      <c r="C1289" s="242" t="s">
        <v>1256</v>
      </c>
      <c r="D1289" s="244">
        <v>483.89</v>
      </c>
    </row>
    <row r="1290" spans="1:4" x14ac:dyDescent="0.25">
      <c r="A1290" s="243">
        <v>92745</v>
      </c>
      <c r="B1290" s="242" t="s">
        <v>1261</v>
      </c>
      <c r="C1290" s="242" t="s">
        <v>1256</v>
      </c>
      <c r="D1290" s="244">
        <v>613.86</v>
      </c>
    </row>
    <row r="1291" spans="1:4" x14ac:dyDescent="0.25">
      <c r="A1291" s="243">
        <v>92746</v>
      </c>
      <c r="B1291" s="242" t="s">
        <v>1262</v>
      </c>
      <c r="C1291" s="242" t="s">
        <v>1256</v>
      </c>
      <c r="D1291" s="244">
        <v>571.4</v>
      </c>
    </row>
    <row r="1292" spans="1:4" x14ac:dyDescent="0.25">
      <c r="A1292" s="243">
        <v>92747</v>
      </c>
      <c r="B1292" s="242" t="s">
        <v>1263</v>
      </c>
      <c r="C1292" s="242" t="s">
        <v>1256</v>
      </c>
      <c r="D1292" s="244">
        <v>682.02</v>
      </c>
    </row>
    <row r="1293" spans="1:4" x14ac:dyDescent="0.25">
      <c r="A1293" s="243">
        <v>92748</v>
      </c>
      <c r="B1293" s="242" t="s">
        <v>1264</v>
      </c>
      <c r="C1293" s="242" t="s">
        <v>1256</v>
      </c>
      <c r="D1293" s="244">
        <v>621.6</v>
      </c>
    </row>
    <row r="1294" spans="1:4" x14ac:dyDescent="0.25">
      <c r="A1294" s="243">
        <v>92749</v>
      </c>
      <c r="B1294" s="242" t="s">
        <v>1265</v>
      </c>
      <c r="C1294" s="242" t="s">
        <v>1256</v>
      </c>
      <c r="D1294" s="244">
        <v>713.9</v>
      </c>
    </row>
    <row r="1295" spans="1:4" x14ac:dyDescent="0.25">
      <c r="A1295" s="243">
        <v>92750</v>
      </c>
      <c r="B1295" s="242" t="s">
        <v>1266</v>
      </c>
      <c r="C1295" s="242" t="s">
        <v>1256</v>
      </c>
      <c r="D1295" s="245">
        <v>1233.8399999999999</v>
      </c>
    </row>
    <row r="1296" spans="1:4" x14ac:dyDescent="0.25">
      <c r="A1296" s="243">
        <v>92751</v>
      </c>
      <c r="B1296" s="242" t="s">
        <v>1267</v>
      </c>
      <c r="C1296" s="242" t="s">
        <v>1256</v>
      </c>
      <c r="D1296" s="245">
        <v>1536.35</v>
      </c>
    </row>
    <row r="1297" spans="1:4" x14ac:dyDescent="0.25">
      <c r="A1297" s="243">
        <v>92752</v>
      </c>
      <c r="B1297" s="242" t="s">
        <v>1268</v>
      </c>
      <c r="C1297" s="242" t="s">
        <v>1256</v>
      </c>
      <c r="D1297" s="245">
        <v>1837.8</v>
      </c>
    </row>
    <row r="1298" spans="1:4" x14ac:dyDescent="0.25">
      <c r="A1298" s="243">
        <v>92753</v>
      </c>
      <c r="B1298" s="242" t="s">
        <v>1269</v>
      </c>
      <c r="C1298" s="242" t="s">
        <v>1256</v>
      </c>
      <c r="D1298" s="244">
        <v>469.24</v>
      </c>
    </row>
    <row r="1299" spans="1:4" x14ac:dyDescent="0.25">
      <c r="A1299" s="243">
        <v>92754</v>
      </c>
      <c r="B1299" s="242" t="s">
        <v>1270</v>
      </c>
      <c r="C1299" s="242" t="s">
        <v>1256</v>
      </c>
      <c r="D1299" s="244">
        <v>429.29</v>
      </c>
    </row>
    <row r="1300" spans="1:4" x14ac:dyDescent="0.25">
      <c r="A1300" s="243">
        <v>92755</v>
      </c>
      <c r="B1300" s="242" t="s">
        <v>1271</v>
      </c>
      <c r="C1300" s="242" t="s">
        <v>337</v>
      </c>
      <c r="D1300" s="244">
        <v>182.92</v>
      </c>
    </row>
    <row r="1301" spans="1:4" x14ac:dyDescent="0.25">
      <c r="A1301" s="243">
        <v>92756</v>
      </c>
      <c r="B1301" s="242" t="s">
        <v>1272</v>
      </c>
      <c r="C1301" s="242" t="s">
        <v>337</v>
      </c>
      <c r="D1301" s="244">
        <v>207.18</v>
      </c>
    </row>
    <row r="1302" spans="1:4" x14ac:dyDescent="0.25">
      <c r="A1302" s="243">
        <v>92757</v>
      </c>
      <c r="B1302" s="242" t="s">
        <v>1273</v>
      </c>
      <c r="C1302" s="242" t="s">
        <v>337</v>
      </c>
      <c r="D1302" s="244">
        <v>236.72</v>
      </c>
    </row>
    <row r="1303" spans="1:4" x14ac:dyDescent="0.25">
      <c r="A1303" s="243">
        <v>92758</v>
      </c>
      <c r="B1303" s="242" t="s">
        <v>1274</v>
      </c>
      <c r="C1303" s="242" t="s">
        <v>1256</v>
      </c>
      <c r="D1303" s="244">
        <v>572.34</v>
      </c>
    </row>
    <row r="1304" spans="1:4" x14ac:dyDescent="0.25">
      <c r="A1304" s="243">
        <v>91069</v>
      </c>
      <c r="B1304" s="242" t="s">
        <v>1275</v>
      </c>
      <c r="C1304" s="242" t="s">
        <v>337</v>
      </c>
      <c r="D1304" s="244">
        <v>108.68</v>
      </c>
    </row>
    <row r="1305" spans="1:4" x14ac:dyDescent="0.25">
      <c r="A1305" s="243">
        <v>91070</v>
      </c>
      <c r="B1305" s="242" t="s">
        <v>1276</v>
      </c>
      <c r="C1305" s="242" t="s">
        <v>337</v>
      </c>
      <c r="D1305" s="244">
        <v>119.09</v>
      </c>
    </row>
    <row r="1306" spans="1:4" x14ac:dyDescent="0.25">
      <c r="A1306" s="243">
        <v>91071</v>
      </c>
      <c r="B1306" s="242" t="s">
        <v>1277</v>
      </c>
      <c r="C1306" s="242" t="s">
        <v>337</v>
      </c>
      <c r="D1306" s="244">
        <v>136.75</v>
      </c>
    </row>
    <row r="1307" spans="1:4" x14ac:dyDescent="0.25">
      <c r="A1307" s="243">
        <v>91072</v>
      </c>
      <c r="B1307" s="242" t="s">
        <v>1278</v>
      </c>
      <c r="C1307" s="242" t="s">
        <v>337</v>
      </c>
      <c r="D1307" s="244">
        <v>147.12</v>
      </c>
    </row>
    <row r="1308" spans="1:4" x14ac:dyDescent="0.25">
      <c r="A1308" s="243">
        <v>91073</v>
      </c>
      <c r="B1308" s="242" t="s">
        <v>1279</v>
      </c>
      <c r="C1308" s="242" t="s">
        <v>337</v>
      </c>
      <c r="D1308" s="244">
        <v>117.93</v>
      </c>
    </row>
    <row r="1309" spans="1:4" x14ac:dyDescent="0.25">
      <c r="A1309" s="243">
        <v>91074</v>
      </c>
      <c r="B1309" s="242" t="s">
        <v>1280</v>
      </c>
      <c r="C1309" s="242" t="s">
        <v>337</v>
      </c>
      <c r="D1309" s="244">
        <v>129.32</v>
      </c>
    </row>
    <row r="1310" spans="1:4" x14ac:dyDescent="0.25">
      <c r="A1310" s="243">
        <v>91075</v>
      </c>
      <c r="B1310" s="242" t="s">
        <v>1281</v>
      </c>
      <c r="C1310" s="242" t="s">
        <v>337</v>
      </c>
      <c r="D1310" s="244">
        <v>147.47</v>
      </c>
    </row>
    <row r="1311" spans="1:4" x14ac:dyDescent="0.25">
      <c r="A1311" s="243">
        <v>91076</v>
      </c>
      <c r="B1311" s="242" t="s">
        <v>1282</v>
      </c>
      <c r="C1311" s="242" t="s">
        <v>337</v>
      </c>
      <c r="D1311" s="244">
        <v>158.88</v>
      </c>
    </row>
    <row r="1312" spans="1:4" x14ac:dyDescent="0.25">
      <c r="A1312" s="243">
        <v>91077</v>
      </c>
      <c r="B1312" s="242" t="s">
        <v>1283</v>
      </c>
      <c r="C1312" s="242" t="s">
        <v>337</v>
      </c>
      <c r="D1312" s="244">
        <v>106.67</v>
      </c>
    </row>
    <row r="1313" spans="1:4" x14ac:dyDescent="0.25">
      <c r="A1313" s="243">
        <v>91078</v>
      </c>
      <c r="B1313" s="242" t="s">
        <v>1284</v>
      </c>
      <c r="C1313" s="242" t="s">
        <v>337</v>
      </c>
      <c r="D1313" s="244">
        <v>125.61</v>
      </c>
    </row>
    <row r="1314" spans="1:4" x14ac:dyDescent="0.25">
      <c r="A1314" s="243">
        <v>91079</v>
      </c>
      <c r="B1314" s="242" t="s">
        <v>1285</v>
      </c>
      <c r="C1314" s="242" t="s">
        <v>337</v>
      </c>
      <c r="D1314" s="244">
        <v>110.87</v>
      </c>
    </row>
    <row r="1315" spans="1:4" x14ac:dyDescent="0.25">
      <c r="A1315" s="243">
        <v>91080</v>
      </c>
      <c r="B1315" s="242" t="s">
        <v>1286</v>
      </c>
      <c r="C1315" s="242" t="s">
        <v>337</v>
      </c>
      <c r="D1315" s="244">
        <v>129.66</v>
      </c>
    </row>
    <row r="1316" spans="1:4" x14ac:dyDescent="0.25">
      <c r="A1316" s="243">
        <v>91081</v>
      </c>
      <c r="B1316" s="242" t="s">
        <v>1287</v>
      </c>
      <c r="C1316" s="242" t="s">
        <v>337</v>
      </c>
      <c r="D1316" s="244">
        <v>117.16</v>
      </c>
    </row>
    <row r="1317" spans="1:4" x14ac:dyDescent="0.25">
      <c r="A1317" s="243">
        <v>91082</v>
      </c>
      <c r="B1317" s="242" t="s">
        <v>1288</v>
      </c>
      <c r="C1317" s="242" t="s">
        <v>337</v>
      </c>
      <c r="D1317" s="244">
        <v>136.96</v>
      </c>
    </row>
    <row r="1318" spans="1:4" x14ac:dyDescent="0.25">
      <c r="A1318" s="243">
        <v>91083</v>
      </c>
      <c r="B1318" s="242" t="s">
        <v>1289</v>
      </c>
      <c r="C1318" s="242" t="s">
        <v>337</v>
      </c>
      <c r="D1318" s="244">
        <v>124.48</v>
      </c>
    </row>
    <row r="1319" spans="1:4" x14ac:dyDescent="0.25">
      <c r="A1319" s="243">
        <v>91084</v>
      </c>
      <c r="B1319" s="242" t="s">
        <v>1290</v>
      </c>
      <c r="C1319" s="242" t="s">
        <v>337</v>
      </c>
      <c r="D1319" s="244">
        <v>144.08000000000001</v>
      </c>
    </row>
    <row r="1320" spans="1:4" x14ac:dyDescent="0.25">
      <c r="A1320" s="243">
        <v>91086</v>
      </c>
      <c r="B1320" s="242" t="s">
        <v>1291</v>
      </c>
      <c r="C1320" s="242" t="s">
        <v>337</v>
      </c>
      <c r="D1320" s="244">
        <v>116.32</v>
      </c>
    </row>
    <row r="1321" spans="1:4" x14ac:dyDescent="0.25">
      <c r="A1321" s="243">
        <v>91087</v>
      </c>
      <c r="B1321" s="242" t="s">
        <v>1292</v>
      </c>
      <c r="C1321" s="242" t="s">
        <v>337</v>
      </c>
      <c r="D1321" s="244">
        <v>126.99</v>
      </c>
    </row>
    <row r="1322" spans="1:4" x14ac:dyDescent="0.25">
      <c r="A1322" s="243">
        <v>91088</v>
      </c>
      <c r="B1322" s="242" t="s">
        <v>1293</v>
      </c>
      <c r="C1322" s="242" t="s">
        <v>337</v>
      </c>
      <c r="D1322" s="244">
        <v>145.41</v>
      </c>
    </row>
    <row r="1323" spans="1:4" x14ac:dyDescent="0.25">
      <c r="A1323" s="243">
        <v>91089</v>
      </c>
      <c r="B1323" s="242" t="s">
        <v>1294</v>
      </c>
      <c r="C1323" s="242" t="s">
        <v>337</v>
      </c>
      <c r="D1323" s="244">
        <v>156.16999999999999</v>
      </c>
    </row>
    <row r="1324" spans="1:4" x14ac:dyDescent="0.25">
      <c r="A1324" s="243">
        <v>91090</v>
      </c>
      <c r="B1324" s="242" t="s">
        <v>1295</v>
      </c>
      <c r="C1324" s="242" t="s">
        <v>337</v>
      </c>
      <c r="D1324" s="244">
        <v>124.12</v>
      </c>
    </row>
    <row r="1325" spans="1:4" x14ac:dyDescent="0.25">
      <c r="A1325" s="243">
        <v>91091</v>
      </c>
      <c r="B1325" s="242" t="s">
        <v>1296</v>
      </c>
      <c r="C1325" s="242" t="s">
        <v>337</v>
      </c>
      <c r="D1325" s="244">
        <v>135.88999999999999</v>
      </c>
    </row>
    <row r="1326" spans="1:4" x14ac:dyDescent="0.25">
      <c r="A1326" s="243">
        <v>91092</v>
      </c>
      <c r="B1326" s="242" t="s">
        <v>1297</v>
      </c>
      <c r="C1326" s="242" t="s">
        <v>337</v>
      </c>
      <c r="D1326" s="244">
        <v>154.32</v>
      </c>
    </row>
    <row r="1327" spans="1:4" x14ac:dyDescent="0.25">
      <c r="A1327" s="243">
        <v>91093</v>
      </c>
      <c r="B1327" s="242" t="s">
        <v>1298</v>
      </c>
      <c r="C1327" s="242" t="s">
        <v>337</v>
      </c>
      <c r="D1327" s="244">
        <v>166.34</v>
      </c>
    </row>
    <row r="1328" spans="1:4" x14ac:dyDescent="0.25">
      <c r="A1328" s="243">
        <v>91094</v>
      </c>
      <c r="B1328" s="242" t="s">
        <v>1299</v>
      </c>
      <c r="C1328" s="242" t="s">
        <v>337</v>
      </c>
      <c r="D1328" s="244">
        <v>110.8</v>
      </c>
    </row>
    <row r="1329" spans="1:4" x14ac:dyDescent="0.25">
      <c r="A1329" s="243">
        <v>91095</v>
      </c>
      <c r="B1329" s="242" t="s">
        <v>1300</v>
      </c>
      <c r="C1329" s="242" t="s">
        <v>337</v>
      </c>
      <c r="D1329" s="244">
        <v>130.05000000000001</v>
      </c>
    </row>
    <row r="1330" spans="1:4" x14ac:dyDescent="0.25">
      <c r="A1330" s="243">
        <v>91096</v>
      </c>
      <c r="B1330" s="242" t="s">
        <v>1301</v>
      </c>
      <c r="C1330" s="242" t="s">
        <v>337</v>
      </c>
      <c r="D1330" s="244">
        <v>113.03</v>
      </c>
    </row>
    <row r="1331" spans="1:4" x14ac:dyDescent="0.25">
      <c r="A1331" s="243">
        <v>91097</v>
      </c>
      <c r="B1331" s="242" t="s">
        <v>1302</v>
      </c>
      <c r="C1331" s="242" t="s">
        <v>337</v>
      </c>
      <c r="D1331" s="244">
        <v>132.15</v>
      </c>
    </row>
    <row r="1332" spans="1:4" x14ac:dyDescent="0.25">
      <c r="A1332" s="243">
        <v>91098</v>
      </c>
      <c r="B1332" s="242" t="s">
        <v>1303</v>
      </c>
      <c r="C1332" s="242" t="s">
        <v>337</v>
      </c>
      <c r="D1332" s="244">
        <v>121.1</v>
      </c>
    </row>
    <row r="1333" spans="1:4" x14ac:dyDescent="0.25">
      <c r="A1333" s="243">
        <v>91099</v>
      </c>
      <c r="B1333" s="242" t="s">
        <v>1304</v>
      </c>
      <c r="C1333" s="242" t="s">
        <v>337</v>
      </c>
      <c r="D1333" s="244">
        <v>141.25</v>
      </c>
    </row>
    <row r="1334" spans="1:4" x14ac:dyDescent="0.25">
      <c r="A1334" s="243">
        <v>91100</v>
      </c>
      <c r="B1334" s="242" t="s">
        <v>1305</v>
      </c>
      <c r="C1334" s="242" t="s">
        <v>337</v>
      </c>
      <c r="D1334" s="244">
        <v>126.96</v>
      </c>
    </row>
    <row r="1335" spans="1:4" x14ac:dyDescent="0.25">
      <c r="A1335" s="243">
        <v>91101</v>
      </c>
      <c r="B1335" s="242" t="s">
        <v>1306</v>
      </c>
      <c r="C1335" s="242" t="s">
        <v>337</v>
      </c>
      <c r="D1335" s="244">
        <v>147.07</v>
      </c>
    </row>
    <row r="1336" spans="1:4" x14ac:dyDescent="0.25">
      <c r="A1336" s="243">
        <v>93952</v>
      </c>
      <c r="B1336" s="242" t="s">
        <v>1307</v>
      </c>
      <c r="C1336" s="242" t="s">
        <v>187</v>
      </c>
      <c r="D1336" s="244">
        <v>174.14</v>
      </c>
    </row>
    <row r="1337" spans="1:4" x14ac:dyDescent="0.25">
      <c r="A1337" s="243">
        <v>93953</v>
      </c>
      <c r="B1337" s="242" t="s">
        <v>1308</v>
      </c>
      <c r="C1337" s="242" t="s">
        <v>187</v>
      </c>
      <c r="D1337" s="244">
        <v>163.38999999999999</v>
      </c>
    </row>
    <row r="1338" spans="1:4" x14ac:dyDescent="0.25">
      <c r="A1338" s="243">
        <v>93954</v>
      </c>
      <c r="B1338" s="242" t="s">
        <v>1309</v>
      </c>
      <c r="C1338" s="242" t="s">
        <v>187</v>
      </c>
      <c r="D1338" s="244">
        <v>156.91</v>
      </c>
    </row>
    <row r="1339" spans="1:4" x14ac:dyDescent="0.25">
      <c r="A1339" s="243">
        <v>93955</v>
      </c>
      <c r="B1339" s="242" t="s">
        <v>1310</v>
      </c>
      <c r="C1339" s="242" t="s">
        <v>187</v>
      </c>
      <c r="D1339" s="244">
        <v>152.34</v>
      </c>
    </row>
    <row r="1340" spans="1:4" x14ac:dyDescent="0.25">
      <c r="A1340" s="243">
        <v>93956</v>
      </c>
      <c r="B1340" s="242" t="s">
        <v>1311</v>
      </c>
      <c r="C1340" s="242" t="s">
        <v>187</v>
      </c>
      <c r="D1340" s="244">
        <v>148.66999999999999</v>
      </c>
    </row>
    <row r="1341" spans="1:4" x14ac:dyDescent="0.25">
      <c r="A1341" s="243">
        <v>93957</v>
      </c>
      <c r="B1341" s="242" t="s">
        <v>1312</v>
      </c>
      <c r="C1341" s="242" t="s">
        <v>187</v>
      </c>
      <c r="D1341" s="244">
        <v>192.05</v>
      </c>
    </row>
    <row r="1342" spans="1:4" x14ac:dyDescent="0.25">
      <c r="A1342" s="243">
        <v>93958</v>
      </c>
      <c r="B1342" s="242" t="s">
        <v>1313</v>
      </c>
      <c r="C1342" s="242" t="s">
        <v>187</v>
      </c>
      <c r="D1342" s="244">
        <v>180.54</v>
      </c>
    </row>
    <row r="1343" spans="1:4" x14ac:dyDescent="0.25">
      <c r="A1343" s="243">
        <v>93959</v>
      </c>
      <c r="B1343" s="242" t="s">
        <v>1314</v>
      </c>
      <c r="C1343" s="242" t="s">
        <v>187</v>
      </c>
      <c r="D1343" s="244">
        <v>173.69</v>
      </c>
    </row>
    <row r="1344" spans="1:4" x14ac:dyDescent="0.25">
      <c r="A1344" s="243">
        <v>93960</v>
      </c>
      <c r="B1344" s="242" t="s">
        <v>1315</v>
      </c>
      <c r="C1344" s="242" t="s">
        <v>187</v>
      </c>
      <c r="D1344" s="244">
        <v>168.89</v>
      </c>
    </row>
    <row r="1345" spans="1:4" x14ac:dyDescent="0.25">
      <c r="A1345" s="243">
        <v>93961</v>
      </c>
      <c r="B1345" s="242" t="s">
        <v>1316</v>
      </c>
      <c r="C1345" s="242" t="s">
        <v>187</v>
      </c>
      <c r="D1345" s="244">
        <v>165.08</v>
      </c>
    </row>
    <row r="1346" spans="1:4" x14ac:dyDescent="0.25">
      <c r="A1346" s="243">
        <v>93962</v>
      </c>
      <c r="B1346" s="242" t="s">
        <v>1317</v>
      </c>
      <c r="C1346" s="242" t="s">
        <v>187</v>
      </c>
      <c r="D1346" s="244">
        <v>163.36000000000001</v>
      </c>
    </row>
    <row r="1347" spans="1:4" x14ac:dyDescent="0.25">
      <c r="A1347" s="243">
        <v>93963</v>
      </c>
      <c r="B1347" s="242" t="s">
        <v>1318</v>
      </c>
      <c r="C1347" s="242" t="s">
        <v>187</v>
      </c>
      <c r="D1347" s="244">
        <v>152.63</v>
      </c>
    </row>
    <row r="1348" spans="1:4" x14ac:dyDescent="0.25">
      <c r="A1348" s="243">
        <v>93964</v>
      </c>
      <c r="B1348" s="242" t="s">
        <v>1319</v>
      </c>
      <c r="C1348" s="242" t="s">
        <v>187</v>
      </c>
      <c r="D1348" s="244">
        <v>146.16999999999999</v>
      </c>
    </row>
    <row r="1349" spans="1:4" x14ac:dyDescent="0.25">
      <c r="A1349" s="243">
        <v>93965</v>
      </c>
      <c r="B1349" s="242" t="s">
        <v>1320</v>
      </c>
      <c r="C1349" s="242" t="s">
        <v>187</v>
      </c>
      <c r="D1349" s="244">
        <v>140.29</v>
      </c>
    </row>
    <row r="1350" spans="1:4" x14ac:dyDescent="0.25">
      <c r="A1350" s="243">
        <v>93966</v>
      </c>
      <c r="B1350" s="242" t="s">
        <v>1321</v>
      </c>
      <c r="C1350" s="242" t="s">
        <v>187</v>
      </c>
      <c r="D1350" s="244">
        <v>138.03</v>
      </c>
    </row>
    <row r="1351" spans="1:4" x14ac:dyDescent="0.25">
      <c r="A1351" s="243">
        <v>93967</v>
      </c>
      <c r="B1351" s="242" t="s">
        <v>1322</v>
      </c>
      <c r="C1351" s="242" t="s">
        <v>187</v>
      </c>
      <c r="D1351" s="244">
        <v>181.26</v>
      </c>
    </row>
    <row r="1352" spans="1:4" x14ac:dyDescent="0.25">
      <c r="A1352" s="243">
        <v>93968</v>
      </c>
      <c r="B1352" s="242" t="s">
        <v>1323</v>
      </c>
      <c r="C1352" s="242" t="s">
        <v>187</v>
      </c>
      <c r="D1352" s="244">
        <v>169.79</v>
      </c>
    </row>
    <row r="1353" spans="1:4" x14ac:dyDescent="0.25">
      <c r="A1353" s="243">
        <v>93969</v>
      </c>
      <c r="B1353" s="242" t="s">
        <v>1324</v>
      </c>
      <c r="C1353" s="242" t="s">
        <v>187</v>
      </c>
      <c r="D1353" s="244">
        <v>162.96</v>
      </c>
    </row>
    <row r="1354" spans="1:4" x14ac:dyDescent="0.25">
      <c r="A1354" s="243">
        <v>93970</v>
      </c>
      <c r="B1354" s="242" t="s">
        <v>1325</v>
      </c>
      <c r="C1354" s="242" t="s">
        <v>187</v>
      </c>
      <c r="D1354" s="244">
        <v>158.19</v>
      </c>
    </row>
    <row r="1355" spans="1:4" x14ac:dyDescent="0.25">
      <c r="A1355" s="243">
        <v>93971</v>
      </c>
      <c r="B1355" s="242" t="s">
        <v>1326</v>
      </c>
      <c r="C1355" s="242" t="s">
        <v>187</v>
      </c>
      <c r="D1355" s="244">
        <v>150.61000000000001</v>
      </c>
    </row>
    <row r="1356" spans="1:4" x14ac:dyDescent="0.25">
      <c r="A1356" s="243">
        <v>95108</v>
      </c>
      <c r="B1356" s="242" t="s">
        <v>1327</v>
      </c>
      <c r="C1356" s="242" t="s">
        <v>239</v>
      </c>
      <c r="D1356" s="244">
        <v>21.88</v>
      </c>
    </row>
    <row r="1357" spans="1:4" x14ac:dyDescent="0.25">
      <c r="A1357" s="243">
        <v>100332</v>
      </c>
      <c r="B1357" s="242" t="s">
        <v>10576</v>
      </c>
      <c r="C1357" s="242" t="s">
        <v>337</v>
      </c>
      <c r="D1357" s="244">
        <v>916.23</v>
      </c>
    </row>
    <row r="1358" spans="1:4" x14ac:dyDescent="0.25">
      <c r="A1358" s="243">
        <v>100333</v>
      </c>
      <c r="B1358" s="242" t="s">
        <v>10577</v>
      </c>
      <c r="C1358" s="242" t="s">
        <v>337</v>
      </c>
      <c r="D1358" s="244">
        <v>551.51</v>
      </c>
    </row>
    <row r="1359" spans="1:4" x14ac:dyDescent="0.25">
      <c r="A1359" s="243">
        <v>100334</v>
      </c>
      <c r="B1359" s="242" t="s">
        <v>10578</v>
      </c>
      <c r="C1359" s="242" t="s">
        <v>337</v>
      </c>
      <c r="D1359" s="244">
        <v>719.29</v>
      </c>
    </row>
    <row r="1360" spans="1:4" x14ac:dyDescent="0.25">
      <c r="A1360" s="243">
        <v>100335</v>
      </c>
      <c r="B1360" s="242" t="s">
        <v>10579</v>
      </c>
      <c r="C1360" s="242" t="s">
        <v>337</v>
      </c>
      <c r="D1360" s="244">
        <v>445.76</v>
      </c>
    </row>
    <row r="1361" spans="1:4" x14ac:dyDescent="0.25">
      <c r="A1361" s="243">
        <v>100341</v>
      </c>
      <c r="B1361" s="242" t="s">
        <v>10580</v>
      </c>
      <c r="C1361" s="242" t="s">
        <v>337</v>
      </c>
      <c r="D1361" s="244">
        <v>24.69</v>
      </c>
    </row>
    <row r="1362" spans="1:4" x14ac:dyDescent="0.25">
      <c r="A1362" s="243">
        <v>100342</v>
      </c>
      <c r="B1362" s="242" t="s">
        <v>10581</v>
      </c>
      <c r="C1362" s="242" t="s">
        <v>322</v>
      </c>
      <c r="D1362" s="244">
        <v>17.95</v>
      </c>
    </row>
    <row r="1363" spans="1:4" x14ac:dyDescent="0.25">
      <c r="A1363" s="243">
        <v>100343</v>
      </c>
      <c r="B1363" s="242" t="s">
        <v>10582</v>
      </c>
      <c r="C1363" s="242" t="s">
        <v>322</v>
      </c>
      <c r="D1363" s="244">
        <v>17.61</v>
      </c>
    </row>
    <row r="1364" spans="1:4" x14ac:dyDescent="0.25">
      <c r="A1364" s="243">
        <v>100344</v>
      </c>
      <c r="B1364" s="242" t="s">
        <v>10583</v>
      </c>
      <c r="C1364" s="242" t="s">
        <v>322</v>
      </c>
      <c r="D1364" s="244">
        <v>16.11</v>
      </c>
    </row>
    <row r="1365" spans="1:4" x14ac:dyDescent="0.25">
      <c r="A1365" s="243">
        <v>100345</v>
      </c>
      <c r="B1365" s="242" t="s">
        <v>10584</v>
      </c>
      <c r="C1365" s="242" t="s">
        <v>322</v>
      </c>
      <c r="D1365" s="244">
        <v>13.77</v>
      </c>
    </row>
    <row r="1366" spans="1:4" x14ac:dyDescent="0.25">
      <c r="A1366" s="243">
        <v>100346</v>
      </c>
      <c r="B1366" s="242" t="s">
        <v>10585</v>
      </c>
      <c r="C1366" s="242" t="s">
        <v>322</v>
      </c>
      <c r="D1366" s="244">
        <v>13.38</v>
      </c>
    </row>
    <row r="1367" spans="1:4" x14ac:dyDescent="0.25">
      <c r="A1367" s="243">
        <v>100347</v>
      </c>
      <c r="B1367" s="242" t="s">
        <v>10586</v>
      </c>
      <c r="C1367" s="242" t="s">
        <v>322</v>
      </c>
      <c r="D1367" s="244">
        <v>15.37</v>
      </c>
    </row>
    <row r="1368" spans="1:4" x14ac:dyDescent="0.25">
      <c r="A1368" s="243">
        <v>100348</v>
      </c>
      <c r="B1368" s="242" t="s">
        <v>10587</v>
      </c>
      <c r="C1368" s="242" t="s">
        <v>322</v>
      </c>
      <c r="D1368" s="244">
        <v>15.18</v>
      </c>
    </row>
    <row r="1369" spans="1:4" x14ac:dyDescent="0.25">
      <c r="A1369" s="243">
        <v>100349</v>
      </c>
      <c r="B1369" s="242" t="s">
        <v>10588</v>
      </c>
      <c r="C1369" s="242" t="s">
        <v>1256</v>
      </c>
      <c r="D1369" s="244">
        <v>548.14</v>
      </c>
    </row>
    <row r="1370" spans="1:4" x14ac:dyDescent="0.25">
      <c r="A1370" s="242" t="s">
        <v>1328</v>
      </c>
      <c r="B1370" s="242" t="s">
        <v>1329</v>
      </c>
      <c r="C1370" s="242" t="s">
        <v>239</v>
      </c>
      <c r="D1370" s="244">
        <v>634.47</v>
      </c>
    </row>
    <row r="1371" spans="1:4" x14ac:dyDescent="0.25">
      <c r="A1371" s="242" t="s">
        <v>1330</v>
      </c>
      <c r="B1371" s="242" t="s">
        <v>1331</v>
      </c>
      <c r="C1371" s="242" t="s">
        <v>239</v>
      </c>
      <c r="D1371" s="245">
        <v>1040.0999999999999</v>
      </c>
    </row>
    <row r="1372" spans="1:4" x14ac:dyDescent="0.25">
      <c r="A1372" s="242" t="s">
        <v>1332</v>
      </c>
      <c r="B1372" s="242" t="s">
        <v>1333</v>
      </c>
      <c r="C1372" s="242" t="s">
        <v>239</v>
      </c>
      <c r="D1372" s="245">
        <v>1558.86</v>
      </c>
    </row>
    <row r="1373" spans="1:4" x14ac:dyDescent="0.25">
      <c r="A1373" s="242" t="s">
        <v>1334</v>
      </c>
      <c r="B1373" s="242" t="s">
        <v>1335</v>
      </c>
      <c r="C1373" s="242" t="s">
        <v>239</v>
      </c>
      <c r="D1373" s="245">
        <v>2198.2399999999998</v>
      </c>
    </row>
    <row r="1374" spans="1:4" x14ac:dyDescent="0.25">
      <c r="A1374" s="243">
        <v>83716</v>
      </c>
      <c r="B1374" s="242" t="s">
        <v>1336</v>
      </c>
      <c r="C1374" s="242" t="s">
        <v>239</v>
      </c>
      <c r="D1374" s="244">
        <v>489.91</v>
      </c>
    </row>
    <row r="1375" spans="1:4" x14ac:dyDescent="0.25">
      <c r="A1375" s="243">
        <v>97933</v>
      </c>
      <c r="B1375" s="242" t="s">
        <v>10589</v>
      </c>
      <c r="C1375" s="242" t="s">
        <v>239</v>
      </c>
      <c r="D1375" s="244">
        <v>918.32</v>
      </c>
    </row>
    <row r="1376" spans="1:4" x14ac:dyDescent="0.25">
      <c r="A1376" s="243">
        <v>97934</v>
      </c>
      <c r="B1376" s="242" t="s">
        <v>10590</v>
      </c>
      <c r="C1376" s="242" t="s">
        <v>239</v>
      </c>
      <c r="D1376" s="245">
        <v>1905.24</v>
      </c>
    </row>
    <row r="1377" spans="1:4" x14ac:dyDescent="0.25">
      <c r="A1377" s="243">
        <v>97935</v>
      </c>
      <c r="B1377" s="242" t="s">
        <v>10591</v>
      </c>
      <c r="C1377" s="242" t="s">
        <v>239</v>
      </c>
      <c r="D1377" s="244">
        <v>715.35</v>
      </c>
    </row>
    <row r="1378" spans="1:4" x14ac:dyDescent="0.25">
      <c r="A1378" s="243">
        <v>97936</v>
      </c>
      <c r="B1378" s="242" t="s">
        <v>10592</v>
      </c>
      <c r="C1378" s="242" t="s">
        <v>239</v>
      </c>
      <c r="D1378" s="245">
        <v>1535.98</v>
      </c>
    </row>
    <row r="1379" spans="1:4" x14ac:dyDescent="0.25">
      <c r="A1379" s="243">
        <v>97947</v>
      </c>
      <c r="B1379" s="242" t="s">
        <v>10593</v>
      </c>
      <c r="C1379" s="242" t="s">
        <v>239</v>
      </c>
      <c r="D1379" s="245">
        <v>1480.66</v>
      </c>
    </row>
    <row r="1380" spans="1:4" x14ac:dyDescent="0.25">
      <c r="A1380" s="243">
        <v>97948</v>
      </c>
      <c r="B1380" s="242" t="s">
        <v>10594</v>
      </c>
      <c r="C1380" s="242" t="s">
        <v>239</v>
      </c>
      <c r="D1380" s="245">
        <v>2734.66</v>
      </c>
    </row>
    <row r="1381" spans="1:4" x14ac:dyDescent="0.25">
      <c r="A1381" s="243">
        <v>97949</v>
      </c>
      <c r="B1381" s="242" t="s">
        <v>10595</v>
      </c>
      <c r="C1381" s="242" t="s">
        <v>239</v>
      </c>
      <c r="D1381" s="245">
        <v>1441.66</v>
      </c>
    </row>
    <row r="1382" spans="1:4" x14ac:dyDescent="0.25">
      <c r="A1382" s="243">
        <v>97950</v>
      </c>
      <c r="B1382" s="242" t="s">
        <v>10596</v>
      </c>
      <c r="C1382" s="242" t="s">
        <v>239</v>
      </c>
      <c r="D1382" s="245">
        <v>2536.21</v>
      </c>
    </row>
    <row r="1383" spans="1:4" x14ac:dyDescent="0.25">
      <c r="A1383" s="243">
        <v>97951</v>
      </c>
      <c r="B1383" s="242" t="s">
        <v>10597</v>
      </c>
      <c r="C1383" s="242" t="s">
        <v>239</v>
      </c>
      <c r="D1383" s="245">
        <v>2343.02</v>
      </c>
    </row>
    <row r="1384" spans="1:4" x14ac:dyDescent="0.25">
      <c r="A1384" s="243">
        <v>97952</v>
      </c>
      <c r="B1384" s="242" t="s">
        <v>10598</v>
      </c>
      <c r="C1384" s="242" t="s">
        <v>239</v>
      </c>
      <c r="D1384" s="245">
        <v>4052.05</v>
      </c>
    </row>
    <row r="1385" spans="1:4" x14ac:dyDescent="0.25">
      <c r="A1385" s="243">
        <v>97953</v>
      </c>
      <c r="B1385" s="242" t="s">
        <v>10599</v>
      </c>
      <c r="C1385" s="242" t="s">
        <v>239</v>
      </c>
      <c r="D1385" s="245">
        <v>1045.1300000000001</v>
      </c>
    </row>
    <row r="1386" spans="1:4" x14ac:dyDescent="0.25">
      <c r="A1386" s="243">
        <v>97955</v>
      </c>
      <c r="B1386" s="242" t="s">
        <v>10600</v>
      </c>
      <c r="C1386" s="242" t="s">
        <v>239</v>
      </c>
      <c r="D1386" s="245">
        <v>2299.9899999999998</v>
      </c>
    </row>
    <row r="1387" spans="1:4" x14ac:dyDescent="0.25">
      <c r="A1387" s="243">
        <v>97956</v>
      </c>
      <c r="B1387" s="242" t="s">
        <v>10601</v>
      </c>
      <c r="C1387" s="242" t="s">
        <v>239</v>
      </c>
      <c r="D1387" s="245">
        <v>1059.1600000000001</v>
      </c>
    </row>
    <row r="1388" spans="1:4" x14ac:dyDescent="0.25">
      <c r="A1388" s="243">
        <v>97957</v>
      </c>
      <c r="B1388" s="242" t="s">
        <v>10602</v>
      </c>
      <c r="C1388" s="242" t="s">
        <v>239</v>
      </c>
      <c r="D1388" s="245">
        <v>1911.31</v>
      </c>
    </row>
    <row r="1389" spans="1:4" x14ac:dyDescent="0.25">
      <c r="A1389" s="243">
        <v>97961</v>
      </c>
      <c r="B1389" s="242" t="s">
        <v>10603</v>
      </c>
      <c r="C1389" s="242" t="s">
        <v>239</v>
      </c>
      <c r="D1389" s="245">
        <v>1788.58</v>
      </c>
    </row>
    <row r="1390" spans="1:4" x14ac:dyDescent="0.25">
      <c r="A1390" s="243">
        <v>97973</v>
      </c>
      <c r="B1390" s="242" t="s">
        <v>10604</v>
      </c>
      <c r="C1390" s="242" t="s">
        <v>239</v>
      </c>
      <c r="D1390" s="245">
        <v>3406.97</v>
      </c>
    </row>
    <row r="1391" spans="1:4" x14ac:dyDescent="0.25">
      <c r="A1391" s="243">
        <v>97974</v>
      </c>
      <c r="B1391" s="242" t="s">
        <v>10605</v>
      </c>
      <c r="C1391" s="242" t="s">
        <v>239</v>
      </c>
      <c r="D1391" s="244">
        <v>376.96</v>
      </c>
    </row>
    <row r="1392" spans="1:4" x14ac:dyDescent="0.25">
      <c r="A1392" s="243">
        <v>97975</v>
      </c>
      <c r="B1392" s="242" t="s">
        <v>10606</v>
      </c>
      <c r="C1392" s="242" t="s">
        <v>239</v>
      </c>
      <c r="D1392" s="244">
        <v>391.87</v>
      </c>
    </row>
    <row r="1393" spans="1:4" x14ac:dyDescent="0.25">
      <c r="A1393" s="243">
        <v>97976</v>
      </c>
      <c r="B1393" s="242" t="s">
        <v>10607</v>
      </c>
      <c r="C1393" s="242" t="s">
        <v>239</v>
      </c>
      <c r="D1393" s="244">
        <v>880.54</v>
      </c>
    </row>
    <row r="1394" spans="1:4" x14ac:dyDescent="0.25">
      <c r="A1394" s="243">
        <v>97977</v>
      </c>
      <c r="B1394" s="242" t="s">
        <v>10608</v>
      </c>
      <c r="C1394" s="242" t="s">
        <v>239</v>
      </c>
      <c r="D1394" s="245">
        <v>1253.03</v>
      </c>
    </row>
    <row r="1395" spans="1:4" x14ac:dyDescent="0.25">
      <c r="A1395" s="243">
        <v>97978</v>
      </c>
      <c r="B1395" s="242" t="s">
        <v>10609</v>
      </c>
      <c r="C1395" s="242" t="s">
        <v>239</v>
      </c>
      <c r="D1395" s="244">
        <v>737.9</v>
      </c>
    </row>
    <row r="1396" spans="1:4" x14ac:dyDescent="0.25">
      <c r="A1396" s="243">
        <v>97980</v>
      </c>
      <c r="B1396" s="242" t="s">
        <v>10610</v>
      </c>
      <c r="C1396" s="242" t="s">
        <v>239</v>
      </c>
      <c r="D1396" s="245">
        <v>1648.39</v>
      </c>
    </row>
    <row r="1397" spans="1:4" x14ac:dyDescent="0.25">
      <c r="A1397" s="243">
        <v>97981</v>
      </c>
      <c r="B1397" s="242" t="s">
        <v>10611</v>
      </c>
      <c r="C1397" s="242" t="s">
        <v>187</v>
      </c>
      <c r="D1397" s="244">
        <v>942.02</v>
      </c>
    </row>
    <row r="1398" spans="1:4" x14ac:dyDescent="0.25">
      <c r="A1398" s="243">
        <v>97983</v>
      </c>
      <c r="B1398" s="242" t="s">
        <v>10612</v>
      </c>
      <c r="C1398" s="242" t="s">
        <v>187</v>
      </c>
      <c r="D1398" s="244">
        <v>434.23</v>
      </c>
    </row>
    <row r="1399" spans="1:4" x14ac:dyDescent="0.25">
      <c r="A1399" s="243">
        <v>97985</v>
      </c>
      <c r="B1399" s="242" t="s">
        <v>10613</v>
      </c>
      <c r="C1399" s="242" t="s">
        <v>187</v>
      </c>
      <c r="D1399" s="245">
        <v>1138.01</v>
      </c>
    </row>
    <row r="1400" spans="1:4" x14ac:dyDescent="0.25">
      <c r="A1400" s="243">
        <v>97987</v>
      </c>
      <c r="B1400" s="242" t="s">
        <v>10614</v>
      </c>
      <c r="C1400" s="242" t="s">
        <v>187</v>
      </c>
      <c r="D1400" s="244">
        <v>580.44000000000005</v>
      </c>
    </row>
    <row r="1401" spans="1:4" x14ac:dyDescent="0.25">
      <c r="A1401" s="243">
        <v>97988</v>
      </c>
      <c r="B1401" s="242" t="s">
        <v>10615</v>
      </c>
      <c r="C1401" s="242" t="s">
        <v>239</v>
      </c>
      <c r="D1401" s="245">
        <v>2460.64</v>
      </c>
    </row>
    <row r="1402" spans="1:4" x14ac:dyDescent="0.25">
      <c r="A1402" s="243">
        <v>97989</v>
      </c>
      <c r="B1402" s="242" t="s">
        <v>10616</v>
      </c>
      <c r="C1402" s="242" t="s">
        <v>187</v>
      </c>
      <c r="D1402" s="245">
        <v>1334.02</v>
      </c>
    </row>
    <row r="1403" spans="1:4" x14ac:dyDescent="0.25">
      <c r="A1403" s="243">
        <v>97991</v>
      </c>
      <c r="B1403" s="242" t="s">
        <v>10617</v>
      </c>
      <c r="C1403" s="242" t="s">
        <v>187</v>
      </c>
      <c r="D1403" s="244">
        <v>822.42</v>
      </c>
    </row>
    <row r="1404" spans="1:4" x14ac:dyDescent="0.25">
      <c r="A1404" s="243">
        <v>97992</v>
      </c>
      <c r="B1404" s="242" t="s">
        <v>10618</v>
      </c>
      <c r="C1404" s="242" t="s">
        <v>239</v>
      </c>
      <c r="D1404" s="245">
        <v>3190.85</v>
      </c>
    </row>
    <row r="1405" spans="1:4" x14ac:dyDescent="0.25">
      <c r="A1405" s="243">
        <v>97993</v>
      </c>
      <c r="B1405" s="242" t="s">
        <v>10619</v>
      </c>
      <c r="C1405" s="242" t="s">
        <v>187</v>
      </c>
      <c r="D1405" s="245">
        <v>1628.05</v>
      </c>
    </row>
    <row r="1406" spans="1:4" x14ac:dyDescent="0.25">
      <c r="A1406" s="243">
        <v>97994</v>
      </c>
      <c r="B1406" s="242" t="s">
        <v>10620</v>
      </c>
      <c r="C1406" s="242" t="s">
        <v>239</v>
      </c>
      <c r="D1406" s="245">
        <v>2025.07</v>
      </c>
    </row>
    <row r="1407" spans="1:4" x14ac:dyDescent="0.25">
      <c r="A1407" s="243">
        <v>97995</v>
      </c>
      <c r="B1407" s="242" t="s">
        <v>10621</v>
      </c>
      <c r="C1407" s="242" t="s">
        <v>187</v>
      </c>
      <c r="D1407" s="244">
        <v>933.33</v>
      </c>
    </row>
    <row r="1408" spans="1:4" x14ac:dyDescent="0.25">
      <c r="A1408" s="243">
        <v>97996</v>
      </c>
      <c r="B1408" s="242" t="s">
        <v>10622</v>
      </c>
      <c r="C1408" s="242" t="s">
        <v>239</v>
      </c>
      <c r="D1408" s="245">
        <v>2576.04</v>
      </c>
    </row>
    <row r="1409" spans="1:4" x14ac:dyDescent="0.25">
      <c r="A1409" s="243">
        <v>97997</v>
      </c>
      <c r="B1409" s="242" t="s">
        <v>10623</v>
      </c>
      <c r="C1409" s="242" t="s">
        <v>187</v>
      </c>
      <c r="D1409" s="245">
        <v>1113.51</v>
      </c>
    </row>
    <row r="1410" spans="1:4" x14ac:dyDescent="0.25">
      <c r="A1410" s="243">
        <v>97999</v>
      </c>
      <c r="B1410" s="242" t="s">
        <v>10624</v>
      </c>
      <c r="C1410" s="242" t="s">
        <v>187</v>
      </c>
      <c r="D1410" s="245">
        <v>1293.71</v>
      </c>
    </row>
    <row r="1411" spans="1:4" x14ac:dyDescent="0.25">
      <c r="A1411" s="243">
        <v>98001</v>
      </c>
      <c r="B1411" s="242" t="s">
        <v>10625</v>
      </c>
      <c r="C1411" s="242" t="s">
        <v>187</v>
      </c>
      <c r="D1411" s="245">
        <v>1473.89</v>
      </c>
    </row>
    <row r="1412" spans="1:4" x14ac:dyDescent="0.25">
      <c r="A1412" s="243">
        <v>98002</v>
      </c>
      <c r="B1412" s="242" t="s">
        <v>10626</v>
      </c>
      <c r="C1412" s="242" t="s">
        <v>239</v>
      </c>
      <c r="D1412" s="245">
        <v>4251.03</v>
      </c>
    </row>
    <row r="1413" spans="1:4" x14ac:dyDescent="0.25">
      <c r="A1413" s="243">
        <v>98003</v>
      </c>
      <c r="B1413" s="242" t="s">
        <v>10627</v>
      </c>
      <c r="C1413" s="242" t="s">
        <v>187</v>
      </c>
      <c r="D1413" s="245">
        <v>1654.13</v>
      </c>
    </row>
    <row r="1414" spans="1:4" x14ac:dyDescent="0.25">
      <c r="A1414" s="243">
        <v>98005</v>
      </c>
      <c r="B1414" s="242" t="s">
        <v>10628</v>
      </c>
      <c r="C1414" s="242" t="s">
        <v>187</v>
      </c>
      <c r="D1414" s="245">
        <v>1834.33</v>
      </c>
    </row>
    <row r="1415" spans="1:4" x14ac:dyDescent="0.25">
      <c r="A1415" s="243">
        <v>98006</v>
      </c>
      <c r="B1415" s="242" t="s">
        <v>10629</v>
      </c>
      <c r="C1415" s="242" t="s">
        <v>239</v>
      </c>
      <c r="D1415" s="245">
        <v>5356.05</v>
      </c>
    </row>
    <row r="1416" spans="1:4" x14ac:dyDescent="0.25">
      <c r="A1416" s="243">
        <v>98007</v>
      </c>
      <c r="B1416" s="242" t="s">
        <v>10630</v>
      </c>
      <c r="C1416" s="242" t="s">
        <v>187</v>
      </c>
      <c r="D1416" s="245">
        <v>2014.51</v>
      </c>
    </row>
    <row r="1417" spans="1:4" x14ac:dyDescent="0.25">
      <c r="A1417" s="243">
        <v>98008</v>
      </c>
      <c r="B1417" s="242" t="s">
        <v>10631</v>
      </c>
      <c r="C1417" s="242" t="s">
        <v>239</v>
      </c>
      <c r="D1417" s="245">
        <v>3220.55</v>
      </c>
    </row>
    <row r="1418" spans="1:4" x14ac:dyDescent="0.25">
      <c r="A1418" s="243">
        <v>98009</v>
      </c>
      <c r="B1418" s="242" t="s">
        <v>10632</v>
      </c>
      <c r="C1418" s="242" t="s">
        <v>187</v>
      </c>
      <c r="D1418" s="245">
        <v>1293.71</v>
      </c>
    </row>
    <row r="1419" spans="1:4" x14ac:dyDescent="0.25">
      <c r="A1419" s="243">
        <v>98010</v>
      </c>
      <c r="B1419" s="242" t="s">
        <v>10633</v>
      </c>
      <c r="C1419" s="242" t="s">
        <v>239</v>
      </c>
      <c r="D1419" s="245">
        <v>3941.02</v>
      </c>
    </row>
    <row r="1420" spans="1:4" x14ac:dyDescent="0.25">
      <c r="A1420" s="243">
        <v>98011</v>
      </c>
      <c r="B1420" s="242" t="s">
        <v>10634</v>
      </c>
      <c r="C1420" s="242" t="s">
        <v>187</v>
      </c>
      <c r="D1420" s="245">
        <v>1473.89</v>
      </c>
    </row>
    <row r="1421" spans="1:4" x14ac:dyDescent="0.25">
      <c r="A1421" s="243">
        <v>98012</v>
      </c>
      <c r="B1421" s="242" t="s">
        <v>10635</v>
      </c>
      <c r="C1421" s="242" t="s">
        <v>239</v>
      </c>
      <c r="D1421" s="245">
        <v>4643.72</v>
      </c>
    </row>
    <row r="1422" spans="1:4" x14ac:dyDescent="0.25">
      <c r="A1422" s="243">
        <v>98013</v>
      </c>
      <c r="B1422" s="242" t="s">
        <v>10636</v>
      </c>
      <c r="C1422" s="242" t="s">
        <v>187</v>
      </c>
      <c r="D1422" s="245">
        <v>1654.13</v>
      </c>
    </row>
    <row r="1423" spans="1:4" x14ac:dyDescent="0.25">
      <c r="A1423" s="243">
        <v>98014</v>
      </c>
      <c r="B1423" s="242" t="s">
        <v>10637</v>
      </c>
      <c r="C1423" s="242" t="s">
        <v>239</v>
      </c>
      <c r="D1423" s="245">
        <v>5346.41</v>
      </c>
    </row>
    <row r="1424" spans="1:4" x14ac:dyDescent="0.25">
      <c r="A1424" s="243">
        <v>98015</v>
      </c>
      <c r="B1424" s="242" t="s">
        <v>10638</v>
      </c>
      <c r="C1424" s="242" t="s">
        <v>187</v>
      </c>
      <c r="D1424" s="245">
        <v>1834.33</v>
      </c>
    </row>
    <row r="1425" spans="1:4" x14ac:dyDescent="0.25">
      <c r="A1425" s="243">
        <v>98016</v>
      </c>
      <c r="B1425" s="242" t="s">
        <v>10639</v>
      </c>
      <c r="C1425" s="242" t="s">
        <v>239</v>
      </c>
      <c r="D1425" s="245">
        <v>6052.69</v>
      </c>
    </row>
    <row r="1426" spans="1:4" x14ac:dyDescent="0.25">
      <c r="A1426" s="243">
        <v>98017</v>
      </c>
      <c r="B1426" s="242" t="s">
        <v>10640</v>
      </c>
      <c r="C1426" s="242" t="s">
        <v>187</v>
      </c>
      <c r="D1426" s="245">
        <v>2014.51</v>
      </c>
    </row>
    <row r="1427" spans="1:4" x14ac:dyDescent="0.25">
      <c r="A1427" s="243">
        <v>98018</v>
      </c>
      <c r="B1427" s="242" t="s">
        <v>10641</v>
      </c>
      <c r="C1427" s="242" t="s">
        <v>239</v>
      </c>
      <c r="D1427" s="245">
        <v>6751.82</v>
      </c>
    </row>
    <row r="1428" spans="1:4" x14ac:dyDescent="0.25">
      <c r="A1428" s="243">
        <v>98019</v>
      </c>
      <c r="B1428" s="242" t="s">
        <v>10642</v>
      </c>
      <c r="C1428" s="242" t="s">
        <v>187</v>
      </c>
      <c r="D1428" s="245">
        <v>2211.81</v>
      </c>
    </row>
    <row r="1429" spans="1:4" x14ac:dyDescent="0.25">
      <c r="A1429" s="243">
        <v>98020</v>
      </c>
      <c r="B1429" s="242" t="s">
        <v>10643</v>
      </c>
      <c r="C1429" s="242" t="s">
        <v>239</v>
      </c>
      <c r="D1429" s="245">
        <v>4782.32</v>
      </c>
    </row>
    <row r="1430" spans="1:4" x14ac:dyDescent="0.25">
      <c r="A1430" s="243">
        <v>98021</v>
      </c>
      <c r="B1430" s="242" t="s">
        <v>10644</v>
      </c>
      <c r="C1430" s="242" t="s">
        <v>187</v>
      </c>
      <c r="D1430" s="245">
        <v>1671.29</v>
      </c>
    </row>
    <row r="1431" spans="1:4" x14ac:dyDescent="0.25">
      <c r="A1431" s="243">
        <v>98022</v>
      </c>
      <c r="B1431" s="242" t="s">
        <v>10645</v>
      </c>
      <c r="C1431" s="242" t="s">
        <v>239</v>
      </c>
      <c r="D1431" s="245">
        <v>5628.95</v>
      </c>
    </row>
    <row r="1432" spans="1:4" x14ac:dyDescent="0.25">
      <c r="A1432" s="243">
        <v>98023</v>
      </c>
      <c r="B1432" s="242" t="s">
        <v>10646</v>
      </c>
      <c r="C1432" s="242" t="s">
        <v>187</v>
      </c>
      <c r="D1432" s="245">
        <v>1851.43</v>
      </c>
    </row>
    <row r="1433" spans="1:4" x14ac:dyDescent="0.25">
      <c r="A1433" s="243">
        <v>98024</v>
      </c>
      <c r="B1433" s="242" t="s">
        <v>10647</v>
      </c>
      <c r="C1433" s="242" t="s">
        <v>239</v>
      </c>
      <c r="D1433" s="245">
        <v>6510.85</v>
      </c>
    </row>
    <row r="1434" spans="1:4" x14ac:dyDescent="0.25">
      <c r="A1434" s="243">
        <v>98025</v>
      </c>
      <c r="B1434" s="242" t="s">
        <v>10648</v>
      </c>
      <c r="C1434" s="242" t="s">
        <v>187</v>
      </c>
      <c r="D1434" s="245">
        <v>2031.65</v>
      </c>
    </row>
    <row r="1435" spans="1:4" x14ac:dyDescent="0.25">
      <c r="A1435" s="243">
        <v>98026</v>
      </c>
      <c r="B1435" s="242" t="s">
        <v>10649</v>
      </c>
      <c r="C1435" s="242" t="s">
        <v>239</v>
      </c>
      <c r="D1435" s="245">
        <v>7358.39</v>
      </c>
    </row>
    <row r="1436" spans="1:4" x14ac:dyDescent="0.25">
      <c r="A1436" s="243">
        <v>98027</v>
      </c>
      <c r="B1436" s="242" t="s">
        <v>10650</v>
      </c>
      <c r="C1436" s="242" t="s">
        <v>187</v>
      </c>
      <c r="D1436" s="245">
        <v>2211.81</v>
      </c>
    </row>
    <row r="1437" spans="1:4" x14ac:dyDescent="0.25">
      <c r="A1437" s="243">
        <v>98028</v>
      </c>
      <c r="B1437" s="242" t="s">
        <v>10651</v>
      </c>
      <c r="C1437" s="242" t="s">
        <v>239</v>
      </c>
      <c r="D1437" s="245">
        <v>8205.99</v>
      </c>
    </row>
    <row r="1438" spans="1:4" x14ac:dyDescent="0.25">
      <c r="A1438" s="243">
        <v>98029</v>
      </c>
      <c r="B1438" s="242" t="s">
        <v>10652</v>
      </c>
      <c r="C1438" s="242" t="s">
        <v>187</v>
      </c>
      <c r="D1438" s="245">
        <v>2395.5700000000002</v>
      </c>
    </row>
    <row r="1439" spans="1:4" x14ac:dyDescent="0.25">
      <c r="A1439" s="243">
        <v>98030</v>
      </c>
      <c r="B1439" s="242" t="s">
        <v>10653</v>
      </c>
      <c r="C1439" s="242" t="s">
        <v>239</v>
      </c>
      <c r="D1439" s="245">
        <v>6684.61</v>
      </c>
    </row>
    <row r="1440" spans="1:4" x14ac:dyDescent="0.25">
      <c r="A1440" s="243">
        <v>98031</v>
      </c>
      <c r="B1440" s="242" t="s">
        <v>10654</v>
      </c>
      <c r="C1440" s="242" t="s">
        <v>187</v>
      </c>
      <c r="D1440" s="245">
        <v>2035.22</v>
      </c>
    </row>
    <row r="1441" spans="1:4" x14ac:dyDescent="0.25">
      <c r="A1441" s="243">
        <v>98032</v>
      </c>
      <c r="B1441" s="242" t="s">
        <v>10655</v>
      </c>
      <c r="C1441" s="242" t="s">
        <v>239</v>
      </c>
      <c r="D1441" s="245">
        <v>7710.07</v>
      </c>
    </row>
    <row r="1442" spans="1:4" x14ac:dyDescent="0.25">
      <c r="A1442" s="243">
        <v>98033</v>
      </c>
      <c r="B1442" s="242" t="s">
        <v>10656</v>
      </c>
      <c r="C1442" s="242" t="s">
        <v>187</v>
      </c>
      <c r="D1442" s="245">
        <v>2215.38</v>
      </c>
    </row>
    <row r="1443" spans="1:4" x14ac:dyDescent="0.25">
      <c r="A1443" s="243">
        <v>98034</v>
      </c>
      <c r="B1443" s="242" t="s">
        <v>10657</v>
      </c>
      <c r="C1443" s="242" t="s">
        <v>239</v>
      </c>
      <c r="D1443" s="245">
        <v>8735.4699999999993</v>
      </c>
    </row>
    <row r="1444" spans="1:4" x14ac:dyDescent="0.25">
      <c r="A1444" s="243">
        <v>98035</v>
      </c>
      <c r="B1444" s="242" t="s">
        <v>10658</v>
      </c>
      <c r="C1444" s="242" t="s">
        <v>187</v>
      </c>
      <c r="D1444" s="245">
        <v>2395.5700000000002</v>
      </c>
    </row>
    <row r="1445" spans="1:4" x14ac:dyDescent="0.25">
      <c r="A1445" s="243">
        <v>98036</v>
      </c>
      <c r="B1445" s="242" t="s">
        <v>10659</v>
      </c>
      <c r="C1445" s="242" t="s">
        <v>239</v>
      </c>
      <c r="D1445" s="245">
        <v>9760.9</v>
      </c>
    </row>
    <row r="1446" spans="1:4" x14ac:dyDescent="0.25">
      <c r="A1446" s="243">
        <v>98037</v>
      </c>
      <c r="B1446" s="242" t="s">
        <v>10660</v>
      </c>
      <c r="C1446" s="242" t="s">
        <v>187</v>
      </c>
      <c r="D1446" s="245">
        <v>2579.31</v>
      </c>
    </row>
    <row r="1447" spans="1:4" x14ac:dyDescent="0.25">
      <c r="A1447" s="243">
        <v>98038</v>
      </c>
      <c r="B1447" s="242" t="s">
        <v>10661</v>
      </c>
      <c r="C1447" s="242" t="s">
        <v>239</v>
      </c>
      <c r="D1447" s="245">
        <v>8925.86</v>
      </c>
    </row>
    <row r="1448" spans="1:4" x14ac:dyDescent="0.25">
      <c r="A1448" s="243">
        <v>98039</v>
      </c>
      <c r="B1448" s="242" t="s">
        <v>10662</v>
      </c>
      <c r="C1448" s="242" t="s">
        <v>187</v>
      </c>
      <c r="D1448" s="245">
        <v>2399.13</v>
      </c>
    </row>
    <row r="1449" spans="1:4" x14ac:dyDescent="0.25">
      <c r="A1449" s="243">
        <v>98040</v>
      </c>
      <c r="B1449" s="242" t="s">
        <v>10663</v>
      </c>
      <c r="C1449" s="242" t="s">
        <v>239</v>
      </c>
      <c r="D1449" s="245">
        <v>10108.629999999999</v>
      </c>
    </row>
    <row r="1450" spans="1:4" x14ac:dyDescent="0.25">
      <c r="A1450" s="243">
        <v>98041</v>
      </c>
      <c r="B1450" s="242" t="s">
        <v>10664</v>
      </c>
      <c r="C1450" s="242" t="s">
        <v>187</v>
      </c>
      <c r="D1450" s="245">
        <v>2579.31</v>
      </c>
    </row>
    <row r="1451" spans="1:4" x14ac:dyDescent="0.25">
      <c r="A1451" s="243">
        <v>98042</v>
      </c>
      <c r="B1451" s="242" t="s">
        <v>10665</v>
      </c>
      <c r="C1451" s="242" t="s">
        <v>239</v>
      </c>
      <c r="D1451" s="245">
        <v>11291.37</v>
      </c>
    </row>
    <row r="1452" spans="1:4" x14ac:dyDescent="0.25">
      <c r="A1452" s="243">
        <v>98043</v>
      </c>
      <c r="B1452" s="242" t="s">
        <v>10666</v>
      </c>
      <c r="C1452" s="242" t="s">
        <v>187</v>
      </c>
      <c r="D1452" s="245">
        <v>2763.1</v>
      </c>
    </row>
    <row r="1453" spans="1:4" x14ac:dyDescent="0.25">
      <c r="A1453" s="243">
        <v>98044</v>
      </c>
      <c r="B1453" s="242" t="s">
        <v>10667</v>
      </c>
      <c r="C1453" s="242" t="s">
        <v>239</v>
      </c>
      <c r="D1453" s="245">
        <v>11474.9</v>
      </c>
    </row>
    <row r="1454" spans="1:4" x14ac:dyDescent="0.25">
      <c r="A1454" s="243">
        <v>98045</v>
      </c>
      <c r="B1454" s="242" t="s">
        <v>10668</v>
      </c>
      <c r="C1454" s="242" t="s">
        <v>187</v>
      </c>
      <c r="D1454" s="245">
        <v>2763.1</v>
      </c>
    </row>
    <row r="1455" spans="1:4" x14ac:dyDescent="0.25">
      <c r="A1455" s="243">
        <v>98046</v>
      </c>
      <c r="B1455" s="242" t="s">
        <v>10669</v>
      </c>
      <c r="C1455" s="242" t="s">
        <v>239</v>
      </c>
      <c r="D1455" s="245">
        <v>12821.79</v>
      </c>
    </row>
    <row r="1456" spans="1:4" x14ac:dyDescent="0.25">
      <c r="A1456" s="243">
        <v>98047</v>
      </c>
      <c r="B1456" s="242" t="s">
        <v>10670</v>
      </c>
      <c r="C1456" s="242" t="s">
        <v>187</v>
      </c>
      <c r="D1456" s="245">
        <v>2946.86</v>
      </c>
    </row>
    <row r="1457" spans="1:4" x14ac:dyDescent="0.25">
      <c r="A1457" s="243">
        <v>98048</v>
      </c>
      <c r="B1457" s="242" t="s">
        <v>10671</v>
      </c>
      <c r="C1457" s="242" t="s">
        <v>239</v>
      </c>
      <c r="D1457" s="245">
        <v>14979.03</v>
      </c>
    </row>
    <row r="1458" spans="1:4" x14ac:dyDescent="0.25">
      <c r="A1458" s="243">
        <v>98049</v>
      </c>
      <c r="B1458" s="242" t="s">
        <v>10672</v>
      </c>
      <c r="C1458" s="242" t="s">
        <v>187</v>
      </c>
      <c r="D1458" s="245">
        <v>3095.65</v>
      </c>
    </row>
    <row r="1459" spans="1:4" x14ac:dyDescent="0.25">
      <c r="A1459" s="243">
        <v>98050</v>
      </c>
      <c r="B1459" s="242" t="s">
        <v>10673</v>
      </c>
      <c r="C1459" s="242" t="s">
        <v>187</v>
      </c>
      <c r="D1459" s="244">
        <v>241.28</v>
      </c>
    </row>
    <row r="1460" spans="1:4" x14ac:dyDescent="0.25">
      <c r="A1460" s="243">
        <v>98051</v>
      </c>
      <c r="B1460" s="242" t="s">
        <v>10674</v>
      </c>
      <c r="C1460" s="242" t="s">
        <v>187</v>
      </c>
      <c r="D1460" s="244">
        <v>747.64</v>
      </c>
    </row>
    <row r="1461" spans="1:4" x14ac:dyDescent="0.25">
      <c r="A1461" s="243">
        <v>98405</v>
      </c>
      <c r="B1461" s="242" t="s">
        <v>10675</v>
      </c>
      <c r="C1461" s="242" t="s">
        <v>239</v>
      </c>
      <c r="D1461" s="245">
        <v>2052.33</v>
      </c>
    </row>
    <row r="1462" spans="1:4" x14ac:dyDescent="0.25">
      <c r="A1462" s="243">
        <v>98406</v>
      </c>
      <c r="B1462" s="242" t="s">
        <v>10676</v>
      </c>
      <c r="C1462" s="242" t="s">
        <v>239</v>
      </c>
      <c r="D1462" s="245">
        <v>4804.7700000000004</v>
      </c>
    </row>
    <row r="1463" spans="1:4" x14ac:dyDescent="0.25">
      <c r="A1463" s="243">
        <v>98407</v>
      </c>
      <c r="B1463" s="242" t="s">
        <v>10677</v>
      </c>
      <c r="C1463" s="242" t="s">
        <v>239</v>
      </c>
      <c r="D1463" s="245">
        <v>3126.87</v>
      </c>
    </row>
    <row r="1464" spans="1:4" x14ac:dyDescent="0.25">
      <c r="A1464" s="243">
        <v>98408</v>
      </c>
      <c r="B1464" s="242" t="s">
        <v>10678</v>
      </c>
      <c r="C1464" s="242" t="s">
        <v>239</v>
      </c>
      <c r="D1464" s="245">
        <v>3677.79</v>
      </c>
    </row>
    <row r="1465" spans="1:4" x14ac:dyDescent="0.25">
      <c r="A1465" s="243">
        <v>98409</v>
      </c>
      <c r="B1465" s="242" t="s">
        <v>10679</v>
      </c>
      <c r="C1465" s="242" t="s">
        <v>187</v>
      </c>
      <c r="D1465" s="244">
        <v>327.51</v>
      </c>
    </row>
    <row r="1466" spans="1:4" x14ac:dyDescent="0.25">
      <c r="A1466" s="243">
        <v>98410</v>
      </c>
      <c r="B1466" s="242" t="s">
        <v>10680</v>
      </c>
      <c r="C1466" s="242" t="s">
        <v>239</v>
      </c>
      <c r="D1466" s="244">
        <v>997.09</v>
      </c>
    </row>
    <row r="1467" spans="1:4" x14ac:dyDescent="0.25">
      <c r="A1467" s="243">
        <v>98414</v>
      </c>
      <c r="B1467" s="242" t="s">
        <v>10681</v>
      </c>
      <c r="C1467" s="242" t="s">
        <v>239</v>
      </c>
      <c r="D1467" s="244">
        <v>985.93</v>
      </c>
    </row>
    <row r="1468" spans="1:4" x14ac:dyDescent="0.25">
      <c r="A1468" s="243">
        <v>98415</v>
      </c>
      <c r="B1468" s="242" t="s">
        <v>1337</v>
      </c>
      <c r="C1468" s="242" t="s">
        <v>239</v>
      </c>
      <c r="D1468" s="245">
        <v>1124.96</v>
      </c>
    </row>
    <row r="1469" spans="1:4" x14ac:dyDescent="0.25">
      <c r="A1469" s="243">
        <v>98416</v>
      </c>
      <c r="B1469" s="242" t="s">
        <v>1338</v>
      </c>
      <c r="C1469" s="242" t="s">
        <v>239</v>
      </c>
      <c r="D1469" s="245">
        <v>1203.04</v>
      </c>
    </row>
    <row r="1470" spans="1:4" x14ac:dyDescent="0.25">
      <c r="A1470" s="243">
        <v>98417</v>
      </c>
      <c r="B1470" s="242" t="s">
        <v>1339</v>
      </c>
      <c r="C1470" s="242" t="s">
        <v>239</v>
      </c>
      <c r="D1470" s="245">
        <v>1420.16</v>
      </c>
    </row>
    <row r="1471" spans="1:4" x14ac:dyDescent="0.25">
      <c r="A1471" s="243">
        <v>98418</v>
      </c>
      <c r="B1471" s="242" t="s">
        <v>1340</v>
      </c>
      <c r="C1471" s="242" t="s">
        <v>239</v>
      </c>
      <c r="D1471" s="245">
        <v>1540.8</v>
      </c>
    </row>
    <row r="1472" spans="1:4" x14ac:dyDescent="0.25">
      <c r="A1472" s="243">
        <v>98419</v>
      </c>
      <c r="B1472" s="242" t="s">
        <v>1341</v>
      </c>
      <c r="C1472" s="242" t="s">
        <v>239</v>
      </c>
      <c r="D1472" s="245">
        <v>1661.44</v>
      </c>
    </row>
    <row r="1473" spans="1:4" x14ac:dyDescent="0.25">
      <c r="A1473" s="243">
        <v>98420</v>
      </c>
      <c r="B1473" s="242" t="s">
        <v>1342</v>
      </c>
      <c r="C1473" s="242" t="s">
        <v>239</v>
      </c>
      <c r="D1473" s="245">
        <v>1700.99</v>
      </c>
    </row>
    <row r="1474" spans="1:4" x14ac:dyDescent="0.25">
      <c r="A1474" s="243">
        <v>98421</v>
      </c>
      <c r="B1474" s="242" t="s">
        <v>1343</v>
      </c>
      <c r="C1474" s="242" t="s">
        <v>239</v>
      </c>
      <c r="D1474" s="245">
        <v>1918.1</v>
      </c>
    </row>
    <row r="1475" spans="1:4" x14ac:dyDescent="0.25">
      <c r="A1475" s="243">
        <v>98422</v>
      </c>
      <c r="B1475" s="242" t="s">
        <v>1344</v>
      </c>
      <c r="C1475" s="242" t="s">
        <v>239</v>
      </c>
      <c r="D1475" s="245">
        <v>2135.2199999999998</v>
      </c>
    </row>
    <row r="1476" spans="1:4" x14ac:dyDescent="0.25">
      <c r="A1476" s="243">
        <v>98423</v>
      </c>
      <c r="B1476" s="242" t="s">
        <v>1345</v>
      </c>
      <c r="C1476" s="242" t="s">
        <v>239</v>
      </c>
      <c r="D1476" s="245">
        <v>2255.86</v>
      </c>
    </row>
    <row r="1477" spans="1:4" x14ac:dyDescent="0.25">
      <c r="A1477" s="243">
        <v>98424</v>
      </c>
      <c r="B1477" s="242" t="s">
        <v>1346</v>
      </c>
      <c r="C1477" s="242" t="s">
        <v>239</v>
      </c>
      <c r="D1477" s="245">
        <v>2376.5</v>
      </c>
    </row>
    <row r="1478" spans="1:4" x14ac:dyDescent="0.25">
      <c r="A1478" s="243">
        <v>98425</v>
      </c>
      <c r="B1478" s="242" t="s">
        <v>1347</v>
      </c>
      <c r="C1478" s="242" t="s">
        <v>239</v>
      </c>
      <c r="D1478" s="245">
        <v>2460.64</v>
      </c>
    </row>
    <row r="1479" spans="1:4" x14ac:dyDescent="0.25">
      <c r="A1479" s="243">
        <v>98426</v>
      </c>
      <c r="B1479" s="242" t="s">
        <v>1348</v>
      </c>
      <c r="C1479" s="242" t="s">
        <v>239</v>
      </c>
      <c r="D1479" s="245">
        <v>3127.65</v>
      </c>
    </row>
    <row r="1480" spans="1:4" x14ac:dyDescent="0.25">
      <c r="A1480" s="243">
        <v>98427</v>
      </c>
      <c r="B1480" s="242" t="s">
        <v>1349</v>
      </c>
      <c r="C1480" s="242" t="s">
        <v>239</v>
      </c>
      <c r="D1480" s="245">
        <v>3794.66</v>
      </c>
    </row>
    <row r="1481" spans="1:4" x14ac:dyDescent="0.25">
      <c r="A1481" s="243">
        <v>98428</v>
      </c>
      <c r="B1481" s="242" t="s">
        <v>1350</v>
      </c>
      <c r="C1481" s="242" t="s">
        <v>239</v>
      </c>
      <c r="D1481" s="245">
        <v>4168.4799999999996</v>
      </c>
    </row>
    <row r="1482" spans="1:4" x14ac:dyDescent="0.25">
      <c r="A1482" s="243">
        <v>98429</v>
      </c>
      <c r="B1482" s="242" t="s">
        <v>1351</v>
      </c>
      <c r="C1482" s="242" t="s">
        <v>239</v>
      </c>
      <c r="D1482" s="245">
        <v>4542.3</v>
      </c>
    </row>
    <row r="1483" spans="1:4" x14ac:dyDescent="0.25">
      <c r="A1483" s="243">
        <v>98430</v>
      </c>
      <c r="B1483" s="242" t="s">
        <v>1352</v>
      </c>
      <c r="C1483" s="242" t="s">
        <v>239</v>
      </c>
      <c r="D1483" s="245">
        <v>3175.7</v>
      </c>
    </row>
    <row r="1484" spans="1:4" x14ac:dyDescent="0.25">
      <c r="A1484" s="243">
        <v>98431</v>
      </c>
      <c r="B1484" s="242" t="s">
        <v>1353</v>
      </c>
      <c r="C1484" s="242" t="s">
        <v>239</v>
      </c>
      <c r="D1484" s="245">
        <v>3842.71</v>
      </c>
    </row>
    <row r="1485" spans="1:4" x14ac:dyDescent="0.25">
      <c r="A1485" s="243">
        <v>98432</v>
      </c>
      <c r="B1485" s="242" t="s">
        <v>1354</v>
      </c>
      <c r="C1485" s="242" t="s">
        <v>239</v>
      </c>
      <c r="D1485" s="245">
        <v>4509.72</v>
      </c>
    </row>
    <row r="1486" spans="1:4" x14ac:dyDescent="0.25">
      <c r="A1486" s="243">
        <v>98433</v>
      </c>
      <c r="B1486" s="242" t="s">
        <v>1355</v>
      </c>
      <c r="C1486" s="242" t="s">
        <v>239</v>
      </c>
      <c r="D1486" s="245">
        <v>4883.54</v>
      </c>
    </row>
    <row r="1487" spans="1:4" x14ac:dyDescent="0.25">
      <c r="A1487" s="243">
        <v>98434</v>
      </c>
      <c r="B1487" s="242" t="s">
        <v>1356</v>
      </c>
      <c r="C1487" s="242" t="s">
        <v>239</v>
      </c>
      <c r="D1487" s="245">
        <v>5257.36</v>
      </c>
    </row>
    <row r="1488" spans="1:4" x14ac:dyDescent="0.25">
      <c r="A1488" s="243">
        <v>99240</v>
      </c>
      <c r="B1488" s="242" t="s">
        <v>10682</v>
      </c>
      <c r="C1488" s="242" t="s">
        <v>187</v>
      </c>
      <c r="D1488" s="244">
        <v>577.9</v>
      </c>
    </row>
    <row r="1489" spans="1:4" x14ac:dyDescent="0.25">
      <c r="A1489" s="243">
        <v>99241</v>
      </c>
      <c r="B1489" s="242" t="s">
        <v>10683</v>
      </c>
      <c r="C1489" s="242" t="s">
        <v>187</v>
      </c>
      <c r="D1489" s="245">
        <v>1240.27</v>
      </c>
    </row>
    <row r="1490" spans="1:4" x14ac:dyDescent="0.25">
      <c r="A1490" s="243">
        <v>99242</v>
      </c>
      <c r="B1490" s="242" t="s">
        <v>10684</v>
      </c>
      <c r="C1490" s="242" t="s">
        <v>239</v>
      </c>
      <c r="D1490" s="245">
        <v>2387.9899999999998</v>
      </c>
    </row>
    <row r="1491" spans="1:4" x14ac:dyDescent="0.25">
      <c r="A1491" s="243">
        <v>99243</v>
      </c>
      <c r="B1491" s="242" t="s">
        <v>10685</v>
      </c>
      <c r="C1491" s="242" t="s">
        <v>187</v>
      </c>
      <c r="D1491" s="245">
        <v>1265.21</v>
      </c>
    </row>
    <row r="1492" spans="1:4" x14ac:dyDescent="0.25">
      <c r="A1492" s="243">
        <v>99244</v>
      </c>
      <c r="B1492" s="242" t="s">
        <v>10686</v>
      </c>
      <c r="C1492" s="242" t="s">
        <v>239</v>
      </c>
      <c r="D1492" s="245">
        <v>3853.73</v>
      </c>
    </row>
    <row r="1493" spans="1:4" x14ac:dyDescent="0.25">
      <c r="A1493" s="243">
        <v>99246</v>
      </c>
      <c r="B1493" s="242" t="s">
        <v>10687</v>
      </c>
      <c r="C1493" s="242" t="s">
        <v>187</v>
      </c>
      <c r="D1493" s="244">
        <v>818.94</v>
      </c>
    </row>
    <row r="1494" spans="1:4" x14ac:dyDescent="0.25">
      <c r="A1494" s="243">
        <v>99247</v>
      </c>
      <c r="B1494" s="242" t="s">
        <v>10688</v>
      </c>
      <c r="C1494" s="242" t="s">
        <v>187</v>
      </c>
      <c r="D1494" s="245">
        <v>1412.6</v>
      </c>
    </row>
    <row r="1495" spans="1:4" x14ac:dyDescent="0.25">
      <c r="A1495" s="243">
        <v>99248</v>
      </c>
      <c r="B1495" s="242" t="s">
        <v>10689</v>
      </c>
      <c r="C1495" s="242" t="s">
        <v>239</v>
      </c>
      <c r="D1495" s="245">
        <v>3596.96</v>
      </c>
    </row>
    <row r="1496" spans="1:4" x14ac:dyDescent="0.25">
      <c r="A1496" s="243">
        <v>99249</v>
      </c>
      <c r="B1496" s="242" t="s">
        <v>10690</v>
      </c>
      <c r="C1496" s="242" t="s">
        <v>187</v>
      </c>
      <c r="D1496" s="245">
        <v>1548.53</v>
      </c>
    </row>
    <row r="1497" spans="1:4" x14ac:dyDescent="0.25">
      <c r="A1497" s="243">
        <v>99252</v>
      </c>
      <c r="B1497" s="242" t="s">
        <v>10691</v>
      </c>
      <c r="C1497" s="242" t="s">
        <v>239</v>
      </c>
      <c r="D1497" s="245">
        <v>1979.57</v>
      </c>
    </row>
    <row r="1498" spans="1:4" x14ac:dyDescent="0.25">
      <c r="A1498" s="243">
        <v>99254</v>
      </c>
      <c r="B1498" s="242" t="s">
        <v>10692</v>
      </c>
      <c r="C1498" s="242" t="s">
        <v>187</v>
      </c>
      <c r="D1498" s="244">
        <v>895.61</v>
      </c>
    </row>
    <row r="1499" spans="1:4" x14ac:dyDescent="0.25">
      <c r="A1499" s="243">
        <v>99256</v>
      </c>
      <c r="B1499" s="242" t="s">
        <v>10693</v>
      </c>
      <c r="C1499" s="242" t="s">
        <v>239</v>
      </c>
      <c r="D1499" s="245">
        <v>4549.0600000000004</v>
      </c>
    </row>
    <row r="1500" spans="1:4" x14ac:dyDescent="0.25">
      <c r="A1500" s="243">
        <v>99259</v>
      </c>
      <c r="B1500" s="242" t="s">
        <v>10694</v>
      </c>
      <c r="C1500" s="242" t="s">
        <v>239</v>
      </c>
      <c r="D1500" s="245">
        <v>2517.9699999999998</v>
      </c>
    </row>
    <row r="1501" spans="1:4" x14ac:dyDescent="0.25">
      <c r="A1501" s="243">
        <v>99261</v>
      </c>
      <c r="B1501" s="242" t="s">
        <v>10695</v>
      </c>
      <c r="C1501" s="242" t="s">
        <v>187</v>
      </c>
      <c r="D1501" s="245">
        <v>1067.94</v>
      </c>
    </row>
    <row r="1502" spans="1:4" x14ac:dyDescent="0.25">
      <c r="A1502" s="243">
        <v>99263</v>
      </c>
      <c r="B1502" s="242" t="s">
        <v>10696</v>
      </c>
      <c r="C1502" s="242" t="s">
        <v>187</v>
      </c>
      <c r="D1502" s="245">
        <v>1584.99</v>
      </c>
    </row>
    <row r="1503" spans="1:4" x14ac:dyDescent="0.25">
      <c r="A1503" s="243">
        <v>99265</v>
      </c>
      <c r="B1503" s="242" t="s">
        <v>10697</v>
      </c>
      <c r="C1503" s="242" t="s">
        <v>239</v>
      </c>
      <c r="D1503" s="245">
        <v>3056.22</v>
      </c>
    </row>
    <row r="1504" spans="1:4" x14ac:dyDescent="0.25">
      <c r="A1504" s="243">
        <v>99266</v>
      </c>
      <c r="B1504" s="242" t="s">
        <v>10698</v>
      </c>
      <c r="C1504" s="242" t="s">
        <v>187</v>
      </c>
      <c r="D1504" s="245">
        <v>1240.27</v>
      </c>
    </row>
    <row r="1505" spans="1:4" x14ac:dyDescent="0.25">
      <c r="A1505" s="243">
        <v>99267</v>
      </c>
      <c r="B1505" s="242" t="s">
        <v>10699</v>
      </c>
      <c r="C1505" s="242" t="s">
        <v>239</v>
      </c>
      <c r="D1505" s="245">
        <v>3596.75</v>
      </c>
    </row>
    <row r="1506" spans="1:4" x14ac:dyDescent="0.25">
      <c r="A1506" s="243">
        <v>99268</v>
      </c>
      <c r="B1506" s="242" t="s">
        <v>10700</v>
      </c>
      <c r="C1506" s="242" t="s">
        <v>239</v>
      </c>
      <c r="D1506" s="244">
        <v>373.7</v>
      </c>
    </row>
    <row r="1507" spans="1:4" x14ac:dyDescent="0.25">
      <c r="A1507" s="243">
        <v>99269</v>
      </c>
      <c r="B1507" s="242" t="s">
        <v>10701</v>
      </c>
      <c r="C1507" s="242" t="s">
        <v>187</v>
      </c>
      <c r="D1507" s="245">
        <v>1412.6</v>
      </c>
    </row>
    <row r="1508" spans="1:4" x14ac:dyDescent="0.25">
      <c r="A1508" s="243">
        <v>99270</v>
      </c>
      <c r="B1508" s="242" t="s">
        <v>10702</v>
      </c>
      <c r="C1508" s="242" t="s">
        <v>239</v>
      </c>
      <c r="D1508" s="244">
        <v>521.36</v>
      </c>
    </row>
    <row r="1509" spans="1:4" x14ac:dyDescent="0.25">
      <c r="A1509" s="243">
        <v>99271</v>
      </c>
      <c r="B1509" s="242" t="s">
        <v>10703</v>
      </c>
      <c r="C1509" s="242" t="s">
        <v>239</v>
      </c>
      <c r="D1509" s="245">
        <v>5227.6400000000003</v>
      </c>
    </row>
    <row r="1510" spans="1:4" x14ac:dyDescent="0.25">
      <c r="A1510" s="243">
        <v>99272</v>
      </c>
      <c r="B1510" s="242" t="s">
        <v>10704</v>
      </c>
      <c r="C1510" s="242" t="s">
        <v>239</v>
      </c>
      <c r="D1510" s="244">
        <v>847.84</v>
      </c>
    </row>
    <row r="1511" spans="1:4" x14ac:dyDescent="0.25">
      <c r="A1511" s="243">
        <v>99273</v>
      </c>
      <c r="B1511" s="242" t="s">
        <v>10705</v>
      </c>
      <c r="C1511" s="242" t="s">
        <v>239</v>
      </c>
      <c r="D1511" s="245">
        <v>1205.22</v>
      </c>
    </row>
    <row r="1512" spans="1:4" x14ac:dyDescent="0.25">
      <c r="A1512" s="243">
        <v>99274</v>
      </c>
      <c r="B1512" s="242" t="s">
        <v>10706</v>
      </c>
      <c r="C1512" s="242" t="s">
        <v>239</v>
      </c>
      <c r="D1512" s="245">
        <v>4155.3</v>
      </c>
    </row>
    <row r="1513" spans="1:4" x14ac:dyDescent="0.25">
      <c r="A1513" s="243">
        <v>99275</v>
      </c>
      <c r="B1513" s="242" t="s">
        <v>10707</v>
      </c>
      <c r="C1513" s="242" t="s">
        <v>239</v>
      </c>
      <c r="D1513" s="244">
        <v>731.51</v>
      </c>
    </row>
    <row r="1514" spans="1:4" x14ac:dyDescent="0.25">
      <c r="A1514" s="243">
        <v>99276</v>
      </c>
      <c r="B1514" s="242" t="s">
        <v>10708</v>
      </c>
      <c r="C1514" s="242" t="s">
        <v>187</v>
      </c>
      <c r="D1514" s="245">
        <v>1757.32</v>
      </c>
    </row>
    <row r="1515" spans="1:4" x14ac:dyDescent="0.25">
      <c r="A1515" s="243">
        <v>99277</v>
      </c>
      <c r="B1515" s="242" t="s">
        <v>10709</v>
      </c>
      <c r="C1515" s="242" t="s">
        <v>187</v>
      </c>
      <c r="D1515" s="245">
        <v>1584.99</v>
      </c>
    </row>
    <row r="1516" spans="1:4" x14ac:dyDescent="0.25">
      <c r="A1516" s="243">
        <v>99278</v>
      </c>
      <c r="B1516" s="242" t="s">
        <v>10710</v>
      </c>
      <c r="C1516" s="242" t="s">
        <v>187</v>
      </c>
      <c r="D1516" s="244">
        <v>325.95999999999998</v>
      </c>
    </row>
    <row r="1517" spans="1:4" x14ac:dyDescent="0.25">
      <c r="A1517" s="243">
        <v>99279</v>
      </c>
      <c r="B1517" s="242" t="s">
        <v>10711</v>
      </c>
      <c r="C1517" s="242" t="s">
        <v>239</v>
      </c>
      <c r="D1517" s="245">
        <v>4696.4799999999996</v>
      </c>
    </row>
    <row r="1518" spans="1:4" x14ac:dyDescent="0.25">
      <c r="A1518" s="243">
        <v>99280</v>
      </c>
      <c r="B1518" s="242" t="s">
        <v>10712</v>
      </c>
      <c r="C1518" s="242" t="s">
        <v>239</v>
      </c>
      <c r="D1518" s="245">
        <v>1591.09</v>
      </c>
    </row>
    <row r="1519" spans="1:4" x14ac:dyDescent="0.25">
      <c r="A1519" s="243">
        <v>99281</v>
      </c>
      <c r="B1519" s="242" t="s">
        <v>10713</v>
      </c>
      <c r="C1519" s="242" t="s">
        <v>187</v>
      </c>
      <c r="D1519" s="245">
        <v>1757.32</v>
      </c>
    </row>
    <row r="1520" spans="1:4" x14ac:dyDescent="0.25">
      <c r="A1520" s="243">
        <v>99282</v>
      </c>
      <c r="B1520" s="242" t="s">
        <v>10714</v>
      </c>
      <c r="C1520" s="242" t="s">
        <v>187</v>
      </c>
      <c r="D1520" s="245">
        <v>1947.5</v>
      </c>
    </row>
    <row r="1521" spans="1:4" x14ac:dyDescent="0.25">
      <c r="A1521" s="243">
        <v>99283</v>
      </c>
      <c r="B1521" s="242" t="s">
        <v>10715</v>
      </c>
      <c r="C1521" s="242" t="s">
        <v>187</v>
      </c>
      <c r="D1521" s="244">
        <v>887.47</v>
      </c>
    </row>
    <row r="1522" spans="1:4" x14ac:dyDescent="0.25">
      <c r="A1522" s="243">
        <v>99284</v>
      </c>
      <c r="B1522" s="242" t="s">
        <v>10716</v>
      </c>
      <c r="C1522" s="242" t="s">
        <v>239</v>
      </c>
      <c r="D1522" s="245">
        <v>5914.63</v>
      </c>
    </row>
    <row r="1523" spans="1:4" x14ac:dyDescent="0.25">
      <c r="A1523" s="243">
        <v>99285</v>
      </c>
      <c r="B1523" s="242" t="s">
        <v>10717</v>
      </c>
      <c r="C1523" s="242" t="s">
        <v>239</v>
      </c>
      <c r="D1523" s="245">
        <v>1054.68</v>
      </c>
    </row>
    <row r="1524" spans="1:4" x14ac:dyDescent="0.25">
      <c r="A1524" s="243">
        <v>99286</v>
      </c>
      <c r="B1524" s="242" t="s">
        <v>10718</v>
      </c>
      <c r="C1524" s="242" t="s">
        <v>239</v>
      </c>
      <c r="D1524" s="245">
        <v>5235.21</v>
      </c>
    </row>
    <row r="1525" spans="1:4" x14ac:dyDescent="0.25">
      <c r="A1525" s="243">
        <v>99287</v>
      </c>
      <c r="B1525" s="242" t="s">
        <v>10719</v>
      </c>
      <c r="C1525" s="242" t="s">
        <v>239</v>
      </c>
      <c r="D1525" s="245">
        <v>7539</v>
      </c>
    </row>
    <row r="1526" spans="1:4" x14ac:dyDescent="0.25">
      <c r="A1526" s="243">
        <v>99288</v>
      </c>
      <c r="B1526" s="242" t="s">
        <v>10720</v>
      </c>
      <c r="C1526" s="242" t="s">
        <v>187</v>
      </c>
      <c r="D1526" s="244">
        <v>487.34</v>
      </c>
    </row>
    <row r="1527" spans="1:4" x14ac:dyDescent="0.25">
      <c r="A1527" s="243">
        <v>99289</v>
      </c>
      <c r="B1527" s="242" t="s">
        <v>10721</v>
      </c>
      <c r="C1527" s="242" t="s">
        <v>187</v>
      </c>
      <c r="D1527" s="245">
        <v>1906.43</v>
      </c>
    </row>
    <row r="1528" spans="1:4" x14ac:dyDescent="0.25">
      <c r="A1528" s="243">
        <v>99290</v>
      </c>
      <c r="B1528" s="242" t="s">
        <v>10722</v>
      </c>
      <c r="C1528" s="242" t="s">
        <v>239</v>
      </c>
      <c r="D1528" s="245">
        <v>3149</v>
      </c>
    </row>
    <row r="1529" spans="1:4" x14ac:dyDescent="0.25">
      <c r="A1529" s="243">
        <v>99291</v>
      </c>
      <c r="B1529" s="242" t="s">
        <v>10723</v>
      </c>
      <c r="C1529" s="242" t="s">
        <v>187</v>
      </c>
      <c r="D1529" s="245">
        <v>1929.65</v>
      </c>
    </row>
    <row r="1530" spans="1:4" x14ac:dyDescent="0.25">
      <c r="A1530" s="243">
        <v>99292</v>
      </c>
      <c r="B1530" s="242" t="s">
        <v>10724</v>
      </c>
      <c r="C1530" s="242" t="s">
        <v>239</v>
      </c>
      <c r="D1530" s="245">
        <v>1987</v>
      </c>
    </row>
    <row r="1531" spans="1:4" x14ac:dyDescent="0.25">
      <c r="A1531" s="243">
        <v>99293</v>
      </c>
      <c r="B1531" s="242" t="s">
        <v>10725</v>
      </c>
      <c r="C1531" s="242" t="s">
        <v>187</v>
      </c>
      <c r="D1531" s="245">
        <v>1076.33</v>
      </c>
    </row>
    <row r="1532" spans="1:4" x14ac:dyDescent="0.25">
      <c r="A1532" s="243">
        <v>99294</v>
      </c>
      <c r="B1532" s="242" t="s">
        <v>10726</v>
      </c>
      <c r="C1532" s="242" t="s">
        <v>239</v>
      </c>
      <c r="D1532" s="245">
        <v>6570.2</v>
      </c>
    </row>
    <row r="1533" spans="1:4" x14ac:dyDescent="0.25">
      <c r="A1533" s="243">
        <v>99296</v>
      </c>
      <c r="B1533" s="242" t="s">
        <v>10727</v>
      </c>
      <c r="C1533" s="242" t="s">
        <v>187</v>
      </c>
      <c r="D1533" s="245">
        <v>2119.81</v>
      </c>
    </row>
    <row r="1534" spans="1:4" x14ac:dyDescent="0.25">
      <c r="A1534" s="243">
        <v>99297</v>
      </c>
      <c r="B1534" s="242" t="s">
        <v>10728</v>
      </c>
      <c r="C1534" s="242" t="s">
        <v>187</v>
      </c>
      <c r="D1534" s="245">
        <v>2116.73</v>
      </c>
    </row>
    <row r="1535" spans="1:4" x14ac:dyDescent="0.25">
      <c r="A1535" s="243">
        <v>99298</v>
      </c>
      <c r="B1535" s="242" t="s">
        <v>10729</v>
      </c>
      <c r="C1535" s="242" t="s">
        <v>239</v>
      </c>
      <c r="D1535" s="245">
        <v>8541.25</v>
      </c>
    </row>
    <row r="1536" spans="1:4" x14ac:dyDescent="0.25">
      <c r="A1536" s="243">
        <v>99299</v>
      </c>
      <c r="B1536" s="242" t="s">
        <v>10730</v>
      </c>
      <c r="C1536" s="242" t="s">
        <v>187</v>
      </c>
      <c r="D1536" s="245">
        <v>2292.14</v>
      </c>
    </row>
    <row r="1537" spans="1:4" x14ac:dyDescent="0.25">
      <c r="A1537" s="243">
        <v>99300</v>
      </c>
      <c r="B1537" s="242" t="s">
        <v>10731</v>
      </c>
      <c r="C1537" s="242" t="s">
        <v>239</v>
      </c>
      <c r="D1537" s="245">
        <v>9543.67</v>
      </c>
    </row>
    <row r="1538" spans="1:4" x14ac:dyDescent="0.25">
      <c r="A1538" s="243">
        <v>99301</v>
      </c>
      <c r="B1538" s="242" t="s">
        <v>10732</v>
      </c>
      <c r="C1538" s="242" t="s">
        <v>239</v>
      </c>
      <c r="D1538" s="245">
        <v>4680</v>
      </c>
    </row>
    <row r="1539" spans="1:4" x14ac:dyDescent="0.25">
      <c r="A1539" s="243">
        <v>99302</v>
      </c>
      <c r="B1539" s="242" t="s">
        <v>10733</v>
      </c>
      <c r="C1539" s="242" t="s">
        <v>187</v>
      </c>
      <c r="D1539" s="245">
        <v>2467.5300000000002</v>
      </c>
    </row>
    <row r="1540" spans="1:4" x14ac:dyDescent="0.25">
      <c r="A1540" s="243">
        <v>99303</v>
      </c>
      <c r="B1540" s="242" t="s">
        <v>10734</v>
      </c>
      <c r="C1540" s="242" t="s">
        <v>239</v>
      </c>
      <c r="D1540" s="245">
        <v>8727.25</v>
      </c>
    </row>
    <row r="1541" spans="1:4" x14ac:dyDescent="0.25">
      <c r="A1541" s="243">
        <v>99304</v>
      </c>
      <c r="B1541" s="242" t="s">
        <v>10735</v>
      </c>
      <c r="C1541" s="242" t="s">
        <v>187</v>
      </c>
      <c r="D1541" s="245">
        <v>2295.21</v>
      </c>
    </row>
    <row r="1542" spans="1:4" x14ac:dyDescent="0.25">
      <c r="A1542" s="243">
        <v>99305</v>
      </c>
      <c r="B1542" s="242" t="s">
        <v>10736</v>
      </c>
      <c r="C1542" s="242" t="s">
        <v>239</v>
      </c>
      <c r="D1542" s="245">
        <v>9883.65</v>
      </c>
    </row>
    <row r="1543" spans="1:4" x14ac:dyDescent="0.25">
      <c r="A1543" s="243">
        <v>99306</v>
      </c>
      <c r="B1543" s="242" t="s">
        <v>10737</v>
      </c>
      <c r="C1543" s="242" t="s">
        <v>187</v>
      </c>
      <c r="D1543" s="245">
        <v>2467.5300000000002</v>
      </c>
    </row>
    <row r="1544" spans="1:4" x14ac:dyDescent="0.25">
      <c r="A1544" s="243">
        <v>99307</v>
      </c>
      <c r="B1544" s="242" t="s">
        <v>10738</v>
      </c>
      <c r="C1544" s="242" t="s">
        <v>187</v>
      </c>
      <c r="D1544" s="245">
        <v>1655.17</v>
      </c>
    </row>
    <row r="1545" spans="1:4" x14ac:dyDescent="0.25">
      <c r="A1545" s="243">
        <v>99308</v>
      </c>
      <c r="B1545" s="242" t="s">
        <v>10739</v>
      </c>
      <c r="C1545" s="242" t="s">
        <v>239</v>
      </c>
      <c r="D1545" s="245">
        <v>11038.29</v>
      </c>
    </row>
    <row r="1546" spans="1:4" x14ac:dyDescent="0.25">
      <c r="A1546" s="243">
        <v>99309</v>
      </c>
      <c r="B1546" s="242" t="s">
        <v>10740</v>
      </c>
      <c r="C1546" s="242" t="s">
        <v>187</v>
      </c>
      <c r="D1546" s="245">
        <v>2642.96</v>
      </c>
    </row>
    <row r="1547" spans="1:4" x14ac:dyDescent="0.25">
      <c r="A1547" s="243">
        <v>99310</v>
      </c>
      <c r="B1547" s="242" t="s">
        <v>10741</v>
      </c>
      <c r="C1547" s="242" t="s">
        <v>239</v>
      </c>
      <c r="D1547" s="245">
        <v>11227.95</v>
      </c>
    </row>
    <row r="1548" spans="1:4" x14ac:dyDescent="0.25">
      <c r="A1548" s="243">
        <v>99311</v>
      </c>
      <c r="B1548" s="242" t="s">
        <v>10742</v>
      </c>
      <c r="C1548" s="242" t="s">
        <v>187</v>
      </c>
      <c r="D1548" s="245">
        <v>2642.96</v>
      </c>
    </row>
    <row r="1549" spans="1:4" x14ac:dyDescent="0.25">
      <c r="A1549" s="243">
        <v>99312</v>
      </c>
      <c r="B1549" s="242" t="s">
        <v>10743</v>
      </c>
      <c r="C1549" s="242" t="s">
        <v>239</v>
      </c>
      <c r="D1549" s="245">
        <v>5504.07</v>
      </c>
    </row>
    <row r="1550" spans="1:4" x14ac:dyDescent="0.25">
      <c r="A1550" s="243">
        <v>99313</v>
      </c>
      <c r="B1550" s="242" t="s">
        <v>10744</v>
      </c>
      <c r="C1550" s="242" t="s">
        <v>239</v>
      </c>
      <c r="D1550" s="245">
        <v>12536.35</v>
      </c>
    </row>
    <row r="1551" spans="1:4" x14ac:dyDescent="0.25">
      <c r="A1551" s="243">
        <v>99314</v>
      </c>
      <c r="B1551" s="242" t="s">
        <v>10745</v>
      </c>
      <c r="C1551" s="242" t="s">
        <v>187</v>
      </c>
      <c r="D1551" s="245">
        <v>2818.38</v>
      </c>
    </row>
    <row r="1552" spans="1:4" x14ac:dyDescent="0.25">
      <c r="A1552" s="243">
        <v>99315</v>
      </c>
      <c r="B1552" s="242" t="s">
        <v>10746</v>
      </c>
      <c r="C1552" s="242" t="s">
        <v>239</v>
      </c>
      <c r="D1552" s="245">
        <v>14032.75</v>
      </c>
    </row>
    <row r="1553" spans="1:4" x14ac:dyDescent="0.25">
      <c r="A1553" s="243">
        <v>99317</v>
      </c>
      <c r="B1553" s="242" t="s">
        <v>10747</v>
      </c>
      <c r="C1553" s="242" t="s">
        <v>187</v>
      </c>
      <c r="D1553" s="245">
        <v>1772.06</v>
      </c>
    </row>
    <row r="1554" spans="1:4" x14ac:dyDescent="0.25">
      <c r="A1554" s="243">
        <v>99318</v>
      </c>
      <c r="B1554" s="242" t="s">
        <v>10748</v>
      </c>
      <c r="C1554" s="242" t="s">
        <v>187</v>
      </c>
      <c r="D1554" s="244">
        <v>240.59</v>
      </c>
    </row>
    <row r="1555" spans="1:4" x14ac:dyDescent="0.25">
      <c r="A1555" s="243">
        <v>99319</v>
      </c>
      <c r="B1555" s="242" t="s">
        <v>10749</v>
      </c>
      <c r="C1555" s="242" t="s">
        <v>187</v>
      </c>
      <c r="D1555" s="244">
        <v>702.02</v>
      </c>
    </row>
    <row r="1556" spans="1:4" x14ac:dyDescent="0.25">
      <c r="A1556" s="243">
        <v>99320</v>
      </c>
      <c r="B1556" s="242" t="s">
        <v>10750</v>
      </c>
      <c r="C1556" s="242" t="s">
        <v>239</v>
      </c>
      <c r="D1556" s="245">
        <v>6367.42</v>
      </c>
    </row>
    <row r="1557" spans="1:4" x14ac:dyDescent="0.25">
      <c r="A1557" s="243">
        <v>99321</v>
      </c>
      <c r="B1557" s="242" t="s">
        <v>10751</v>
      </c>
      <c r="C1557" s="242" t="s">
        <v>187</v>
      </c>
      <c r="D1557" s="245">
        <v>1944.42</v>
      </c>
    </row>
    <row r="1558" spans="1:4" x14ac:dyDescent="0.25">
      <c r="A1558" s="243">
        <v>99322</v>
      </c>
      <c r="B1558" s="242" t="s">
        <v>10752</v>
      </c>
      <c r="C1558" s="242" t="s">
        <v>239</v>
      </c>
      <c r="D1558" s="245">
        <v>7196.42</v>
      </c>
    </row>
    <row r="1559" spans="1:4" x14ac:dyDescent="0.25">
      <c r="A1559" s="243">
        <v>99323</v>
      </c>
      <c r="B1559" s="242" t="s">
        <v>10753</v>
      </c>
      <c r="C1559" s="242" t="s">
        <v>187</v>
      </c>
      <c r="D1559" s="245">
        <v>2116.73</v>
      </c>
    </row>
    <row r="1560" spans="1:4" x14ac:dyDescent="0.25">
      <c r="A1560" s="243">
        <v>99324</v>
      </c>
      <c r="B1560" s="242" t="s">
        <v>10754</v>
      </c>
      <c r="C1560" s="242" t="s">
        <v>239</v>
      </c>
      <c r="D1560" s="245">
        <v>8025.47</v>
      </c>
    </row>
    <row r="1561" spans="1:4" x14ac:dyDescent="0.25">
      <c r="A1561" s="243">
        <v>99325</v>
      </c>
      <c r="B1561" s="242" t="s">
        <v>10755</v>
      </c>
      <c r="C1561" s="242" t="s">
        <v>187</v>
      </c>
      <c r="D1561" s="245">
        <v>2292.14</v>
      </c>
    </row>
    <row r="1562" spans="1:4" x14ac:dyDescent="0.25">
      <c r="A1562" s="243">
        <v>99326</v>
      </c>
      <c r="B1562" s="242" t="s">
        <v>10756</v>
      </c>
      <c r="C1562" s="242" t="s">
        <v>239</v>
      </c>
      <c r="D1562" s="245">
        <v>6536.4</v>
      </c>
    </row>
    <row r="1563" spans="1:4" x14ac:dyDescent="0.25">
      <c r="A1563" s="243">
        <v>99327</v>
      </c>
      <c r="B1563" s="242" t="s">
        <v>10757</v>
      </c>
      <c r="C1563" s="242" t="s">
        <v>187</v>
      </c>
      <c r="D1563" s="245">
        <v>2963.64</v>
      </c>
    </row>
    <row r="1564" spans="1:4" x14ac:dyDescent="0.25">
      <c r="A1564" s="243">
        <v>101800</v>
      </c>
      <c r="B1564" s="242" t="s">
        <v>10758</v>
      </c>
      <c r="C1564" s="242" t="s">
        <v>239</v>
      </c>
      <c r="D1564" s="245">
        <v>1270.53</v>
      </c>
    </row>
    <row r="1565" spans="1:4" x14ac:dyDescent="0.25">
      <c r="A1565" s="243">
        <v>101801</v>
      </c>
      <c r="B1565" s="242" t="s">
        <v>10759</v>
      </c>
      <c r="C1565" s="242" t="s">
        <v>239</v>
      </c>
      <c r="D1565" s="244">
        <v>950.86</v>
      </c>
    </row>
    <row r="1566" spans="1:4" x14ac:dyDescent="0.25">
      <c r="A1566" s="243">
        <v>101806</v>
      </c>
      <c r="B1566" s="242" t="s">
        <v>10760</v>
      </c>
      <c r="C1566" s="242" t="s">
        <v>239</v>
      </c>
      <c r="D1566" s="244">
        <v>407.79</v>
      </c>
    </row>
    <row r="1567" spans="1:4" x14ac:dyDescent="0.25">
      <c r="A1567" s="243">
        <v>101807</v>
      </c>
      <c r="B1567" s="242" t="s">
        <v>10761</v>
      </c>
      <c r="C1567" s="242" t="s">
        <v>239</v>
      </c>
      <c r="D1567" s="244">
        <v>344.83</v>
      </c>
    </row>
    <row r="1568" spans="1:4" x14ac:dyDescent="0.25">
      <c r="A1568" s="243">
        <v>101808</v>
      </c>
      <c r="B1568" s="242" t="s">
        <v>10762</v>
      </c>
      <c r="C1568" s="242" t="s">
        <v>239</v>
      </c>
      <c r="D1568" s="244">
        <v>435.41</v>
      </c>
    </row>
    <row r="1569" spans="1:4" x14ac:dyDescent="0.25">
      <c r="A1569" s="243">
        <v>101809</v>
      </c>
      <c r="B1569" s="242" t="s">
        <v>10763</v>
      </c>
      <c r="C1569" s="242" t="s">
        <v>239</v>
      </c>
      <c r="D1569" s="245">
        <v>2251.5300000000002</v>
      </c>
    </row>
    <row r="1570" spans="1:4" x14ac:dyDescent="0.25">
      <c r="A1570" s="243">
        <v>102139</v>
      </c>
      <c r="B1570" s="242" t="s">
        <v>10764</v>
      </c>
      <c r="C1570" s="242" t="s">
        <v>239</v>
      </c>
      <c r="D1570" s="245">
        <v>1391.72</v>
      </c>
    </row>
    <row r="1571" spans="1:4" x14ac:dyDescent="0.25">
      <c r="A1571" s="243">
        <v>102141</v>
      </c>
      <c r="B1571" s="242" t="s">
        <v>10765</v>
      </c>
      <c r="C1571" s="242" t="s">
        <v>239</v>
      </c>
      <c r="D1571" s="245">
        <v>2232.86</v>
      </c>
    </row>
    <row r="1572" spans="1:4" x14ac:dyDescent="0.25">
      <c r="A1572" s="243">
        <v>102142</v>
      </c>
      <c r="B1572" s="242" t="s">
        <v>10766</v>
      </c>
      <c r="C1572" s="242" t="s">
        <v>239</v>
      </c>
      <c r="D1572" s="245">
        <v>2204.04</v>
      </c>
    </row>
    <row r="1573" spans="1:4" x14ac:dyDescent="0.25">
      <c r="A1573" s="243">
        <v>102457</v>
      </c>
      <c r="B1573" s="242" t="s">
        <v>13888</v>
      </c>
      <c r="C1573" s="242" t="s">
        <v>239</v>
      </c>
      <c r="D1573" s="245">
        <v>1374.62</v>
      </c>
    </row>
    <row r="1574" spans="1:4" x14ac:dyDescent="0.25">
      <c r="A1574" s="243">
        <v>94263</v>
      </c>
      <c r="B1574" s="242" t="s">
        <v>1357</v>
      </c>
      <c r="C1574" s="242" t="s">
        <v>187</v>
      </c>
      <c r="D1574" s="244">
        <v>25.98</v>
      </c>
    </row>
    <row r="1575" spans="1:4" x14ac:dyDescent="0.25">
      <c r="A1575" s="243">
        <v>94264</v>
      </c>
      <c r="B1575" s="242" t="s">
        <v>1358</v>
      </c>
      <c r="C1575" s="242" t="s">
        <v>187</v>
      </c>
      <c r="D1575" s="244">
        <v>28.54</v>
      </c>
    </row>
    <row r="1576" spans="1:4" x14ac:dyDescent="0.25">
      <c r="A1576" s="243">
        <v>94265</v>
      </c>
      <c r="B1576" s="242" t="s">
        <v>1359</v>
      </c>
      <c r="C1576" s="242" t="s">
        <v>187</v>
      </c>
      <c r="D1576" s="244">
        <v>35.21</v>
      </c>
    </row>
    <row r="1577" spans="1:4" x14ac:dyDescent="0.25">
      <c r="A1577" s="243">
        <v>94266</v>
      </c>
      <c r="B1577" s="242" t="s">
        <v>1360</v>
      </c>
      <c r="C1577" s="242" t="s">
        <v>187</v>
      </c>
      <c r="D1577" s="244">
        <v>38.119999999999997</v>
      </c>
    </row>
    <row r="1578" spans="1:4" x14ac:dyDescent="0.25">
      <c r="A1578" s="243">
        <v>94267</v>
      </c>
      <c r="B1578" s="242" t="s">
        <v>1361</v>
      </c>
      <c r="C1578" s="242" t="s">
        <v>187</v>
      </c>
      <c r="D1578" s="244">
        <v>42.37</v>
      </c>
    </row>
    <row r="1579" spans="1:4" x14ac:dyDescent="0.25">
      <c r="A1579" s="243">
        <v>94268</v>
      </c>
      <c r="B1579" s="242" t="s">
        <v>1362</v>
      </c>
      <c r="C1579" s="242" t="s">
        <v>187</v>
      </c>
      <c r="D1579" s="244">
        <v>45.56</v>
      </c>
    </row>
    <row r="1580" spans="1:4" x14ac:dyDescent="0.25">
      <c r="A1580" s="243">
        <v>94269</v>
      </c>
      <c r="B1580" s="242" t="s">
        <v>1363</v>
      </c>
      <c r="C1580" s="242" t="s">
        <v>187</v>
      </c>
      <c r="D1580" s="244">
        <v>61.57</v>
      </c>
    </row>
    <row r="1581" spans="1:4" x14ac:dyDescent="0.25">
      <c r="A1581" s="243">
        <v>94270</v>
      </c>
      <c r="B1581" s="242" t="s">
        <v>1364</v>
      </c>
      <c r="C1581" s="242" t="s">
        <v>187</v>
      </c>
      <c r="D1581" s="244">
        <v>66.03</v>
      </c>
    </row>
    <row r="1582" spans="1:4" x14ac:dyDescent="0.25">
      <c r="A1582" s="243">
        <v>94271</v>
      </c>
      <c r="B1582" s="242" t="s">
        <v>1365</v>
      </c>
      <c r="C1582" s="242" t="s">
        <v>187</v>
      </c>
      <c r="D1582" s="244">
        <v>75.180000000000007</v>
      </c>
    </row>
    <row r="1583" spans="1:4" x14ac:dyDescent="0.25">
      <c r="A1583" s="243">
        <v>94272</v>
      </c>
      <c r="B1583" s="242" t="s">
        <v>1366</v>
      </c>
      <c r="C1583" s="242" t="s">
        <v>187</v>
      </c>
      <c r="D1583" s="244">
        <v>81.150000000000006</v>
      </c>
    </row>
    <row r="1584" spans="1:4" x14ac:dyDescent="0.25">
      <c r="A1584" s="243">
        <v>94273</v>
      </c>
      <c r="B1584" s="242" t="s">
        <v>1367</v>
      </c>
      <c r="C1584" s="242" t="s">
        <v>187</v>
      </c>
      <c r="D1584" s="244">
        <v>37.520000000000003</v>
      </c>
    </row>
    <row r="1585" spans="1:4" x14ac:dyDescent="0.25">
      <c r="A1585" s="243">
        <v>94274</v>
      </c>
      <c r="B1585" s="242" t="s">
        <v>1368</v>
      </c>
      <c r="C1585" s="242" t="s">
        <v>187</v>
      </c>
      <c r="D1585" s="244">
        <v>40.340000000000003</v>
      </c>
    </row>
    <row r="1586" spans="1:4" x14ac:dyDescent="0.25">
      <c r="A1586" s="243">
        <v>94275</v>
      </c>
      <c r="B1586" s="242" t="s">
        <v>1369</v>
      </c>
      <c r="C1586" s="242" t="s">
        <v>187</v>
      </c>
      <c r="D1586" s="244">
        <v>35.93</v>
      </c>
    </row>
    <row r="1587" spans="1:4" x14ac:dyDescent="0.25">
      <c r="A1587" s="243">
        <v>94276</v>
      </c>
      <c r="B1587" s="242" t="s">
        <v>1370</v>
      </c>
      <c r="C1587" s="242" t="s">
        <v>187</v>
      </c>
      <c r="D1587" s="244">
        <v>38.75</v>
      </c>
    </row>
    <row r="1588" spans="1:4" x14ac:dyDescent="0.25">
      <c r="A1588" s="243">
        <v>94281</v>
      </c>
      <c r="B1588" s="242" t="s">
        <v>1371</v>
      </c>
      <c r="C1588" s="242" t="s">
        <v>187</v>
      </c>
      <c r="D1588" s="244">
        <v>41.98</v>
      </c>
    </row>
    <row r="1589" spans="1:4" x14ac:dyDescent="0.25">
      <c r="A1589" s="243">
        <v>94282</v>
      </c>
      <c r="B1589" s="242" t="s">
        <v>1372</v>
      </c>
      <c r="C1589" s="242" t="s">
        <v>187</v>
      </c>
      <c r="D1589" s="244">
        <v>50.57</v>
      </c>
    </row>
    <row r="1590" spans="1:4" x14ac:dyDescent="0.25">
      <c r="A1590" s="243">
        <v>94283</v>
      </c>
      <c r="B1590" s="242" t="s">
        <v>1373</v>
      </c>
      <c r="C1590" s="242" t="s">
        <v>187</v>
      </c>
      <c r="D1590" s="244">
        <v>55.47</v>
      </c>
    </row>
    <row r="1591" spans="1:4" x14ac:dyDescent="0.25">
      <c r="A1591" s="243">
        <v>94284</v>
      </c>
      <c r="B1591" s="242" t="s">
        <v>1374</v>
      </c>
      <c r="C1591" s="242" t="s">
        <v>187</v>
      </c>
      <c r="D1591" s="244">
        <v>64.06</v>
      </c>
    </row>
    <row r="1592" spans="1:4" x14ac:dyDescent="0.25">
      <c r="A1592" s="243">
        <v>94285</v>
      </c>
      <c r="B1592" s="242" t="s">
        <v>1375</v>
      </c>
      <c r="C1592" s="242" t="s">
        <v>187</v>
      </c>
      <c r="D1592" s="244">
        <v>68.55</v>
      </c>
    </row>
    <row r="1593" spans="1:4" x14ac:dyDescent="0.25">
      <c r="A1593" s="243">
        <v>94286</v>
      </c>
      <c r="B1593" s="242" t="s">
        <v>1376</v>
      </c>
      <c r="C1593" s="242" t="s">
        <v>187</v>
      </c>
      <c r="D1593" s="244">
        <v>77.13</v>
      </c>
    </row>
    <row r="1594" spans="1:4" x14ac:dyDescent="0.25">
      <c r="A1594" s="243">
        <v>94287</v>
      </c>
      <c r="B1594" s="242" t="s">
        <v>1377</v>
      </c>
      <c r="C1594" s="242" t="s">
        <v>187</v>
      </c>
      <c r="D1594" s="244">
        <v>32.130000000000003</v>
      </c>
    </row>
    <row r="1595" spans="1:4" x14ac:dyDescent="0.25">
      <c r="A1595" s="243">
        <v>94288</v>
      </c>
      <c r="B1595" s="242" t="s">
        <v>1378</v>
      </c>
      <c r="C1595" s="242" t="s">
        <v>187</v>
      </c>
      <c r="D1595" s="244">
        <v>39.630000000000003</v>
      </c>
    </row>
    <row r="1596" spans="1:4" x14ac:dyDescent="0.25">
      <c r="A1596" s="243">
        <v>94289</v>
      </c>
      <c r="B1596" s="242" t="s">
        <v>1379</v>
      </c>
      <c r="C1596" s="242" t="s">
        <v>187</v>
      </c>
      <c r="D1596" s="244">
        <v>41.7</v>
      </c>
    </row>
    <row r="1597" spans="1:4" x14ac:dyDescent="0.25">
      <c r="A1597" s="243">
        <v>94290</v>
      </c>
      <c r="B1597" s="242" t="s">
        <v>1380</v>
      </c>
      <c r="C1597" s="242" t="s">
        <v>187</v>
      </c>
      <c r="D1597" s="244">
        <v>49.21</v>
      </c>
    </row>
    <row r="1598" spans="1:4" x14ac:dyDescent="0.25">
      <c r="A1598" s="243">
        <v>94291</v>
      </c>
      <c r="B1598" s="242" t="s">
        <v>1381</v>
      </c>
      <c r="C1598" s="242" t="s">
        <v>187</v>
      </c>
      <c r="D1598" s="244">
        <v>50.89</v>
      </c>
    </row>
    <row r="1599" spans="1:4" x14ac:dyDescent="0.25">
      <c r="A1599" s="243">
        <v>94292</v>
      </c>
      <c r="B1599" s="242" t="s">
        <v>1382</v>
      </c>
      <c r="C1599" s="242" t="s">
        <v>187</v>
      </c>
      <c r="D1599" s="244">
        <v>58.41</v>
      </c>
    </row>
    <row r="1600" spans="1:4" x14ac:dyDescent="0.25">
      <c r="A1600" s="243">
        <v>94293</v>
      </c>
      <c r="B1600" s="242" t="s">
        <v>1383</v>
      </c>
      <c r="C1600" s="242" t="s">
        <v>187</v>
      </c>
      <c r="D1600" s="244">
        <v>138.08000000000001</v>
      </c>
    </row>
    <row r="1601" spans="1:4" x14ac:dyDescent="0.25">
      <c r="A1601" s="243">
        <v>94294</v>
      </c>
      <c r="B1601" s="242" t="s">
        <v>1384</v>
      </c>
      <c r="C1601" s="242" t="s">
        <v>187</v>
      </c>
      <c r="D1601" s="244">
        <v>6.78</v>
      </c>
    </row>
    <row r="1602" spans="1:4" x14ac:dyDescent="0.25">
      <c r="A1602" s="243">
        <v>101570</v>
      </c>
      <c r="B1602" s="242" t="s">
        <v>10767</v>
      </c>
      <c r="C1602" s="242" t="s">
        <v>337</v>
      </c>
      <c r="D1602" s="244">
        <v>13.95</v>
      </c>
    </row>
    <row r="1603" spans="1:4" x14ac:dyDescent="0.25">
      <c r="A1603" s="243">
        <v>101571</v>
      </c>
      <c r="B1603" s="242" t="s">
        <v>10768</v>
      </c>
      <c r="C1603" s="242" t="s">
        <v>337</v>
      </c>
      <c r="D1603" s="244">
        <v>19.489999999999998</v>
      </c>
    </row>
    <row r="1604" spans="1:4" x14ac:dyDescent="0.25">
      <c r="A1604" s="243">
        <v>101572</v>
      </c>
      <c r="B1604" s="242" t="s">
        <v>10769</v>
      </c>
      <c r="C1604" s="242" t="s">
        <v>337</v>
      </c>
      <c r="D1604" s="244">
        <v>10.85</v>
      </c>
    </row>
    <row r="1605" spans="1:4" x14ac:dyDescent="0.25">
      <c r="A1605" s="243">
        <v>101573</v>
      </c>
      <c r="B1605" s="242" t="s">
        <v>10770</v>
      </c>
      <c r="C1605" s="242" t="s">
        <v>337</v>
      </c>
      <c r="D1605" s="244">
        <v>16.39</v>
      </c>
    </row>
    <row r="1606" spans="1:4" x14ac:dyDescent="0.25">
      <c r="A1606" s="243">
        <v>101574</v>
      </c>
      <c r="B1606" s="242" t="s">
        <v>10771</v>
      </c>
      <c r="C1606" s="242" t="s">
        <v>337</v>
      </c>
      <c r="D1606" s="244">
        <v>8.1300000000000008</v>
      </c>
    </row>
    <row r="1607" spans="1:4" x14ac:dyDescent="0.25">
      <c r="A1607" s="243">
        <v>101575</v>
      </c>
      <c r="B1607" s="242" t="s">
        <v>10772</v>
      </c>
      <c r="C1607" s="242" t="s">
        <v>337</v>
      </c>
      <c r="D1607" s="244">
        <v>13.79</v>
      </c>
    </row>
    <row r="1608" spans="1:4" x14ac:dyDescent="0.25">
      <c r="A1608" s="243">
        <v>101576</v>
      </c>
      <c r="B1608" s="242" t="s">
        <v>10773</v>
      </c>
      <c r="C1608" s="242" t="s">
        <v>337</v>
      </c>
      <c r="D1608" s="244">
        <v>23.08</v>
      </c>
    </row>
    <row r="1609" spans="1:4" x14ac:dyDescent="0.25">
      <c r="A1609" s="243">
        <v>101577</v>
      </c>
      <c r="B1609" s="242" t="s">
        <v>10774</v>
      </c>
      <c r="C1609" s="242" t="s">
        <v>337</v>
      </c>
      <c r="D1609" s="244">
        <v>30.16</v>
      </c>
    </row>
    <row r="1610" spans="1:4" x14ac:dyDescent="0.25">
      <c r="A1610" s="243">
        <v>101578</v>
      </c>
      <c r="B1610" s="242" t="s">
        <v>10775</v>
      </c>
      <c r="C1610" s="242" t="s">
        <v>337</v>
      </c>
      <c r="D1610" s="244">
        <v>18.739999999999998</v>
      </c>
    </row>
    <row r="1611" spans="1:4" x14ac:dyDescent="0.25">
      <c r="A1611" s="243">
        <v>101579</v>
      </c>
      <c r="B1611" s="242" t="s">
        <v>10776</v>
      </c>
      <c r="C1611" s="242" t="s">
        <v>337</v>
      </c>
      <c r="D1611" s="244">
        <v>25.81</v>
      </c>
    </row>
    <row r="1612" spans="1:4" x14ac:dyDescent="0.25">
      <c r="A1612" s="243">
        <v>101580</v>
      </c>
      <c r="B1612" s="242" t="s">
        <v>10777</v>
      </c>
      <c r="C1612" s="242" t="s">
        <v>337</v>
      </c>
      <c r="D1612" s="244">
        <v>15.92</v>
      </c>
    </row>
    <row r="1613" spans="1:4" x14ac:dyDescent="0.25">
      <c r="A1613" s="243">
        <v>101581</v>
      </c>
      <c r="B1613" s="242" t="s">
        <v>10778</v>
      </c>
      <c r="C1613" s="242" t="s">
        <v>337</v>
      </c>
      <c r="D1613" s="244">
        <v>23.11</v>
      </c>
    </row>
    <row r="1614" spans="1:4" x14ac:dyDescent="0.25">
      <c r="A1614" s="243">
        <v>101582</v>
      </c>
      <c r="B1614" s="242" t="s">
        <v>10779</v>
      </c>
      <c r="C1614" s="242" t="s">
        <v>337</v>
      </c>
      <c r="D1614" s="244">
        <v>37.56</v>
      </c>
    </row>
    <row r="1615" spans="1:4" x14ac:dyDescent="0.25">
      <c r="A1615" s="243">
        <v>101583</v>
      </c>
      <c r="B1615" s="242" t="s">
        <v>10780</v>
      </c>
      <c r="C1615" s="242" t="s">
        <v>337</v>
      </c>
      <c r="D1615" s="244">
        <v>48.54</v>
      </c>
    </row>
    <row r="1616" spans="1:4" x14ac:dyDescent="0.25">
      <c r="A1616" s="243">
        <v>101584</v>
      </c>
      <c r="B1616" s="242" t="s">
        <v>10781</v>
      </c>
      <c r="C1616" s="242" t="s">
        <v>337</v>
      </c>
      <c r="D1616" s="244">
        <v>30.34</v>
      </c>
    </row>
    <row r="1617" spans="1:4" x14ac:dyDescent="0.25">
      <c r="A1617" s="243">
        <v>101585</v>
      </c>
      <c r="B1617" s="242" t="s">
        <v>10782</v>
      </c>
      <c r="C1617" s="242" t="s">
        <v>337</v>
      </c>
      <c r="D1617" s="244">
        <v>41.33</v>
      </c>
    </row>
    <row r="1618" spans="1:4" x14ac:dyDescent="0.25">
      <c r="A1618" s="243">
        <v>101586</v>
      </c>
      <c r="B1618" s="242" t="s">
        <v>10783</v>
      </c>
      <c r="C1618" s="242" t="s">
        <v>337</v>
      </c>
      <c r="D1618" s="244">
        <v>25.26</v>
      </c>
    </row>
    <row r="1619" spans="1:4" x14ac:dyDescent="0.25">
      <c r="A1619" s="243">
        <v>101587</v>
      </c>
      <c r="B1619" s="242" t="s">
        <v>10784</v>
      </c>
      <c r="C1619" s="242" t="s">
        <v>337</v>
      </c>
      <c r="D1619" s="244">
        <v>36.369999999999997</v>
      </c>
    </row>
    <row r="1620" spans="1:4" x14ac:dyDescent="0.25">
      <c r="A1620" s="243">
        <v>101588</v>
      </c>
      <c r="B1620" s="242" t="s">
        <v>10785</v>
      </c>
      <c r="C1620" s="242" t="s">
        <v>337</v>
      </c>
      <c r="D1620" s="244">
        <v>59.55</v>
      </c>
    </row>
    <row r="1621" spans="1:4" x14ac:dyDescent="0.25">
      <c r="A1621" s="243">
        <v>101589</v>
      </c>
      <c r="B1621" s="242" t="s">
        <v>10786</v>
      </c>
      <c r="C1621" s="242" t="s">
        <v>337</v>
      </c>
      <c r="D1621" s="244">
        <v>87.05</v>
      </c>
    </row>
    <row r="1622" spans="1:4" x14ac:dyDescent="0.25">
      <c r="A1622" s="243">
        <v>101590</v>
      </c>
      <c r="B1622" s="242" t="s">
        <v>10787</v>
      </c>
      <c r="C1622" s="242" t="s">
        <v>337</v>
      </c>
      <c r="D1622" s="244">
        <v>44.93</v>
      </c>
    </row>
    <row r="1623" spans="1:4" x14ac:dyDescent="0.25">
      <c r="A1623" s="243">
        <v>101591</v>
      </c>
      <c r="B1623" s="242" t="s">
        <v>10788</v>
      </c>
      <c r="C1623" s="242" t="s">
        <v>337</v>
      </c>
      <c r="D1623" s="244">
        <v>72.430000000000007</v>
      </c>
    </row>
    <row r="1624" spans="1:4" x14ac:dyDescent="0.25">
      <c r="A1624" s="243">
        <v>101592</v>
      </c>
      <c r="B1624" s="242" t="s">
        <v>10789</v>
      </c>
      <c r="C1624" s="242" t="s">
        <v>337</v>
      </c>
      <c r="D1624" s="244">
        <v>31.14</v>
      </c>
    </row>
    <row r="1625" spans="1:4" x14ac:dyDescent="0.25">
      <c r="A1625" s="243">
        <v>101593</v>
      </c>
      <c r="B1625" s="242" t="s">
        <v>10790</v>
      </c>
      <c r="C1625" s="242" t="s">
        <v>337</v>
      </c>
      <c r="D1625" s="244">
        <v>58.74</v>
      </c>
    </row>
    <row r="1626" spans="1:4" x14ac:dyDescent="0.25">
      <c r="A1626" s="243">
        <v>101600</v>
      </c>
      <c r="B1626" s="242" t="s">
        <v>10791</v>
      </c>
      <c r="C1626" s="242" t="s">
        <v>337</v>
      </c>
      <c r="D1626" s="244">
        <v>11.24</v>
      </c>
    </row>
    <row r="1627" spans="1:4" x14ac:dyDescent="0.25">
      <c r="A1627" s="243">
        <v>101601</v>
      </c>
      <c r="B1627" s="242" t="s">
        <v>10792</v>
      </c>
      <c r="C1627" s="242" t="s">
        <v>337</v>
      </c>
      <c r="D1627" s="244">
        <v>16.649999999999999</v>
      </c>
    </row>
    <row r="1628" spans="1:4" x14ac:dyDescent="0.25">
      <c r="A1628" s="243">
        <v>101602</v>
      </c>
      <c r="B1628" s="242" t="s">
        <v>10793</v>
      </c>
      <c r="C1628" s="242" t="s">
        <v>337</v>
      </c>
      <c r="D1628" s="244">
        <v>8.35</v>
      </c>
    </row>
    <row r="1629" spans="1:4" x14ac:dyDescent="0.25">
      <c r="A1629" s="243">
        <v>101603</v>
      </c>
      <c r="B1629" s="242" t="s">
        <v>10794</v>
      </c>
      <c r="C1629" s="242" t="s">
        <v>337</v>
      </c>
      <c r="D1629" s="244">
        <v>13.74</v>
      </c>
    </row>
    <row r="1630" spans="1:4" x14ac:dyDescent="0.25">
      <c r="A1630" s="243">
        <v>101604</v>
      </c>
      <c r="B1630" s="242" t="s">
        <v>10795</v>
      </c>
      <c r="C1630" s="242" t="s">
        <v>337</v>
      </c>
      <c r="D1630" s="244">
        <v>5.46</v>
      </c>
    </row>
    <row r="1631" spans="1:4" x14ac:dyDescent="0.25">
      <c r="A1631" s="243">
        <v>101605</v>
      </c>
      <c r="B1631" s="242" t="s">
        <v>10796</v>
      </c>
      <c r="C1631" s="242" t="s">
        <v>337</v>
      </c>
      <c r="D1631" s="244">
        <v>10.86</v>
      </c>
    </row>
    <row r="1632" spans="1:4" x14ac:dyDescent="0.25">
      <c r="A1632" s="243">
        <v>90788</v>
      </c>
      <c r="B1632" s="242" t="s">
        <v>10797</v>
      </c>
      <c r="C1632" s="242" t="s">
        <v>239</v>
      </c>
      <c r="D1632" s="244">
        <v>709.25</v>
      </c>
    </row>
    <row r="1633" spans="1:4" x14ac:dyDescent="0.25">
      <c r="A1633" s="243">
        <v>90789</v>
      </c>
      <c r="B1633" s="242" t="s">
        <v>10798</v>
      </c>
      <c r="C1633" s="242" t="s">
        <v>239</v>
      </c>
      <c r="D1633" s="244">
        <v>710.49</v>
      </c>
    </row>
    <row r="1634" spans="1:4" x14ac:dyDescent="0.25">
      <c r="A1634" s="243">
        <v>90790</v>
      </c>
      <c r="B1634" s="242" t="s">
        <v>10799</v>
      </c>
      <c r="C1634" s="242" t="s">
        <v>239</v>
      </c>
      <c r="D1634" s="244">
        <v>732.63</v>
      </c>
    </row>
    <row r="1635" spans="1:4" x14ac:dyDescent="0.25">
      <c r="A1635" s="243">
        <v>90791</v>
      </c>
      <c r="B1635" s="242" t="s">
        <v>10800</v>
      </c>
      <c r="C1635" s="242" t="s">
        <v>239</v>
      </c>
      <c r="D1635" s="244">
        <v>858.08</v>
      </c>
    </row>
    <row r="1636" spans="1:4" x14ac:dyDescent="0.25">
      <c r="A1636" s="243">
        <v>90793</v>
      </c>
      <c r="B1636" s="242" t="s">
        <v>10801</v>
      </c>
      <c r="C1636" s="242" t="s">
        <v>239</v>
      </c>
      <c r="D1636" s="244">
        <v>907.6</v>
      </c>
    </row>
    <row r="1637" spans="1:4" x14ac:dyDescent="0.25">
      <c r="A1637" s="243">
        <v>90794</v>
      </c>
      <c r="B1637" s="242" t="s">
        <v>10802</v>
      </c>
      <c r="C1637" s="242" t="s">
        <v>239</v>
      </c>
      <c r="D1637" s="244">
        <v>601.08000000000004</v>
      </c>
    </row>
    <row r="1638" spans="1:4" x14ac:dyDescent="0.25">
      <c r="A1638" s="243">
        <v>90795</v>
      </c>
      <c r="B1638" s="242" t="s">
        <v>10803</v>
      </c>
      <c r="C1638" s="242" t="s">
        <v>239</v>
      </c>
      <c r="D1638" s="244">
        <v>606.04</v>
      </c>
    </row>
    <row r="1639" spans="1:4" x14ac:dyDescent="0.25">
      <c r="A1639" s="243">
        <v>90796</v>
      </c>
      <c r="B1639" s="242" t="s">
        <v>10804</v>
      </c>
      <c r="C1639" s="242" t="s">
        <v>239</v>
      </c>
      <c r="D1639" s="244">
        <v>610.97</v>
      </c>
    </row>
    <row r="1640" spans="1:4" x14ac:dyDescent="0.25">
      <c r="A1640" s="243">
        <v>90797</v>
      </c>
      <c r="B1640" s="242" t="s">
        <v>10805</v>
      </c>
      <c r="C1640" s="242" t="s">
        <v>239</v>
      </c>
      <c r="D1640" s="244">
        <v>615.91</v>
      </c>
    </row>
    <row r="1641" spans="1:4" x14ac:dyDescent="0.25">
      <c r="A1641" s="243">
        <v>90798</v>
      </c>
      <c r="B1641" s="242" t="s">
        <v>10806</v>
      </c>
      <c r="C1641" s="242" t="s">
        <v>239</v>
      </c>
      <c r="D1641" s="244">
        <v>899.88</v>
      </c>
    </row>
    <row r="1642" spans="1:4" x14ac:dyDescent="0.25">
      <c r="A1642" s="243">
        <v>90799</v>
      </c>
      <c r="B1642" s="242" t="s">
        <v>10807</v>
      </c>
      <c r="C1642" s="242" t="s">
        <v>239</v>
      </c>
      <c r="D1642" s="244">
        <v>927.87</v>
      </c>
    </row>
    <row r="1643" spans="1:4" x14ac:dyDescent="0.25">
      <c r="A1643" s="243">
        <v>90801</v>
      </c>
      <c r="B1643" s="242" t="s">
        <v>10808</v>
      </c>
      <c r="C1643" s="242" t="s">
        <v>239</v>
      </c>
      <c r="D1643" s="244">
        <v>183.06</v>
      </c>
    </row>
    <row r="1644" spans="1:4" x14ac:dyDescent="0.25">
      <c r="A1644" s="243">
        <v>90806</v>
      </c>
      <c r="B1644" s="242" t="s">
        <v>10809</v>
      </c>
      <c r="C1644" s="242" t="s">
        <v>239</v>
      </c>
      <c r="D1644" s="244">
        <v>247.17</v>
      </c>
    </row>
    <row r="1645" spans="1:4" x14ac:dyDescent="0.25">
      <c r="A1645" s="243">
        <v>90820</v>
      </c>
      <c r="B1645" s="242" t="s">
        <v>10810</v>
      </c>
      <c r="C1645" s="242" t="s">
        <v>239</v>
      </c>
      <c r="D1645" s="244">
        <v>266.33999999999997</v>
      </c>
    </row>
    <row r="1646" spans="1:4" x14ac:dyDescent="0.25">
      <c r="A1646" s="243">
        <v>90821</v>
      </c>
      <c r="B1646" s="242" t="s">
        <v>10811</v>
      </c>
      <c r="C1646" s="242" t="s">
        <v>239</v>
      </c>
      <c r="D1646" s="244">
        <v>271.33</v>
      </c>
    </row>
    <row r="1647" spans="1:4" x14ac:dyDescent="0.25">
      <c r="A1647" s="243">
        <v>90822</v>
      </c>
      <c r="B1647" s="242" t="s">
        <v>10812</v>
      </c>
      <c r="C1647" s="242" t="s">
        <v>239</v>
      </c>
      <c r="D1647" s="244">
        <v>291</v>
      </c>
    </row>
    <row r="1648" spans="1:4" x14ac:dyDescent="0.25">
      <c r="A1648" s="243">
        <v>90823</v>
      </c>
      <c r="B1648" s="242" t="s">
        <v>10813</v>
      </c>
      <c r="C1648" s="242" t="s">
        <v>239</v>
      </c>
      <c r="D1648" s="244">
        <v>359.06</v>
      </c>
    </row>
    <row r="1649" spans="1:4" x14ac:dyDescent="0.25">
      <c r="A1649" s="243">
        <v>90824</v>
      </c>
      <c r="B1649" s="242" t="s">
        <v>10814</v>
      </c>
      <c r="C1649" s="242" t="s">
        <v>239</v>
      </c>
      <c r="D1649" s="244">
        <v>515.27</v>
      </c>
    </row>
    <row r="1650" spans="1:4" x14ac:dyDescent="0.25">
      <c r="A1650" s="243">
        <v>90825</v>
      </c>
      <c r="B1650" s="242" t="s">
        <v>10815</v>
      </c>
      <c r="C1650" s="242" t="s">
        <v>239</v>
      </c>
      <c r="D1650" s="244">
        <v>574.30999999999995</v>
      </c>
    </row>
    <row r="1651" spans="1:4" x14ac:dyDescent="0.25">
      <c r="A1651" s="243">
        <v>90830</v>
      </c>
      <c r="B1651" s="242" t="s">
        <v>10816</v>
      </c>
      <c r="C1651" s="242" t="s">
        <v>239</v>
      </c>
      <c r="D1651" s="244">
        <v>124.74</v>
      </c>
    </row>
    <row r="1652" spans="1:4" x14ac:dyDescent="0.25">
      <c r="A1652" s="243">
        <v>90831</v>
      </c>
      <c r="B1652" s="242" t="s">
        <v>10817</v>
      </c>
      <c r="C1652" s="242" t="s">
        <v>239</v>
      </c>
      <c r="D1652" s="244">
        <v>109.41</v>
      </c>
    </row>
    <row r="1653" spans="1:4" x14ac:dyDescent="0.25">
      <c r="A1653" s="243">
        <v>90841</v>
      </c>
      <c r="B1653" s="242" t="s">
        <v>10818</v>
      </c>
      <c r="C1653" s="242" t="s">
        <v>239</v>
      </c>
      <c r="D1653" s="244">
        <v>678.4</v>
      </c>
    </row>
    <row r="1654" spans="1:4" x14ac:dyDescent="0.25">
      <c r="A1654" s="243">
        <v>90842</v>
      </c>
      <c r="B1654" s="242" t="s">
        <v>10819</v>
      </c>
      <c r="C1654" s="242" t="s">
        <v>239</v>
      </c>
      <c r="D1654" s="244">
        <v>684.55</v>
      </c>
    </row>
    <row r="1655" spans="1:4" x14ac:dyDescent="0.25">
      <c r="A1655" s="243">
        <v>90843</v>
      </c>
      <c r="B1655" s="242" t="s">
        <v>10820</v>
      </c>
      <c r="C1655" s="242" t="s">
        <v>239</v>
      </c>
      <c r="D1655" s="244">
        <v>720.71</v>
      </c>
    </row>
    <row r="1656" spans="1:4" x14ac:dyDescent="0.25">
      <c r="A1656" s="243">
        <v>90844</v>
      </c>
      <c r="B1656" s="242" t="s">
        <v>10821</v>
      </c>
      <c r="C1656" s="242" t="s">
        <v>239</v>
      </c>
      <c r="D1656" s="244">
        <v>789.92</v>
      </c>
    </row>
    <row r="1657" spans="1:4" x14ac:dyDescent="0.25">
      <c r="A1657" s="243">
        <v>90845</v>
      </c>
      <c r="B1657" s="242" t="s">
        <v>10822</v>
      </c>
      <c r="C1657" s="242" t="s">
        <v>239</v>
      </c>
      <c r="D1657" s="244">
        <v>944.98</v>
      </c>
    </row>
    <row r="1658" spans="1:4" x14ac:dyDescent="0.25">
      <c r="A1658" s="243">
        <v>90846</v>
      </c>
      <c r="B1658" s="242" t="s">
        <v>10823</v>
      </c>
      <c r="C1658" s="242" t="s">
        <v>239</v>
      </c>
      <c r="D1658" s="245">
        <v>1005.17</v>
      </c>
    </row>
    <row r="1659" spans="1:4" x14ac:dyDescent="0.25">
      <c r="A1659" s="243">
        <v>90847</v>
      </c>
      <c r="B1659" s="242" t="s">
        <v>10824</v>
      </c>
      <c r="C1659" s="242" t="s">
        <v>239</v>
      </c>
      <c r="D1659" s="244">
        <v>568.99</v>
      </c>
    </row>
    <row r="1660" spans="1:4" x14ac:dyDescent="0.25">
      <c r="A1660" s="243">
        <v>90848</v>
      </c>
      <c r="B1660" s="242" t="s">
        <v>10825</v>
      </c>
      <c r="C1660" s="242" t="s">
        <v>239</v>
      </c>
      <c r="D1660" s="244">
        <v>575.14</v>
      </c>
    </row>
    <row r="1661" spans="1:4" x14ac:dyDescent="0.25">
      <c r="A1661" s="243">
        <v>90849</v>
      </c>
      <c r="B1661" s="242" t="s">
        <v>10826</v>
      </c>
      <c r="C1661" s="242" t="s">
        <v>239</v>
      </c>
      <c r="D1661" s="244">
        <v>595.97</v>
      </c>
    </row>
    <row r="1662" spans="1:4" x14ac:dyDescent="0.25">
      <c r="A1662" s="243">
        <v>90850</v>
      </c>
      <c r="B1662" s="242" t="s">
        <v>10827</v>
      </c>
      <c r="C1662" s="242" t="s">
        <v>239</v>
      </c>
      <c r="D1662" s="244">
        <v>665.18</v>
      </c>
    </row>
    <row r="1663" spans="1:4" x14ac:dyDescent="0.25">
      <c r="A1663" s="243">
        <v>90851</v>
      </c>
      <c r="B1663" s="242" t="s">
        <v>10828</v>
      </c>
      <c r="C1663" s="242" t="s">
        <v>239</v>
      </c>
      <c r="D1663" s="244">
        <v>820.24</v>
      </c>
    </row>
    <row r="1664" spans="1:4" x14ac:dyDescent="0.25">
      <c r="A1664" s="243">
        <v>90852</v>
      </c>
      <c r="B1664" s="242" t="s">
        <v>10829</v>
      </c>
      <c r="C1664" s="242" t="s">
        <v>239</v>
      </c>
      <c r="D1664" s="244">
        <v>880.43</v>
      </c>
    </row>
    <row r="1665" spans="1:4" x14ac:dyDescent="0.25">
      <c r="A1665" s="243">
        <v>91009</v>
      </c>
      <c r="B1665" s="242" t="s">
        <v>10830</v>
      </c>
      <c r="C1665" s="242" t="s">
        <v>239</v>
      </c>
      <c r="D1665" s="244">
        <v>276.02</v>
      </c>
    </row>
    <row r="1666" spans="1:4" x14ac:dyDescent="0.25">
      <c r="A1666" s="243">
        <v>91010</v>
      </c>
      <c r="B1666" s="242" t="s">
        <v>10831</v>
      </c>
      <c r="C1666" s="242" t="s">
        <v>239</v>
      </c>
      <c r="D1666" s="244">
        <v>281.47000000000003</v>
      </c>
    </row>
    <row r="1667" spans="1:4" x14ac:dyDescent="0.25">
      <c r="A1667" s="243">
        <v>91011</v>
      </c>
      <c r="B1667" s="242" t="s">
        <v>10832</v>
      </c>
      <c r="C1667" s="242" t="s">
        <v>239</v>
      </c>
      <c r="D1667" s="244">
        <v>330.31</v>
      </c>
    </row>
    <row r="1668" spans="1:4" x14ac:dyDescent="0.25">
      <c r="A1668" s="243">
        <v>91012</v>
      </c>
      <c r="B1668" s="242" t="s">
        <v>10833</v>
      </c>
      <c r="C1668" s="242" t="s">
        <v>239</v>
      </c>
      <c r="D1668" s="244">
        <v>367.64</v>
      </c>
    </row>
    <row r="1669" spans="1:4" x14ac:dyDescent="0.25">
      <c r="A1669" s="243">
        <v>91013</v>
      </c>
      <c r="B1669" s="242" t="s">
        <v>10834</v>
      </c>
      <c r="C1669" s="242" t="s">
        <v>239</v>
      </c>
      <c r="D1669" s="244">
        <v>578.66999999999996</v>
      </c>
    </row>
    <row r="1670" spans="1:4" x14ac:dyDescent="0.25">
      <c r="A1670" s="243">
        <v>91014</v>
      </c>
      <c r="B1670" s="242" t="s">
        <v>10835</v>
      </c>
      <c r="C1670" s="242" t="s">
        <v>239</v>
      </c>
      <c r="D1670" s="244">
        <v>585.28</v>
      </c>
    </row>
    <row r="1671" spans="1:4" x14ac:dyDescent="0.25">
      <c r="A1671" s="243">
        <v>91015</v>
      </c>
      <c r="B1671" s="242" t="s">
        <v>10836</v>
      </c>
      <c r="C1671" s="242" t="s">
        <v>239</v>
      </c>
      <c r="D1671" s="244">
        <v>635.28</v>
      </c>
    </row>
    <row r="1672" spans="1:4" x14ac:dyDescent="0.25">
      <c r="A1672" s="243">
        <v>91016</v>
      </c>
      <c r="B1672" s="242" t="s">
        <v>10837</v>
      </c>
      <c r="C1672" s="242" t="s">
        <v>239</v>
      </c>
      <c r="D1672" s="244">
        <v>673.76</v>
      </c>
    </row>
    <row r="1673" spans="1:4" x14ac:dyDescent="0.25">
      <c r="A1673" s="243">
        <v>91287</v>
      </c>
      <c r="B1673" s="242" t="s">
        <v>10838</v>
      </c>
      <c r="C1673" s="242" t="s">
        <v>239</v>
      </c>
      <c r="D1673" s="244">
        <v>145.34</v>
      </c>
    </row>
    <row r="1674" spans="1:4" x14ac:dyDescent="0.25">
      <c r="A1674" s="243">
        <v>91292</v>
      </c>
      <c r="B1674" s="242" t="s">
        <v>10839</v>
      </c>
      <c r="C1674" s="242" t="s">
        <v>239</v>
      </c>
      <c r="D1674" s="244">
        <v>209.45</v>
      </c>
    </row>
    <row r="1675" spans="1:4" x14ac:dyDescent="0.25">
      <c r="A1675" s="243">
        <v>91295</v>
      </c>
      <c r="B1675" s="242" t="s">
        <v>10840</v>
      </c>
      <c r="C1675" s="242" t="s">
        <v>239</v>
      </c>
      <c r="D1675" s="244">
        <v>284.39999999999998</v>
      </c>
    </row>
    <row r="1676" spans="1:4" x14ac:dyDescent="0.25">
      <c r="A1676" s="243">
        <v>91296</v>
      </c>
      <c r="B1676" s="242" t="s">
        <v>10841</v>
      </c>
      <c r="C1676" s="242" t="s">
        <v>239</v>
      </c>
      <c r="D1676" s="244">
        <v>304.89</v>
      </c>
    </row>
    <row r="1677" spans="1:4" x14ac:dyDescent="0.25">
      <c r="A1677" s="243">
        <v>91297</v>
      </c>
      <c r="B1677" s="242" t="s">
        <v>10842</v>
      </c>
      <c r="C1677" s="242" t="s">
        <v>239</v>
      </c>
      <c r="D1677" s="244">
        <v>335.89</v>
      </c>
    </row>
    <row r="1678" spans="1:4" x14ac:dyDescent="0.25">
      <c r="A1678" s="243">
        <v>91298</v>
      </c>
      <c r="B1678" s="242" t="s">
        <v>10843</v>
      </c>
      <c r="C1678" s="242" t="s">
        <v>239</v>
      </c>
      <c r="D1678" s="244">
        <v>614.89</v>
      </c>
    </row>
    <row r="1679" spans="1:4" x14ac:dyDescent="0.25">
      <c r="A1679" s="243">
        <v>91299</v>
      </c>
      <c r="B1679" s="242" t="s">
        <v>10844</v>
      </c>
      <c r="C1679" s="242" t="s">
        <v>239</v>
      </c>
      <c r="D1679" s="244">
        <v>857.52</v>
      </c>
    </row>
    <row r="1680" spans="1:4" x14ac:dyDescent="0.25">
      <c r="A1680" s="243">
        <v>91304</v>
      </c>
      <c r="B1680" s="242" t="s">
        <v>10845</v>
      </c>
      <c r="C1680" s="242" t="s">
        <v>239</v>
      </c>
      <c r="D1680" s="244">
        <v>75.819999999999993</v>
      </c>
    </row>
    <row r="1681" spans="1:4" x14ac:dyDescent="0.25">
      <c r="A1681" s="243">
        <v>91305</v>
      </c>
      <c r="B1681" s="242" t="s">
        <v>10846</v>
      </c>
      <c r="C1681" s="242" t="s">
        <v>239</v>
      </c>
      <c r="D1681" s="244">
        <v>75.75</v>
      </c>
    </row>
    <row r="1682" spans="1:4" x14ac:dyDescent="0.25">
      <c r="A1682" s="243">
        <v>91306</v>
      </c>
      <c r="B1682" s="242" t="s">
        <v>10847</v>
      </c>
      <c r="C1682" s="242" t="s">
        <v>239</v>
      </c>
      <c r="D1682" s="244">
        <v>109.41</v>
      </c>
    </row>
    <row r="1683" spans="1:4" x14ac:dyDescent="0.25">
      <c r="A1683" s="243">
        <v>91307</v>
      </c>
      <c r="B1683" s="242" t="s">
        <v>10848</v>
      </c>
      <c r="C1683" s="242" t="s">
        <v>239</v>
      </c>
      <c r="D1683" s="244">
        <v>64.400000000000006</v>
      </c>
    </row>
    <row r="1684" spans="1:4" x14ac:dyDescent="0.25">
      <c r="A1684" s="243">
        <v>91312</v>
      </c>
      <c r="B1684" s="242" t="s">
        <v>10849</v>
      </c>
      <c r="C1684" s="242" t="s">
        <v>239</v>
      </c>
      <c r="D1684" s="244">
        <v>598.19000000000005</v>
      </c>
    </row>
    <row r="1685" spans="1:4" x14ac:dyDescent="0.25">
      <c r="A1685" s="243">
        <v>91313</v>
      </c>
      <c r="B1685" s="242" t="s">
        <v>10850</v>
      </c>
      <c r="C1685" s="242" t="s">
        <v>239</v>
      </c>
      <c r="D1685" s="244">
        <v>592.79999999999995</v>
      </c>
    </row>
    <row r="1686" spans="1:4" x14ac:dyDescent="0.25">
      <c r="A1686" s="243">
        <v>91314</v>
      </c>
      <c r="B1686" s="242" t="s">
        <v>10851</v>
      </c>
      <c r="C1686" s="242" t="s">
        <v>239</v>
      </c>
      <c r="D1686" s="244">
        <v>624.87</v>
      </c>
    </row>
    <row r="1687" spans="1:4" x14ac:dyDescent="0.25">
      <c r="A1687" s="243">
        <v>91315</v>
      </c>
      <c r="B1687" s="242" t="s">
        <v>10852</v>
      </c>
      <c r="C1687" s="242" t="s">
        <v>239</v>
      </c>
      <c r="D1687" s="244">
        <v>693.9</v>
      </c>
    </row>
    <row r="1688" spans="1:4" x14ac:dyDescent="0.25">
      <c r="A1688" s="243">
        <v>91316</v>
      </c>
      <c r="B1688" s="242" t="s">
        <v>10853</v>
      </c>
      <c r="C1688" s="242" t="s">
        <v>239</v>
      </c>
      <c r="D1688" s="244">
        <v>849.14</v>
      </c>
    </row>
    <row r="1689" spans="1:4" x14ac:dyDescent="0.25">
      <c r="A1689" s="243">
        <v>91317</v>
      </c>
      <c r="B1689" s="242" t="s">
        <v>10854</v>
      </c>
      <c r="C1689" s="242" t="s">
        <v>239</v>
      </c>
      <c r="D1689" s="244">
        <v>909.15</v>
      </c>
    </row>
    <row r="1690" spans="1:4" x14ac:dyDescent="0.25">
      <c r="A1690" s="243">
        <v>91318</v>
      </c>
      <c r="B1690" s="242" t="s">
        <v>10855</v>
      </c>
      <c r="C1690" s="242" t="s">
        <v>239</v>
      </c>
      <c r="D1690" s="244">
        <v>522.44000000000005</v>
      </c>
    </row>
    <row r="1691" spans="1:4" x14ac:dyDescent="0.25">
      <c r="A1691" s="243">
        <v>91319</v>
      </c>
      <c r="B1691" s="242" t="s">
        <v>10856</v>
      </c>
      <c r="C1691" s="242" t="s">
        <v>239</v>
      </c>
      <c r="D1691" s="244">
        <v>528.4</v>
      </c>
    </row>
    <row r="1692" spans="1:4" x14ac:dyDescent="0.25">
      <c r="A1692" s="243">
        <v>91320</v>
      </c>
      <c r="B1692" s="242" t="s">
        <v>10857</v>
      </c>
      <c r="C1692" s="242" t="s">
        <v>239</v>
      </c>
      <c r="D1692" s="244">
        <v>549.04999999999995</v>
      </c>
    </row>
    <row r="1693" spans="1:4" x14ac:dyDescent="0.25">
      <c r="A1693" s="243">
        <v>91321</v>
      </c>
      <c r="B1693" s="242" t="s">
        <v>10858</v>
      </c>
      <c r="C1693" s="242" t="s">
        <v>239</v>
      </c>
      <c r="D1693" s="244">
        <v>618.08000000000004</v>
      </c>
    </row>
    <row r="1694" spans="1:4" x14ac:dyDescent="0.25">
      <c r="A1694" s="243">
        <v>91322</v>
      </c>
      <c r="B1694" s="242" t="s">
        <v>10859</v>
      </c>
      <c r="C1694" s="242" t="s">
        <v>239</v>
      </c>
      <c r="D1694" s="244">
        <v>773.32</v>
      </c>
    </row>
    <row r="1695" spans="1:4" x14ac:dyDescent="0.25">
      <c r="A1695" s="243">
        <v>91323</v>
      </c>
      <c r="B1695" s="242" t="s">
        <v>10860</v>
      </c>
      <c r="C1695" s="242" t="s">
        <v>239</v>
      </c>
      <c r="D1695" s="244">
        <v>833.33</v>
      </c>
    </row>
    <row r="1696" spans="1:4" x14ac:dyDescent="0.25">
      <c r="A1696" s="243">
        <v>91324</v>
      </c>
      <c r="B1696" s="242" t="s">
        <v>10861</v>
      </c>
      <c r="C1696" s="242" t="s">
        <v>239</v>
      </c>
      <c r="D1696" s="244">
        <v>532.12</v>
      </c>
    </row>
    <row r="1697" spans="1:4" x14ac:dyDescent="0.25">
      <c r="A1697" s="243">
        <v>91325</v>
      </c>
      <c r="B1697" s="242" t="s">
        <v>10862</v>
      </c>
      <c r="C1697" s="242" t="s">
        <v>239</v>
      </c>
      <c r="D1697" s="244">
        <v>538.54</v>
      </c>
    </row>
    <row r="1698" spans="1:4" x14ac:dyDescent="0.25">
      <c r="A1698" s="243">
        <v>91326</v>
      </c>
      <c r="B1698" s="242" t="s">
        <v>10863</v>
      </c>
      <c r="C1698" s="242" t="s">
        <v>239</v>
      </c>
      <c r="D1698" s="244">
        <v>588.36</v>
      </c>
    </row>
    <row r="1699" spans="1:4" x14ac:dyDescent="0.25">
      <c r="A1699" s="243">
        <v>91327</v>
      </c>
      <c r="B1699" s="242" t="s">
        <v>10864</v>
      </c>
      <c r="C1699" s="242" t="s">
        <v>239</v>
      </c>
      <c r="D1699" s="244">
        <v>626.66</v>
      </c>
    </row>
    <row r="1700" spans="1:4" x14ac:dyDescent="0.25">
      <c r="A1700" s="243">
        <v>91328</v>
      </c>
      <c r="B1700" s="242" t="s">
        <v>10865</v>
      </c>
      <c r="C1700" s="242" t="s">
        <v>239</v>
      </c>
      <c r="D1700" s="244">
        <v>587.04999999999995</v>
      </c>
    </row>
    <row r="1701" spans="1:4" x14ac:dyDescent="0.25">
      <c r="A1701" s="243">
        <v>91329</v>
      </c>
      <c r="B1701" s="242" t="s">
        <v>10866</v>
      </c>
      <c r="C1701" s="242" t="s">
        <v>239</v>
      </c>
      <c r="D1701" s="244">
        <v>540.5</v>
      </c>
    </row>
    <row r="1702" spans="1:4" x14ac:dyDescent="0.25">
      <c r="A1702" s="243">
        <v>91330</v>
      </c>
      <c r="B1702" s="242" t="s">
        <v>10867</v>
      </c>
      <c r="C1702" s="242" t="s">
        <v>239</v>
      </c>
      <c r="D1702" s="244">
        <v>608.70000000000005</v>
      </c>
    </row>
    <row r="1703" spans="1:4" x14ac:dyDescent="0.25">
      <c r="A1703" s="243">
        <v>91331</v>
      </c>
      <c r="B1703" s="242" t="s">
        <v>10868</v>
      </c>
      <c r="C1703" s="242" t="s">
        <v>239</v>
      </c>
      <c r="D1703" s="244">
        <v>561.96</v>
      </c>
    </row>
    <row r="1704" spans="1:4" x14ac:dyDescent="0.25">
      <c r="A1704" s="243">
        <v>91332</v>
      </c>
      <c r="B1704" s="242" t="s">
        <v>10869</v>
      </c>
      <c r="C1704" s="242" t="s">
        <v>239</v>
      </c>
      <c r="D1704" s="244">
        <v>640.86</v>
      </c>
    </row>
    <row r="1705" spans="1:4" x14ac:dyDescent="0.25">
      <c r="A1705" s="243">
        <v>91333</v>
      </c>
      <c r="B1705" s="242" t="s">
        <v>10870</v>
      </c>
      <c r="C1705" s="242" t="s">
        <v>239</v>
      </c>
      <c r="D1705" s="244">
        <v>593.94000000000005</v>
      </c>
    </row>
    <row r="1706" spans="1:4" x14ac:dyDescent="0.25">
      <c r="A1706" s="243">
        <v>91334</v>
      </c>
      <c r="B1706" s="242" t="s">
        <v>10871</v>
      </c>
      <c r="C1706" s="242" t="s">
        <v>239</v>
      </c>
      <c r="D1706" s="244">
        <v>919.86</v>
      </c>
    </row>
    <row r="1707" spans="1:4" x14ac:dyDescent="0.25">
      <c r="A1707" s="243">
        <v>91335</v>
      </c>
      <c r="B1707" s="242" t="s">
        <v>10872</v>
      </c>
      <c r="C1707" s="242" t="s">
        <v>239</v>
      </c>
      <c r="D1707" s="244">
        <v>872.94</v>
      </c>
    </row>
    <row r="1708" spans="1:4" x14ac:dyDescent="0.25">
      <c r="A1708" s="243">
        <v>91336</v>
      </c>
      <c r="B1708" s="242" t="s">
        <v>10873</v>
      </c>
      <c r="C1708" s="242" t="s">
        <v>239</v>
      </c>
      <c r="D1708" s="245">
        <v>1162.49</v>
      </c>
    </row>
    <row r="1709" spans="1:4" x14ac:dyDescent="0.25">
      <c r="A1709" s="243">
        <v>91337</v>
      </c>
      <c r="B1709" s="242" t="s">
        <v>10874</v>
      </c>
      <c r="C1709" s="242" t="s">
        <v>239</v>
      </c>
      <c r="D1709" s="245">
        <v>1115.57</v>
      </c>
    </row>
    <row r="1710" spans="1:4" x14ac:dyDescent="0.25">
      <c r="A1710" s="243">
        <v>100659</v>
      </c>
      <c r="B1710" s="242" t="s">
        <v>10875</v>
      </c>
      <c r="C1710" s="242" t="s">
        <v>187</v>
      </c>
      <c r="D1710" s="244">
        <v>5.78</v>
      </c>
    </row>
    <row r="1711" spans="1:4" x14ac:dyDescent="0.25">
      <c r="A1711" s="243">
        <v>100660</v>
      </c>
      <c r="B1711" s="242" t="s">
        <v>10876</v>
      </c>
      <c r="C1711" s="242" t="s">
        <v>187</v>
      </c>
      <c r="D1711" s="244">
        <v>4.8600000000000003</v>
      </c>
    </row>
    <row r="1712" spans="1:4" x14ac:dyDescent="0.25">
      <c r="A1712" s="243">
        <v>100675</v>
      </c>
      <c r="B1712" s="242" t="s">
        <v>10877</v>
      </c>
      <c r="C1712" s="242" t="s">
        <v>239</v>
      </c>
      <c r="D1712" s="244">
        <v>809.73</v>
      </c>
    </row>
    <row r="1713" spans="1:4" x14ac:dyDescent="0.25">
      <c r="A1713" s="243">
        <v>100676</v>
      </c>
      <c r="B1713" s="242" t="s">
        <v>10878</v>
      </c>
      <c r="C1713" s="242" t="s">
        <v>239</v>
      </c>
      <c r="D1713" s="244">
        <v>123</v>
      </c>
    </row>
    <row r="1714" spans="1:4" x14ac:dyDescent="0.25">
      <c r="A1714" s="243">
        <v>100678</v>
      </c>
      <c r="B1714" s="242" t="s">
        <v>10879</v>
      </c>
      <c r="C1714" s="242" t="s">
        <v>239</v>
      </c>
      <c r="D1714" s="244">
        <v>688.08</v>
      </c>
    </row>
    <row r="1715" spans="1:4" x14ac:dyDescent="0.25">
      <c r="A1715" s="243">
        <v>100679</v>
      </c>
      <c r="B1715" s="242" t="s">
        <v>10880</v>
      </c>
      <c r="C1715" s="242" t="s">
        <v>239</v>
      </c>
      <c r="D1715" s="244">
        <v>607.87</v>
      </c>
    </row>
    <row r="1716" spans="1:4" x14ac:dyDescent="0.25">
      <c r="A1716" s="243">
        <v>100680</v>
      </c>
      <c r="B1716" s="242" t="s">
        <v>10881</v>
      </c>
      <c r="C1716" s="242" t="s">
        <v>239</v>
      </c>
      <c r="D1716" s="244">
        <v>694.69</v>
      </c>
    </row>
    <row r="1717" spans="1:4" x14ac:dyDescent="0.25">
      <c r="A1717" s="243">
        <v>100681</v>
      </c>
      <c r="B1717" s="242" t="s">
        <v>10882</v>
      </c>
      <c r="C1717" s="242" t="s">
        <v>239</v>
      </c>
      <c r="D1717" s="244">
        <v>718.11</v>
      </c>
    </row>
    <row r="1718" spans="1:4" x14ac:dyDescent="0.25">
      <c r="A1718" s="243">
        <v>100682</v>
      </c>
      <c r="B1718" s="242" t="s">
        <v>10883</v>
      </c>
      <c r="C1718" s="242" t="s">
        <v>239</v>
      </c>
      <c r="D1718" s="244">
        <v>626.36</v>
      </c>
    </row>
    <row r="1719" spans="1:4" x14ac:dyDescent="0.25">
      <c r="A1719" s="243">
        <v>100683</v>
      </c>
      <c r="B1719" s="242" t="s">
        <v>10884</v>
      </c>
      <c r="C1719" s="242" t="s">
        <v>239</v>
      </c>
      <c r="D1719" s="244">
        <v>760.02</v>
      </c>
    </row>
    <row r="1720" spans="1:4" x14ac:dyDescent="0.25">
      <c r="A1720" s="243">
        <v>100684</v>
      </c>
      <c r="B1720" s="242" t="s">
        <v>10885</v>
      </c>
      <c r="C1720" s="242" t="s">
        <v>239</v>
      </c>
      <c r="D1720" s="244">
        <v>664.18</v>
      </c>
    </row>
    <row r="1721" spans="1:4" x14ac:dyDescent="0.25">
      <c r="A1721" s="243">
        <v>100685</v>
      </c>
      <c r="B1721" s="242" t="s">
        <v>10886</v>
      </c>
      <c r="C1721" s="242" t="s">
        <v>239</v>
      </c>
      <c r="D1721" s="244">
        <v>798.5</v>
      </c>
    </row>
    <row r="1722" spans="1:4" x14ac:dyDescent="0.25">
      <c r="A1722" s="243">
        <v>100686</v>
      </c>
      <c r="B1722" s="242" t="s">
        <v>10887</v>
      </c>
      <c r="C1722" s="242" t="s">
        <v>239</v>
      </c>
      <c r="D1722" s="244">
        <v>702.48</v>
      </c>
    </row>
    <row r="1723" spans="1:4" x14ac:dyDescent="0.25">
      <c r="A1723" s="243">
        <v>100687</v>
      </c>
      <c r="B1723" s="242" t="s">
        <v>10888</v>
      </c>
      <c r="C1723" s="242" t="s">
        <v>239</v>
      </c>
      <c r="D1723" s="244">
        <v>696.46</v>
      </c>
    </row>
    <row r="1724" spans="1:4" x14ac:dyDescent="0.25">
      <c r="A1724" s="243">
        <v>100688</v>
      </c>
      <c r="B1724" s="242" t="s">
        <v>10889</v>
      </c>
      <c r="C1724" s="242" t="s">
        <v>239</v>
      </c>
      <c r="D1724" s="244">
        <v>616.25</v>
      </c>
    </row>
    <row r="1725" spans="1:4" x14ac:dyDescent="0.25">
      <c r="A1725" s="243">
        <v>100689</v>
      </c>
      <c r="B1725" s="242" t="s">
        <v>10890</v>
      </c>
      <c r="C1725" s="242" t="s">
        <v>239</v>
      </c>
      <c r="D1725" s="244">
        <v>765.6</v>
      </c>
    </row>
    <row r="1726" spans="1:4" x14ac:dyDescent="0.25">
      <c r="A1726" s="243">
        <v>100690</v>
      </c>
      <c r="B1726" s="242" t="s">
        <v>10891</v>
      </c>
      <c r="C1726" s="242" t="s">
        <v>239</v>
      </c>
      <c r="D1726" s="244">
        <v>669.76</v>
      </c>
    </row>
    <row r="1727" spans="1:4" x14ac:dyDescent="0.25">
      <c r="A1727" s="243">
        <v>100691</v>
      </c>
      <c r="B1727" s="242" t="s">
        <v>10892</v>
      </c>
      <c r="C1727" s="242" t="s">
        <v>239</v>
      </c>
      <c r="D1727" s="245">
        <v>1044.5999999999999</v>
      </c>
    </row>
    <row r="1728" spans="1:4" x14ac:dyDescent="0.25">
      <c r="A1728" s="243">
        <v>100692</v>
      </c>
      <c r="B1728" s="242" t="s">
        <v>10893</v>
      </c>
      <c r="C1728" s="242" t="s">
        <v>239</v>
      </c>
      <c r="D1728" s="244">
        <v>948.76</v>
      </c>
    </row>
    <row r="1729" spans="1:4" x14ac:dyDescent="0.25">
      <c r="A1729" s="243">
        <v>100693</v>
      </c>
      <c r="B1729" s="242" t="s">
        <v>10894</v>
      </c>
      <c r="C1729" s="242" t="s">
        <v>239</v>
      </c>
      <c r="D1729" s="245">
        <v>1287.23</v>
      </c>
    </row>
    <row r="1730" spans="1:4" x14ac:dyDescent="0.25">
      <c r="A1730" s="243">
        <v>100694</v>
      </c>
      <c r="B1730" s="242" t="s">
        <v>10895</v>
      </c>
      <c r="C1730" s="242" t="s">
        <v>239</v>
      </c>
      <c r="D1730" s="245">
        <v>1191.3900000000001</v>
      </c>
    </row>
    <row r="1731" spans="1:4" x14ac:dyDescent="0.25">
      <c r="A1731" s="243">
        <v>100695</v>
      </c>
      <c r="B1731" s="242" t="s">
        <v>10896</v>
      </c>
      <c r="C1731" s="242" t="s">
        <v>239</v>
      </c>
      <c r="D1731" s="244">
        <v>41.71</v>
      </c>
    </row>
    <row r="1732" spans="1:4" x14ac:dyDescent="0.25">
      <c r="A1732" s="243">
        <v>100696</v>
      </c>
      <c r="B1732" s="242" t="s">
        <v>10897</v>
      </c>
      <c r="C1732" s="242" t="s">
        <v>239</v>
      </c>
      <c r="D1732" s="244">
        <v>46.35</v>
      </c>
    </row>
    <row r="1733" spans="1:4" x14ac:dyDescent="0.25">
      <c r="A1733" s="243">
        <v>100697</v>
      </c>
      <c r="B1733" s="242" t="s">
        <v>10898</v>
      </c>
      <c r="C1733" s="242" t="s">
        <v>239</v>
      </c>
      <c r="D1733" s="244">
        <v>51.01</v>
      </c>
    </row>
    <row r="1734" spans="1:4" x14ac:dyDescent="0.25">
      <c r="A1734" s="243">
        <v>100698</v>
      </c>
      <c r="B1734" s="242" t="s">
        <v>10899</v>
      </c>
      <c r="C1734" s="242" t="s">
        <v>239</v>
      </c>
      <c r="D1734" s="244">
        <v>55.66</v>
      </c>
    </row>
    <row r="1735" spans="1:4" x14ac:dyDescent="0.25">
      <c r="A1735" s="243">
        <v>100699</v>
      </c>
      <c r="B1735" s="242" t="s">
        <v>10900</v>
      </c>
      <c r="C1735" s="242" t="s">
        <v>239</v>
      </c>
      <c r="D1735" s="244">
        <v>66.45</v>
      </c>
    </row>
    <row r="1736" spans="1:4" x14ac:dyDescent="0.25">
      <c r="A1736" s="243">
        <v>100700</v>
      </c>
      <c r="B1736" s="242" t="s">
        <v>10901</v>
      </c>
      <c r="C1736" s="242" t="s">
        <v>239</v>
      </c>
      <c r="D1736" s="244">
        <v>630.35</v>
      </c>
    </row>
    <row r="1737" spans="1:4" x14ac:dyDescent="0.25">
      <c r="A1737" s="243">
        <v>100712</v>
      </c>
      <c r="B1737" s="242" t="s">
        <v>10902</v>
      </c>
      <c r="C1737" s="242" t="s">
        <v>239</v>
      </c>
      <c r="D1737" s="244">
        <v>602.94000000000005</v>
      </c>
    </row>
    <row r="1738" spans="1:4" x14ac:dyDescent="0.25">
      <c r="A1738" s="243">
        <v>100665</v>
      </c>
      <c r="B1738" s="242" t="s">
        <v>10903</v>
      </c>
      <c r="C1738" s="242" t="s">
        <v>337</v>
      </c>
      <c r="D1738" s="244">
        <v>739.54</v>
      </c>
    </row>
    <row r="1739" spans="1:4" x14ac:dyDescent="0.25">
      <c r="A1739" s="243">
        <v>100666</v>
      </c>
      <c r="B1739" s="242" t="s">
        <v>10904</v>
      </c>
      <c r="C1739" s="242" t="s">
        <v>337</v>
      </c>
      <c r="D1739" s="244">
        <v>582.54999999999995</v>
      </c>
    </row>
    <row r="1740" spans="1:4" x14ac:dyDescent="0.25">
      <c r="A1740" s="243">
        <v>100667</v>
      </c>
      <c r="B1740" s="242" t="s">
        <v>10905</v>
      </c>
      <c r="C1740" s="242" t="s">
        <v>337</v>
      </c>
      <c r="D1740" s="244">
        <v>961.48</v>
      </c>
    </row>
    <row r="1741" spans="1:4" x14ac:dyDescent="0.25">
      <c r="A1741" s="243">
        <v>100668</v>
      </c>
      <c r="B1741" s="242" t="s">
        <v>10906</v>
      </c>
      <c r="C1741" s="242" t="s">
        <v>337</v>
      </c>
      <c r="D1741" s="245">
        <v>1147.47</v>
      </c>
    </row>
    <row r="1742" spans="1:4" x14ac:dyDescent="0.25">
      <c r="A1742" s="243">
        <v>100669</v>
      </c>
      <c r="B1742" s="242" t="s">
        <v>10907</v>
      </c>
      <c r="C1742" s="242" t="s">
        <v>337</v>
      </c>
      <c r="D1742" s="244">
        <v>685.41</v>
      </c>
    </row>
    <row r="1743" spans="1:4" x14ac:dyDescent="0.25">
      <c r="A1743" s="243">
        <v>100670</v>
      </c>
      <c r="B1743" s="242" t="s">
        <v>10908</v>
      </c>
      <c r="C1743" s="242" t="s">
        <v>337</v>
      </c>
      <c r="D1743" s="244">
        <v>923.08</v>
      </c>
    </row>
    <row r="1744" spans="1:4" x14ac:dyDescent="0.25">
      <c r="A1744" s="243">
        <v>100671</v>
      </c>
      <c r="B1744" s="242" t="s">
        <v>10909</v>
      </c>
      <c r="C1744" s="242" t="s">
        <v>337</v>
      </c>
      <c r="D1744" s="245">
        <v>1148.6500000000001</v>
      </c>
    </row>
    <row r="1745" spans="1:4" x14ac:dyDescent="0.25">
      <c r="A1745" s="243">
        <v>100672</v>
      </c>
      <c r="B1745" s="242" t="s">
        <v>10910</v>
      </c>
      <c r="C1745" s="242" t="s">
        <v>337</v>
      </c>
      <c r="D1745" s="244">
        <v>737.04</v>
      </c>
    </row>
    <row r="1746" spans="1:4" x14ac:dyDescent="0.25">
      <c r="A1746" s="243">
        <v>100701</v>
      </c>
      <c r="B1746" s="242" t="s">
        <v>10911</v>
      </c>
      <c r="C1746" s="242" t="s">
        <v>337</v>
      </c>
      <c r="D1746" s="244">
        <v>542.76</v>
      </c>
    </row>
    <row r="1747" spans="1:4" x14ac:dyDescent="0.25">
      <c r="A1747" s="243">
        <v>94559</v>
      </c>
      <c r="B1747" s="242" t="s">
        <v>10912</v>
      </c>
      <c r="C1747" s="242" t="s">
        <v>337</v>
      </c>
      <c r="D1747" s="244">
        <v>623.63</v>
      </c>
    </row>
    <row r="1748" spans="1:4" x14ac:dyDescent="0.25">
      <c r="A1748" s="243">
        <v>94562</v>
      </c>
      <c r="B1748" s="242" t="s">
        <v>10913</v>
      </c>
      <c r="C1748" s="242" t="s">
        <v>337</v>
      </c>
      <c r="D1748" s="244">
        <v>608.21</v>
      </c>
    </row>
    <row r="1749" spans="1:4" x14ac:dyDescent="0.25">
      <c r="A1749" s="243">
        <v>94587</v>
      </c>
      <c r="B1749" s="242" t="s">
        <v>10914</v>
      </c>
      <c r="C1749" s="242" t="s">
        <v>187</v>
      </c>
      <c r="D1749" s="244">
        <v>61.87</v>
      </c>
    </row>
    <row r="1750" spans="1:4" x14ac:dyDescent="0.25">
      <c r="A1750" s="243">
        <v>94588</v>
      </c>
      <c r="B1750" s="242" t="s">
        <v>10915</v>
      </c>
      <c r="C1750" s="242" t="s">
        <v>187</v>
      </c>
      <c r="D1750" s="244">
        <v>57.19</v>
      </c>
    </row>
    <row r="1751" spans="1:4" x14ac:dyDescent="0.25">
      <c r="A1751" s="243">
        <v>99837</v>
      </c>
      <c r="B1751" s="242" t="s">
        <v>5326</v>
      </c>
      <c r="C1751" s="242" t="s">
        <v>187</v>
      </c>
      <c r="D1751" s="244">
        <v>546.97</v>
      </c>
    </row>
    <row r="1752" spans="1:4" x14ac:dyDescent="0.25">
      <c r="A1752" s="243">
        <v>99839</v>
      </c>
      <c r="B1752" s="242" t="s">
        <v>5327</v>
      </c>
      <c r="C1752" s="242" t="s">
        <v>187</v>
      </c>
      <c r="D1752" s="244">
        <v>428.24</v>
      </c>
    </row>
    <row r="1753" spans="1:4" x14ac:dyDescent="0.25">
      <c r="A1753" s="243">
        <v>99841</v>
      </c>
      <c r="B1753" s="242" t="s">
        <v>5328</v>
      </c>
      <c r="C1753" s="242" t="s">
        <v>187</v>
      </c>
      <c r="D1753" s="244">
        <v>969.38</v>
      </c>
    </row>
    <row r="1754" spans="1:4" x14ac:dyDescent="0.25">
      <c r="A1754" s="243">
        <v>99855</v>
      </c>
      <c r="B1754" s="242" t="s">
        <v>5329</v>
      </c>
      <c r="C1754" s="242" t="s">
        <v>187</v>
      </c>
      <c r="D1754" s="244">
        <v>100.37</v>
      </c>
    </row>
    <row r="1755" spans="1:4" x14ac:dyDescent="0.25">
      <c r="A1755" s="243">
        <v>99857</v>
      </c>
      <c r="B1755" s="242" t="s">
        <v>5330</v>
      </c>
      <c r="C1755" s="242" t="s">
        <v>187</v>
      </c>
      <c r="D1755" s="244">
        <v>66.41</v>
      </c>
    </row>
    <row r="1756" spans="1:4" x14ac:dyDescent="0.25">
      <c r="A1756" s="243">
        <v>99861</v>
      </c>
      <c r="B1756" s="242" t="s">
        <v>5331</v>
      </c>
      <c r="C1756" s="242" t="s">
        <v>337</v>
      </c>
      <c r="D1756" s="244">
        <v>510.4</v>
      </c>
    </row>
    <row r="1757" spans="1:4" x14ac:dyDescent="0.25">
      <c r="A1757" s="243">
        <v>99862</v>
      </c>
      <c r="B1757" s="242" t="s">
        <v>5332</v>
      </c>
      <c r="C1757" s="242" t="s">
        <v>337</v>
      </c>
      <c r="D1757" s="244">
        <v>437.86</v>
      </c>
    </row>
    <row r="1758" spans="1:4" x14ac:dyDescent="0.25">
      <c r="A1758" s="243">
        <v>90838</v>
      </c>
      <c r="B1758" s="242" t="s">
        <v>10916</v>
      </c>
      <c r="C1758" s="242" t="s">
        <v>239</v>
      </c>
      <c r="D1758" s="245">
        <v>1194.46</v>
      </c>
    </row>
    <row r="1759" spans="1:4" x14ac:dyDescent="0.25">
      <c r="A1759" s="243">
        <v>91338</v>
      </c>
      <c r="B1759" s="242" t="s">
        <v>10917</v>
      </c>
      <c r="C1759" s="242" t="s">
        <v>337</v>
      </c>
      <c r="D1759" s="244">
        <v>669.8</v>
      </c>
    </row>
    <row r="1760" spans="1:4" x14ac:dyDescent="0.25">
      <c r="A1760" s="243">
        <v>91341</v>
      </c>
      <c r="B1760" s="242" t="s">
        <v>10918</v>
      </c>
      <c r="C1760" s="242" t="s">
        <v>337</v>
      </c>
      <c r="D1760" s="244">
        <v>507.38</v>
      </c>
    </row>
    <row r="1761" spans="1:4" x14ac:dyDescent="0.25">
      <c r="A1761" s="243">
        <v>94805</v>
      </c>
      <c r="B1761" s="242" t="s">
        <v>10919</v>
      </c>
      <c r="C1761" s="242" t="s">
        <v>239</v>
      </c>
      <c r="D1761" s="244">
        <v>717.18</v>
      </c>
    </row>
    <row r="1762" spans="1:4" x14ac:dyDescent="0.25">
      <c r="A1762" s="243">
        <v>94806</v>
      </c>
      <c r="B1762" s="242" t="s">
        <v>10920</v>
      </c>
      <c r="C1762" s="242" t="s">
        <v>239</v>
      </c>
      <c r="D1762" s="244">
        <v>559.72</v>
      </c>
    </row>
    <row r="1763" spans="1:4" x14ac:dyDescent="0.25">
      <c r="A1763" s="243">
        <v>94807</v>
      </c>
      <c r="B1763" s="242" t="s">
        <v>10921</v>
      </c>
      <c r="C1763" s="242" t="s">
        <v>239</v>
      </c>
      <c r="D1763" s="244">
        <v>676.72</v>
      </c>
    </row>
    <row r="1764" spans="1:4" x14ac:dyDescent="0.25">
      <c r="A1764" s="243">
        <v>100702</v>
      </c>
      <c r="B1764" s="242" t="s">
        <v>10922</v>
      </c>
      <c r="C1764" s="242" t="s">
        <v>337</v>
      </c>
      <c r="D1764" s="244">
        <v>384.86</v>
      </c>
    </row>
    <row r="1765" spans="1:4" x14ac:dyDescent="0.25">
      <c r="A1765" s="243">
        <v>102188</v>
      </c>
      <c r="B1765" s="242" t="s">
        <v>10923</v>
      </c>
      <c r="C1765" s="242" t="s">
        <v>239</v>
      </c>
      <c r="D1765" s="244">
        <v>676.74</v>
      </c>
    </row>
    <row r="1766" spans="1:4" x14ac:dyDescent="0.25">
      <c r="A1766" s="243">
        <v>102189</v>
      </c>
      <c r="B1766" s="242" t="s">
        <v>10924</v>
      </c>
      <c r="C1766" s="242" t="s">
        <v>239</v>
      </c>
      <c r="D1766" s="244">
        <v>177.12</v>
      </c>
    </row>
    <row r="1767" spans="1:4" x14ac:dyDescent="0.25">
      <c r="A1767" s="243">
        <v>100703</v>
      </c>
      <c r="B1767" s="242" t="s">
        <v>10925</v>
      </c>
      <c r="C1767" s="242" t="s">
        <v>239</v>
      </c>
      <c r="D1767" s="244">
        <v>30.34</v>
      </c>
    </row>
    <row r="1768" spans="1:4" x14ac:dyDescent="0.25">
      <c r="A1768" s="243">
        <v>100704</v>
      </c>
      <c r="B1768" s="242" t="s">
        <v>10926</v>
      </c>
      <c r="C1768" s="242" t="s">
        <v>239</v>
      </c>
      <c r="D1768" s="244">
        <v>66.569999999999993</v>
      </c>
    </row>
    <row r="1769" spans="1:4" x14ac:dyDescent="0.25">
      <c r="A1769" s="243">
        <v>100705</v>
      </c>
      <c r="B1769" s="242" t="s">
        <v>10927</v>
      </c>
      <c r="C1769" s="242" t="s">
        <v>239</v>
      </c>
      <c r="D1769" s="244">
        <v>72.760000000000005</v>
      </c>
    </row>
    <row r="1770" spans="1:4" x14ac:dyDescent="0.25">
      <c r="A1770" s="243">
        <v>100706</v>
      </c>
      <c r="B1770" s="242" t="s">
        <v>10928</v>
      </c>
      <c r="C1770" s="242" t="s">
        <v>239</v>
      </c>
      <c r="D1770" s="244">
        <v>60.12</v>
      </c>
    </row>
    <row r="1771" spans="1:4" x14ac:dyDescent="0.25">
      <c r="A1771" s="243">
        <v>100707</v>
      </c>
      <c r="B1771" s="242" t="s">
        <v>10929</v>
      </c>
      <c r="C1771" s="242" t="s">
        <v>239</v>
      </c>
      <c r="D1771" s="244">
        <v>140.78</v>
      </c>
    </row>
    <row r="1772" spans="1:4" x14ac:dyDescent="0.25">
      <c r="A1772" s="243">
        <v>100708</v>
      </c>
      <c r="B1772" s="242" t="s">
        <v>10930</v>
      </c>
      <c r="C1772" s="242" t="s">
        <v>239</v>
      </c>
      <c r="D1772" s="244">
        <v>178.36</v>
      </c>
    </row>
    <row r="1773" spans="1:4" x14ac:dyDescent="0.25">
      <c r="A1773" s="243">
        <v>100709</v>
      </c>
      <c r="B1773" s="242" t="s">
        <v>10931</v>
      </c>
      <c r="C1773" s="242" t="s">
        <v>239</v>
      </c>
      <c r="D1773" s="244">
        <v>34.049999999999997</v>
      </c>
    </row>
    <row r="1774" spans="1:4" x14ac:dyDescent="0.25">
      <c r="A1774" s="243">
        <v>100710</v>
      </c>
      <c r="B1774" s="242" t="s">
        <v>10932</v>
      </c>
      <c r="C1774" s="242" t="s">
        <v>239</v>
      </c>
      <c r="D1774" s="244">
        <v>86.84</v>
      </c>
    </row>
    <row r="1775" spans="1:4" x14ac:dyDescent="0.25">
      <c r="A1775" s="243">
        <v>102151</v>
      </c>
      <c r="B1775" s="242" t="s">
        <v>10933</v>
      </c>
      <c r="C1775" s="242" t="s">
        <v>337</v>
      </c>
      <c r="D1775" s="244">
        <v>136.13</v>
      </c>
    </row>
    <row r="1776" spans="1:4" x14ac:dyDescent="0.25">
      <c r="A1776" s="243">
        <v>102152</v>
      </c>
      <c r="B1776" s="242" t="s">
        <v>10934</v>
      </c>
      <c r="C1776" s="242" t="s">
        <v>337</v>
      </c>
      <c r="D1776" s="244">
        <v>171.47</v>
      </c>
    </row>
    <row r="1777" spans="1:4" x14ac:dyDescent="0.25">
      <c r="A1777" s="243">
        <v>102153</v>
      </c>
      <c r="B1777" s="242" t="s">
        <v>10935</v>
      </c>
      <c r="C1777" s="242" t="s">
        <v>337</v>
      </c>
      <c r="D1777" s="244">
        <v>218.61</v>
      </c>
    </row>
    <row r="1778" spans="1:4" x14ac:dyDescent="0.25">
      <c r="A1778" s="243">
        <v>102154</v>
      </c>
      <c r="B1778" s="242" t="s">
        <v>10936</v>
      </c>
      <c r="C1778" s="242" t="s">
        <v>337</v>
      </c>
      <c r="D1778" s="244">
        <v>189.16</v>
      </c>
    </row>
    <row r="1779" spans="1:4" x14ac:dyDescent="0.25">
      <c r="A1779" s="243">
        <v>102155</v>
      </c>
      <c r="B1779" s="242" t="s">
        <v>10937</v>
      </c>
      <c r="C1779" s="242" t="s">
        <v>337</v>
      </c>
      <c r="D1779" s="244">
        <v>227.7</v>
      </c>
    </row>
    <row r="1780" spans="1:4" x14ac:dyDescent="0.25">
      <c r="A1780" s="243">
        <v>102156</v>
      </c>
      <c r="B1780" s="242" t="s">
        <v>10938</v>
      </c>
      <c r="C1780" s="242" t="s">
        <v>337</v>
      </c>
      <c r="D1780" s="244">
        <v>218.88</v>
      </c>
    </row>
    <row r="1781" spans="1:4" x14ac:dyDescent="0.25">
      <c r="A1781" s="243">
        <v>102157</v>
      </c>
      <c r="B1781" s="242" t="s">
        <v>10939</v>
      </c>
      <c r="C1781" s="242" t="s">
        <v>337</v>
      </c>
      <c r="D1781" s="244">
        <v>301.37</v>
      </c>
    </row>
    <row r="1782" spans="1:4" x14ac:dyDescent="0.25">
      <c r="A1782" s="243">
        <v>102158</v>
      </c>
      <c r="B1782" s="242" t="s">
        <v>10940</v>
      </c>
      <c r="C1782" s="242" t="s">
        <v>337</v>
      </c>
      <c r="D1782" s="244">
        <v>306.01</v>
      </c>
    </row>
    <row r="1783" spans="1:4" x14ac:dyDescent="0.25">
      <c r="A1783" s="243">
        <v>102159</v>
      </c>
      <c r="B1783" s="242" t="s">
        <v>10941</v>
      </c>
      <c r="C1783" s="242" t="s">
        <v>337</v>
      </c>
      <c r="D1783" s="244">
        <v>365.56</v>
      </c>
    </row>
    <row r="1784" spans="1:4" x14ac:dyDescent="0.25">
      <c r="A1784" s="243">
        <v>102160</v>
      </c>
      <c r="B1784" s="242" t="s">
        <v>10942</v>
      </c>
      <c r="C1784" s="242" t="s">
        <v>337</v>
      </c>
      <c r="D1784" s="244">
        <v>147.91</v>
      </c>
    </row>
    <row r="1785" spans="1:4" x14ac:dyDescent="0.25">
      <c r="A1785" s="243">
        <v>102161</v>
      </c>
      <c r="B1785" s="242" t="s">
        <v>10943</v>
      </c>
      <c r="C1785" s="242" t="s">
        <v>337</v>
      </c>
      <c r="D1785" s="244">
        <v>205.57</v>
      </c>
    </row>
    <row r="1786" spans="1:4" x14ac:dyDescent="0.25">
      <c r="A1786" s="243">
        <v>102162</v>
      </c>
      <c r="B1786" s="242" t="s">
        <v>10944</v>
      </c>
      <c r="C1786" s="242" t="s">
        <v>337</v>
      </c>
      <c r="D1786" s="244">
        <v>240.91</v>
      </c>
    </row>
    <row r="1787" spans="1:4" x14ac:dyDescent="0.25">
      <c r="A1787" s="243">
        <v>102163</v>
      </c>
      <c r="B1787" s="242" t="s">
        <v>10945</v>
      </c>
      <c r="C1787" s="242" t="s">
        <v>337</v>
      </c>
      <c r="D1787" s="244">
        <v>288.05</v>
      </c>
    </row>
    <row r="1788" spans="1:4" x14ac:dyDescent="0.25">
      <c r="A1788" s="243">
        <v>102164</v>
      </c>
      <c r="B1788" s="242" t="s">
        <v>10946</v>
      </c>
      <c r="C1788" s="242" t="s">
        <v>337</v>
      </c>
      <c r="D1788" s="244">
        <v>245.84</v>
      </c>
    </row>
    <row r="1789" spans="1:4" x14ac:dyDescent="0.25">
      <c r="A1789" s="243">
        <v>102165</v>
      </c>
      <c r="B1789" s="242" t="s">
        <v>10947</v>
      </c>
      <c r="C1789" s="242" t="s">
        <v>337</v>
      </c>
      <c r="D1789" s="244">
        <v>284.38</v>
      </c>
    </row>
    <row r="1790" spans="1:4" x14ac:dyDescent="0.25">
      <c r="A1790" s="243">
        <v>102166</v>
      </c>
      <c r="B1790" s="242" t="s">
        <v>10948</v>
      </c>
      <c r="C1790" s="242" t="s">
        <v>337</v>
      </c>
      <c r="D1790" s="244">
        <v>262.77</v>
      </c>
    </row>
    <row r="1791" spans="1:4" x14ac:dyDescent="0.25">
      <c r="A1791" s="243">
        <v>102167</v>
      </c>
      <c r="B1791" s="242" t="s">
        <v>10949</v>
      </c>
      <c r="C1791" s="242" t="s">
        <v>337</v>
      </c>
      <c r="D1791" s="244">
        <v>345.26</v>
      </c>
    </row>
    <row r="1792" spans="1:4" x14ac:dyDescent="0.25">
      <c r="A1792" s="243">
        <v>102168</v>
      </c>
      <c r="B1792" s="242" t="s">
        <v>10950</v>
      </c>
      <c r="C1792" s="242" t="s">
        <v>337</v>
      </c>
      <c r="D1792" s="244">
        <v>338.53</v>
      </c>
    </row>
    <row r="1793" spans="1:4" x14ac:dyDescent="0.25">
      <c r="A1793" s="243">
        <v>102169</v>
      </c>
      <c r="B1793" s="242" t="s">
        <v>10951</v>
      </c>
      <c r="C1793" s="242" t="s">
        <v>337</v>
      </c>
      <c r="D1793" s="244">
        <v>393.87</v>
      </c>
    </row>
    <row r="1794" spans="1:4" x14ac:dyDescent="0.25">
      <c r="A1794" s="243">
        <v>102170</v>
      </c>
      <c r="B1794" s="242" t="s">
        <v>10952</v>
      </c>
      <c r="C1794" s="242" t="s">
        <v>337</v>
      </c>
      <c r="D1794" s="244">
        <v>217.35</v>
      </c>
    </row>
    <row r="1795" spans="1:4" x14ac:dyDescent="0.25">
      <c r="A1795" s="243">
        <v>102171</v>
      </c>
      <c r="B1795" s="242" t="s">
        <v>10953</v>
      </c>
      <c r="C1795" s="242" t="s">
        <v>337</v>
      </c>
      <c r="D1795" s="244">
        <v>434.37</v>
      </c>
    </row>
    <row r="1796" spans="1:4" x14ac:dyDescent="0.25">
      <c r="A1796" s="243">
        <v>102172</v>
      </c>
      <c r="B1796" s="242" t="s">
        <v>10954</v>
      </c>
      <c r="C1796" s="242" t="s">
        <v>337</v>
      </c>
      <c r="D1796" s="244">
        <v>427.74</v>
      </c>
    </row>
    <row r="1797" spans="1:4" x14ac:dyDescent="0.25">
      <c r="A1797" s="243">
        <v>102176</v>
      </c>
      <c r="B1797" s="242" t="s">
        <v>10955</v>
      </c>
      <c r="C1797" s="242" t="s">
        <v>337</v>
      </c>
      <c r="D1797" s="244">
        <v>802.63</v>
      </c>
    </row>
    <row r="1798" spans="1:4" x14ac:dyDescent="0.25">
      <c r="A1798" s="243">
        <v>102177</v>
      </c>
      <c r="B1798" s="242" t="s">
        <v>10956</v>
      </c>
      <c r="C1798" s="242" t="s">
        <v>337</v>
      </c>
      <c r="D1798" s="245">
        <v>1643.37</v>
      </c>
    </row>
    <row r="1799" spans="1:4" x14ac:dyDescent="0.25">
      <c r="A1799" s="243">
        <v>102178</v>
      </c>
      <c r="B1799" s="242" t="s">
        <v>10957</v>
      </c>
      <c r="C1799" s="242" t="s">
        <v>337</v>
      </c>
      <c r="D1799" s="245">
        <v>1891.61</v>
      </c>
    </row>
    <row r="1800" spans="1:4" x14ac:dyDescent="0.25">
      <c r="A1800" s="243">
        <v>102179</v>
      </c>
      <c r="B1800" s="242" t="s">
        <v>10958</v>
      </c>
      <c r="C1800" s="242" t="s">
        <v>337</v>
      </c>
      <c r="D1800" s="244">
        <v>294.63</v>
      </c>
    </row>
    <row r="1801" spans="1:4" x14ac:dyDescent="0.25">
      <c r="A1801" s="243">
        <v>102180</v>
      </c>
      <c r="B1801" s="242" t="s">
        <v>10959</v>
      </c>
      <c r="C1801" s="242" t="s">
        <v>337</v>
      </c>
      <c r="D1801" s="244">
        <v>343.74</v>
      </c>
    </row>
    <row r="1802" spans="1:4" x14ac:dyDescent="0.25">
      <c r="A1802" s="243">
        <v>102181</v>
      </c>
      <c r="B1802" s="242" t="s">
        <v>10960</v>
      </c>
      <c r="C1802" s="242" t="s">
        <v>337</v>
      </c>
      <c r="D1802" s="244">
        <v>410.23</v>
      </c>
    </row>
    <row r="1803" spans="1:4" x14ac:dyDescent="0.25">
      <c r="A1803" s="243">
        <v>102182</v>
      </c>
      <c r="B1803" s="242" t="s">
        <v>10961</v>
      </c>
      <c r="C1803" s="242" t="s">
        <v>239</v>
      </c>
      <c r="D1803" s="244">
        <v>837.22</v>
      </c>
    </row>
    <row r="1804" spans="1:4" x14ac:dyDescent="0.25">
      <c r="A1804" s="243">
        <v>102183</v>
      </c>
      <c r="B1804" s="242" t="s">
        <v>10962</v>
      </c>
      <c r="C1804" s="242" t="s">
        <v>239</v>
      </c>
      <c r="D1804" s="245">
        <v>1682.45</v>
      </c>
    </row>
    <row r="1805" spans="1:4" x14ac:dyDescent="0.25">
      <c r="A1805" s="243">
        <v>102184</v>
      </c>
      <c r="B1805" s="242" t="s">
        <v>10963</v>
      </c>
      <c r="C1805" s="242" t="s">
        <v>239</v>
      </c>
      <c r="D1805" s="245">
        <v>1499.11</v>
      </c>
    </row>
    <row r="1806" spans="1:4" x14ac:dyDescent="0.25">
      <c r="A1806" s="243">
        <v>102185</v>
      </c>
      <c r="B1806" s="242" t="s">
        <v>10964</v>
      </c>
      <c r="C1806" s="242" t="s">
        <v>239</v>
      </c>
      <c r="D1806" s="245">
        <v>3005.99</v>
      </c>
    </row>
    <row r="1807" spans="1:4" x14ac:dyDescent="0.25">
      <c r="A1807" s="243">
        <v>102190</v>
      </c>
      <c r="B1807" s="242" t="s">
        <v>10965</v>
      </c>
      <c r="C1807" s="242" t="s">
        <v>337</v>
      </c>
      <c r="D1807" s="244">
        <v>12.28</v>
      </c>
    </row>
    <row r="1808" spans="1:4" x14ac:dyDescent="0.25">
      <c r="A1808" s="243">
        <v>102191</v>
      </c>
      <c r="B1808" s="242" t="s">
        <v>10966</v>
      </c>
      <c r="C1808" s="242" t="s">
        <v>337</v>
      </c>
      <c r="D1808" s="244">
        <v>14.92</v>
      </c>
    </row>
    <row r="1809" spans="1:4" x14ac:dyDescent="0.25">
      <c r="A1809" s="243">
        <v>102192</v>
      </c>
      <c r="B1809" s="242" t="s">
        <v>10967</v>
      </c>
      <c r="C1809" s="242" t="s">
        <v>337</v>
      </c>
      <c r="D1809" s="244">
        <v>10.64</v>
      </c>
    </row>
    <row r="1810" spans="1:4" x14ac:dyDescent="0.25">
      <c r="A1810" s="243">
        <v>94569</v>
      </c>
      <c r="B1810" s="242" t="s">
        <v>10968</v>
      </c>
      <c r="C1810" s="242" t="s">
        <v>337</v>
      </c>
      <c r="D1810" s="244">
        <v>805.26</v>
      </c>
    </row>
    <row r="1811" spans="1:4" x14ac:dyDescent="0.25">
      <c r="A1811" s="243">
        <v>94570</v>
      </c>
      <c r="B1811" s="242" t="s">
        <v>10969</v>
      </c>
      <c r="C1811" s="242" t="s">
        <v>337</v>
      </c>
      <c r="D1811" s="244">
        <v>528.96</v>
      </c>
    </row>
    <row r="1812" spans="1:4" x14ac:dyDescent="0.25">
      <c r="A1812" s="243">
        <v>94572</v>
      </c>
      <c r="B1812" s="242" t="s">
        <v>10970</v>
      </c>
      <c r="C1812" s="242" t="s">
        <v>337</v>
      </c>
      <c r="D1812" s="244">
        <v>761.12</v>
      </c>
    </row>
    <row r="1813" spans="1:4" x14ac:dyDescent="0.25">
      <c r="A1813" s="243">
        <v>94573</v>
      </c>
      <c r="B1813" s="242" t="s">
        <v>10971</v>
      </c>
      <c r="C1813" s="242" t="s">
        <v>337</v>
      </c>
      <c r="D1813" s="244">
        <v>574.41</v>
      </c>
    </row>
    <row r="1814" spans="1:4" x14ac:dyDescent="0.25">
      <c r="A1814" s="243">
        <v>94580</v>
      </c>
      <c r="B1814" s="242" t="s">
        <v>10972</v>
      </c>
      <c r="C1814" s="242" t="s">
        <v>337</v>
      </c>
      <c r="D1814" s="244">
        <v>855.03</v>
      </c>
    </row>
    <row r="1815" spans="1:4" x14ac:dyDescent="0.25">
      <c r="A1815" s="243">
        <v>100674</v>
      </c>
      <c r="B1815" s="242" t="s">
        <v>10973</v>
      </c>
      <c r="C1815" s="242" t="s">
        <v>337</v>
      </c>
      <c r="D1815" s="244">
        <v>551.85</v>
      </c>
    </row>
    <row r="1816" spans="1:4" x14ac:dyDescent="0.25">
      <c r="A1816" s="243">
        <v>101096</v>
      </c>
      <c r="B1816" s="242" t="s">
        <v>10974</v>
      </c>
      <c r="C1816" s="242" t="s">
        <v>1256</v>
      </c>
      <c r="D1816" s="245">
        <v>1000.49</v>
      </c>
    </row>
    <row r="1817" spans="1:4" x14ac:dyDescent="0.25">
      <c r="A1817" s="243">
        <v>101097</v>
      </c>
      <c r="B1817" s="242" t="s">
        <v>10975</v>
      </c>
      <c r="C1817" s="242" t="s">
        <v>1256</v>
      </c>
      <c r="D1817" s="244">
        <v>961.81</v>
      </c>
    </row>
    <row r="1818" spans="1:4" x14ac:dyDescent="0.25">
      <c r="A1818" s="243">
        <v>101098</v>
      </c>
      <c r="B1818" s="242" t="s">
        <v>10976</v>
      </c>
      <c r="C1818" s="242" t="s">
        <v>1256</v>
      </c>
      <c r="D1818" s="244">
        <v>919.11</v>
      </c>
    </row>
    <row r="1819" spans="1:4" x14ac:dyDescent="0.25">
      <c r="A1819" s="243">
        <v>101099</v>
      </c>
      <c r="B1819" s="242" t="s">
        <v>10977</v>
      </c>
      <c r="C1819" s="242" t="s">
        <v>1256</v>
      </c>
      <c r="D1819" s="244">
        <v>843.45</v>
      </c>
    </row>
    <row r="1820" spans="1:4" x14ac:dyDescent="0.25">
      <c r="A1820" s="243">
        <v>101100</v>
      </c>
      <c r="B1820" s="242" t="s">
        <v>10978</v>
      </c>
      <c r="C1820" s="242" t="s">
        <v>1256</v>
      </c>
      <c r="D1820" s="244">
        <v>806.31</v>
      </c>
    </row>
    <row r="1821" spans="1:4" x14ac:dyDescent="0.25">
      <c r="A1821" s="243">
        <v>101101</v>
      </c>
      <c r="B1821" s="242" t="s">
        <v>10979</v>
      </c>
      <c r="C1821" s="242" t="s">
        <v>1256</v>
      </c>
      <c r="D1821" s="244">
        <v>794.44</v>
      </c>
    </row>
    <row r="1822" spans="1:4" x14ac:dyDescent="0.25">
      <c r="A1822" s="243">
        <v>101102</v>
      </c>
      <c r="B1822" s="242" t="s">
        <v>10980</v>
      </c>
      <c r="C1822" s="242" t="s">
        <v>1256</v>
      </c>
      <c r="D1822" s="244">
        <v>788.75</v>
      </c>
    </row>
    <row r="1823" spans="1:4" x14ac:dyDescent="0.25">
      <c r="A1823" s="243">
        <v>101103</v>
      </c>
      <c r="B1823" s="242" t="s">
        <v>10981</v>
      </c>
      <c r="C1823" s="242" t="s">
        <v>1256</v>
      </c>
      <c r="D1823" s="244">
        <v>737.1</v>
      </c>
    </row>
    <row r="1824" spans="1:4" x14ac:dyDescent="0.25">
      <c r="A1824" s="243">
        <v>101104</v>
      </c>
      <c r="B1824" s="242" t="s">
        <v>10982</v>
      </c>
      <c r="C1824" s="242" t="s">
        <v>1256</v>
      </c>
      <c r="D1824" s="245">
        <v>1057.69</v>
      </c>
    </row>
    <row r="1825" spans="1:4" x14ac:dyDescent="0.25">
      <c r="A1825" s="243">
        <v>101105</v>
      </c>
      <c r="B1825" s="242" t="s">
        <v>10983</v>
      </c>
      <c r="C1825" s="242" t="s">
        <v>1256</v>
      </c>
      <c r="D1825" s="245">
        <v>1018.19</v>
      </c>
    </row>
    <row r="1826" spans="1:4" x14ac:dyDescent="0.25">
      <c r="A1826" s="243">
        <v>101106</v>
      </c>
      <c r="B1826" s="242" t="s">
        <v>10984</v>
      </c>
      <c r="C1826" s="242" t="s">
        <v>1256</v>
      </c>
      <c r="D1826" s="244">
        <v>974.59</v>
      </c>
    </row>
    <row r="1827" spans="1:4" x14ac:dyDescent="0.25">
      <c r="A1827" s="243">
        <v>101107</v>
      </c>
      <c r="B1827" s="242" t="s">
        <v>10985</v>
      </c>
      <c r="C1827" s="242" t="s">
        <v>1256</v>
      </c>
      <c r="D1827" s="244">
        <v>897.32</v>
      </c>
    </row>
    <row r="1828" spans="1:4" x14ac:dyDescent="0.25">
      <c r="A1828" s="243">
        <v>101108</v>
      </c>
      <c r="B1828" s="242" t="s">
        <v>10986</v>
      </c>
      <c r="C1828" s="242" t="s">
        <v>1256</v>
      </c>
      <c r="D1828" s="244">
        <v>859.71</v>
      </c>
    </row>
    <row r="1829" spans="1:4" x14ac:dyDescent="0.25">
      <c r="A1829" s="243">
        <v>101109</v>
      </c>
      <c r="B1829" s="242" t="s">
        <v>10987</v>
      </c>
      <c r="C1829" s="242" t="s">
        <v>1256</v>
      </c>
      <c r="D1829" s="244">
        <v>847.23</v>
      </c>
    </row>
    <row r="1830" spans="1:4" x14ac:dyDescent="0.25">
      <c r="A1830" s="243">
        <v>101110</v>
      </c>
      <c r="B1830" s="242" t="s">
        <v>10988</v>
      </c>
      <c r="C1830" s="242" t="s">
        <v>1256</v>
      </c>
      <c r="D1830" s="244">
        <v>841.07</v>
      </c>
    </row>
    <row r="1831" spans="1:4" x14ac:dyDescent="0.25">
      <c r="A1831" s="243">
        <v>101111</v>
      </c>
      <c r="B1831" s="242" t="s">
        <v>10989</v>
      </c>
      <c r="C1831" s="242" t="s">
        <v>1256</v>
      </c>
      <c r="D1831" s="244">
        <v>788.24</v>
      </c>
    </row>
    <row r="1832" spans="1:4" x14ac:dyDescent="0.25">
      <c r="A1832" s="243">
        <v>101112</v>
      </c>
      <c r="B1832" s="242" t="s">
        <v>10990</v>
      </c>
      <c r="C1832" s="242" t="s">
        <v>1256</v>
      </c>
      <c r="D1832" s="244">
        <v>661.45</v>
      </c>
    </row>
    <row r="1833" spans="1:4" x14ac:dyDescent="0.25">
      <c r="A1833" s="243">
        <v>101113</v>
      </c>
      <c r="B1833" s="242" t="s">
        <v>10991</v>
      </c>
      <c r="C1833" s="242" t="s">
        <v>1256</v>
      </c>
      <c r="D1833" s="244">
        <v>722.54</v>
      </c>
    </row>
    <row r="1834" spans="1:4" x14ac:dyDescent="0.25">
      <c r="A1834" s="243">
        <v>95601</v>
      </c>
      <c r="B1834" s="242" t="s">
        <v>13889</v>
      </c>
      <c r="C1834" s="242" t="s">
        <v>239</v>
      </c>
      <c r="D1834" s="244">
        <v>9.81</v>
      </c>
    </row>
    <row r="1835" spans="1:4" x14ac:dyDescent="0.25">
      <c r="A1835" s="243">
        <v>95602</v>
      </c>
      <c r="B1835" s="242" t="s">
        <v>13890</v>
      </c>
      <c r="C1835" s="242" t="s">
        <v>239</v>
      </c>
      <c r="D1835" s="244">
        <v>15.72</v>
      </c>
    </row>
    <row r="1836" spans="1:4" x14ac:dyDescent="0.25">
      <c r="A1836" s="243">
        <v>95603</v>
      </c>
      <c r="B1836" s="242" t="s">
        <v>13891</v>
      </c>
      <c r="C1836" s="242" t="s">
        <v>239</v>
      </c>
      <c r="D1836" s="244">
        <v>26.82</v>
      </c>
    </row>
    <row r="1837" spans="1:4" x14ac:dyDescent="0.25">
      <c r="A1837" s="243">
        <v>95604</v>
      </c>
      <c r="B1837" s="242" t="s">
        <v>13892</v>
      </c>
      <c r="C1837" s="242" t="s">
        <v>239</v>
      </c>
      <c r="D1837" s="244">
        <v>41.62</v>
      </c>
    </row>
    <row r="1838" spans="1:4" x14ac:dyDescent="0.25">
      <c r="A1838" s="243">
        <v>95605</v>
      </c>
      <c r="B1838" s="242" t="s">
        <v>13893</v>
      </c>
      <c r="C1838" s="242" t="s">
        <v>239</v>
      </c>
      <c r="D1838" s="244">
        <v>76.430000000000007</v>
      </c>
    </row>
    <row r="1839" spans="1:4" x14ac:dyDescent="0.25">
      <c r="A1839" s="243">
        <v>95607</v>
      </c>
      <c r="B1839" s="242" t="s">
        <v>13894</v>
      </c>
      <c r="C1839" s="242" t="s">
        <v>239</v>
      </c>
      <c r="D1839" s="244">
        <v>10.73</v>
      </c>
    </row>
    <row r="1840" spans="1:4" x14ac:dyDescent="0.25">
      <c r="A1840" s="243">
        <v>95608</v>
      </c>
      <c r="B1840" s="242" t="s">
        <v>13895</v>
      </c>
      <c r="C1840" s="242" t="s">
        <v>239</v>
      </c>
      <c r="D1840" s="244">
        <v>15.57</v>
      </c>
    </row>
    <row r="1841" spans="1:4" x14ac:dyDescent="0.25">
      <c r="A1841" s="243">
        <v>95609</v>
      </c>
      <c r="B1841" s="242" t="s">
        <v>13896</v>
      </c>
      <c r="C1841" s="242" t="s">
        <v>239</v>
      </c>
      <c r="D1841" s="244">
        <v>19.75</v>
      </c>
    </row>
    <row r="1842" spans="1:4" x14ac:dyDescent="0.25">
      <c r="A1842" s="243">
        <v>100651</v>
      </c>
      <c r="B1842" s="242" t="s">
        <v>10992</v>
      </c>
      <c r="C1842" s="242" t="s">
        <v>187</v>
      </c>
      <c r="D1842" s="244">
        <v>121.45</v>
      </c>
    </row>
    <row r="1843" spans="1:4" x14ac:dyDescent="0.25">
      <c r="A1843" s="243">
        <v>100652</v>
      </c>
      <c r="B1843" s="242" t="s">
        <v>10993</v>
      </c>
      <c r="C1843" s="242" t="s">
        <v>187</v>
      </c>
      <c r="D1843" s="244">
        <v>233.77</v>
      </c>
    </row>
    <row r="1844" spans="1:4" x14ac:dyDescent="0.25">
      <c r="A1844" s="243">
        <v>100653</v>
      </c>
      <c r="B1844" s="242" t="s">
        <v>10994</v>
      </c>
      <c r="C1844" s="242" t="s">
        <v>187</v>
      </c>
      <c r="D1844" s="244">
        <v>394.56</v>
      </c>
    </row>
    <row r="1845" spans="1:4" x14ac:dyDescent="0.25">
      <c r="A1845" s="243">
        <v>100654</v>
      </c>
      <c r="B1845" s="242" t="s">
        <v>10995</v>
      </c>
      <c r="C1845" s="242" t="s">
        <v>187</v>
      </c>
      <c r="D1845" s="244">
        <v>557.35</v>
      </c>
    </row>
    <row r="1846" spans="1:4" x14ac:dyDescent="0.25">
      <c r="A1846" s="243">
        <v>100655</v>
      </c>
      <c r="B1846" s="242" t="s">
        <v>10996</v>
      </c>
      <c r="C1846" s="242" t="s">
        <v>187</v>
      </c>
      <c r="D1846" s="244">
        <v>638.11</v>
      </c>
    </row>
    <row r="1847" spans="1:4" x14ac:dyDescent="0.25">
      <c r="A1847" s="243">
        <v>100656</v>
      </c>
      <c r="B1847" s="242" t="s">
        <v>10997</v>
      </c>
      <c r="C1847" s="242" t="s">
        <v>187</v>
      </c>
      <c r="D1847" s="244">
        <v>79.12</v>
      </c>
    </row>
    <row r="1848" spans="1:4" x14ac:dyDescent="0.25">
      <c r="A1848" s="243">
        <v>100657</v>
      </c>
      <c r="B1848" s="242" t="s">
        <v>10998</v>
      </c>
      <c r="C1848" s="242" t="s">
        <v>187</v>
      </c>
      <c r="D1848" s="244">
        <v>102.68</v>
      </c>
    </row>
    <row r="1849" spans="1:4" x14ac:dyDescent="0.25">
      <c r="A1849" s="243">
        <v>100658</v>
      </c>
      <c r="B1849" s="242" t="s">
        <v>10999</v>
      </c>
      <c r="C1849" s="242" t="s">
        <v>187</v>
      </c>
      <c r="D1849" s="244">
        <v>240.17</v>
      </c>
    </row>
    <row r="1850" spans="1:4" x14ac:dyDescent="0.25">
      <c r="A1850" s="243">
        <v>100889</v>
      </c>
      <c r="B1850" s="242" t="s">
        <v>11000</v>
      </c>
      <c r="C1850" s="242" t="s">
        <v>322</v>
      </c>
      <c r="D1850" s="244">
        <v>15.26</v>
      </c>
    </row>
    <row r="1851" spans="1:4" x14ac:dyDescent="0.25">
      <c r="A1851" s="243">
        <v>100890</v>
      </c>
      <c r="B1851" s="242" t="s">
        <v>11001</v>
      </c>
      <c r="C1851" s="242" t="s">
        <v>322</v>
      </c>
      <c r="D1851" s="244">
        <v>15.16</v>
      </c>
    </row>
    <row r="1852" spans="1:4" x14ac:dyDescent="0.25">
      <c r="A1852" s="243">
        <v>100892</v>
      </c>
      <c r="B1852" s="242" t="s">
        <v>11002</v>
      </c>
      <c r="C1852" s="242" t="s">
        <v>322</v>
      </c>
      <c r="D1852" s="244">
        <v>14.34</v>
      </c>
    </row>
    <row r="1853" spans="1:4" x14ac:dyDescent="0.25">
      <c r="A1853" s="243">
        <v>100893</v>
      </c>
      <c r="B1853" s="242" t="s">
        <v>11003</v>
      </c>
      <c r="C1853" s="242" t="s">
        <v>322</v>
      </c>
      <c r="D1853" s="244">
        <v>14.2</v>
      </c>
    </row>
    <row r="1854" spans="1:4" x14ac:dyDescent="0.25">
      <c r="A1854" s="243">
        <v>100894</v>
      </c>
      <c r="B1854" s="242" t="s">
        <v>11004</v>
      </c>
      <c r="C1854" s="242" t="s">
        <v>322</v>
      </c>
      <c r="D1854" s="244">
        <v>14.12</v>
      </c>
    </row>
    <row r="1855" spans="1:4" x14ac:dyDescent="0.25">
      <c r="A1855" s="243">
        <v>100896</v>
      </c>
      <c r="B1855" s="242" t="s">
        <v>11005</v>
      </c>
      <c r="C1855" s="242" t="s">
        <v>187</v>
      </c>
      <c r="D1855" s="244">
        <v>52.31</v>
      </c>
    </row>
    <row r="1856" spans="1:4" x14ac:dyDescent="0.25">
      <c r="A1856" s="243">
        <v>100897</v>
      </c>
      <c r="B1856" s="242" t="s">
        <v>11006</v>
      </c>
      <c r="C1856" s="242" t="s">
        <v>187</v>
      </c>
      <c r="D1856" s="244">
        <v>103.41</v>
      </c>
    </row>
    <row r="1857" spans="1:4" x14ac:dyDescent="0.25">
      <c r="A1857" s="243">
        <v>100898</v>
      </c>
      <c r="B1857" s="242" t="s">
        <v>11007</v>
      </c>
      <c r="C1857" s="242" t="s">
        <v>187</v>
      </c>
      <c r="D1857" s="244">
        <v>202.95</v>
      </c>
    </row>
    <row r="1858" spans="1:4" x14ac:dyDescent="0.25">
      <c r="A1858" s="243">
        <v>100899</v>
      </c>
      <c r="B1858" s="242" t="s">
        <v>11008</v>
      </c>
      <c r="C1858" s="242" t="s">
        <v>187</v>
      </c>
      <c r="D1858" s="244">
        <v>67.930000000000007</v>
      </c>
    </row>
    <row r="1859" spans="1:4" x14ac:dyDescent="0.25">
      <c r="A1859" s="243">
        <v>100900</v>
      </c>
      <c r="B1859" s="242" t="s">
        <v>11009</v>
      </c>
      <c r="C1859" s="242" t="s">
        <v>187</v>
      </c>
      <c r="D1859" s="244">
        <v>231.34</v>
      </c>
    </row>
    <row r="1860" spans="1:4" x14ac:dyDescent="0.25">
      <c r="A1860" s="243">
        <v>100929</v>
      </c>
      <c r="B1860" s="242" t="s">
        <v>13897</v>
      </c>
      <c r="C1860" s="242" t="s">
        <v>187</v>
      </c>
      <c r="D1860" s="244">
        <v>281.36</v>
      </c>
    </row>
    <row r="1861" spans="1:4" x14ac:dyDescent="0.25">
      <c r="A1861" s="243">
        <v>100931</v>
      </c>
      <c r="B1861" s="242" t="s">
        <v>13898</v>
      </c>
      <c r="C1861" s="242" t="s">
        <v>187</v>
      </c>
      <c r="D1861" s="244">
        <v>477.86</v>
      </c>
    </row>
    <row r="1862" spans="1:4" x14ac:dyDescent="0.25">
      <c r="A1862" s="243">
        <v>100932</v>
      </c>
      <c r="B1862" s="242" t="s">
        <v>13899</v>
      </c>
      <c r="C1862" s="242" t="s">
        <v>187</v>
      </c>
      <c r="D1862" s="244">
        <v>663.45</v>
      </c>
    </row>
    <row r="1863" spans="1:4" x14ac:dyDescent="0.25">
      <c r="A1863" s="243">
        <v>100933</v>
      </c>
      <c r="B1863" s="242" t="s">
        <v>13900</v>
      </c>
      <c r="C1863" s="242" t="s">
        <v>187</v>
      </c>
      <c r="D1863" s="244">
        <v>332.55</v>
      </c>
    </row>
    <row r="1864" spans="1:4" x14ac:dyDescent="0.25">
      <c r="A1864" s="243">
        <v>100934</v>
      </c>
      <c r="B1864" s="242" t="s">
        <v>13901</v>
      </c>
      <c r="C1864" s="242" t="s">
        <v>187</v>
      </c>
      <c r="D1864" s="244">
        <v>459.99</v>
      </c>
    </row>
    <row r="1865" spans="1:4" x14ac:dyDescent="0.25">
      <c r="A1865" s="243">
        <v>100935</v>
      </c>
      <c r="B1865" s="242" t="s">
        <v>13902</v>
      </c>
      <c r="C1865" s="242" t="s">
        <v>187</v>
      </c>
      <c r="D1865" s="244">
        <v>558.30999999999995</v>
      </c>
    </row>
    <row r="1866" spans="1:4" x14ac:dyDescent="0.25">
      <c r="A1866" s="243">
        <v>101173</v>
      </c>
      <c r="B1866" s="242" t="s">
        <v>11010</v>
      </c>
      <c r="C1866" s="242" t="s">
        <v>187</v>
      </c>
      <c r="D1866" s="244">
        <v>52.83</v>
      </c>
    </row>
    <row r="1867" spans="1:4" x14ac:dyDescent="0.25">
      <c r="A1867" s="243">
        <v>101174</v>
      </c>
      <c r="B1867" s="242" t="s">
        <v>11011</v>
      </c>
      <c r="C1867" s="242" t="s">
        <v>187</v>
      </c>
      <c r="D1867" s="244">
        <v>69.790000000000006</v>
      </c>
    </row>
    <row r="1868" spans="1:4" x14ac:dyDescent="0.25">
      <c r="A1868" s="243">
        <v>101175</v>
      </c>
      <c r="B1868" s="242" t="s">
        <v>11012</v>
      </c>
      <c r="C1868" s="242" t="s">
        <v>187</v>
      </c>
      <c r="D1868" s="244">
        <v>95.25</v>
      </c>
    </row>
    <row r="1869" spans="1:4" x14ac:dyDescent="0.25">
      <c r="A1869" s="243">
        <v>101176</v>
      </c>
      <c r="B1869" s="242" t="s">
        <v>11013</v>
      </c>
      <c r="C1869" s="242" t="s">
        <v>187</v>
      </c>
      <c r="D1869" s="244">
        <v>133.77000000000001</v>
      </c>
    </row>
    <row r="1870" spans="1:4" x14ac:dyDescent="0.25">
      <c r="A1870" s="243">
        <v>102521</v>
      </c>
      <c r="B1870" s="242" t="s">
        <v>13903</v>
      </c>
      <c r="C1870" s="242" t="s">
        <v>239</v>
      </c>
      <c r="D1870" s="244">
        <v>63.04</v>
      </c>
    </row>
    <row r="1871" spans="1:4" x14ac:dyDescent="0.25">
      <c r="A1871" s="243">
        <v>102522</v>
      </c>
      <c r="B1871" s="242" t="s">
        <v>13904</v>
      </c>
      <c r="C1871" s="242" t="s">
        <v>239</v>
      </c>
      <c r="D1871" s="244">
        <v>92.5</v>
      </c>
    </row>
    <row r="1872" spans="1:4" x14ac:dyDescent="0.25">
      <c r="A1872" s="243">
        <v>102523</v>
      </c>
      <c r="B1872" s="242" t="s">
        <v>13905</v>
      </c>
      <c r="C1872" s="242" t="s">
        <v>239</v>
      </c>
      <c r="D1872" s="244">
        <v>121.95</v>
      </c>
    </row>
    <row r="1873" spans="1:4" x14ac:dyDescent="0.25">
      <c r="A1873" s="243">
        <v>95240</v>
      </c>
      <c r="B1873" s="242" t="s">
        <v>11014</v>
      </c>
      <c r="C1873" s="242" t="s">
        <v>337</v>
      </c>
      <c r="D1873" s="244">
        <v>13.49</v>
      </c>
    </row>
    <row r="1874" spans="1:4" x14ac:dyDescent="0.25">
      <c r="A1874" s="243">
        <v>95241</v>
      </c>
      <c r="B1874" s="242" t="s">
        <v>11015</v>
      </c>
      <c r="C1874" s="242" t="s">
        <v>337</v>
      </c>
      <c r="D1874" s="244">
        <v>22.48</v>
      </c>
    </row>
    <row r="1875" spans="1:4" x14ac:dyDescent="0.25">
      <c r="A1875" s="243">
        <v>96616</v>
      </c>
      <c r="B1875" s="242" t="s">
        <v>1389</v>
      </c>
      <c r="C1875" s="242" t="s">
        <v>1256</v>
      </c>
      <c r="D1875" s="244">
        <v>466.52</v>
      </c>
    </row>
    <row r="1876" spans="1:4" x14ac:dyDescent="0.25">
      <c r="A1876" s="243">
        <v>96617</v>
      </c>
      <c r="B1876" s="242" t="s">
        <v>1390</v>
      </c>
      <c r="C1876" s="242" t="s">
        <v>337</v>
      </c>
      <c r="D1876" s="244">
        <v>13.99</v>
      </c>
    </row>
    <row r="1877" spans="1:4" x14ac:dyDescent="0.25">
      <c r="A1877" s="243">
        <v>96619</v>
      </c>
      <c r="B1877" s="242" t="s">
        <v>1391</v>
      </c>
      <c r="C1877" s="242" t="s">
        <v>337</v>
      </c>
      <c r="D1877" s="244">
        <v>23.31</v>
      </c>
    </row>
    <row r="1878" spans="1:4" x14ac:dyDescent="0.25">
      <c r="A1878" s="243">
        <v>96620</v>
      </c>
      <c r="B1878" s="242" t="s">
        <v>11016</v>
      </c>
      <c r="C1878" s="242" t="s">
        <v>1256</v>
      </c>
      <c r="D1878" s="244">
        <v>449.88</v>
      </c>
    </row>
    <row r="1879" spans="1:4" x14ac:dyDescent="0.25">
      <c r="A1879" s="243">
        <v>96621</v>
      </c>
      <c r="B1879" s="242" t="s">
        <v>1392</v>
      </c>
      <c r="C1879" s="242" t="s">
        <v>1256</v>
      </c>
      <c r="D1879" s="244">
        <v>166.63</v>
      </c>
    </row>
    <row r="1880" spans="1:4" x14ac:dyDescent="0.25">
      <c r="A1880" s="243">
        <v>96622</v>
      </c>
      <c r="B1880" s="242" t="s">
        <v>11017</v>
      </c>
      <c r="C1880" s="242" t="s">
        <v>1256</v>
      </c>
      <c r="D1880" s="244">
        <v>117.54</v>
      </c>
    </row>
    <row r="1881" spans="1:4" x14ac:dyDescent="0.25">
      <c r="A1881" s="243">
        <v>96623</v>
      </c>
      <c r="B1881" s="242" t="s">
        <v>1393</v>
      </c>
      <c r="C1881" s="242" t="s">
        <v>1256</v>
      </c>
      <c r="D1881" s="244">
        <v>155.24</v>
      </c>
    </row>
    <row r="1882" spans="1:4" x14ac:dyDescent="0.25">
      <c r="A1882" s="243">
        <v>96624</v>
      </c>
      <c r="B1882" s="242" t="s">
        <v>11018</v>
      </c>
      <c r="C1882" s="242" t="s">
        <v>1256</v>
      </c>
      <c r="D1882" s="244">
        <v>113.52</v>
      </c>
    </row>
    <row r="1883" spans="1:4" x14ac:dyDescent="0.25">
      <c r="A1883" s="243">
        <v>97082</v>
      </c>
      <c r="B1883" s="242" t="s">
        <v>1394</v>
      </c>
      <c r="C1883" s="242" t="s">
        <v>1256</v>
      </c>
      <c r="D1883" s="244">
        <v>40.71</v>
      </c>
    </row>
    <row r="1884" spans="1:4" x14ac:dyDescent="0.25">
      <c r="A1884" s="243">
        <v>97083</v>
      </c>
      <c r="B1884" s="242" t="s">
        <v>1395</v>
      </c>
      <c r="C1884" s="242" t="s">
        <v>337</v>
      </c>
      <c r="D1884" s="244">
        <v>2.21</v>
      </c>
    </row>
    <row r="1885" spans="1:4" x14ac:dyDescent="0.25">
      <c r="A1885" s="243">
        <v>97084</v>
      </c>
      <c r="B1885" s="242" t="s">
        <v>1396</v>
      </c>
      <c r="C1885" s="242" t="s">
        <v>337</v>
      </c>
      <c r="D1885" s="244">
        <v>0.45</v>
      </c>
    </row>
    <row r="1886" spans="1:4" x14ac:dyDescent="0.25">
      <c r="A1886" s="243">
        <v>97086</v>
      </c>
      <c r="B1886" s="242" t="s">
        <v>1397</v>
      </c>
      <c r="C1886" s="242" t="s">
        <v>337</v>
      </c>
      <c r="D1886" s="244">
        <v>78.78</v>
      </c>
    </row>
    <row r="1887" spans="1:4" x14ac:dyDescent="0.25">
      <c r="A1887" s="243">
        <v>97087</v>
      </c>
      <c r="B1887" s="242" t="s">
        <v>11019</v>
      </c>
      <c r="C1887" s="242" t="s">
        <v>337</v>
      </c>
      <c r="D1887" s="244">
        <v>2.2200000000000002</v>
      </c>
    </row>
    <row r="1888" spans="1:4" x14ac:dyDescent="0.25">
      <c r="A1888" s="243">
        <v>97088</v>
      </c>
      <c r="B1888" s="242" t="s">
        <v>11020</v>
      </c>
      <c r="C1888" s="242" t="s">
        <v>322</v>
      </c>
      <c r="D1888" s="244">
        <v>26.11</v>
      </c>
    </row>
    <row r="1889" spans="1:4" x14ac:dyDescent="0.25">
      <c r="A1889" s="243">
        <v>97089</v>
      </c>
      <c r="B1889" s="242" t="s">
        <v>11021</v>
      </c>
      <c r="C1889" s="242" t="s">
        <v>322</v>
      </c>
      <c r="D1889" s="244">
        <v>23.92</v>
      </c>
    </row>
    <row r="1890" spans="1:4" x14ac:dyDescent="0.25">
      <c r="A1890" s="243">
        <v>97090</v>
      </c>
      <c r="B1890" s="242" t="s">
        <v>11022</v>
      </c>
      <c r="C1890" s="242" t="s">
        <v>322</v>
      </c>
      <c r="D1890" s="244">
        <v>23.59</v>
      </c>
    </row>
    <row r="1891" spans="1:4" x14ac:dyDescent="0.25">
      <c r="A1891" s="243">
        <v>97091</v>
      </c>
      <c r="B1891" s="242" t="s">
        <v>11023</v>
      </c>
      <c r="C1891" s="242" t="s">
        <v>322</v>
      </c>
      <c r="D1891" s="244">
        <v>22.92</v>
      </c>
    </row>
    <row r="1892" spans="1:4" x14ac:dyDescent="0.25">
      <c r="A1892" s="243">
        <v>97092</v>
      </c>
      <c r="B1892" s="242" t="s">
        <v>11024</v>
      </c>
      <c r="C1892" s="242" t="s">
        <v>322</v>
      </c>
      <c r="D1892" s="244">
        <v>22.27</v>
      </c>
    </row>
    <row r="1893" spans="1:4" x14ac:dyDescent="0.25">
      <c r="A1893" s="243">
        <v>97093</v>
      </c>
      <c r="B1893" s="242" t="s">
        <v>11025</v>
      </c>
      <c r="C1893" s="242" t="s">
        <v>322</v>
      </c>
      <c r="D1893" s="244">
        <v>20.98</v>
      </c>
    </row>
    <row r="1894" spans="1:4" x14ac:dyDescent="0.25">
      <c r="A1894" s="243">
        <v>97094</v>
      </c>
      <c r="B1894" s="242" t="s">
        <v>1398</v>
      </c>
      <c r="C1894" s="242" t="s">
        <v>1256</v>
      </c>
      <c r="D1894" s="244">
        <v>573.55999999999995</v>
      </c>
    </row>
    <row r="1895" spans="1:4" x14ac:dyDescent="0.25">
      <c r="A1895" s="243">
        <v>97095</v>
      </c>
      <c r="B1895" s="242" t="s">
        <v>1399</v>
      </c>
      <c r="C1895" s="242" t="s">
        <v>1256</v>
      </c>
      <c r="D1895" s="244">
        <v>538.99</v>
      </c>
    </row>
    <row r="1896" spans="1:4" x14ac:dyDescent="0.25">
      <c r="A1896" s="243">
        <v>97096</v>
      </c>
      <c r="B1896" s="242" t="s">
        <v>1400</v>
      </c>
      <c r="C1896" s="242" t="s">
        <v>1256</v>
      </c>
      <c r="D1896" s="244">
        <v>521.23</v>
      </c>
    </row>
    <row r="1897" spans="1:4" x14ac:dyDescent="0.25">
      <c r="A1897" s="243">
        <v>97097</v>
      </c>
      <c r="B1897" s="242" t="s">
        <v>11026</v>
      </c>
      <c r="C1897" s="242" t="s">
        <v>337</v>
      </c>
      <c r="D1897" s="244">
        <v>28.33</v>
      </c>
    </row>
    <row r="1898" spans="1:4" x14ac:dyDescent="0.25">
      <c r="A1898" s="243">
        <v>97101</v>
      </c>
      <c r="B1898" s="242" t="s">
        <v>11027</v>
      </c>
      <c r="C1898" s="242" t="s">
        <v>337</v>
      </c>
      <c r="D1898" s="244">
        <v>216.21</v>
      </c>
    </row>
    <row r="1899" spans="1:4" x14ac:dyDescent="0.25">
      <c r="A1899" s="243">
        <v>97102</v>
      </c>
      <c r="B1899" s="242" t="s">
        <v>11028</v>
      </c>
      <c r="C1899" s="242" t="s">
        <v>337</v>
      </c>
      <c r="D1899" s="244">
        <v>241.27</v>
      </c>
    </row>
    <row r="1900" spans="1:4" x14ac:dyDescent="0.25">
      <c r="A1900" s="243">
        <v>97103</v>
      </c>
      <c r="B1900" s="242" t="s">
        <v>11029</v>
      </c>
      <c r="C1900" s="242" t="s">
        <v>337</v>
      </c>
      <c r="D1900" s="244">
        <v>319.27</v>
      </c>
    </row>
    <row r="1901" spans="1:4" x14ac:dyDescent="0.25">
      <c r="A1901" s="243">
        <v>100322</v>
      </c>
      <c r="B1901" s="242" t="s">
        <v>11030</v>
      </c>
      <c r="C1901" s="242" t="s">
        <v>1256</v>
      </c>
      <c r="D1901" s="244">
        <v>108.07</v>
      </c>
    </row>
    <row r="1902" spans="1:4" x14ac:dyDescent="0.25">
      <c r="A1902" s="243">
        <v>100323</v>
      </c>
      <c r="B1902" s="242" t="s">
        <v>11031</v>
      </c>
      <c r="C1902" s="242" t="s">
        <v>1256</v>
      </c>
      <c r="D1902" s="244">
        <v>107.1</v>
      </c>
    </row>
    <row r="1903" spans="1:4" x14ac:dyDescent="0.25">
      <c r="A1903" s="243">
        <v>100324</v>
      </c>
      <c r="B1903" s="242" t="s">
        <v>11032</v>
      </c>
      <c r="C1903" s="242" t="s">
        <v>1256</v>
      </c>
      <c r="D1903" s="244">
        <v>113.27</v>
      </c>
    </row>
    <row r="1904" spans="1:4" x14ac:dyDescent="0.25">
      <c r="A1904" s="243">
        <v>90996</v>
      </c>
      <c r="B1904" s="242" t="s">
        <v>1401</v>
      </c>
      <c r="C1904" s="242" t="s">
        <v>337</v>
      </c>
      <c r="D1904" s="244">
        <v>12.38</v>
      </c>
    </row>
    <row r="1905" spans="1:4" x14ac:dyDescent="0.25">
      <c r="A1905" s="243">
        <v>90997</v>
      </c>
      <c r="B1905" s="242" t="s">
        <v>1402</v>
      </c>
      <c r="C1905" s="242" t="s">
        <v>337</v>
      </c>
      <c r="D1905" s="244">
        <v>16.29</v>
      </c>
    </row>
    <row r="1906" spans="1:4" x14ac:dyDescent="0.25">
      <c r="A1906" s="243">
        <v>90998</v>
      </c>
      <c r="B1906" s="242" t="s">
        <v>1403</v>
      </c>
      <c r="C1906" s="242" t="s">
        <v>337</v>
      </c>
      <c r="D1906" s="244">
        <v>19.350000000000001</v>
      </c>
    </row>
    <row r="1907" spans="1:4" x14ac:dyDescent="0.25">
      <c r="A1907" s="243">
        <v>91000</v>
      </c>
      <c r="B1907" s="242" t="s">
        <v>1404</v>
      </c>
      <c r="C1907" s="242" t="s">
        <v>337</v>
      </c>
      <c r="D1907" s="244">
        <v>15.12</v>
      </c>
    </row>
    <row r="1908" spans="1:4" x14ac:dyDescent="0.25">
      <c r="A1908" s="243">
        <v>91002</v>
      </c>
      <c r="B1908" s="242" t="s">
        <v>1405</v>
      </c>
      <c r="C1908" s="242" t="s">
        <v>337</v>
      </c>
      <c r="D1908" s="244">
        <v>14.03</v>
      </c>
    </row>
    <row r="1909" spans="1:4" x14ac:dyDescent="0.25">
      <c r="A1909" s="243">
        <v>91003</v>
      </c>
      <c r="B1909" s="242" t="s">
        <v>1406</v>
      </c>
      <c r="C1909" s="242" t="s">
        <v>337</v>
      </c>
      <c r="D1909" s="244">
        <v>16.010000000000002</v>
      </c>
    </row>
    <row r="1910" spans="1:4" x14ac:dyDescent="0.25">
      <c r="A1910" s="243">
        <v>91004</v>
      </c>
      <c r="B1910" s="242" t="s">
        <v>1407</v>
      </c>
      <c r="C1910" s="242" t="s">
        <v>337</v>
      </c>
      <c r="D1910" s="244">
        <v>12.55</v>
      </c>
    </row>
    <row r="1911" spans="1:4" x14ac:dyDescent="0.25">
      <c r="A1911" s="243">
        <v>91005</v>
      </c>
      <c r="B1911" s="242" t="s">
        <v>1408</v>
      </c>
      <c r="C1911" s="242" t="s">
        <v>337</v>
      </c>
      <c r="D1911" s="244">
        <v>14.83</v>
      </c>
    </row>
    <row r="1912" spans="1:4" x14ac:dyDescent="0.25">
      <c r="A1912" s="243">
        <v>91006</v>
      </c>
      <c r="B1912" s="242" t="s">
        <v>1409</v>
      </c>
      <c r="C1912" s="242" t="s">
        <v>337</v>
      </c>
      <c r="D1912" s="244">
        <v>11.68</v>
      </c>
    </row>
    <row r="1913" spans="1:4" x14ac:dyDescent="0.25">
      <c r="A1913" s="243">
        <v>91007</v>
      </c>
      <c r="B1913" s="242" t="s">
        <v>1410</v>
      </c>
      <c r="C1913" s="242" t="s">
        <v>337</v>
      </c>
      <c r="D1913" s="244">
        <v>10.59</v>
      </c>
    </row>
    <row r="1914" spans="1:4" x14ac:dyDescent="0.25">
      <c r="A1914" s="243">
        <v>91008</v>
      </c>
      <c r="B1914" s="242" t="s">
        <v>1411</v>
      </c>
      <c r="C1914" s="242" t="s">
        <v>337</v>
      </c>
      <c r="D1914" s="244">
        <v>12.56</v>
      </c>
    </row>
    <row r="1915" spans="1:4" x14ac:dyDescent="0.25">
      <c r="A1915" s="243">
        <v>92263</v>
      </c>
      <c r="B1915" s="242" t="s">
        <v>11033</v>
      </c>
      <c r="C1915" s="242" t="s">
        <v>337</v>
      </c>
      <c r="D1915" s="244">
        <v>120.06</v>
      </c>
    </row>
    <row r="1916" spans="1:4" x14ac:dyDescent="0.25">
      <c r="A1916" s="243">
        <v>92264</v>
      </c>
      <c r="B1916" s="242" t="s">
        <v>11034</v>
      </c>
      <c r="C1916" s="242" t="s">
        <v>337</v>
      </c>
      <c r="D1916" s="244">
        <v>134.15</v>
      </c>
    </row>
    <row r="1917" spans="1:4" x14ac:dyDescent="0.25">
      <c r="A1917" s="243">
        <v>92265</v>
      </c>
      <c r="B1917" s="242" t="s">
        <v>11035</v>
      </c>
      <c r="C1917" s="242" t="s">
        <v>337</v>
      </c>
      <c r="D1917" s="244">
        <v>84.07</v>
      </c>
    </row>
    <row r="1918" spans="1:4" x14ac:dyDescent="0.25">
      <c r="A1918" s="243">
        <v>92266</v>
      </c>
      <c r="B1918" s="242" t="s">
        <v>11036</v>
      </c>
      <c r="C1918" s="242" t="s">
        <v>337</v>
      </c>
      <c r="D1918" s="244">
        <v>96.16</v>
      </c>
    </row>
    <row r="1919" spans="1:4" x14ac:dyDescent="0.25">
      <c r="A1919" s="243">
        <v>92267</v>
      </c>
      <c r="B1919" s="242" t="s">
        <v>11037</v>
      </c>
      <c r="C1919" s="242" t="s">
        <v>337</v>
      </c>
      <c r="D1919" s="244">
        <v>34.86</v>
      </c>
    </row>
    <row r="1920" spans="1:4" x14ac:dyDescent="0.25">
      <c r="A1920" s="243">
        <v>92268</v>
      </c>
      <c r="B1920" s="242" t="s">
        <v>11038</v>
      </c>
      <c r="C1920" s="242" t="s">
        <v>337</v>
      </c>
      <c r="D1920" s="244">
        <v>45.93</v>
      </c>
    </row>
    <row r="1921" spans="1:4" x14ac:dyDescent="0.25">
      <c r="A1921" s="243">
        <v>92269</v>
      </c>
      <c r="B1921" s="242" t="s">
        <v>11039</v>
      </c>
      <c r="C1921" s="242" t="s">
        <v>337</v>
      </c>
      <c r="D1921" s="244">
        <v>111.12</v>
      </c>
    </row>
    <row r="1922" spans="1:4" x14ac:dyDescent="0.25">
      <c r="A1922" s="243">
        <v>92270</v>
      </c>
      <c r="B1922" s="242" t="s">
        <v>11040</v>
      </c>
      <c r="C1922" s="242" t="s">
        <v>337</v>
      </c>
      <c r="D1922" s="244">
        <v>89.62</v>
      </c>
    </row>
    <row r="1923" spans="1:4" x14ac:dyDescent="0.25">
      <c r="A1923" s="243">
        <v>92271</v>
      </c>
      <c r="B1923" s="242" t="s">
        <v>11041</v>
      </c>
      <c r="C1923" s="242" t="s">
        <v>337</v>
      </c>
      <c r="D1923" s="244">
        <v>47.98</v>
      </c>
    </row>
    <row r="1924" spans="1:4" x14ac:dyDescent="0.25">
      <c r="A1924" s="243">
        <v>92272</v>
      </c>
      <c r="B1924" s="242" t="s">
        <v>11042</v>
      </c>
      <c r="C1924" s="242" t="s">
        <v>187</v>
      </c>
      <c r="D1924" s="244">
        <v>28.51</v>
      </c>
    </row>
    <row r="1925" spans="1:4" x14ac:dyDescent="0.25">
      <c r="A1925" s="243">
        <v>92273</v>
      </c>
      <c r="B1925" s="242" t="s">
        <v>11043</v>
      </c>
      <c r="C1925" s="242" t="s">
        <v>187</v>
      </c>
      <c r="D1925" s="244">
        <v>13.26</v>
      </c>
    </row>
    <row r="1926" spans="1:4" x14ac:dyDescent="0.25">
      <c r="A1926" s="243">
        <v>92409</v>
      </c>
      <c r="B1926" s="242" t="s">
        <v>11044</v>
      </c>
      <c r="C1926" s="242" t="s">
        <v>337</v>
      </c>
      <c r="D1926" s="244">
        <v>174.86</v>
      </c>
    </row>
    <row r="1927" spans="1:4" x14ac:dyDescent="0.25">
      <c r="A1927" s="243">
        <v>92411</v>
      </c>
      <c r="B1927" s="242" t="s">
        <v>11045</v>
      </c>
      <c r="C1927" s="242" t="s">
        <v>337</v>
      </c>
      <c r="D1927" s="244">
        <v>113.25</v>
      </c>
    </row>
    <row r="1928" spans="1:4" x14ac:dyDescent="0.25">
      <c r="A1928" s="243">
        <v>92413</v>
      </c>
      <c r="B1928" s="242" t="s">
        <v>11046</v>
      </c>
      <c r="C1928" s="242" t="s">
        <v>337</v>
      </c>
      <c r="D1928" s="244">
        <v>72.489999999999995</v>
      </c>
    </row>
    <row r="1929" spans="1:4" x14ac:dyDescent="0.25">
      <c r="A1929" s="243">
        <v>92415</v>
      </c>
      <c r="B1929" s="242" t="s">
        <v>11047</v>
      </c>
      <c r="C1929" s="242" t="s">
        <v>337</v>
      </c>
      <c r="D1929" s="244">
        <v>97.73</v>
      </c>
    </row>
    <row r="1930" spans="1:4" x14ac:dyDescent="0.25">
      <c r="A1930" s="243">
        <v>92417</v>
      </c>
      <c r="B1930" s="242" t="s">
        <v>11048</v>
      </c>
      <c r="C1930" s="242" t="s">
        <v>337</v>
      </c>
      <c r="D1930" s="244">
        <v>112.39</v>
      </c>
    </row>
    <row r="1931" spans="1:4" x14ac:dyDescent="0.25">
      <c r="A1931" s="243">
        <v>92419</v>
      </c>
      <c r="B1931" s="242" t="s">
        <v>11049</v>
      </c>
      <c r="C1931" s="242" t="s">
        <v>337</v>
      </c>
      <c r="D1931" s="244">
        <v>61.05</v>
      </c>
    </row>
    <row r="1932" spans="1:4" x14ac:dyDescent="0.25">
      <c r="A1932" s="243">
        <v>92421</v>
      </c>
      <c r="B1932" s="242" t="s">
        <v>11050</v>
      </c>
      <c r="C1932" s="242" t="s">
        <v>337</v>
      </c>
      <c r="D1932" s="244">
        <v>72.3</v>
      </c>
    </row>
    <row r="1933" spans="1:4" x14ac:dyDescent="0.25">
      <c r="A1933" s="243">
        <v>92423</v>
      </c>
      <c r="B1933" s="242" t="s">
        <v>11051</v>
      </c>
      <c r="C1933" s="242" t="s">
        <v>337</v>
      </c>
      <c r="D1933" s="244">
        <v>49.76</v>
      </c>
    </row>
    <row r="1934" spans="1:4" x14ac:dyDescent="0.25">
      <c r="A1934" s="243">
        <v>92425</v>
      </c>
      <c r="B1934" s="242" t="s">
        <v>11052</v>
      </c>
      <c r="C1934" s="242" t="s">
        <v>337</v>
      </c>
      <c r="D1934" s="244">
        <v>59.53</v>
      </c>
    </row>
    <row r="1935" spans="1:4" x14ac:dyDescent="0.25">
      <c r="A1935" s="243">
        <v>92427</v>
      </c>
      <c r="B1935" s="242" t="s">
        <v>11053</v>
      </c>
      <c r="C1935" s="242" t="s">
        <v>337</v>
      </c>
      <c r="D1935" s="244">
        <v>44.03</v>
      </c>
    </row>
    <row r="1936" spans="1:4" x14ac:dyDescent="0.25">
      <c r="A1936" s="243">
        <v>92429</v>
      </c>
      <c r="B1936" s="242" t="s">
        <v>11054</v>
      </c>
      <c r="C1936" s="242" t="s">
        <v>337</v>
      </c>
      <c r="D1936" s="244">
        <v>53.08</v>
      </c>
    </row>
    <row r="1937" spans="1:4" x14ac:dyDescent="0.25">
      <c r="A1937" s="243">
        <v>92431</v>
      </c>
      <c r="B1937" s="242" t="s">
        <v>11055</v>
      </c>
      <c r="C1937" s="242" t="s">
        <v>337</v>
      </c>
      <c r="D1937" s="244">
        <v>39.4</v>
      </c>
    </row>
    <row r="1938" spans="1:4" x14ac:dyDescent="0.25">
      <c r="A1938" s="243">
        <v>92433</v>
      </c>
      <c r="B1938" s="242" t="s">
        <v>11056</v>
      </c>
      <c r="C1938" s="242" t="s">
        <v>337</v>
      </c>
      <c r="D1938" s="244">
        <v>47.99</v>
      </c>
    </row>
    <row r="1939" spans="1:4" x14ac:dyDescent="0.25">
      <c r="A1939" s="243">
        <v>92435</v>
      </c>
      <c r="B1939" s="242" t="s">
        <v>11057</v>
      </c>
      <c r="C1939" s="242" t="s">
        <v>337</v>
      </c>
      <c r="D1939" s="244">
        <v>37.47</v>
      </c>
    </row>
    <row r="1940" spans="1:4" x14ac:dyDescent="0.25">
      <c r="A1940" s="243">
        <v>92437</v>
      </c>
      <c r="B1940" s="242" t="s">
        <v>11058</v>
      </c>
      <c r="C1940" s="242" t="s">
        <v>337</v>
      </c>
      <c r="D1940" s="244">
        <v>45.78</v>
      </c>
    </row>
    <row r="1941" spans="1:4" x14ac:dyDescent="0.25">
      <c r="A1941" s="243">
        <v>92439</v>
      </c>
      <c r="B1941" s="242" t="s">
        <v>11059</v>
      </c>
      <c r="C1941" s="242" t="s">
        <v>337</v>
      </c>
      <c r="D1941" s="244">
        <v>36.07</v>
      </c>
    </row>
    <row r="1942" spans="1:4" x14ac:dyDescent="0.25">
      <c r="A1942" s="243">
        <v>92441</v>
      </c>
      <c r="B1942" s="242" t="s">
        <v>11060</v>
      </c>
      <c r="C1942" s="242" t="s">
        <v>337</v>
      </c>
      <c r="D1942" s="244">
        <v>44.16</v>
      </c>
    </row>
    <row r="1943" spans="1:4" x14ac:dyDescent="0.25">
      <c r="A1943" s="243">
        <v>92443</v>
      </c>
      <c r="B1943" s="242" t="s">
        <v>11061</v>
      </c>
      <c r="C1943" s="242" t="s">
        <v>337</v>
      </c>
      <c r="D1943" s="244">
        <v>33.07</v>
      </c>
    </row>
    <row r="1944" spans="1:4" x14ac:dyDescent="0.25">
      <c r="A1944" s="243">
        <v>92445</v>
      </c>
      <c r="B1944" s="242" t="s">
        <v>11062</v>
      </c>
      <c r="C1944" s="242" t="s">
        <v>337</v>
      </c>
      <c r="D1944" s="244">
        <v>40.89</v>
      </c>
    </row>
    <row r="1945" spans="1:4" x14ac:dyDescent="0.25">
      <c r="A1945" s="243">
        <v>92446</v>
      </c>
      <c r="B1945" s="242" t="s">
        <v>11063</v>
      </c>
      <c r="C1945" s="242" t="s">
        <v>337</v>
      </c>
      <c r="D1945" s="244">
        <v>172.79</v>
      </c>
    </row>
    <row r="1946" spans="1:4" x14ac:dyDescent="0.25">
      <c r="A1946" s="243">
        <v>92447</v>
      </c>
      <c r="B1946" s="242" t="s">
        <v>11064</v>
      </c>
      <c r="C1946" s="242" t="s">
        <v>337</v>
      </c>
      <c r="D1946" s="244">
        <v>123.5</v>
      </c>
    </row>
    <row r="1947" spans="1:4" x14ac:dyDescent="0.25">
      <c r="A1947" s="243">
        <v>92448</v>
      </c>
      <c r="B1947" s="242" t="s">
        <v>11065</v>
      </c>
      <c r="C1947" s="242" t="s">
        <v>337</v>
      </c>
      <c r="D1947" s="244">
        <v>100.58</v>
      </c>
    </row>
    <row r="1948" spans="1:4" x14ac:dyDescent="0.25">
      <c r="A1948" s="243">
        <v>92449</v>
      </c>
      <c r="B1948" s="242" t="s">
        <v>11066</v>
      </c>
      <c r="C1948" s="242" t="s">
        <v>337</v>
      </c>
      <c r="D1948" s="244">
        <v>196.01</v>
      </c>
    </row>
    <row r="1949" spans="1:4" x14ac:dyDescent="0.25">
      <c r="A1949" s="243">
        <v>92450</v>
      </c>
      <c r="B1949" s="242" t="s">
        <v>11067</v>
      </c>
      <c r="C1949" s="242" t="s">
        <v>337</v>
      </c>
      <c r="D1949" s="244">
        <v>242.8</v>
      </c>
    </row>
    <row r="1950" spans="1:4" x14ac:dyDescent="0.25">
      <c r="A1950" s="243">
        <v>92451</v>
      </c>
      <c r="B1950" s="242" t="s">
        <v>11068</v>
      </c>
      <c r="C1950" s="242" t="s">
        <v>337</v>
      </c>
      <c r="D1950" s="244">
        <v>131.54</v>
      </c>
    </row>
    <row r="1951" spans="1:4" x14ac:dyDescent="0.25">
      <c r="A1951" s="243">
        <v>92452</v>
      </c>
      <c r="B1951" s="242" t="s">
        <v>11069</v>
      </c>
      <c r="C1951" s="242" t="s">
        <v>337</v>
      </c>
      <c r="D1951" s="244">
        <v>115.67</v>
      </c>
    </row>
    <row r="1952" spans="1:4" x14ac:dyDescent="0.25">
      <c r="A1952" s="243">
        <v>92453</v>
      </c>
      <c r="B1952" s="242" t="s">
        <v>11070</v>
      </c>
      <c r="C1952" s="242" t="s">
        <v>337</v>
      </c>
      <c r="D1952" s="244">
        <v>169.34</v>
      </c>
    </row>
    <row r="1953" spans="1:4" x14ac:dyDescent="0.25">
      <c r="A1953" s="243">
        <v>92454</v>
      </c>
      <c r="B1953" s="242" t="s">
        <v>11071</v>
      </c>
      <c r="C1953" s="242" t="s">
        <v>337</v>
      </c>
      <c r="D1953" s="244">
        <v>221.81</v>
      </c>
    </row>
    <row r="1954" spans="1:4" x14ac:dyDescent="0.25">
      <c r="A1954" s="243">
        <v>92455</v>
      </c>
      <c r="B1954" s="242" t="s">
        <v>11072</v>
      </c>
      <c r="C1954" s="242" t="s">
        <v>337</v>
      </c>
      <c r="D1954" s="244">
        <v>108.72</v>
      </c>
    </row>
    <row r="1955" spans="1:4" x14ac:dyDescent="0.25">
      <c r="A1955" s="243">
        <v>92456</v>
      </c>
      <c r="B1955" s="242" t="s">
        <v>11073</v>
      </c>
      <c r="C1955" s="242" t="s">
        <v>337</v>
      </c>
      <c r="D1955" s="244">
        <v>93.91</v>
      </c>
    </row>
    <row r="1956" spans="1:4" x14ac:dyDescent="0.25">
      <c r="A1956" s="243">
        <v>92457</v>
      </c>
      <c r="B1956" s="242" t="s">
        <v>11074</v>
      </c>
      <c r="C1956" s="242" t="s">
        <v>337</v>
      </c>
      <c r="D1956" s="244">
        <v>147</v>
      </c>
    </row>
    <row r="1957" spans="1:4" x14ac:dyDescent="0.25">
      <c r="A1957" s="243">
        <v>92458</v>
      </c>
      <c r="B1957" s="242" t="s">
        <v>1413</v>
      </c>
      <c r="C1957" s="242" t="s">
        <v>337</v>
      </c>
      <c r="D1957" s="244">
        <v>208.64</v>
      </c>
    </row>
    <row r="1958" spans="1:4" x14ac:dyDescent="0.25">
      <c r="A1958" s="243">
        <v>92459</v>
      </c>
      <c r="B1958" s="242" t="s">
        <v>11075</v>
      </c>
      <c r="C1958" s="242" t="s">
        <v>337</v>
      </c>
      <c r="D1958" s="244">
        <v>92.21</v>
      </c>
    </row>
    <row r="1959" spans="1:4" x14ac:dyDescent="0.25">
      <c r="A1959" s="243">
        <v>92460</v>
      </c>
      <c r="B1959" s="242" t="s">
        <v>11076</v>
      </c>
      <c r="C1959" s="242" t="s">
        <v>337</v>
      </c>
      <c r="D1959" s="244">
        <v>76.09</v>
      </c>
    </row>
    <row r="1960" spans="1:4" x14ac:dyDescent="0.25">
      <c r="A1960" s="243">
        <v>92461</v>
      </c>
      <c r="B1960" s="242" t="s">
        <v>11077</v>
      </c>
      <c r="C1960" s="242" t="s">
        <v>337</v>
      </c>
      <c r="D1960" s="244">
        <v>135.80000000000001</v>
      </c>
    </row>
    <row r="1961" spans="1:4" x14ac:dyDescent="0.25">
      <c r="A1961" s="243">
        <v>92462</v>
      </c>
      <c r="B1961" s="242" t="s">
        <v>11078</v>
      </c>
      <c r="C1961" s="242" t="s">
        <v>337</v>
      </c>
      <c r="D1961" s="244">
        <v>200.44</v>
      </c>
    </row>
    <row r="1962" spans="1:4" x14ac:dyDescent="0.25">
      <c r="A1962" s="243">
        <v>92463</v>
      </c>
      <c r="B1962" s="242" t="s">
        <v>11079</v>
      </c>
      <c r="C1962" s="242" t="s">
        <v>337</v>
      </c>
      <c r="D1962" s="244">
        <v>83.68</v>
      </c>
    </row>
    <row r="1963" spans="1:4" x14ac:dyDescent="0.25">
      <c r="A1963" s="243">
        <v>92464</v>
      </c>
      <c r="B1963" s="242" t="s">
        <v>11080</v>
      </c>
      <c r="C1963" s="242" t="s">
        <v>337</v>
      </c>
      <c r="D1963" s="244">
        <v>72.36</v>
      </c>
    </row>
    <row r="1964" spans="1:4" x14ac:dyDescent="0.25">
      <c r="A1964" s="243">
        <v>92465</v>
      </c>
      <c r="B1964" s="242" t="s">
        <v>11081</v>
      </c>
      <c r="C1964" s="242" t="s">
        <v>337</v>
      </c>
      <c r="D1964" s="244">
        <v>104.45</v>
      </c>
    </row>
    <row r="1965" spans="1:4" x14ac:dyDescent="0.25">
      <c r="A1965" s="243">
        <v>92466</v>
      </c>
      <c r="B1965" s="242" t="s">
        <v>11082</v>
      </c>
      <c r="C1965" s="242" t="s">
        <v>337</v>
      </c>
      <c r="D1965" s="244">
        <v>193.6</v>
      </c>
    </row>
    <row r="1966" spans="1:4" x14ac:dyDescent="0.25">
      <c r="A1966" s="243">
        <v>92467</v>
      </c>
      <c r="B1966" s="242" t="s">
        <v>11083</v>
      </c>
      <c r="C1966" s="242" t="s">
        <v>337</v>
      </c>
      <c r="D1966" s="244">
        <v>65.66</v>
      </c>
    </row>
    <row r="1967" spans="1:4" x14ac:dyDescent="0.25">
      <c r="A1967" s="243">
        <v>92468</v>
      </c>
      <c r="B1967" s="242" t="s">
        <v>11084</v>
      </c>
      <c r="C1967" s="242" t="s">
        <v>337</v>
      </c>
      <c r="D1967" s="244">
        <v>65.53</v>
      </c>
    </row>
    <row r="1968" spans="1:4" x14ac:dyDescent="0.25">
      <c r="A1968" s="243">
        <v>92469</v>
      </c>
      <c r="B1968" s="242" t="s">
        <v>11085</v>
      </c>
      <c r="C1968" s="242" t="s">
        <v>337</v>
      </c>
      <c r="D1968" s="244">
        <v>94.86</v>
      </c>
    </row>
    <row r="1969" spans="1:4" x14ac:dyDescent="0.25">
      <c r="A1969" s="243">
        <v>92470</v>
      </c>
      <c r="B1969" s="242" t="s">
        <v>11086</v>
      </c>
      <c r="C1969" s="242" t="s">
        <v>337</v>
      </c>
      <c r="D1969" s="244">
        <v>189.35</v>
      </c>
    </row>
    <row r="1970" spans="1:4" x14ac:dyDescent="0.25">
      <c r="A1970" s="243">
        <v>92471</v>
      </c>
      <c r="B1970" s="242" t="s">
        <v>11087</v>
      </c>
      <c r="C1970" s="242" t="s">
        <v>337</v>
      </c>
      <c r="D1970" s="244">
        <v>59.73</v>
      </c>
    </row>
    <row r="1971" spans="1:4" x14ac:dyDescent="0.25">
      <c r="A1971" s="243">
        <v>92472</v>
      </c>
      <c r="B1971" s="242" t="s">
        <v>11088</v>
      </c>
      <c r="C1971" s="242" t="s">
        <v>337</v>
      </c>
      <c r="D1971" s="244">
        <v>61.75</v>
      </c>
    </row>
    <row r="1972" spans="1:4" x14ac:dyDescent="0.25">
      <c r="A1972" s="243">
        <v>92473</v>
      </c>
      <c r="B1972" s="242" t="s">
        <v>11089</v>
      </c>
      <c r="C1972" s="242" t="s">
        <v>337</v>
      </c>
      <c r="D1972" s="244">
        <v>87.13</v>
      </c>
    </row>
    <row r="1973" spans="1:4" x14ac:dyDescent="0.25">
      <c r="A1973" s="243">
        <v>92474</v>
      </c>
      <c r="B1973" s="242" t="s">
        <v>11090</v>
      </c>
      <c r="C1973" s="242" t="s">
        <v>337</v>
      </c>
      <c r="D1973" s="244">
        <v>185.68</v>
      </c>
    </row>
    <row r="1974" spans="1:4" x14ac:dyDescent="0.25">
      <c r="A1974" s="243">
        <v>92475</v>
      </c>
      <c r="B1974" s="242" t="s">
        <v>11091</v>
      </c>
      <c r="C1974" s="242" t="s">
        <v>337</v>
      </c>
      <c r="D1974" s="244">
        <v>54.93</v>
      </c>
    </row>
    <row r="1975" spans="1:4" x14ac:dyDescent="0.25">
      <c r="A1975" s="243">
        <v>92476</v>
      </c>
      <c r="B1975" s="242" t="s">
        <v>11092</v>
      </c>
      <c r="C1975" s="242" t="s">
        <v>337</v>
      </c>
      <c r="D1975" s="244">
        <v>58.55</v>
      </c>
    </row>
    <row r="1976" spans="1:4" x14ac:dyDescent="0.25">
      <c r="A1976" s="243">
        <v>92477</v>
      </c>
      <c r="B1976" s="242" t="s">
        <v>11093</v>
      </c>
      <c r="C1976" s="242" t="s">
        <v>337</v>
      </c>
      <c r="D1976" s="244">
        <v>70.510000000000005</v>
      </c>
    </row>
    <row r="1977" spans="1:4" x14ac:dyDescent="0.25">
      <c r="A1977" s="243">
        <v>92478</v>
      </c>
      <c r="B1977" s="242" t="s">
        <v>11094</v>
      </c>
      <c r="C1977" s="242" t="s">
        <v>337</v>
      </c>
      <c r="D1977" s="244">
        <v>178.45</v>
      </c>
    </row>
    <row r="1978" spans="1:4" x14ac:dyDescent="0.25">
      <c r="A1978" s="243">
        <v>92479</v>
      </c>
      <c r="B1978" s="242" t="s">
        <v>11095</v>
      </c>
      <c r="C1978" s="242" t="s">
        <v>337</v>
      </c>
      <c r="D1978" s="244">
        <v>44.61</v>
      </c>
    </row>
    <row r="1979" spans="1:4" x14ac:dyDescent="0.25">
      <c r="A1979" s="243">
        <v>92480</v>
      </c>
      <c r="B1979" s="242" t="s">
        <v>11096</v>
      </c>
      <c r="C1979" s="242" t="s">
        <v>337</v>
      </c>
      <c r="D1979" s="244">
        <v>52.12</v>
      </c>
    </row>
    <row r="1980" spans="1:4" x14ac:dyDescent="0.25">
      <c r="A1980" s="243">
        <v>92482</v>
      </c>
      <c r="B1980" s="242" t="s">
        <v>11097</v>
      </c>
      <c r="C1980" s="242" t="s">
        <v>337</v>
      </c>
      <c r="D1980" s="244">
        <v>181.06</v>
      </c>
    </row>
    <row r="1981" spans="1:4" x14ac:dyDescent="0.25">
      <c r="A1981" s="243">
        <v>92484</v>
      </c>
      <c r="B1981" s="242" t="s">
        <v>11098</v>
      </c>
      <c r="C1981" s="242" t="s">
        <v>337</v>
      </c>
      <c r="D1981" s="244">
        <v>135.19</v>
      </c>
    </row>
    <row r="1982" spans="1:4" x14ac:dyDescent="0.25">
      <c r="A1982" s="243">
        <v>92486</v>
      </c>
      <c r="B1982" s="242" t="s">
        <v>11099</v>
      </c>
      <c r="C1982" s="242" t="s">
        <v>337</v>
      </c>
      <c r="D1982" s="244">
        <v>97.02</v>
      </c>
    </row>
    <row r="1983" spans="1:4" x14ac:dyDescent="0.25">
      <c r="A1983" s="243">
        <v>92488</v>
      </c>
      <c r="B1983" s="242" t="s">
        <v>11100</v>
      </c>
      <c r="C1983" s="242" t="s">
        <v>337</v>
      </c>
      <c r="D1983" s="244">
        <v>72.150000000000006</v>
      </c>
    </row>
    <row r="1984" spans="1:4" x14ac:dyDescent="0.25">
      <c r="A1984" s="243">
        <v>92490</v>
      </c>
      <c r="B1984" s="242" t="s">
        <v>11101</v>
      </c>
      <c r="C1984" s="242" t="s">
        <v>337</v>
      </c>
      <c r="D1984" s="244">
        <v>39.840000000000003</v>
      </c>
    </row>
    <row r="1985" spans="1:4" x14ac:dyDescent="0.25">
      <c r="A1985" s="243">
        <v>92492</v>
      </c>
      <c r="B1985" s="242" t="s">
        <v>11102</v>
      </c>
      <c r="C1985" s="242" t="s">
        <v>337</v>
      </c>
      <c r="D1985" s="244">
        <v>69.709999999999994</v>
      </c>
    </row>
    <row r="1986" spans="1:4" x14ac:dyDescent="0.25">
      <c r="A1986" s="243">
        <v>92494</v>
      </c>
      <c r="B1986" s="242" t="s">
        <v>11103</v>
      </c>
      <c r="C1986" s="242" t="s">
        <v>337</v>
      </c>
      <c r="D1986" s="244">
        <v>37.71</v>
      </c>
    </row>
    <row r="1987" spans="1:4" x14ac:dyDescent="0.25">
      <c r="A1987" s="243">
        <v>92496</v>
      </c>
      <c r="B1987" s="242" t="s">
        <v>11104</v>
      </c>
      <c r="C1987" s="242" t="s">
        <v>337</v>
      </c>
      <c r="D1987" s="244">
        <v>68.06</v>
      </c>
    </row>
    <row r="1988" spans="1:4" x14ac:dyDescent="0.25">
      <c r="A1988" s="243">
        <v>92498</v>
      </c>
      <c r="B1988" s="242" t="s">
        <v>11105</v>
      </c>
      <c r="C1988" s="242" t="s">
        <v>337</v>
      </c>
      <c r="D1988" s="244">
        <v>36.28</v>
      </c>
    </row>
    <row r="1989" spans="1:4" x14ac:dyDescent="0.25">
      <c r="A1989" s="243">
        <v>92500</v>
      </c>
      <c r="B1989" s="242" t="s">
        <v>11106</v>
      </c>
      <c r="C1989" s="242" t="s">
        <v>337</v>
      </c>
      <c r="D1989" s="244">
        <v>67.11</v>
      </c>
    </row>
    <row r="1990" spans="1:4" x14ac:dyDescent="0.25">
      <c r="A1990" s="243">
        <v>92502</v>
      </c>
      <c r="B1990" s="242" t="s">
        <v>11107</v>
      </c>
      <c r="C1990" s="242" t="s">
        <v>337</v>
      </c>
      <c r="D1990" s="244">
        <v>35.479999999999997</v>
      </c>
    </row>
    <row r="1991" spans="1:4" x14ac:dyDescent="0.25">
      <c r="A1991" s="243">
        <v>92504</v>
      </c>
      <c r="B1991" s="242" t="s">
        <v>11108</v>
      </c>
      <c r="C1991" s="242" t="s">
        <v>337</v>
      </c>
      <c r="D1991" s="244">
        <v>40</v>
      </c>
    </row>
    <row r="1992" spans="1:4" x14ac:dyDescent="0.25">
      <c r="A1992" s="243">
        <v>92506</v>
      </c>
      <c r="B1992" s="242" t="s">
        <v>11109</v>
      </c>
      <c r="C1992" s="242" t="s">
        <v>337</v>
      </c>
      <c r="D1992" s="244">
        <v>34.11</v>
      </c>
    </row>
    <row r="1993" spans="1:4" x14ac:dyDescent="0.25">
      <c r="A1993" s="243">
        <v>92508</v>
      </c>
      <c r="B1993" s="242" t="s">
        <v>11110</v>
      </c>
      <c r="C1993" s="242" t="s">
        <v>337</v>
      </c>
      <c r="D1993" s="244">
        <v>74.52</v>
      </c>
    </row>
    <row r="1994" spans="1:4" x14ac:dyDescent="0.25">
      <c r="A1994" s="243">
        <v>92510</v>
      </c>
      <c r="B1994" s="242" t="s">
        <v>11111</v>
      </c>
      <c r="C1994" s="242" t="s">
        <v>337</v>
      </c>
      <c r="D1994" s="244">
        <v>39.03</v>
      </c>
    </row>
    <row r="1995" spans="1:4" x14ac:dyDescent="0.25">
      <c r="A1995" s="243">
        <v>92512</v>
      </c>
      <c r="B1995" s="242" t="s">
        <v>11112</v>
      </c>
      <c r="C1995" s="242" t="s">
        <v>337</v>
      </c>
      <c r="D1995" s="244">
        <v>60.77</v>
      </c>
    </row>
    <row r="1996" spans="1:4" x14ac:dyDescent="0.25">
      <c r="A1996" s="243">
        <v>92514</v>
      </c>
      <c r="B1996" s="242" t="s">
        <v>11113</v>
      </c>
      <c r="C1996" s="242" t="s">
        <v>337</v>
      </c>
      <c r="D1996" s="244">
        <v>27.6</v>
      </c>
    </row>
    <row r="1997" spans="1:4" x14ac:dyDescent="0.25">
      <c r="A1997" s="243">
        <v>92515</v>
      </c>
      <c r="B1997" s="242" t="s">
        <v>11114</v>
      </c>
      <c r="C1997" s="242" t="s">
        <v>337</v>
      </c>
      <c r="D1997" s="244">
        <v>55.01</v>
      </c>
    </row>
    <row r="1998" spans="1:4" x14ac:dyDescent="0.25">
      <c r="A1998" s="243">
        <v>92518</v>
      </c>
      <c r="B1998" s="242" t="s">
        <v>11115</v>
      </c>
      <c r="C1998" s="242" t="s">
        <v>337</v>
      </c>
      <c r="D1998" s="244">
        <v>22.87</v>
      </c>
    </row>
    <row r="1999" spans="1:4" x14ac:dyDescent="0.25">
      <c r="A1999" s="243">
        <v>92520</v>
      </c>
      <c r="B1999" s="242" t="s">
        <v>11116</v>
      </c>
      <c r="C1999" s="242" t="s">
        <v>337</v>
      </c>
      <c r="D1999" s="244">
        <v>52.06</v>
      </c>
    </row>
    <row r="2000" spans="1:4" x14ac:dyDescent="0.25">
      <c r="A2000" s="243">
        <v>92522</v>
      </c>
      <c r="B2000" s="242" t="s">
        <v>11117</v>
      </c>
      <c r="C2000" s="242" t="s">
        <v>337</v>
      </c>
      <c r="D2000" s="244">
        <v>20.420000000000002</v>
      </c>
    </row>
    <row r="2001" spans="1:4" x14ac:dyDescent="0.25">
      <c r="A2001" s="243">
        <v>92524</v>
      </c>
      <c r="B2001" s="242" t="s">
        <v>11118</v>
      </c>
      <c r="C2001" s="242" t="s">
        <v>337</v>
      </c>
      <c r="D2001" s="244">
        <v>50.75</v>
      </c>
    </row>
    <row r="2002" spans="1:4" x14ac:dyDescent="0.25">
      <c r="A2002" s="243">
        <v>92526</v>
      </c>
      <c r="B2002" s="242" t="s">
        <v>11119</v>
      </c>
      <c r="C2002" s="242" t="s">
        <v>337</v>
      </c>
      <c r="D2002" s="244">
        <v>19.41</v>
      </c>
    </row>
    <row r="2003" spans="1:4" x14ac:dyDescent="0.25">
      <c r="A2003" s="243">
        <v>92528</v>
      </c>
      <c r="B2003" s="242" t="s">
        <v>11120</v>
      </c>
      <c r="C2003" s="242" t="s">
        <v>337</v>
      </c>
      <c r="D2003" s="244">
        <v>49.63</v>
      </c>
    </row>
    <row r="2004" spans="1:4" x14ac:dyDescent="0.25">
      <c r="A2004" s="243">
        <v>92530</v>
      </c>
      <c r="B2004" s="242" t="s">
        <v>11121</v>
      </c>
      <c r="C2004" s="242" t="s">
        <v>337</v>
      </c>
      <c r="D2004" s="244">
        <v>18.48</v>
      </c>
    </row>
    <row r="2005" spans="1:4" x14ac:dyDescent="0.25">
      <c r="A2005" s="243">
        <v>92532</v>
      </c>
      <c r="B2005" s="242" t="s">
        <v>11122</v>
      </c>
      <c r="C2005" s="242" t="s">
        <v>337</v>
      </c>
      <c r="D2005" s="244">
        <v>48.76</v>
      </c>
    </row>
    <row r="2006" spans="1:4" x14ac:dyDescent="0.25">
      <c r="A2006" s="243">
        <v>92534</v>
      </c>
      <c r="B2006" s="242" t="s">
        <v>11123</v>
      </c>
      <c r="C2006" s="242" t="s">
        <v>337</v>
      </c>
      <c r="D2006" s="244">
        <v>17.8</v>
      </c>
    </row>
    <row r="2007" spans="1:4" x14ac:dyDescent="0.25">
      <c r="A2007" s="243">
        <v>92536</v>
      </c>
      <c r="B2007" s="242" t="s">
        <v>11124</v>
      </c>
      <c r="C2007" s="242" t="s">
        <v>337</v>
      </c>
      <c r="D2007" s="244">
        <v>47.21</v>
      </c>
    </row>
    <row r="2008" spans="1:4" x14ac:dyDescent="0.25">
      <c r="A2008" s="243">
        <v>92538</v>
      </c>
      <c r="B2008" s="242" t="s">
        <v>11125</v>
      </c>
      <c r="C2008" s="242" t="s">
        <v>337</v>
      </c>
      <c r="D2008" s="244">
        <v>16.41</v>
      </c>
    </row>
    <row r="2009" spans="1:4" x14ac:dyDescent="0.25">
      <c r="A2009" s="243">
        <v>96252</v>
      </c>
      <c r="B2009" s="242" t="s">
        <v>1419</v>
      </c>
      <c r="C2009" s="242" t="s">
        <v>337</v>
      </c>
      <c r="D2009" s="244">
        <v>172.75</v>
      </c>
    </row>
    <row r="2010" spans="1:4" x14ac:dyDescent="0.25">
      <c r="A2010" s="243">
        <v>96257</v>
      </c>
      <c r="B2010" s="242" t="s">
        <v>1420</v>
      </c>
      <c r="C2010" s="242" t="s">
        <v>337</v>
      </c>
      <c r="D2010" s="244">
        <v>138.44</v>
      </c>
    </row>
    <row r="2011" spans="1:4" x14ac:dyDescent="0.25">
      <c r="A2011" s="243">
        <v>96258</v>
      </c>
      <c r="B2011" s="242" t="s">
        <v>1421</v>
      </c>
      <c r="C2011" s="242" t="s">
        <v>337</v>
      </c>
      <c r="D2011" s="244">
        <v>130.05000000000001</v>
      </c>
    </row>
    <row r="2012" spans="1:4" x14ac:dyDescent="0.25">
      <c r="A2012" s="243">
        <v>96259</v>
      </c>
      <c r="B2012" s="242" t="s">
        <v>1422</v>
      </c>
      <c r="C2012" s="242" t="s">
        <v>337</v>
      </c>
      <c r="D2012" s="244">
        <v>153.54</v>
      </c>
    </row>
    <row r="2013" spans="1:4" x14ac:dyDescent="0.25">
      <c r="A2013" s="243">
        <v>96529</v>
      </c>
      <c r="B2013" s="242" t="s">
        <v>1423</v>
      </c>
      <c r="C2013" s="242" t="s">
        <v>337</v>
      </c>
      <c r="D2013" s="244">
        <v>214.13</v>
      </c>
    </row>
    <row r="2014" spans="1:4" x14ac:dyDescent="0.25">
      <c r="A2014" s="243">
        <v>96530</v>
      </c>
      <c r="B2014" s="242" t="s">
        <v>1424</v>
      </c>
      <c r="C2014" s="242" t="s">
        <v>337</v>
      </c>
      <c r="D2014" s="244">
        <v>109.51</v>
      </c>
    </row>
    <row r="2015" spans="1:4" x14ac:dyDescent="0.25">
      <c r="A2015" s="243">
        <v>96531</v>
      </c>
      <c r="B2015" s="242" t="s">
        <v>1425</v>
      </c>
      <c r="C2015" s="242" t="s">
        <v>337</v>
      </c>
      <c r="D2015" s="244">
        <v>78.41</v>
      </c>
    </row>
    <row r="2016" spans="1:4" x14ac:dyDescent="0.25">
      <c r="A2016" s="243">
        <v>96532</v>
      </c>
      <c r="B2016" s="242" t="s">
        <v>1426</v>
      </c>
      <c r="C2016" s="242" t="s">
        <v>337</v>
      </c>
      <c r="D2016" s="244">
        <v>136.44</v>
      </c>
    </row>
    <row r="2017" spans="1:4" x14ac:dyDescent="0.25">
      <c r="A2017" s="243">
        <v>96533</v>
      </c>
      <c r="B2017" s="242" t="s">
        <v>1427</v>
      </c>
      <c r="C2017" s="242" t="s">
        <v>337</v>
      </c>
      <c r="D2017" s="244">
        <v>68.62</v>
      </c>
    </row>
    <row r="2018" spans="1:4" x14ac:dyDescent="0.25">
      <c r="A2018" s="243">
        <v>96534</v>
      </c>
      <c r="B2018" s="242" t="s">
        <v>1428</v>
      </c>
      <c r="C2018" s="242" t="s">
        <v>337</v>
      </c>
      <c r="D2018" s="244">
        <v>55.52</v>
      </c>
    </row>
    <row r="2019" spans="1:4" x14ac:dyDescent="0.25">
      <c r="A2019" s="243">
        <v>96535</v>
      </c>
      <c r="B2019" s="242" t="s">
        <v>1429</v>
      </c>
      <c r="C2019" s="242" t="s">
        <v>337</v>
      </c>
      <c r="D2019" s="244">
        <v>95.98</v>
      </c>
    </row>
    <row r="2020" spans="1:4" x14ac:dyDescent="0.25">
      <c r="A2020" s="243">
        <v>96536</v>
      </c>
      <c r="B2020" s="242" t="s">
        <v>1430</v>
      </c>
      <c r="C2020" s="242" t="s">
        <v>337</v>
      </c>
      <c r="D2020" s="244">
        <v>47.36</v>
      </c>
    </row>
    <row r="2021" spans="1:4" x14ac:dyDescent="0.25">
      <c r="A2021" s="243">
        <v>96537</v>
      </c>
      <c r="B2021" s="242" t="s">
        <v>1431</v>
      </c>
      <c r="C2021" s="242" t="s">
        <v>337</v>
      </c>
      <c r="D2021" s="244">
        <v>130.05000000000001</v>
      </c>
    </row>
    <row r="2022" spans="1:4" x14ac:dyDescent="0.25">
      <c r="A2022" s="243">
        <v>96538</v>
      </c>
      <c r="B2022" s="242" t="s">
        <v>1432</v>
      </c>
      <c r="C2022" s="242" t="s">
        <v>337</v>
      </c>
      <c r="D2022" s="244">
        <v>195.13</v>
      </c>
    </row>
    <row r="2023" spans="1:4" x14ac:dyDescent="0.25">
      <c r="A2023" s="243">
        <v>96539</v>
      </c>
      <c r="B2023" s="242" t="s">
        <v>1433</v>
      </c>
      <c r="C2023" s="242" t="s">
        <v>337</v>
      </c>
      <c r="D2023" s="244">
        <v>88.5</v>
      </c>
    </row>
    <row r="2024" spans="1:4" x14ac:dyDescent="0.25">
      <c r="A2024" s="243">
        <v>96540</v>
      </c>
      <c r="B2024" s="242" t="s">
        <v>1434</v>
      </c>
      <c r="C2024" s="242" t="s">
        <v>337</v>
      </c>
      <c r="D2024" s="244">
        <v>89.46</v>
      </c>
    </row>
    <row r="2025" spans="1:4" x14ac:dyDescent="0.25">
      <c r="A2025" s="243">
        <v>96541</v>
      </c>
      <c r="B2025" s="242" t="s">
        <v>1435</v>
      </c>
      <c r="C2025" s="242" t="s">
        <v>337</v>
      </c>
      <c r="D2025" s="244">
        <v>134.43</v>
      </c>
    </row>
    <row r="2026" spans="1:4" x14ac:dyDescent="0.25">
      <c r="A2026" s="243">
        <v>96542</v>
      </c>
      <c r="B2026" s="242" t="s">
        <v>1436</v>
      </c>
      <c r="C2026" s="242" t="s">
        <v>337</v>
      </c>
      <c r="D2026" s="244">
        <v>64.36</v>
      </c>
    </row>
    <row r="2027" spans="1:4" x14ac:dyDescent="0.25">
      <c r="A2027" s="243">
        <v>96543</v>
      </c>
      <c r="B2027" s="242" t="s">
        <v>1437</v>
      </c>
      <c r="C2027" s="242" t="s">
        <v>322</v>
      </c>
      <c r="D2027" s="244">
        <v>19.510000000000002</v>
      </c>
    </row>
    <row r="2028" spans="1:4" x14ac:dyDescent="0.25">
      <c r="A2028" s="243">
        <v>97747</v>
      </c>
      <c r="B2028" s="242" t="s">
        <v>1438</v>
      </c>
      <c r="C2028" s="242" t="s">
        <v>337</v>
      </c>
      <c r="D2028" s="244">
        <v>143.15</v>
      </c>
    </row>
    <row r="2029" spans="1:4" x14ac:dyDescent="0.25">
      <c r="A2029" s="243">
        <v>101791</v>
      </c>
      <c r="B2029" s="242" t="s">
        <v>11126</v>
      </c>
      <c r="C2029" s="242" t="s">
        <v>187</v>
      </c>
      <c r="D2029" s="244">
        <v>24.43</v>
      </c>
    </row>
    <row r="2030" spans="1:4" x14ac:dyDescent="0.25">
      <c r="A2030" s="243">
        <v>101792</v>
      </c>
      <c r="B2030" s="242" t="s">
        <v>11127</v>
      </c>
      <c r="C2030" s="242" t="s">
        <v>1256</v>
      </c>
      <c r="D2030" s="244">
        <v>12.16</v>
      </c>
    </row>
    <row r="2031" spans="1:4" x14ac:dyDescent="0.25">
      <c r="A2031" s="243">
        <v>101793</v>
      </c>
      <c r="B2031" s="242" t="s">
        <v>11128</v>
      </c>
      <c r="C2031" s="242" t="s">
        <v>1256</v>
      </c>
      <c r="D2031" s="244">
        <v>20.260000000000002</v>
      </c>
    </row>
    <row r="2032" spans="1:4" x14ac:dyDescent="0.25">
      <c r="A2032" s="243">
        <v>101969</v>
      </c>
      <c r="B2032" s="242" t="s">
        <v>11129</v>
      </c>
      <c r="C2032" s="242" t="s">
        <v>337</v>
      </c>
      <c r="D2032" s="244">
        <v>127.67</v>
      </c>
    </row>
    <row r="2033" spans="1:4" x14ac:dyDescent="0.25">
      <c r="A2033" s="243">
        <v>101971</v>
      </c>
      <c r="B2033" s="242" t="s">
        <v>11130</v>
      </c>
      <c r="C2033" s="242" t="s">
        <v>337</v>
      </c>
      <c r="D2033" s="244">
        <v>115.03</v>
      </c>
    </row>
    <row r="2034" spans="1:4" x14ac:dyDescent="0.25">
      <c r="A2034" s="243">
        <v>101973</v>
      </c>
      <c r="B2034" s="242" t="s">
        <v>11131</v>
      </c>
      <c r="C2034" s="242" t="s">
        <v>337</v>
      </c>
      <c r="D2034" s="244">
        <v>109.64</v>
      </c>
    </row>
    <row r="2035" spans="1:4" x14ac:dyDescent="0.25">
      <c r="A2035" s="243">
        <v>101974</v>
      </c>
      <c r="B2035" s="242" t="s">
        <v>11132</v>
      </c>
      <c r="C2035" s="242" t="s">
        <v>337</v>
      </c>
      <c r="D2035" s="244">
        <v>301.89</v>
      </c>
    </row>
    <row r="2036" spans="1:4" x14ac:dyDescent="0.25">
      <c r="A2036" s="243">
        <v>101975</v>
      </c>
      <c r="B2036" s="242" t="s">
        <v>11133</v>
      </c>
      <c r="C2036" s="242" t="s">
        <v>337</v>
      </c>
      <c r="D2036" s="244">
        <v>256.22000000000003</v>
      </c>
    </row>
    <row r="2037" spans="1:4" x14ac:dyDescent="0.25">
      <c r="A2037" s="243">
        <v>101977</v>
      </c>
      <c r="B2037" s="242" t="s">
        <v>11134</v>
      </c>
      <c r="C2037" s="242" t="s">
        <v>337</v>
      </c>
      <c r="D2037" s="244">
        <v>206.21</v>
      </c>
    </row>
    <row r="2038" spans="1:4" x14ac:dyDescent="0.25">
      <c r="A2038" s="243">
        <v>101980</v>
      </c>
      <c r="B2038" s="242" t="s">
        <v>11135</v>
      </c>
      <c r="C2038" s="242" t="s">
        <v>337</v>
      </c>
      <c r="D2038" s="244">
        <v>188.24</v>
      </c>
    </row>
    <row r="2039" spans="1:4" x14ac:dyDescent="0.25">
      <c r="A2039" s="243">
        <v>101981</v>
      </c>
      <c r="B2039" s="242" t="s">
        <v>11136</v>
      </c>
      <c r="C2039" s="242" t="s">
        <v>337</v>
      </c>
      <c r="D2039" s="244">
        <v>149.18</v>
      </c>
    </row>
    <row r="2040" spans="1:4" x14ac:dyDescent="0.25">
      <c r="A2040" s="243">
        <v>101982</v>
      </c>
      <c r="B2040" s="242" t="s">
        <v>11137</v>
      </c>
      <c r="C2040" s="242" t="s">
        <v>337</v>
      </c>
      <c r="D2040" s="244">
        <v>131.63999999999999</v>
      </c>
    </row>
    <row r="2041" spans="1:4" x14ac:dyDescent="0.25">
      <c r="A2041" s="243">
        <v>101983</v>
      </c>
      <c r="B2041" s="242" t="s">
        <v>11138</v>
      </c>
      <c r="C2041" s="242" t="s">
        <v>337</v>
      </c>
      <c r="D2041" s="244">
        <v>120.6</v>
      </c>
    </row>
    <row r="2042" spans="1:4" x14ac:dyDescent="0.25">
      <c r="A2042" s="243">
        <v>101985</v>
      </c>
      <c r="B2042" s="242" t="s">
        <v>11139</v>
      </c>
      <c r="C2042" s="242" t="s">
        <v>337</v>
      </c>
      <c r="D2042" s="244">
        <v>121.52</v>
      </c>
    </row>
    <row r="2043" spans="1:4" x14ac:dyDescent="0.25">
      <c r="A2043" s="243">
        <v>101986</v>
      </c>
      <c r="B2043" s="242" t="s">
        <v>11140</v>
      </c>
      <c r="C2043" s="242" t="s">
        <v>337</v>
      </c>
      <c r="D2043" s="244">
        <v>105.45</v>
      </c>
    </row>
    <row r="2044" spans="1:4" x14ac:dyDescent="0.25">
      <c r="A2044" s="243">
        <v>101987</v>
      </c>
      <c r="B2044" s="242" t="s">
        <v>11141</v>
      </c>
      <c r="C2044" s="242" t="s">
        <v>337</v>
      </c>
      <c r="D2044" s="244">
        <v>122.88</v>
      </c>
    </row>
    <row r="2045" spans="1:4" x14ac:dyDescent="0.25">
      <c r="A2045" s="243">
        <v>101988</v>
      </c>
      <c r="B2045" s="242" t="s">
        <v>11142</v>
      </c>
      <c r="C2045" s="242" t="s">
        <v>337</v>
      </c>
      <c r="D2045" s="244">
        <v>133.49</v>
      </c>
    </row>
    <row r="2046" spans="1:4" x14ac:dyDescent="0.25">
      <c r="A2046" s="243">
        <v>101989</v>
      </c>
      <c r="B2046" s="242" t="s">
        <v>11143</v>
      </c>
      <c r="C2046" s="242" t="s">
        <v>337</v>
      </c>
      <c r="D2046" s="244">
        <v>121.01</v>
      </c>
    </row>
    <row r="2047" spans="1:4" x14ac:dyDescent="0.25">
      <c r="A2047" s="243">
        <v>101990</v>
      </c>
      <c r="B2047" s="242" t="s">
        <v>11144</v>
      </c>
      <c r="C2047" s="242" t="s">
        <v>337</v>
      </c>
      <c r="D2047" s="244">
        <v>117.7</v>
      </c>
    </row>
    <row r="2048" spans="1:4" x14ac:dyDescent="0.25">
      <c r="A2048" s="243">
        <v>101991</v>
      </c>
      <c r="B2048" s="242" t="s">
        <v>11145</v>
      </c>
      <c r="C2048" s="242" t="s">
        <v>337</v>
      </c>
      <c r="D2048" s="244">
        <v>122.77</v>
      </c>
    </row>
    <row r="2049" spans="1:4" x14ac:dyDescent="0.25">
      <c r="A2049" s="243">
        <v>101992</v>
      </c>
      <c r="B2049" s="242" t="s">
        <v>11146</v>
      </c>
      <c r="C2049" s="242" t="s">
        <v>337</v>
      </c>
      <c r="D2049" s="244">
        <v>107.41</v>
      </c>
    </row>
    <row r="2050" spans="1:4" x14ac:dyDescent="0.25">
      <c r="A2050" s="243">
        <v>101993</v>
      </c>
      <c r="B2050" s="242" t="s">
        <v>11147</v>
      </c>
      <c r="C2050" s="242" t="s">
        <v>337</v>
      </c>
      <c r="D2050" s="244">
        <v>142.21</v>
      </c>
    </row>
    <row r="2051" spans="1:4" x14ac:dyDescent="0.25">
      <c r="A2051" s="243">
        <v>101994</v>
      </c>
      <c r="B2051" s="242" t="s">
        <v>11148</v>
      </c>
      <c r="C2051" s="242" t="s">
        <v>337</v>
      </c>
      <c r="D2051" s="244">
        <v>140.28</v>
      </c>
    </row>
    <row r="2052" spans="1:4" x14ac:dyDescent="0.25">
      <c r="A2052" s="243">
        <v>101995</v>
      </c>
      <c r="B2052" s="242" t="s">
        <v>11149</v>
      </c>
      <c r="C2052" s="242" t="s">
        <v>337</v>
      </c>
      <c r="D2052" s="244">
        <v>126.27</v>
      </c>
    </row>
    <row r="2053" spans="1:4" x14ac:dyDescent="0.25">
      <c r="A2053" s="243">
        <v>101996</v>
      </c>
      <c r="B2053" s="242" t="s">
        <v>11150</v>
      </c>
      <c r="C2053" s="242" t="s">
        <v>337</v>
      </c>
      <c r="D2053" s="244">
        <v>125.47</v>
      </c>
    </row>
    <row r="2054" spans="1:4" x14ac:dyDescent="0.25">
      <c r="A2054" s="243">
        <v>101997</v>
      </c>
      <c r="B2054" s="242" t="s">
        <v>11151</v>
      </c>
      <c r="C2054" s="242" t="s">
        <v>337</v>
      </c>
      <c r="D2054" s="244">
        <v>121.33</v>
      </c>
    </row>
    <row r="2055" spans="1:4" x14ac:dyDescent="0.25">
      <c r="A2055" s="243">
        <v>101998</v>
      </c>
      <c r="B2055" s="242" t="s">
        <v>11152</v>
      </c>
      <c r="C2055" s="242" t="s">
        <v>337</v>
      </c>
      <c r="D2055" s="244">
        <v>105.62</v>
      </c>
    </row>
    <row r="2056" spans="1:4" x14ac:dyDescent="0.25">
      <c r="A2056" s="243">
        <v>101999</v>
      </c>
      <c r="B2056" s="242" t="s">
        <v>11153</v>
      </c>
      <c r="C2056" s="242" t="s">
        <v>337</v>
      </c>
      <c r="D2056" s="244">
        <v>151.4</v>
      </c>
    </row>
    <row r="2057" spans="1:4" x14ac:dyDescent="0.25">
      <c r="A2057" s="243">
        <v>102000</v>
      </c>
      <c r="B2057" s="242" t="s">
        <v>11154</v>
      </c>
      <c r="C2057" s="242" t="s">
        <v>337</v>
      </c>
      <c r="D2057" s="244">
        <v>289.91000000000003</v>
      </c>
    </row>
    <row r="2058" spans="1:4" x14ac:dyDescent="0.25">
      <c r="A2058" s="243">
        <v>102001</v>
      </c>
      <c r="B2058" s="242" t="s">
        <v>11155</v>
      </c>
      <c r="C2058" s="242" t="s">
        <v>337</v>
      </c>
      <c r="D2058" s="244">
        <v>247.73</v>
      </c>
    </row>
    <row r="2059" spans="1:4" x14ac:dyDescent="0.25">
      <c r="A2059" s="243">
        <v>102002</v>
      </c>
      <c r="B2059" s="242" t="s">
        <v>11156</v>
      </c>
      <c r="C2059" s="242" t="s">
        <v>337</v>
      </c>
      <c r="D2059" s="244">
        <v>196.55</v>
      </c>
    </row>
    <row r="2060" spans="1:4" x14ac:dyDescent="0.25">
      <c r="A2060" s="243">
        <v>102003</v>
      </c>
      <c r="B2060" s="242" t="s">
        <v>11157</v>
      </c>
      <c r="C2060" s="242" t="s">
        <v>337</v>
      </c>
      <c r="D2060" s="244">
        <v>179.37</v>
      </c>
    </row>
    <row r="2061" spans="1:4" x14ac:dyDescent="0.25">
      <c r="A2061" s="243">
        <v>102004</v>
      </c>
      <c r="B2061" s="242" t="s">
        <v>11158</v>
      </c>
      <c r="C2061" s="242" t="s">
        <v>337</v>
      </c>
      <c r="D2061" s="244">
        <v>143.69999999999999</v>
      </c>
    </row>
    <row r="2062" spans="1:4" x14ac:dyDescent="0.25">
      <c r="A2062" s="243">
        <v>102005</v>
      </c>
      <c r="B2062" s="242" t="s">
        <v>11159</v>
      </c>
      <c r="C2062" s="242" t="s">
        <v>337</v>
      </c>
      <c r="D2062" s="244">
        <v>126.83</v>
      </c>
    </row>
    <row r="2063" spans="1:4" x14ac:dyDescent="0.25">
      <c r="A2063" s="243">
        <v>102006</v>
      </c>
      <c r="B2063" s="242" t="s">
        <v>11160</v>
      </c>
      <c r="C2063" s="242" t="s">
        <v>337</v>
      </c>
      <c r="D2063" s="244">
        <v>116.22</v>
      </c>
    </row>
    <row r="2064" spans="1:4" x14ac:dyDescent="0.25">
      <c r="A2064" s="243">
        <v>102007</v>
      </c>
      <c r="B2064" s="242" t="s">
        <v>11161</v>
      </c>
      <c r="C2064" s="242" t="s">
        <v>337</v>
      </c>
      <c r="D2064" s="244">
        <v>295.62</v>
      </c>
    </row>
    <row r="2065" spans="1:4" x14ac:dyDescent="0.25">
      <c r="A2065" s="243">
        <v>102008</v>
      </c>
      <c r="B2065" s="242" t="s">
        <v>11162</v>
      </c>
      <c r="C2065" s="242" t="s">
        <v>337</v>
      </c>
      <c r="D2065" s="244">
        <v>246.96</v>
      </c>
    </row>
    <row r="2066" spans="1:4" x14ac:dyDescent="0.25">
      <c r="A2066" s="243">
        <v>102009</v>
      </c>
      <c r="B2066" s="242" t="s">
        <v>11163</v>
      </c>
      <c r="C2066" s="242" t="s">
        <v>337</v>
      </c>
      <c r="D2066" s="244">
        <v>208.43</v>
      </c>
    </row>
    <row r="2067" spans="1:4" x14ac:dyDescent="0.25">
      <c r="A2067" s="243">
        <v>102010</v>
      </c>
      <c r="B2067" s="242" t="s">
        <v>11164</v>
      </c>
      <c r="C2067" s="242" t="s">
        <v>337</v>
      </c>
      <c r="D2067" s="244">
        <v>188.76</v>
      </c>
    </row>
    <row r="2068" spans="1:4" x14ac:dyDescent="0.25">
      <c r="A2068" s="243">
        <v>102011</v>
      </c>
      <c r="B2068" s="242" t="s">
        <v>11165</v>
      </c>
      <c r="C2068" s="242" t="s">
        <v>337</v>
      </c>
      <c r="D2068" s="244">
        <v>148.54</v>
      </c>
    </row>
    <row r="2069" spans="1:4" x14ac:dyDescent="0.25">
      <c r="A2069" s="243">
        <v>102012</v>
      </c>
      <c r="B2069" s="242" t="s">
        <v>11166</v>
      </c>
      <c r="C2069" s="242" t="s">
        <v>337</v>
      </c>
      <c r="D2069" s="244">
        <v>130.36000000000001</v>
      </c>
    </row>
    <row r="2070" spans="1:4" x14ac:dyDescent="0.25">
      <c r="A2070" s="243">
        <v>102013</v>
      </c>
      <c r="B2070" s="242" t="s">
        <v>11167</v>
      </c>
      <c r="C2070" s="242" t="s">
        <v>337</v>
      </c>
      <c r="D2070" s="244">
        <v>120.25</v>
      </c>
    </row>
    <row r="2071" spans="1:4" x14ac:dyDescent="0.25">
      <c r="A2071" s="243">
        <v>102014</v>
      </c>
      <c r="B2071" s="242" t="s">
        <v>11168</v>
      </c>
      <c r="C2071" s="242" t="s">
        <v>337</v>
      </c>
      <c r="D2071" s="244">
        <v>308.72000000000003</v>
      </c>
    </row>
    <row r="2072" spans="1:4" x14ac:dyDescent="0.25">
      <c r="A2072" s="243">
        <v>102015</v>
      </c>
      <c r="B2072" s="242" t="s">
        <v>11169</v>
      </c>
      <c r="C2072" s="242" t="s">
        <v>337</v>
      </c>
      <c r="D2072" s="244">
        <v>258.12</v>
      </c>
    </row>
    <row r="2073" spans="1:4" x14ac:dyDescent="0.25">
      <c r="A2073" s="243">
        <v>102016</v>
      </c>
      <c r="B2073" s="242" t="s">
        <v>11170</v>
      </c>
      <c r="C2073" s="242" t="s">
        <v>337</v>
      </c>
      <c r="D2073" s="244">
        <v>195.86</v>
      </c>
    </row>
    <row r="2074" spans="1:4" x14ac:dyDescent="0.25">
      <c r="A2074" s="243">
        <v>102017</v>
      </c>
      <c r="B2074" s="242" t="s">
        <v>11171</v>
      </c>
      <c r="C2074" s="242" t="s">
        <v>337</v>
      </c>
      <c r="D2074" s="244">
        <v>177.39</v>
      </c>
    </row>
    <row r="2075" spans="1:4" x14ac:dyDescent="0.25">
      <c r="A2075" s="243">
        <v>102036</v>
      </c>
      <c r="B2075" s="242" t="s">
        <v>11172</v>
      </c>
      <c r="C2075" s="242" t="s">
        <v>337</v>
      </c>
      <c r="D2075" s="244">
        <v>141.37</v>
      </c>
    </row>
    <row r="2076" spans="1:4" x14ac:dyDescent="0.25">
      <c r="A2076" s="243">
        <v>102037</v>
      </c>
      <c r="B2076" s="242" t="s">
        <v>11173</v>
      </c>
      <c r="C2076" s="242" t="s">
        <v>337</v>
      </c>
      <c r="D2076" s="244">
        <v>124.36</v>
      </c>
    </row>
    <row r="2077" spans="1:4" x14ac:dyDescent="0.25">
      <c r="A2077" s="243">
        <v>102038</v>
      </c>
      <c r="B2077" s="242" t="s">
        <v>11174</v>
      </c>
      <c r="C2077" s="242" t="s">
        <v>337</v>
      </c>
      <c r="D2077" s="244">
        <v>114.9</v>
      </c>
    </row>
    <row r="2078" spans="1:4" x14ac:dyDescent="0.25">
      <c r="A2078" s="243">
        <v>102039</v>
      </c>
      <c r="B2078" s="242" t="s">
        <v>11175</v>
      </c>
      <c r="C2078" s="242" t="s">
        <v>337</v>
      </c>
      <c r="D2078" s="244">
        <v>303.74</v>
      </c>
    </row>
    <row r="2079" spans="1:4" x14ac:dyDescent="0.25">
      <c r="A2079" s="243">
        <v>102040</v>
      </c>
      <c r="B2079" s="242" t="s">
        <v>11176</v>
      </c>
      <c r="C2079" s="242" t="s">
        <v>337</v>
      </c>
      <c r="D2079" s="244">
        <v>252.96</v>
      </c>
    </row>
    <row r="2080" spans="1:4" x14ac:dyDescent="0.25">
      <c r="A2080" s="243">
        <v>102041</v>
      </c>
      <c r="B2080" s="242" t="s">
        <v>11177</v>
      </c>
      <c r="C2080" s="242" t="s">
        <v>337</v>
      </c>
      <c r="D2080" s="244">
        <v>209.81</v>
      </c>
    </row>
    <row r="2081" spans="1:4" x14ac:dyDescent="0.25">
      <c r="A2081" s="243">
        <v>102042</v>
      </c>
      <c r="B2081" s="242" t="s">
        <v>11178</v>
      </c>
      <c r="C2081" s="242" t="s">
        <v>337</v>
      </c>
      <c r="D2081" s="244">
        <v>188.35</v>
      </c>
    </row>
    <row r="2082" spans="1:4" x14ac:dyDescent="0.25">
      <c r="A2082" s="243">
        <v>102043</v>
      </c>
      <c r="B2082" s="242" t="s">
        <v>11179</v>
      </c>
      <c r="C2082" s="242" t="s">
        <v>337</v>
      </c>
      <c r="D2082" s="244">
        <v>148.19999999999999</v>
      </c>
    </row>
    <row r="2083" spans="1:4" x14ac:dyDescent="0.25">
      <c r="A2083" s="243">
        <v>102044</v>
      </c>
      <c r="B2083" s="242" t="s">
        <v>11180</v>
      </c>
      <c r="C2083" s="242" t="s">
        <v>337</v>
      </c>
      <c r="D2083" s="244">
        <v>130.66999999999999</v>
      </c>
    </row>
    <row r="2084" spans="1:4" x14ac:dyDescent="0.25">
      <c r="A2084" s="243">
        <v>102045</v>
      </c>
      <c r="B2084" s="242" t="s">
        <v>11181</v>
      </c>
      <c r="C2084" s="242" t="s">
        <v>337</v>
      </c>
      <c r="D2084" s="244">
        <v>120.16</v>
      </c>
    </row>
    <row r="2085" spans="1:4" x14ac:dyDescent="0.25">
      <c r="A2085" s="243">
        <v>102046</v>
      </c>
      <c r="B2085" s="242" t="s">
        <v>11182</v>
      </c>
      <c r="C2085" s="242" t="s">
        <v>337</v>
      </c>
      <c r="D2085" s="244">
        <v>309.04000000000002</v>
      </c>
    </row>
    <row r="2086" spans="1:4" x14ac:dyDescent="0.25">
      <c r="A2086" s="243">
        <v>102047</v>
      </c>
      <c r="B2086" s="242" t="s">
        <v>11183</v>
      </c>
      <c r="C2086" s="242" t="s">
        <v>337</v>
      </c>
      <c r="D2086" s="244">
        <v>261.95</v>
      </c>
    </row>
    <row r="2087" spans="1:4" x14ac:dyDescent="0.25">
      <c r="A2087" s="243">
        <v>102048</v>
      </c>
      <c r="B2087" s="242" t="s">
        <v>11184</v>
      </c>
      <c r="C2087" s="242" t="s">
        <v>337</v>
      </c>
      <c r="D2087" s="244">
        <v>191.5</v>
      </c>
    </row>
    <row r="2088" spans="1:4" x14ac:dyDescent="0.25">
      <c r="A2088" s="243">
        <v>102049</v>
      </c>
      <c r="B2088" s="242" t="s">
        <v>11185</v>
      </c>
      <c r="C2088" s="242" t="s">
        <v>337</v>
      </c>
      <c r="D2088" s="244">
        <v>171.18</v>
      </c>
    </row>
    <row r="2089" spans="1:4" x14ac:dyDescent="0.25">
      <c r="A2089" s="243">
        <v>102050</v>
      </c>
      <c r="B2089" s="242" t="s">
        <v>11186</v>
      </c>
      <c r="C2089" s="242" t="s">
        <v>337</v>
      </c>
      <c r="D2089" s="244">
        <v>136.88</v>
      </c>
    </row>
    <row r="2090" spans="1:4" x14ac:dyDescent="0.25">
      <c r="A2090" s="243">
        <v>102051</v>
      </c>
      <c r="B2090" s="242" t="s">
        <v>11187</v>
      </c>
      <c r="C2090" s="242" t="s">
        <v>337</v>
      </c>
      <c r="D2090" s="244">
        <v>120.03</v>
      </c>
    </row>
    <row r="2091" spans="1:4" x14ac:dyDescent="0.25">
      <c r="A2091" s="243">
        <v>102052</v>
      </c>
      <c r="B2091" s="242" t="s">
        <v>11188</v>
      </c>
      <c r="C2091" s="242" t="s">
        <v>337</v>
      </c>
      <c r="D2091" s="244">
        <v>110.65</v>
      </c>
    </row>
    <row r="2092" spans="1:4" x14ac:dyDescent="0.25">
      <c r="A2092" s="243">
        <v>102059</v>
      </c>
      <c r="B2092" s="242" t="s">
        <v>11189</v>
      </c>
      <c r="C2092" s="242" t="s">
        <v>337</v>
      </c>
      <c r="D2092" s="244">
        <v>287.39</v>
      </c>
    </row>
    <row r="2093" spans="1:4" x14ac:dyDescent="0.25">
      <c r="A2093" s="243">
        <v>102060</v>
      </c>
      <c r="B2093" s="242" t="s">
        <v>11190</v>
      </c>
      <c r="C2093" s="242" t="s">
        <v>337</v>
      </c>
      <c r="D2093" s="244">
        <v>241.52</v>
      </c>
    </row>
    <row r="2094" spans="1:4" x14ac:dyDescent="0.25">
      <c r="A2094" s="243">
        <v>102061</v>
      </c>
      <c r="B2094" s="242" t="s">
        <v>11191</v>
      </c>
      <c r="C2094" s="242" t="s">
        <v>337</v>
      </c>
      <c r="D2094" s="244">
        <v>194.8</v>
      </c>
    </row>
    <row r="2095" spans="1:4" x14ac:dyDescent="0.25">
      <c r="A2095" s="243">
        <v>102062</v>
      </c>
      <c r="B2095" s="242" t="s">
        <v>11192</v>
      </c>
      <c r="C2095" s="242" t="s">
        <v>337</v>
      </c>
      <c r="D2095" s="244">
        <v>178.49</v>
      </c>
    </row>
    <row r="2096" spans="1:4" x14ac:dyDescent="0.25">
      <c r="A2096" s="243">
        <v>102063</v>
      </c>
      <c r="B2096" s="242" t="s">
        <v>11193</v>
      </c>
      <c r="C2096" s="242" t="s">
        <v>337</v>
      </c>
      <c r="D2096" s="244">
        <v>139.38</v>
      </c>
    </row>
    <row r="2097" spans="1:4" x14ac:dyDescent="0.25">
      <c r="A2097" s="243">
        <v>102064</v>
      </c>
      <c r="B2097" s="242" t="s">
        <v>11194</v>
      </c>
      <c r="C2097" s="242" t="s">
        <v>337</v>
      </c>
      <c r="D2097" s="244">
        <v>121.57</v>
      </c>
    </row>
    <row r="2098" spans="1:4" x14ac:dyDescent="0.25">
      <c r="A2098" s="243">
        <v>102065</v>
      </c>
      <c r="B2098" s="242" t="s">
        <v>11195</v>
      </c>
      <c r="C2098" s="242" t="s">
        <v>337</v>
      </c>
      <c r="D2098" s="244">
        <v>111.69</v>
      </c>
    </row>
    <row r="2099" spans="1:4" x14ac:dyDescent="0.25">
      <c r="A2099" s="243">
        <v>102066</v>
      </c>
      <c r="B2099" s="242" t="s">
        <v>11196</v>
      </c>
      <c r="C2099" s="242" t="s">
        <v>337</v>
      </c>
      <c r="D2099" s="244">
        <v>281.94</v>
      </c>
    </row>
    <row r="2100" spans="1:4" x14ac:dyDescent="0.25">
      <c r="A2100" s="243">
        <v>102067</v>
      </c>
      <c r="B2100" s="242" t="s">
        <v>11197</v>
      </c>
      <c r="C2100" s="242" t="s">
        <v>337</v>
      </c>
      <c r="D2100" s="244">
        <v>240.05</v>
      </c>
    </row>
    <row r="2101" spans="1:4" x14ac:dyDescent="0.25">
      <c r="A2101" s="243">
        <v>102068</v>
      </c>
      <c r="B2101" s="242" t="s">
        <v>11198</v>
      </c>
      <c r="C2101" s="242" t="s">
        <v>337</v>
      </c>
      <c r="D2101" s="244">
        <v>175.37</v>
      </c>
    </row>
    <row r="2102" spans="1:4" x14ac:dyDescent="0.25">
      <c r="A2102" s="243">
        <v>102069</v>
      </c>
      <c r="B2102" s="242" t="s">
        <v>11199</v>
      </c>
      <c r="C2102" s="242" t="s">
        <v>337</v>
      </c>
      <c r="D2102" s="244">
        <v>160.30000000000001</v>
      </c>
    </row>
    <row r="2103" spans="1:4" x14ac:dyDescent="0.25">
      <c r="A2103" s="243">
        <v>102070</v>
      </c>
      <c r="B2103" s="242" t="s">
        <v>11200</v>
      </c>
      <c r="C2103" s="242" t="s">
        <v>337</v>
      </c>
      <c r="D2103" s="244">
        <v>127.38</v>
      </c>
    </row>
    <row r="2104" spans="1:4" x14ac:dyDescent="0.25">
      <c r="A2104" s="243">
        <v>102071</v>
      </c>
      <c r="B2104" s="242" t="s">
        <v>11201</v>
      </c>
      <c r="C2104" s="242" t="s">
        <v>337</v>
      </c>
      <c r="D2104" s="244">
        <v>111.71</v>
      </c>
    </row>
    <row r="2105" spans="1:4" x14ac:dyDescent="0.25">
      <c r="A2105" s="243">
        <v>102072</v>
      </c>
      <c r="B2105" s="242" t="s">
        <v>11202</v>
      </c>
      <c r="C2105" s="242" t="s">
        <v>337</v>
      </c>
      <c r="D2105" s="244">
        <v>110.39</v>
      </c>
    </row>
    <row r="2106" spans="1:4" x14ac:dyDescent="0.25">
      <c r="A2106" s="243">
        <v>102073</v>
      </c>
      <c r="B2106" s="242" t="s">
        <v>11203</v>
      </c>
      <c r="C2106" s="242" t="s">
        <v>1256</v>
      </c>
      <c r="D2106" s="245">
        <v>3031.43</v>
      </c>
    </row>
    <row r="2107" spans="1:4" x14ac:dyDescent="0.25">
      <c r="A2107" s="243">
        <v>102074</v>
      </c>
      <c r="B2107" s="242" t="s">
        <v>11204</v>
      </c>
      <c r="C2107" s="242" t="s">
        <v>1256</v>
      </c>
      <c r="D2107" s="245">
        <v>3904.44</v>
      </c>
    </row>
    <row r="2108" spans="1:4" x14ac:dyDescent="0.25">
      <c r="A2108" s="243">
        <v>102075</v>
      </c>
      <c r="B2108" s="242" t="s">
        <v>11205</v>
      </c>
      <c r="C2108" s="242" t="s">
        <v>1256</v>
      </c>
      <c r="D2108" s="245">
        <v>4189.6899999999996</v>
      </c>
    </row>
    <row r="2109" spans="1:4" x14ac:dyDescent="0.25">
      <c r="A2109" s="243">
        <v>102076</v>
      </c>
      <c r="B2109" s="242" t="s">
        <v>11206</v>
      </c>
      <c r="C2109" s="242" t="s">
        <v>1256</v>
      </c>
      <c r="D2109" s="245">
        <v>4277.9399999999996</v>
      </c>
    </row>
    <row r="2110" spans="1:4" x14ac:dyDescent="0.25">
      <c r="A2110" s="243">
        <v>102077</v>
      </c>
      <c r="B2110" s="242" t="s">
        <v>11207</v>
      </c>
      <c r="C2110" s="242" t="s">
        <v>1256</v>
      </c>
      <c r="D2110" s="245">
        <v>4497.9799999999996</v>
      </c>
    </row>
    <row r="2111" spans="1:4" x14ac:dyDescent="0.25">
      <c r="A2111" s="243">
        <v>102078</v>
      </c>
      <c r="B2111" s="242" t="s">
        <v>11208</v>
      </c>
      <c r="C2111" s="242" t="s">
        <v>1256</v>
      </c>
      <c r="D2111" s="245">
        <v>4482.3</v>
      </c>
    </row>
    <row r="2112" spans="1:4" x14ac:dyDescent="0.25">
      <c r="A2112" s="243">
        <v>102079</v>
      </c>
      <c r="B2112" s="242" t="s">
        <v>11209</v>
      </c>
      <c r="C2112" s="242" t="s">
        <v>1256</v>
      </c>
      <c r="D2112" s="245">
        <v>4443.28</v>
      </c>
    </row>
    <row r="2113" spans="1:4" x14ac:dyDescent="0.25">
      <c r="A2113" s="243">
        <v>102080</v>
      </c>
      <c r="B2113" s="242" t="s">
        <v>11210</v>
      </c>
      <c r="C2113" s="242" t="s">
        <v>1256</v>
      </c>
      <c r="D2113" s="245">
        <v>4035.37</v>
      </c>
    </row>
    <row r="2114" spans="1:4" x14ac:dyDescent="0.25">
      <c r="A2114" s="243">
        <v>102086</v>
      </c>
      <c r="B2114" s="242" t="s">
        <v>11211</v>
      </c>
      <c r="C2114" s="242" t="s">
        <v>337</v>
      </c>
      <c r="D2114" s="244">
        <v>135.27000000000001</v>
      </c>
    </row>
    <row r="2115" spans="1:4" x14ac:dyDescent="0.25">
      <c r="A2115" s="243">
        <v>102087</v>
      </c>
      <c r="B2115" s="242" t="s">
        <v>11212</v>
      </c>
      <c r="C2115" s="242" t="s">
        <v>337</v>
      </c>
      <c r="D2115" s="244">
        <v>122.16</v>
      </c>
    </row>
    <row r="2116" spans="1:4" x14ac:dyDescent="0.25">
      <c r="A2116" s="243">
        <v>102088</v>
      </c>
      <c r="B2116" s="242" t="s">
        <v>11213</v>
      </c>
      <c r="C2116" s="242" t="s">
        <v>337</v>
      </c>
      <c r="D2116" s="244">
        <v>117.86</v>
      </c>
    </row>
    <row r="2117" spans="1:4" x14ac:dyDescent="0.25">
      <c r="A2117" s="243">
        <v>102089</v>
      </c>
      <c r="B2117" s="242" t="s">
        <v>11214</v>
      </c>
      <c r="C2117" s="242" t="s">
        <v>337</v>
      </c>
      <c r="D2117" s="244">
        <v>115.89</v>
      </c>
    </row>
    <row r="2118" spans="1:4" x14ac:dyDescent="0.25">
      <c r="A2118" s="243">
        <v>102090</v>
      </c>
      <c r="B2118" s="242" t="s">
        <v>11215</v>
      </c>
      <c r="C2118" s="242" t="s">
        <v>337</v>
      </c>
      <c r="D2118" s="244">
        <v>101.03</v>
      </c>
    </row>
    <row r="2119" spans="1:4" x14ac:dyDescent="0.25">
      <c r="A2119" s="243">
        <v>102091</v>
      </c>
      <c r="B2119" s="242" t="s">
        <v>11216</v>
      </c>
      <c r="C2119" s="242" t="s">
        <v>337</v>
      </c>
      <c r="D2119" s="244">
        <v>130.38</v>
      </c>
    </row>
    <row r="2120" spans="1:4" x14ac:dyDescent="0.25">
      <c r="A2120" s="243">
        <v>89996</v>
      </c>
      <c r="B2120" s="242" t="s">
        <v>1439</v>
      </c>
      <c r="C2120" s="242" t="s">
        <v>322</v>
      </c>
      <c r="D2120" s="244">
        <v>14.42</v>
      </c>
    </row>
    <row r="2121" spans="1:4" x14ac:dyDescent="0.25">
      <c r="A2121" s="243">
        <v>89997</v>
      </c>
      <c r="B2121" s="242" t="s">
        <v>1440</v>
      </c>
      <c r="C2121" s="242" t="s">
        <v>322</v>
      </c>
      <c r="D2121" s="244">
        <v>12.11</v>
      </c>
    </row>
    <row r="2122" spans="1:4" x14ac:dyDescent="0.25">
      <c r="A2122" s="243">
        <v>89998</v>
      </c>
      <c r="B2122" s="242" t="s">
        <v>1441</v>
      </c>
      <c r="C2122" s="242" t="s">
        <v>322</v>
      </c>
      <c r="D2122" s="244">
        <v>14.04</v>
      </c>
    </row>
    <row r="2123" spans="1:4" x14ac:dyDescent="0.25">
      <c r="A2123" s="243">
        <v>89999</v>
      </c>
      <c r="B2123" s="242" t="s">
        <v>1442</v>
      </c>
      <c r="C2123" s="242" t="s">
        <v>322</v>
      </c>
      <c r="D2123" s="244">
        <v>17.649999999999999</v>
      </c>
    </row>
    <row r="2124" spans="1:4" x14ac:dyDescent="0.25">
      <c r="A2124" s="243">
        <v>90000</v>
      </c>
      <c r="B2124" s="242" t="s">
        <v>1443</v>
      </c>
      <c r="C2124" s="242" t="s">
        <v>322</v>
      </c>
      <c r="D2124" s="244">
        <v>15.37</v>
      </c>
    </row>
    <row r="2125" spans="1:4" x14ac:dyDescent="0.25">
      <c r="A2125" s="243">
        <v>91593</v>
      </c>
      <c r="B2125" s="242" t="s">
        <v>5333</v>
      </c>
      <c r="C2125" s="242" t="s">
        <v>322</v>
      </c>
      <c r="D2125" s="244">
        <v>16.36</v>
      </c>
    </row>
    <row r="2126" spans="1:4" x14ac:dyDescent="0.25">
      <c r="A2126" s="243">
        <v>91594</v>
      </c>
      <c r="B2126" s="242" t="s">
        <v>5334</v>
      </c>
      <c r="C2126" s="242" t="s">
        <v>322</v>
      </c>
      <c r="D2126" s="244">
        <v>16.66</v>
      </c>
    </row>
    <row r="2127" spans="1:4" x14ac:dyDescent="0.25">
      <c r="A2127" s="243">
        <v>91595</v>
      </c>
      <c r="B2127" s="242" t="s">
        <v>5335</v>
      </c>
      <c r="C2127" s="242" t="s">
        <v>322</v>
      </c>
      <c r="D2127" s="244">
        <v>17.03</v>
      </c>
    </row>
    <row r="2128" spans="1:4" x14ac:dyDescent="0.25">
      <c r="A2128" s="243">
        <v>91596</v>
      </c>
      <c r="B2128" s="242" t="s">
        <v>5336</v>
      </c>
      <c r="C2128" s="242" t="s">
        <v>322</v>
      </c>
      <c r="D2128" s="244">
        <v>16.579999999999998</v>
      </c>
    </row>
    <row r="2129" spans="1:4" x14ac:dyDescent="0.25">
      <c r="A2129" s="243">
        <v>91597</v>
      </c>
      <c r="B2129" s="242" t="s">
        <v>5337</v>
      </c>
      <c r="C2129" s="242" t="s">
        <v>322</v>
      </c>
      <c r="D2129" s="244">
        <v>11.44</v>
      </c>
    </row>
    <row r="2130" spans="1:4" x14ac:dyDescent="0.25">
      <c r="A2130" s="243">
        <v>91598</v>
      </c>
      <c r="B2130" s="242" t="s">
        <v>5338</v>
      </c>
      <c r="C2130" s="242" t="s">
        <v>322</v>
      </c>
      <c r="D2130" s="244">
        <v>16.03</v>
      </c>
    </row>
    <row r="2131" spans="1:4" x14ac:dyDescent="0.25">
      <c r="A2131" s="243">
        <v>91599</v>
      </c>
      <c r="B2131" s="242" t="s">
        <v>5339</v>
      </c>
      <c r="C2131" s="242" t="s">
        <v>322</v>
      </c>
      <c r="D2131" s="244">
        <v>11.77</v>
      </c>
    </row>
    <row r="2132" spans="1:4" x14ac:dyDescent="0.25">
      <c r="A2132" s="243">
        <v>91600</v>
      </c>
      <c r="B2132" s="242" t="s">
        <v>5340</v>
      </c>
      <c r="C2132" s="242" t="s">
        <v>322</v>
      </c>
      <c r="D2132" s="244">
        <v>18.3</v>
      </c>
    </row>
    <row r="2133" spans="1:4" x14ac:dyDescent="0.25">
      <c r="A2133" s="243">
        <v>91601</v>
      </c>
      <c r="B2133" s="242" t="s">
        <v>5341</v>
      </c>
      <c r="C2133" s="242" t="s">
        <v>322</v>
      </c>
      <c r="D2133" s="244">
        <v>16.78</v>
      </c>
    </row>
    <row r="2134" spans="1:4" x14ac:dyDescent="0.25">
      <c r="A2134" s="243">
        <v>91602</v>
      </c>
      <c r="B2134" s="242" t="s">
        <v>5342</v>
      </c>
      <c r="C2134" s="242" t="s">
        <v>322</v>
      </c>
      <c r="D2134" s="244">
        <v>16.18</v>
      </c>
    </row>
    <row r="2135" spans="1:4" x14ac:dyDescent="0.25">
      <c r="A2135" s="243">
        <v>91603</v>
      </c>
      <c r="B2135" s="242" t="s">
        <v>5343</v>
      </c>
      <c r="C2135" s="242" t="s">
        <v>322</v>
      </c>
      <c r="D2135" s="244">
        <v>15.27</v>
      </c>
    </row>
    <row r="2136" spans="1:4" x14ac:dyDescent="0.25">
      <c r="A2136" s="243">
        <v>92759</v>
      </c>
      <c r="B2136" s="242" t="s">
        <v>1445</v>
      </c>
      <c r="C2136" s="242" t="s">
        <v>322</v>
      </c>
      <c r="D2136" s="244">
        <v>17.53</v>
      </c>
    </row>
    <row r="2137" spans="1:4" x14ac:dyDescent="0.25">
      <c r="A2137" s="243">
        <v>92760</v>
      </c>
      <c r="B2137" s="242" t="s">
        <v>1446</v>
      </c>
      <c r="C2137" s="242" t="s">
        <v>322</v>
      </c>
      <c r="D2137" s="244">
        <v>17.68</v>
      </c>
    </row>
    <row r="2138" spans="1:4" x14ac:dyDescent="0.25">
      <c r="A2138" s="243">
        <v>92761</v>
      </c>
      <c r="B2138" s="242" t="s">
        <v>1447</v>
      </c>
      <c r="C2138" s="242" t="s">
        <v>322</v>
      </c>
      <c r="D2138" s="244">
        <v>17.41</v>
      </c>
    </row>
    <row r="2139" spans="1:4" x14ac:dyDescent="0.25">
      <c r="A2139" s="243">
        <v>92762</v>
      </c>
      <c r="B2139" s="242" t="s">
        <v>1448</v>
      </c>
      <c r="C2139" s="242" t="s">
        <v>322</v>
      </c>
      <c r="D2139" s="244">
        <v>15.95</v>
      </c>
    </row>
    <row r="2140" spans="1:4" x14ac:dyDescent="0.25">
      <c r="A2140" s="243">
        <v>92763</v>
      </c>
      <c r="B2140" s="242" t="s">
        <v>1449</v>
      </c>
      <c r="C2140" s="242" t="s">
        <v>322</v>
      </c>
      <c r="D2140" s="244">
        <v>13.65</v>
      </c>
    </row>
    <row r="2141" spans="1:4" x14ac:dyDescent="0.25">
      <c r="A2141" s="243">
        <v>92764</v>
      </c>
      <c r="B2141" s="242" t="s">
        <v>1450</v>
      </c>
      <c r="C2141" s="242" t="s">
        <v>322</v>
      </c>
      <c r="D2141" s="244">
        <v>13.3</v>
      </c>
    </row>
    <row r="2142" spans="1:4" x14ac:dyDescent="0.25">
      <c r="A2142" s="243">
        <v>92765</v>
      </c>
      <c r="B2142" s="242" t="s">
        <v>1451</v>
      </c>
      <c r="C2142" s="242" t="s">
        <v>322</v>
      </c>
      <c r="D2142" s="244">
        <v>15.32</v>
      </c>
    </row>
    <row r="2143" spans="1:4" x14ac:dyDescent="0.25">
      <c r="A2143" s="243">
        <v>92766</v>
      </c>
      <c r="B2143" s="242" t="s">
        <v>1452</v>
      </c>
      <c r="C2143" s="242" t="s">
        <v>322</v>
      </c>
      <c r="D2143" s="244">
        <v>15.14</v>
      </c>
    </row>
    <row r="2144" spans="1:4" x14ac:dyDescent="0.25">
      <c r="A2144" s="243">
        <v>92767</v>
      </c>
      <c r="B2144" s="242" t="s">
        <v>1453</v>
      </c>
      <c r="C2144" s="242" t="s">
        <v>322</v>
      </c>
      <c r="D2144" s="244">
        <v>17.809999999999999</v>
      </c>
    </row>
    <row r="2145" spans="1:4" x14ac:dyDescent="0.25">
      <c r="A2145" s="243">
        <v>92768</v>
      </c>
      <c r="B2145" s="242" t="s">
        <v>1454</v>
      </c>
      <c r="C2145" s="242" t="s">
        <v>322</v>
      </c>
      <c r="D2145" s="244">
        <v>16.59</v>
      </c>
    </row>
    <row r="2146" spans="1:4" x14ac:dyDescent="0.25">
      <c r="A2146" s="243">
        <v>92769</v>
      </c>
      <c r="B2146" s="242" t="s">
        <v>1455</v>
      </c>
      <c r="C2146" s="242" t="s">
        <v>322</v>
      </c>
      <c r="D2146" s="244">
        <v>16.95</v>
      </c>
    </row>
    <row r="2147" spans="1:4" x14ac:dyDescent="0.25">
      <c r="A2147" s="243">
        <v>92770</v>
      </c>
      <c r="B2147" s="242" t="s">
        <v>1456</v>
      </c>
      <c r="C2147" s="242" t="s">
        <v>322</v>
      </c>
      <c r="D2147" s="244">
        <v>16.829999999999998</v>
      </c>
    </row>
    <row r="2148" spans="1:4" x14ac:dyDescent="0.25">
      <c r="A2148" s="243">
        <v>92771</v>
      </c>
      <c r="B2148" s="242" t="s">
        <v>1457</v>
      </c>
      <c r="C2148" s="242" t="s">
        <v>322</v>
      </c>
      <c r="D2148" s="244">
        <v>15.49</v>
      </c>
    </row>
    <row r="2149" spans="1:4" x14ac:dyDescent="0.25">
      <c r="A2149" s="243">
        <v>92772</v>
      </c>
      <c r="B2149" s="242" t="s">
        <v>1458</v>
      </c>
      <c r="C2149" s="242" t="s">
        <v>322</v>
      </c>
      <c r="D2149" s="244">
        <v>13.29</v>
      </c>
    </row>
    <row r="2150" spans="1:4" x14ac:dyDescent="0.25">
      <c r="A2150" s="243">
        <v>92773</v>
      </c>
      <c r="B2150" s="242" t="s">
        <v>1459</v>
      </c>
      <c r="C2150" s="242" t="s">
        <v>322</v>
      </c>
      <c r="D2150" s="244">
        <v>13.04</v>
      </c>
    </row>
    <row r="2151" spans="1:4" x14ac:dyDescent="0.25">
      <c r="A2151" s="243">
        <v>92774</v>
      </c>
      <c r="B2151" s="242" t="s">
        <v>1460</v>
      </c>
      <c r="C2151" s="242" t="s">
        <v>322</v>
      </c>
      <c r="D2151" s="244">
        <v>15.14</v>
      </c>
    </row>
    <row r="2152" spans="1:4" x14ac:dyDescent="0.25">
      <c r="A2152" s="243">
        <v>92775</v>
      </c>
      <c r="B2152" s="242" t="s">
        <v>1461</v>
      </c>
      <c r="C2152" s="242" t="s">
        <v>322</v>
      </c>
      <c r="D2152" s="244">
        <v>19.510000000000002</v>
      </c>
    </row>
    <row r="2153" spans="1:4" x14ac:dyDescent="0.25">
      <c r="A2153" s="243">
        <v>92776</v>
      </c>
      <c r="B2153" s="242" t="s">
        <v>1462</v>
      </c>
      <c r="C2153" s="242" t="s">
        <v>322</v>
      </c>
      <c r="D2153" s="244">
        <v>19.2</v>
      </c>
    </row>
    <row r="2154" spans="1:4" x14ac:dyDescent="0.25">
      <c r="A2154" s="243">
        <v>92777</v>
      </c>
      <c r="B2154" s="242" t="s">
        <v>1463</v>
      </c>
      <c r="C2154" s="242" t="s">
        <v>322</v>
      </c>
      <c r="D2154" s="244">
        <v>18.54</v>
      </c>
    </row>
    <row r="2155" spans="1:4" x14ac:dyDescent="0.25">
      <c r="A2155" s="243">
        <v>92778</v>
      </c>
      <c r="B2155" s="242" t="s">
        <v>1464</v>
      </c>
      <c r="C2155" s="242" t="s">
        <v>322</v>
      </c>
      <c r="D2155" s="244">
        <v>16.8</v>
      </c>
    </row>
    <row r="2156" spans="1:4" x14ac:dyDescent="0.25">
      <c r="A2156" s="243">
        <v>92779</v>
      </c>
      <c r="B2156" s="242" t="s">
        <v>1465</v>
      </c>
      <c r="C2156" s="242" t="s">
        <v>322</v>
      </c>
      <c r="D2156" s="244">
        <v>14.27</v>
      </c>
    </row>
    <row r="2157" spans="1:4" x14ac:dyDescent="0.25">
      <c r="A2157" s="243">
        <v>92780</v>
      </c>
      <c r="B2157" s="242" t="s">
        <v>1466</v>
      </c>
      <c r="C2157" s="242" t="s">
        <v>322</v>
      </c>
      <c r="D2157" s="244">
        <v>13.73</v>
      </c>
    </row>
    <row r="2158" spans="1:4" x14ac:dyDescent="0.25">
      <c r="A2158" s="243">
        <v>92781</v>
      </c>
      <c r="B2158" s="242" t="s">
        <v>1467</v>
      </c>
      <c r="C2158" s="242" t="s">
        <v>322</v>
      </c>
      <c r="D2158" s="244">
        <v>15.59</v>
      </c>
    </row>
    <row r="2159" spans="1:4" x14ac:dyDescent="0.25">
      <c r="A2159" s="243">
        <v>92782</v>
      </c>
      <c r="B2159" s="242" t="s">
        <v>1468</v>
      </c>
      <c r="C2159" s="242" t="s">
        <v>322</v>
      </c>
      <c r="D2159" s="244">
        <v>15.31</v>
      </c>
    </row>
    <row r="2160" spans="1:4" x14ac:dyDescent="0.25">
      <c r="A2160" s="243">
        <v>92783</v>
      </c>
      <c r="B2160" s="242" t="s">
        <v>1469</v>
      </c>
      <c r="C2160" s="242" t="s">
        <v>322</v>
      </c>
      <c r="D2160" s="244">
        <v>19.489999999999998</v>
      </c>
    </row>
    <row r="2161" spans="1:4" x14ac:dyDescent="0.25">
      <c r="A2161" s="243">
        <v>92784</v>
      </c>
      <c r="B2161" s="242" t="s">
        <v>1470</v>
      </c>
      <c r="C2161" s="242" t="s">
        <v>322</v>
      </c>
      <c r="D2161" s="244">
        <v>17.95</v>
      </c>
    </row>
    <row r="2162" spans="1:4" x14ac:dyDescent="0.25">
      <c r="A2162" s="243">
        <v>92785</v>
      </c>
      <c r="B2162" s="242" t="s">
        <v>1471</v>
      </c>
      <c r="C2162" s="242" t="s">
        <v>322</v>
      </c>
      <c r="D2162" s="244">
        <v>17.98</v>
      </c>
    </row>
    <row r="2163" spans="1:4" x14ac:dyDescent="0.25">
      <c r="A2163" s="243">
        <v>92786</v>
      </c>
      <c r="B2163" s="242" t="s">
        <v>1472</v>
      </c>
      <c r="C2163" s="242" t="s">
        <v>322</v>
      </c>
      <c r="D2163" s="244">
        <v>17.59</v>
      </c>
    </row>
    <row r="2164" spans="1:4" x14ac:dyDescent="0.25">
      <c r="A2164" s="243">
        <v>92787</v>
      </c>
      <c r="B2164" s="242" t="s">
        <v>1473</v>
      </c>
      <c r="C2164" s="242" t="s">
        <v>322</v>
      </c>
      <c r="D2164" s="244">
        <v>16.04</v>
      </c>
    </row>
    <row r="2165" spans="1:4" x14ac:dyDescent="0.25">
      <c r="A2165" s="243">
        <v>92788</v>
      </c>
      <c r="B2165" s="242" t="s">
        <v>1474</v>
      </c>
      <c r="C2165" s="242" t="s">
        <v>322</v>
      </c>
      <c r="D2165" s="244">
        <v>13.68</v>
      </c>
    </row>
    <row r="2166" spans="1:4" x14ac:dyDescent="0.25">
      <c r="A2166" s="243">
        <v>92789</v>
      </c>
      <c r="B2166" s="242" t="s">
        <v>1475</v>
      </c>
      <c r="C2166" s="242" t="s">
        <v>322</v>
      </c>
      <c r="D2166" s="244">
        <v>13.3</v>
      </c>
    </row>
    <row r="2167" spans="1:4" x14ac:dyDescent="0.25">
      <c r="A2167" s="243">
        <v>92790</v>
      </c>
      <c r="B2167" s="242" t="s">
        <v>1476</v>
      </c>
      <c r="C2167" s="242" t="s">
        <v>322</v>
      </c>
      <c r="D2167" s="244">
        <v>15.29</v>
      </c>
    </row>
    <row r="2168" spans="1:4" x14ac:dyDescent="0.25">
      <c r="A2168" s="243">
        <v>92791</v>
      </c>
      <c r="B2168" s="242" t="s">
        <v>1477</v>
      </c>
      <c r="C2168" s="242" t="s">
        <v>322</v>
      </c>
      <c r="D2168" s="244">
        <v>14.35</v>
      </c>
    </row>
    <row r="2169" spans="1:4" x14ac:dyDescent="0.25">
      <c r="A2169" s="243">
        <v>92792</v>
      </c>
      <c r="B2169" s="242" t="s">
        <v>1478</v>
      </c>
      <c r="C2169" s="242" t="s">
        <v>322</v>
      </c>
      <c r="D2169" s="244">
        <v>15.13</v>
      </c>
    </row>
    <row r="2170" spans="1:4" x14ac:dyDescent="0.25">
      <c r="A2170" s="243">
        <v>92793</v>
      </c>
      <c r="B2170" s="242" t="s">
        <v>1479</v>
      </c>
      <c r="C2170" s="242" t="s">
        <v>322</v>
      </c>
      <c r="D2170" s="244">
        <v>15.38</v>
      </c>
    </row>
    <row r="2171" spans="1:4" x14ac:dyDescent="0.25">
      <c r="A2171" s="243">
        <v>92794</v>
      </c>
      <c r="B2171" s="242" t="s">
        <v>1480</v>
      </c>
      <c r="C2171" s="242" t="s">
        <v>322</v>
      </c>
      <c r="D2171" s="244">
        <v>14.32</v>
      </c>
    </row>
    <row r="2172" spans="1:4" x14ac:dyDescent="0.25">
      <c r="A2172" s="243">
        <v>92795</v>
      </c>
      <c r="B2172" s="242" t="s">
        <v>1481</v>
      </c>
      <c r="C2172" s="242" t="s">
        <v>322</v>
      </c>
      <c r="D2172" s="244">
        <v>12.34</v>
      </c>
    </row>
    <row r="2173" spans="1:4" x14ac:dyDescent="0.25">
      <c r="A2173" s="243">
        <v>92796</v>
      </c>
      <c r="B2173" s="242" t="s">
        <v>1482</v>
      </c>
      <c r="C2173" s="242" t="s">
        <v>322</v>
      </c>
      <c r="D2173" s="244">
        <v>12.27</v>
      </c>
    </row>
    <row r="2174" spans="1:4" x14ac:dyDescent="0.25">
      <c r="A2174" s="243">
        <v>92797</v>
      </c>
      <c r="B2174" s="242" t="s">
        <v>1483</v>
      </c>
      <c r="C2174" s="242" t="s">
        <v>322</v>
      </c>
      <c r="D2174" s="244">
        <v>14.48</v>
      </c>
    </row>
    <row r="2175" spans="1:4" x14ac:dyDescent="0.25">
      <c r="A2175" s="243">
        <v>92798</v>
      </c>
      <c r="B2175" s="242" t="s">
        <v>1484</v>
      </c>
      <c r="C2175" s="242" t="s">
        <v>322</v>
      </c>
      <c r="D2175" s="244">
        <v>14.46</v>
      </c>
    </row>
    <row r="2176" spans="1:4" x14ac:dyDescent="0.25">
      <c r="A2176" s="243">
        <v>92799</v>
      </c>
      <c r="B2176" s="242" t="s">
        <v>1485</v>
      </c>
      <c r="C2176" s="242" t="s">
        <v>322</v>
      </c>
      <c r="D2176" s="244">
        <v>14.67</v>
      </c>
    </row>
    <row r="2177" spans="1:4" x14ac:dyDescent="0.25">
      <c r="A2177" s="243">
        <v>92800</v>
      </c>
      <c r="B2177" s="242" t="s">
        <v>1486</v>
      </c>
      <c r="C2177" s="242" t="s">
        <v>322</v>
      </c>
      <c r="D2177" s="244">
        <v>13.98</v>
      </c>
    </row>
    <row r="2178" spans="1:4" x14ac:dyDescent="0.25">
      <c r="A2178" s="243">
        <v>92801</v>
      </c>
      <c r="B2178" s="242" t="s">
        <v>1487</v>
      </c>
      <c r="C2178" s="242" t="s">
        <v>322</v>
      </c>
      <c r="D2178" s="244">
        <v>14.92</v>
      </c>
    </row>
    <row r="2179" spans="1:4" x14ac:dyDescent="0.25">
      <c r="A2179" s="243">
        <v>92802</v>
      </c>
      <c r="B2179" s="242" t="s">
        <v>1488</v>
      </c>
      <c r="C2179" s="242" t="s">
        <v>322</v>
      </c>
      <c r="D2179" s="244">
        <v>15.26</v>
      </c>
    </row>
    <row r="2180" spans="1:4" x14ac:dyDescent="0.25">
      <c r="A2180" s="243">
        <v>92803</v>
      </c>
      <c r="B2180" s="242" t="s">
        <v>1489</v>
      </c>
      <c r="C2180" s="242" t="s">
        <v>322</v>
      </c>
      <c r="D2180" s="244">
        <v>14.25</v>
      </c>
    </row>
    <row r="2181" spans="1:4" x14ac:dyDescent="0.25">
      <c r="A2181" s="243">
        <v>92804</v>
      </c>
      <c r="B2181" s="242" t="s">
        <v>1490</v>
      </c>
      <c r="C2181" s="242" t="s">
        <v>322</v>
      </c>
      <c r="D2181" s="244">
        <v>12.29</v>
      </c>
    </row>
    <row r="2182" spans="1:4" x14ac:dyDescent="0.25">
      <c r="A2182" s="243">
        <v>92805</v>
      </c>
      <c r="B2182" s="242" t="s">
        <v>1491</v>
      </c>
      <c r="C2182" s="242" t="s">
        <v>322</v>
      </c>
      <c r="D2182" s="244">
        <v>12.25</v>
      </c>
    </row>
    <row r="2183" spans="1:4" x14ac:dyDescent="0.25">
      <c r="A2183" s="243">
        <v>92806</v>
      </c>
      <c r="B2183" s="242" t="s">
        <v>1492</v>
      </c>
      <c r="C2183" s="242" t="s">
        <v>322</v>
      </c>
      <c r="D2183" s="244">
        <v>14.47</v>
      </c>
    </row>
    <row r="2184" spans="1:4" x14ac:dyDescent="0.25">
      <c r="A2184" s="243">
        <v>92875</v>
      </c>
      <c r="B2184" s="242" t="s">
        <v>1493</v>
      </c>
      <c r="C2184" s="242" t="s">
        <v>322</v>
      </c>
      <c r="D2184" s="244">
        <v>13.84</v>
      </c>
    </row>
    <row r="2185" spans="1:4" x14ac:dyDescent="0.25">
      <c r="A2185" s="243">
        <v>92876</v>
      </c>
      <c r="B2185" s="242" t="s">
        <v>1494</v>
      </c>
      <c r="C2185" s="242" t="s">
        <v>322</v>
      </c>
      <c r="D2185" s="244">
        <v>13.96</v>
      </c>
    </row>
    <row r="2186" spans="1:4" x14ac:dyDescent="0.25">
      <c r="A2186" s="243">
        <v>92877</v>
      </c>
      <c r="B2186" s="242" t="s">
        <v>1495</v>
      </c>
      <c r="C2186" s="242" t="s">
        <v>322</v>
      </c>
      <c r="D2186" s="244">
        <v>15.37</v>
      </c>
    </row>
    <row r="2187" spans="1:4" x14ac:dyDescent="0.25">
      <c r="A2187" s="243">
        <v>92878</v>
      </c>
      <c r="B2187" s="242" t="s">
        <v>1496</v>
      </c>
      <c r="C2187" s="242" t="s">
        <v>322</v>
      </c>
      <c r="D2187" s="244">
        <v>15.27</v>
      </c>
    </row>
    <row r="2188" spans="1:4" x14ac:dyDescent="0.25">
      <c r="A2188" s="243">
        <v>92879</v>
      </c>
      <c r="B2188" s="242" t="s">
        <v>1497</v>
      </c>
      <c r="C2188" s="242" t="s">
        <v>322</v>
      </c>
      <c r="D2188" s="244">
        <v>15.2</v>
      </c>
    </row>
    <row r="2189" spans="1:4" x14ac:dyDescent="0.25">
      <c r="A2189" s="243">
        <v>92880</v>
      </c>
      <c r="B2189" s="242" t="s">
        <v>1498</v>
      </c>
      <c r="C2189" s="242" t="s">
        <v>322</v>
      </c>
      <c r="D2189" s="244">
        <v>15.57</v>
      </c>
    </row>
    <row r="2190" spans="1:4" x14ac:dyDescent="0.25">
      <c r="A2190" s="243">
        <v>92881</v>
      </c>
      <c r="B2190" s="242" t="s">
        <v>1499</v>
      </c>
      <c r="C2190" s="242" t="s">
        <v>322</v>
      </c>
      <c r="D2190" s="244">
        <v>15.55</v>
      </c>
    </row>
    <row r="2191" spans="1:4" x14ac:dyDescent="0.25">
      <c r="A2191" s="243">
        <v>92882</v>
      </c>
      <c r="B2191" s="242" t="s">
        <v>1500</v>
      </c>
      <c r="C2191" s="242" t="s">
        <v>322</v>
      </c>
      <c r="D2191" s="244">
        <v>16.39</v>
      </c>
    </row>
    <row r="2192" spans="1:4" x14ac:dyDescent="0.25">
      <c r="A2192" s="243">
        <v>92883</v>
      </c>
      <c r="B2192" s="242" t="s">
        <v>1501</v>
      </c>
      <c r="C2192" s="242" t="s">
        <v>322</v>
      </c>
      <c r="D2192" s="244">
        <v>15.99</v>
      </c>
    </row>
    <row r="2193" spans="1:4" x14ac:dyDescent="0.25">
      <c r="A2193" s="243">
        <v>92884</v>
      </c>
      <c r="B2193" s="242" t="s">
        <v>1502</v>
      </c>
      <c r="C2193" s="242" t="s">
        <v>322</v>
      </c>
      <c r="D2193" s="244">
        <v>17</v>
      </c>
    </row>
    <row r="2194" spans="1:4" x14ac:dyDescent="0.25">
      <c r="A2194" s="243">
        <v>92885</v>
      </c>
      <c r="B2194" s="242" t="s">
        <v>1503</v>
      </c>
      <c r="C2194" s="242" t="s">
        <v>322</v>
      </c>
      <c r="D2194" s="244">
        <v>16.579999999999998</v>
      </c>
    </row>
    <row r="2195" spans="1:4" x14ac:dyDescent="0.25">
      <c r="A2195" s="243">
        <v>92886</v>
      </c>
      <c r="B2195" s="242" t="s">
        <v>1504</v>
      </c>
      <c r="C2195" s="242" t="s">
        <v>322</v>
      </c>
      <c r="D2195" s="244">
        <v>16.23</v>
      </c>
    </row>
    <row r="2196" spans="1:4" x14ac:dyDescent="0.25">
      <c r="A2196" s="243">
        <v>92887</v>
      </c>
      <c r="B2196" s="242" t="s">
        <v>1505</v>
      </c>
      <c r="C2196" s="242" t="s">
        <v>322</v>
      </c>
      <c r="D2196" s="244">
        <v>16.41</v>
      </c>
    </row>
    <row r="2197" spans="1:4" x14ac:dyDescent="0.25">
      <c r="A2197" s="243">
        <v>92888</v>
      </c>
      <c r="B2197" s="242" t="s">
        <v>1506</v>
      </c>
      <c r="C2197" s="242" t="s">
        <v>322</v>
      </c>
      <c r="D2197" s="244">
        <v>16.23</v>
      </c>
    </row>
    <row r="2198" spans="1:4" x14ac:dyDescent="0.25">
      <c r="A2198" s="243">
        <v>92915</v>
      </c>
      <c r="B2198" s="242" t="s">
        <v>1507</v>
      </c>
      <c r="C2198" s="242" t="s">
        <v>322</v>
      </c>
      <c r="D2198" s="244">
        <v>18.52</v>
      </c>
    </row>
    <row r="2199" spans="1:4" x14ac:dyDescent="0.25">
      <c r="A2199" s="243">
        <v>92916</v>
      </c>
      <c r="B2199" s="242" t="s">
        <v>1508</v>
      </c>
      <c r="C2199" s="242" t="s">
        <v>322</v>
      </c>
      <c r="D2199" s="244">
        <v>18.440000000000001</v>
      </c>
    </row>
    <row r="2200" spans="1:4" x14ac:dyDescent="0.25">
      <c r="A2200" s="243">
        <v>92917</v>
      </c>
      <c r="B2200" s="242" t="s">
        <v>1509</v>
      </c>
      <c r="C2200" s="242" t="s">
        <v>322</v>
      </c>
      <c r="D2200" s="244">
        <v>17.97</v>
      </c>
    </row>
    <row r="2201" spans="1:4" x14ac:dyDescent="0.25">
      <c r="A2201" s="243">
        <v>92919</v>
      </c>
      <c r="B2201" s="242" t="s">
        <v>1510</v>
      </c>
      <c r="C2201" s="242" t="s">
        <v>322</v>
      </c>
      <c r="D2201" s="244">
        <v>16.38</v>
      </c>
    </row>
    <row r="2202" spans="1:4" x14ac:dyDescent="0.25">
      <c r="A2202" s="243">
        <v>92921</v>
      </c>
      <c r="B2202" s="242" t="s">
        <v>1511</v>
      </c>
      <c r="C2202" s="242" t="s">
        <v>322</v>
      </c>
      <c r="D2202" s="244">
        <v>13.96</v>
      </c>
    </row>
    <row r="2203" spans="1:4" x14ac:dyDescent="0.25">
      <c r="A2203" s="243">
        <v>92922</v>
      </c>
      <c r="B2203" s="242" t="s">
        <v>1512</v>
      </c>
      <c r="C2203" s="242" t="s">
        <v>322</v>
      </c>
      <c r="D2203" s="244">
        <v>13.52</v>
      </c>
    </row>
    <row r="2204" spans="1:4" x14ac:dyDescent="0.25">
      <c r="A2204" s="243">
        <v>92923</v>
      </c>
      <c r="B2204" s="242" t="s">
        <v>1513</v>
      </c>
      <c r="C2204" s="242" t="s">
        <v>322</v>
      </c>
      <c r="D2204" s="244">
        <v>15.46</v>
      </c>
    </row>
    <row r="2205" spans="1:4" x14ac:dyDescent="0.25">
      <c r="A2205" s="243">
        <v>92924</v>
      </c>
      <c r="B2205" s="242" t="s">
        <v>1514</v>
      </c>
      <c r="C2205" s="242" t="s">
        <v>322</v>
      </c>
      <c r="D2205" s="244">
        <v>15.22</v>
      </c>
    </row>
    <row r="2206" spans="1:4" x14ac:dyDescent="0.25">
      <c r="A2206" s="243">
        <v>95445</v>
      </c>
      <c r="B2206" s="242" t="s">
        <v>1515</v>
      </c>
      <c r="C2206" s="242" t="s">
        <v>322</v>
      </c>
      <c r="D2206" s="244">
        <v>12.51</v>
      </c>
    </row>
    <row r="2207" spans="1:4" x14ac:dyDescent="0.25">
      <c r="A2207" s="243">
        <v>95446</v>
      </c>
      <c r="B2207" s="242" t="s">
        <v>1516</v>
      </c>
      <c r="C2207" s="242" t="s">
        <v>322</v>
      </c>
      <c r="D2207" s="244">
        <v>13.76</v>
      </c>
    </row>
    <row r="2208" spans="1:4" x14ac:dyDescent="0.25">
      <c r="A2208" s="243">
        <v>95448</v>
      </c>
      <c r="B2208" s="242" t="s">
        <v>11217</v>
      </c>
      <c r="C2208" s="242" t="s">
        <v>322</v>
      </c>
      <c r="D2208" s="244">
        <v>15.9</v>
      </c>
    </row>
    <row r="2209" spans="1:4" x14ac:dyDescent="0.25">
      <c r="A2209" s="243">
        <v>95576</v>
      </c>
      <c r="B2209" s="242" t="s">
        <v>1517</v>
      </c>
      <c r="C2209" s="242" t="s">
        <v>322</v>
      </c>
      <c r="D2209" s="244">
        <v>17.420000000000002</v>
      </c>
    </row>
    <row r="2210" spans="1:4" x14ac:dyDescent="0.25">
      <c r="A2210" s="243">
        <v>95577</v>
      </c>
      <c r="B2210" s="242" t="s">
        <v>1518</v>
      </c>
      <c r="C2210" s="242" t="s">
        <v>322</v>
      </c>
      <c r="D2210" s="244">
        <v>16.04</v>
      </c>
    </row>
    <row r="2211" spans="1:4" x14ac:dyDescent="0.25">
      <c r="A2211" s="243">
        <v>95578</v>
      </c>
      <c r="B2211" s="242" t="s">
        <v>1519</v>
      </c>
      <c r="C2211" s="242" t="s">
        <v>322</v>
      </c>
      <c r="D2211" s="244">
        <v>13.81</v>
      </c>
    </row>
    <row r="2212" spans="1:4" x14ac:dyDescent="0.25">
      <c r="A2212" s="243">
        <v>95579</v>
      </c>
      <c r="B2212" s="242" t="s">
        <v>1520</v>
      </c>
      <c r="C2212" s="242" t="s">
        <v>322</v>
      </c>
      <c r="D2212" s="244">
        <v>13.49</v>
      </c>
    </row>
    <row r="2213" spans="1:4" x14ac:dyDescent="0.25">
      <c r="A2213" s="243">
        <v>95580</v>
      </c>
      <c r="B2213" s="242" t="s">
        <v>1521</v>
      </c>
      <c r="C2213" s="242" t="s">
        <v>322</v>
      </c>
      <c r="D2213" s="244">
        <v>15.55</v>
      </c>
    </row>
    <row r="2214" spans="1:4" x14ac:dyDescent="0.25">
      <c r="A2214" s="243">
        <v>95581</v>
      </c>
      <c r="B2214" s="242" t="s">
        <v>1522</v>
      </c>
      <c r="C2214" s="242" t="s">
        <v>322</v>
      </c>
      <c r="D2214" s="244">
        <v>15.39</v>
      </c>
    </row>
    <row r="2215" spans="1:4" x14ac:dyDescent="0.25">
      <c r="A2215" s="243">
        <v>95582</v>
      </c>
      <c r="B2215" s="242" t="s">
        <v>11218</v>
      </c>
      <c r="C2215" s="242" t="s">
        <v>322</v>
      </c>
      <c r="D2215" s="244">
        <v>16.73</v>
      </c>
    </row>
    <row r="2216" spans="1:4" x14ac:dyDescent="0.25">
      <c r="A2216" s="243">
        <v>95583</v>
      </c>
      <c r="B2216" s="242" t="s">
        <v>1523</v>
      </c>
      <c r="C2216" s="242" t="s">
        <v>322</v>
      </c>
      <c r="D2216" s="244">
        <v>18.21</v>
      </c>
    </row>
    <row r="2217" spans="1:4" x14ac:dyDescent="0.25">
      <c r="A2217" s="243">
        <v>95584</v>
      </c>
      <c r="B2217" s="242" t="s">
        <v>1524</v>
      </c>
      <c r="C2217" s="242" t="s">
        <v>322</v>
      </c>
      <c r="D2217" s="244">
        <v>17.45</v>
      </c>
    </row>
    <row r="2218" spans="1:4" x14ac:dyDescent="0.25">
      <c r="A2218" s="243">
        <v>95585</v>
      </c>
      <c r="B2218" s="242" t="s">
        <v>1525</v>
      </c>
      <c r="C2218" s="242" t="s">
        <v>322</v>
      </c>
      <c r="D2218" s="244">
        <v>17.77</v>
      </c>
    </row>
    <row r="2219" spans="1:4" x14ac:dyDescent="0.25">
      <c r="A2219" s="243">
        <v>95586</v>
      </c>
      <c r="B2219" s="242" t="s">
        <v>1526</v>
      </c>
      <c r="C2219" s="242" t="s">
        <v>322</v>
      </c>
      <c r="D2219" s="244">
        <v>16.3</v>
      </c>
    </row>
    <row r="2220" spans="1:4" x14ac:dyDescent="0.25">
      <c r="A2220" s="243">
        <v>95587</v>
      </c>
      <c r="B2220" s="242" t="s">
        <v>1527</v>
      </c>
      <c r="C2220" s="242" t="s">
        <v>322</v>
      </c>
      <c r="D2220" s="244">
        <v>14.02</v>
      </c>
    </row>
    <row r="2221" spans="1:4" x14ac:dyDescent="0.25">
      <c r="A2221" s="243">
        <v>95588</v>
      </c>
      <c r="B2221" s="242" t="s">
        <v>1528</v>
      </c>
      <c r="C2221" s="242" t="s">
        <v>322</v>
      </c>
      <c r="D2221" s="244">
        <v>13.67</v>
      </c>
    </row>
    <row r="2222" spans="1:4" x14ac:dyDescent="0.25">
      <c r="A2222" s="243">
        <v>95589</v>
      </c>
      <c r="B2222" s="242" t="s">
        <v>1529</v>
      </c>
      <c r="C2222" s="242" t="s">
        <v>322</v>
      </c>
      <c r="D2222" s="244">
        <v>15.68</v>
      </c>
    </row>
    <row r="2223" spans="1:4" x14ac:dyDescent="0.25">
      <c r="A2223" s="243">
        <v>95590</v>
      </c>
      <c r="B2223" s="242" t="s">
        <v>1530</v>
      </c>
      <c r="C2223" s="242" t="s">
        <v>322</v>
      </c>
      <c r="D2223" s="244">
        <v>15.51</v>
      </c>
    </row>
    <row r="2224" spans="1:4" x14ac:dyDescent="0.25">
      <c r="A2224" s="243">
        <v>95591</v>
      </c>
      <c r="B2224" s="242" t="s">
        <v>11219</v>
      </c>
      <c r="C2224" s="242" t="s">
        <v>322</v>
      </c>
      <c r="D2224" s="244">
        <v>16.8</v>
      </c>
    </row>
    <row r="2225" spans="1:4" x14ac:dyDescent="0.25">
      <c r="A2225" s="243">
        <v>95592</v>
      </c>
      <c r="B2225" s="242" t="s">
        <v>1531</v>
      </c>
      <c r="C2225" s="242" t="s">
        <v>322</v>
      </c>
      <c r="D2225" s="244">
        <v>21.11</v>
      </c>
    </row>
    <row r="2226" spans="1:4" x14ac:dyDescent="0.25">
      <c r="A2226" s="243">
        <v>95593</v>
      </c>
      <c r="B2226" s="242" t="s">
        <v>1532</v>
      </c>
      <c r="C2226" s="242" t="s">
        <v>322</v>
      </c>
      <c r="D2226" s="244">
        <v>19.47</v>
      </c>
    </row>
    <row r="2227" spans="1:4" x14ac:dyDescent="0.25">
      <c r="A2227" s="243">
        <v>95943</v>
      </c>
      <c r="B2227" s="242" t="s">
        <v>11220</v>
      </c>
      <c r="C2227" s="242" t="s">
        <v>322</v>
      </c>
      <c r="D2227" s="244">
        <v>21.88</v>
      </c>
    </row>
    <row r="2228" spans="1:4" x14ac:dyDescent="0.25">
      <c r="A2228" s="243">
        <v>95944</v>
      </c>
      <c r="B2228" s="242" t="s">
        <v>11221</v>
      </c>
      <c r="C2228" s="242" t="s">
        <v>322</v>
      </c>
      <c r="D2228" s="244">
        <v>21.42</v>
      </c>
    </row>
    <row r="2229" spans="1:4" x14ac:dyDescent="0.25">
      <c r="A2229" s="243">
        <v>95945</v>
      </c>
      <c r="B2229" s="242" t="s">
        <v>11222</v>
      </c>
      <c r="C2229" s="242" t="s">
        <v>322</v>
      </c>
      <c r="D2229" s="244">
        <v>19.309999999999999</v>
      </c>
    </row>
    <row r="2230" spans="1:4" x14ac:dyDescent="0.25">
      <c r="A2230" s="243">
        <v>95946</v>
      </c>
      <c r="B2230" s="242" t="s">
        <v>11223</v>
      </c>
      <c r="C2230" s="242" t="s">
        <v>322</v>
      </c>
      <c r="D2230" s="244">
        <v>16.68</v>
      </c>
    </row>
    <row r="2231" spans="1:4" x14ac:dyDescent="0.25">
      <c r="A2231" s="243">
        <v>95947</v>
      </c>
      <c r="B2231" s="242" t="s">
        <v>11224</v>
      </c>
      <c r="C2231" s="242" t="s">
        <v>322</v>
      </c>
      <c r="D2231" s="244">
        <v>13.65</v>
      </c>
    </row>
    <row r="2232" spans="1:4" x14ac:dyDescent="0.25">
      <c r="A2232" s="243">
        <v>95948</v>
      </c>
      <c r="B2232" s="242" t="s">
        <v>11225</v>
      </c>
      <c r="C2232" s="242" t="s">
        <v>322</v>
      </c>
      <c r="D2232" s="244">
        <v>12.9</v>
      </c>
    </row>
    <row r="2233" spans="1:4" x14ac:dyDescent="0.25">
      <c r="A2233" s="243">
        <v>96544</v>
      </c>
      <c r="B2233" s="242" t="s">
        <v>1533</v>
      </c>
      <c r="C2233" s="242" t="s">
        <v>322</v>
      </c>
      <c r="D2233" s="244">
        <v>19.16</v>
      </c>
    </row>
    <row r="2234" spans="1:4" x14ac:dyDescent="0.25">
      <c r="A2234" s="243">
        <v>96545</v>
      </c>
      <c r="B2234" s="242" t="s">
        <v>1534</v>
      </c>
      <c r="C2234" s="242" t="s">
        <v>322</v>
      </c>
      <c r="D2234" s="244">
        <v>18.55</v>
      </c>
    </row>
    <row r="2235" spans="1:4" x14ac:dyDescent="0.25">
      <c r="A2235" s="243">
        <v>96546</v>
      </c>
      <c r="B2235" s="242" t="s">
        <v>1535</v>
      </c>
      <c r="C2235" s="242" t="s">
        <v>322</v>
      </c>
      <c r="D2235" s="244">
        <v>16.84</v>
      </c>
    </row>
    <row r="2236" spans="1:4" x14ac:dyDescent="0.25">
      <c r="A2236" s="243">
        <v>96547</v>
      </c>
      <c r="B2236" s="242" t="s">
        <v>1536</v>
      </c>
      <c r="C2236" s="242" t="s">
        <v>322</v>
      </c>
      <c r="D2236" s="244">
        <v>14.37</v>
      </c>
    </row>
    <row r="2237" spans="1:4" x14ac:dyDescent="0.25">
      <c r="A2237" s="243">
        <v>96548</v>
      </c>
      <c r="B2237" s="242" t="s">
        <v>1537</v>
      </c>
      <c r="C2237" s="242" t="s">
        <v>322</v>
      </c>
      <c r="D2237" s="244">
        <v>13.88</v>
      </c>
    </row>
    <row r="2238" spans="1:4" x14ac:dyDescent="0.25">
      <c r="A2238" s="243">
        <v>96549</v>
      </c>
      <c r="B2238" s="242" t="s">
        <v>1538</v>
      </c>
      <c r="C2238" s="242" t="s">
        <v>322</v>
      </c>
      <c r="D2238" s="244">
        <v>15.79</v>
      </c>
    </row>
    <row r="2239" spans="1:4" x14ac:dyDescent="0.25">
      <c r="A2239" s="243">
        <v>96550</v>
      </c>
      <c r="B2239" s="242" t="s">
        <v>1539</v>
      </c>
      <c r="C2239" s="242" t="s">
        <v>322</v>
      </c>
      <c r="D2239" s="244">
        <v>15.53</v>
      </c>
    </row>
    <row r="2240" spans="1:4" x14ac:dyDescent="0.25">
      <c r="A2240" s="243">
        <v>100064</v>
      </c>
      <c r="B2240" s="242" t="s">
        <v>11226</v>
      </c>
      <c r="C2240" s="242" t="s">
        <v>322</v>
      </c>
      <c r="D2240" s="244">
        <v>16.59</v>
      </c>
    </row>
    <row r="2241" spans="1:4" x14ac:dyDescent="0.25">
      <c r="A2241" s="243">
        <v>100066</v>
      </c>
      <c r="B2241" s="242" t="s">
        <v>5344</v>
      </c>
      <c r="C2241" s="242" t="s">
        <v>322</v>
      </c>
      <c r="D2241" s="244">
        <v>16.64</v>
      </c>
    </row>
    <row r="2242" spans="1:4" x14ac:dyDescent="0.25">
      <c r="A2242" s="243">
        <v>100067</v>
      </c>
      <c r="B2242" s="242" t="s">
        <v>5345</v>
      </c>
      <c r="C2242" s="242" t="s">
        <v>322</v>
      </c>
      <c r="D2242" s="244">
        <v>15.66</v>
      </c>
    </row>
    <row r="2243" spans="1:4" x14ac:dyDescent="0.25">
      <c r="A2243" s="243">
        <v>100068</v>
      </c>
      <c r="B2243" s="242" t="s">
        <v>5346</v>
      </c>
      <c r="C2243" s="242" t="s">
        <v>322</v>
      </c>
      <c r="D2243" s="244">
        <v>13.16</v>
      </c>
    </row>
    <row r="2244" spans="1:4" x14ac:dyDescent="0.25">
      <c r="A2244" s="243">
        <v>89993</v>
      </c>
      <c r="B2244" s="242" t="s">
        <v>1540</v>
      </c>
      <c r="C2244" s="242" t="s">
        <v>1256</v>
      </c>
      <c r="D2244" s="244">
        <v>668.41</v>
      </c>
    </row>
    <row r="2245" spans="1:4" x14ac:dyDescent="0.25">
      <c r="A2245" s="243">
        <v>89994</v>
      </c>
      <c r="B2245" s="242" t="s">
        <v>1541</v>
      </c>
      <c r="C2245" s="242" t="s">
        <v>1256</v>
      </c>
      <c r="D2245" s="244">
        <v>575.48</v>
      </c>
    </row>
    <row r="2246" spans="1:4" x14ac:dyDescent="0.25">
      <c r="A2246" s="243">
        <v>89995</v>
      </c>
      <c r="B2246" s="242" t="s">
        <v>1542</v>
      </c>
      <c r="C2246" s="242" t="s">
        <v>1256</v>
      </c>
      <c r="D2246" s="244">
        <v>644.64</v>
      </c>
    </row>
    <row r="2247" spans="1:4" x14ac:dyDescent="0.25">
      <c r="A2247" s="243">
        <v>90278</v>
      </c>
      <c r="B2247" s="242" t="s">
        <v>1543</v>
      </c>
      <c r="C2247" s="242" t="s">
        <v>1256</v>
      </c>
      <c r="D2247" s="244">
        <v>343.86</v>
      </c>
    </row>
    <row r="2248" spans="1:4" x14ac:dyDescent="0.25">
      <c r="A2248" s="243">
        <v>90279</v>
      </c>
      <c r="B2248" s="242" t="s">
        <v>1544</v>
      </c>
      <c r="C2248" s="242" t="s">
        <v>1256</v>
      </c>
      <c r="D2248" s="244">
        <v>369.89</v>
      </c>
    </row>
    <row r="2249" spans="1:4" x14ac:dyDescent="0.25">
      <c r="A2249" s="243">
        <v>90280</v>
      </c>
      <c r="B2249" s="242" t="s">
        <v>1545</v>
      </c>
      <c r="C2249" s="242" t="s">
        <v>1256</v>
      </c>
      <c r="D2249" s="244">
        <v>414.13</v>
      </c>
    </row>
    <row r="2250" spans="1:4" x14ac:dyDescent="0.25">
      <c r="A2250" s="243">
        <v>90281</v>
      </c>
      <c r="B2250" s="242" t="s">
        <v>1546</v>
      </c>
      <c r="C2250" s="242" t="s">
        <v>1256</v>
      </c>
      <c r="D2250" s="244">
        <v>478.54</v>
      </c>
    </row>
    <row r="2251" spans="1:4" x14ac:dyDescent="0.25">
      <c r="A2251" s="243">
        <v>90282</v>
      </c>
      <c r="B2251" s="242" t="s">
        <v>1547</v>
      </c>
      <c r="C2251" s="242" t="s">
        <v>1256</v>
      </c>
      <c r="D2251" s="244">
        <v>347.61</v>
      </c>
    </row>
    <row r="2252" spans="1:4" x14ac:dyDescent="0.25">
      <c r="A2252" s="243">
        <v>90283</v>
      </c>
      <c r="B2252" s="242" t="s">
        <v>1548</v>
      </c>
      <c r="C2252" s="242" t="s">
        <v>1256</v>
      </c>
      <c r="D2252" s="244">
        <v>375</v>
      </c>
    </row>
    <row r="2253" spans="1:4" x14ac:dyDescent="0.25">
      <c r="A2253" s="243">
        <v>90284</v>
      </c>
      <c r="B2253" s="242" t="s">
        <v>1549</v>
      </c>
      <c r="C2253" s="242" t="s">
        <v>1256</v>
      </c>
      <c r="D2253" s="244">
        <v>420.27</v>
      </c>
    </row>
    <row r="2254" spans="1:4" x14ac:dyDescent="0.25">
      <c r="A2254" s="243">
        <v>90285</v>
      </c>
      <c r="B2254" s="242" t="s">
        <v>1550</v>
      </c>
      <c r="C2254" s="242" t="s">
        <v>1256</v>
      </c>
      <c r="D2254" s="244">
        <v>487.72</v>
      </c>
    </row>
    <row r="2255" spans="1:4" x14ac:dyDescent="0.25">
      <c r="A2255" s="243">
        <v>90853</v>
      </c>
      <c r="B2255" s="242" t="s">
        <v>1551</v>
      </c>
      <c r="C2255" s="242" t="s">
        <v>1256</v>
      </c>
      <c r="D2255" s="244">
        <v>574.46</v>
      </c>
    </row>
    <row r="2256" spans="1:4" x14ac:dyDescent="0.25">
      <c r="A2256" s="243">
        <v>90854</v>
      </c>
      <c r="B2256" s="242" t="s">
        <v>1552</v>
      </c>
      <c r="C2256" s="242" t="s">
        <v>1256</v>
      </c>
      <c r="D2256" s="244">
        <v>557.57000000000005</v>
      </c>
    </row>
    <row r="2257" spans="1:4" x14ac:dyDescent="0.25">
      <c r="A2257" s="243">
        <v>90855</v>
      </c>
      <c r="B2257" s="242" t="s">
        <v>1553</v>
      </c>
      <c r="C2257" s="242" t="s">
        <v>1256</v>
      </c>
      <c r="D2257" s="244">
        <v>604.74</v>
      </c>
    </row>
    <row r="2258" spans="1:4" x14ac:dyDescent="0.25">
      <c r="A2258" s="243">
        <v>90856</v>
      </c>
      <c r="B2258" s="242" t="s">
        <v>1554</v>
      </c>
      <c r="C2258" s="242" t="s">
        <v>1256</v>
      </c>
      <c r="D2258" s="244">
        <v>577.66</v>
      </c>
    </row>
    <row r="2259" spans="1:4" x14ac:dyDescent="0.25">
      <c r="A2259" s="243">
        <v>90857</v>
      </c>
      <c r="B2259" s="242" t="s">
        <v>1555</v>
      </c>
      <c r="C2259" s="242" t="s">
        <v>1256</v>
      </c>
      <c r="D2259" s="244">
        <v>559.69000000000005</v>
      </c>
    </row>
    <row r="2260" spans="1:4" x14ac:dyDescent="0.25">
      <c r="A2260" s="243">
        <v>90858</v>
      </c>
      <c r="B2260" s="242" t="s">
        <v>1556</v>
      </c>
      <c r="C2260" s="242" t="s">
        <v>1256</v>
      </c>
      <c r="D2260" s="244">
        <v>619.37</v>
      </c>
    </row>
    <row r="2261" spans="1:4" x14ac:dyDescent="0.25">
      <c r="A2261" s="243">
        <v>90859</v>
      </c>
      <c r="B2261" s="242" t="s">
        <v>1557</v>
      </c>
      <c r="C2261" s="242" t="s">
        <v>1256</v>
      </c>
      <c r="D2261" s="244">
        <v>579.6</v>
      </c>
    </row>
    <row r="2262" spans="1:4" x14ac:dyDescent="0.25">
      <c r="A2262" s="243">
        <v>90860</v>
      </c>
      <c r="B2262" s="242" t="s">
        <v>1558</v>
      </c>
      <c r="C2262" s="242" t="s">
        <v>1256</v>
      </c>
      <c r="D2262" s="244">
        <v>584.01</v>
      </c>
    </row>
    <row r="2263" spans="1:4" x14ac:dyDescent="0.25">
      <c r="A2263" s="243">
        <v>90861</v>
      </c>
      <c r="B2263" s="242" t="s">
        <v>1559</v>
      </c>
      <c r="C2263" s="242" t="s">
        <v>1256</v>
      </c>
      <c r="D2263" s="244">
        <v>564.98</v>
      </c>
    </row>
    <row r="2264" spans="1:4" x14ac:dyDescent="0.25">
      <c r="A2264" s="243">
        <v>90862</v>
      </c>
      <c r="B2264" s="242" t="s">
        <v>1560</v>
      </c>
      <c r="C2264" s="242" t="s">
        <v>1256</v>
      </c>
      <c r="D2264" s="244">
        <v>546.37</v>
      </c>
    </row>
    <row r="2265" spans="1:4" x14ac:dyDescent="0.25">
      <c r="A2265" s="243">
        <v>92718</v>
      </c>
      <c r="B2265" s="242" t="s">
        <v>1561</v>
      </c>
      <c r="C2265" s="242" t="s">
        <v>1256</v>
      </c>
      <c r="D2265" s="244">
        <v>617.66999999999996</v>
      </c>
    </row>
    <row r="2266" spans="1:4" x14ac:dyDescent="0.25">
      <c r="A2266" s="243">
        <v>92719</v>
      </c>
      <c r="B2266" s="242" t="s">
        <v>1562</v>
      </c>
      <c r="C2266" s="242" t="s">
        <v>1256</v>
      </c>
      <c r="D2266" s="244">
        <v>501.05</v>
      </c>
    </row>
    <row r="2267" spans="1:4" x14ac:dyDescent="0.25">
      <c r="A2267" s="243">
        <v>92720</v>
      </c>
      <c r="B2267" s="242" t="s">
        <v>1563</v>
      </c>
      <c r="C2267" s="242" t="s">
        <v>1256</v>
      </c>
      <c r="D2267" s="244">
        <v>536.79</v>
      </c>
    </row>
    <row r="2268" spans="1:4" x14ac:dyDescent="0.25">
      <c r="A2268" s="243">
        <v>92721</v>
      </c>
      <c r="B2268" s="242" t="s">
        <v>1564</v>
      </c>
      <c r="C2268" s="242" t="s">
        <v>1256</v>
      </c>
      <c r="D2268" s="244">
        <v>493.9</v>
      </c>
    </row>
    <row r="2269" spans="1:4" x14ac:dyDescent="0.25">
      <c r="A2269" s="243">
        <v>92722</v>
      </c>
      <c r="B2269" s="242" t="s">
        <v>1565</v>
      </c>
      <c r="C2269" s="242" t="s">
        <v>1256</v>
      </c>
      <c r="D2269" s="244">
        <v>533.83000000000004</v>
      </c>
    </row>
    <row r="2270" spans="1:4" x14ac:dyDescent="0.25">
      <c r="A2270" s="243">
        <v>92723</v>
      </c>
      <c r="B2270" s="242" t="s">
        <v>1566</v>
      </c>
      <c r="C2270" s="242" t="s">
        <v>1256</v>
      </c>
      <c r="D2270" s="244">
        <v>521.54999999999995</v>
      </c>
    </row>
    <row r="2271" spans="1:4" x14ac:dyDescent="0.25">
      <c r="A2271" s="243">
        <v>92724</v>
      </c>
      <c r="B2271" s="242" t="s">
        <v>1567</v>
      </c>
      <c r="C2271" s="242" t="s">
        <v>1256</v>
      </c>
      <c r="D2271" s="244">
        <v>518.96</v>
      </c>
    </row>
    <row r="2272" spans="1:4" x14ac:dyDescent="0.25">
      <c r="A2272" s="243">
        <v>92725</v>
      </c>
      <c r="B2272" s="242" t="s">
        <v>1568</v>
      </c>
      <c r="C2272" s="242" t="s">
        <v>1256</v>
      </c>
      <c r="D2272" s="244">
        <v>517.85</v>
      </c>
    </row>
    <row r="2273" spans="1:4" x14ac:dyDescent="0.25">
      <c r="A2273" s="243">
        <v>92726</v>
      </c>
      <c r="B2273" s="242" t="s">
        <v>1569</v>
      </c>
      <c r="C2273" s="242" t="s">
        <v>1256</v>
      </c>
      <c r="D2273" s="244">
        <v>516</v>
      </c>
    </row>
    <row r="2274" spans="1:4" x14ac:dyDescent="0.25">
      <c r="A2274" s="243">
        <v>92727</v>
      </c>
      <c r="B2274" s="242" t="s">
        <v>1570</v>
      </c>
      <c r="C2274" s="242" t="s">
        <v>1256</v>
      </c>
      <c r="D2274" s="244">
        <v>561.69000000000005</v>
      </c>
    </row>
    <row r="2275" spans="1:4" x14ac:dyDescent="0.25">
      <c r="A2275" s="243">
        <v>92728</v>
      </c>
      <c r="B2275" s="242" t="s">
        <v>1571</v>
      </c>
      <c r="C2275" s="242" t="s">
        <v>1256</v>
      </c>
      <c r="D2275" s="244">
        <v>543.1</v>
      </c>
    </row>
    <row r="2276" spans="1:4" x14ac:dyDescent="0.25">
      <c r="A2276" s="243">
        <v>92729</v>
      </c>
      <c r="B2276" s="242" t="s">
        <v>1572</v>
      </c>
      <c r="C2276" s="242" t="s">
        <v>1256</v>
      </c>
      <c r="D2276" s="244">
        <v>535.24</v>
      </c>
    </row>
    <row r="2277" spans="1:4" x14ac:dyDescent="0.25">
      <c r="A2277" s="243">
        <v>92730</v>
      </c>
      <c r="B2277" s="242" t="s">
        <v>1573</v>
      </c>
      <c r="C2277" s="242" t="s">
        <v>1256</v>
      </c>
      <c r="D2277" s="244">
        <v>522.11</v>
      </c>
    </row>
    <row r="2278" spans="1:4" x14ac:dyDescent="0.25">
      <c r="A2278" s="243">
        <v>92731</v>
      </c>
      <c r="B2278" s="242" t="s">
        <v>1574</v>
      </c>
      <c r="C2278" s="242" t="s">
        <v>1256</v>
      </c>
      <c r="D2278" s="244">
        <v>537.29</v>
      </c>
    </row>
    <row r="2279" spans="1:4" x14ac:dyDescent="0.25">
      <c r="A2279" s="243">
        <v>92732</v>
      </c>
      <c r="B2279" s="242" t="s">
        <v>1575</v>
      </c>
      <c r="C2279" s="242" t="s">
        <v>1256</v>
      </c>
      <c r="D2279" s="244">
        <v>524.54999999999995</v>
      </c>
    </row>
    <row r="2280" spans="1:4" x14ac:dyDescent="0.25">
      <c r="A2280" s="243">
        <v>92733</v>
      </c>
      <c r="B2280" s="242" t="s">
        <v>1576</v>
      </c>
      <c r="C2280" s="242" t="s">
        <v>1256</v>
      </c>
      <c r="D2280" s="244">
        <v>519.13</v>
      </c>
    </row>
    <row r="2281" spans="1:4" x14ac:dyDescent="0.25">
      <c r="A2281" s="243">
        <v>92734</v>
      </c>
      <c r="B2281" s="242" t="s">
        <v>1577</v>
      </c>
      <c r="C2281" s="242" t="s">
        <v>1256</v>
      </c>
      <c r="D2281" s="244">
        <v>510.15</v>
      </c>
    </row>
    <row r="2282" spans="1:4" x14ac:dyDescent="0.25">
      <c r="A2282" s="243">
        <v>92735</v>
      </c>
      <c r="B2282" s="242" t="s">
        <v>1578</v>
      </c>
      <c r="C2282" s="242" t="s">
        <v>1256</v>
      </c>
      <c r="D2282" s="244">
        <v>515.37</v>
      </c>
    </row>
    <row r="2283" spans="1:4" x14ac:dyDescent="0.25">
      <c r="A2283" s="243">
        <v>92736</v>
      </c>
      <c r="B2283" s="242" t="s">
        <v>1579</v>
      </c>
      <c r="C2283" s="242" t="s">
        <v>1256</v>
      </c>
      <c r="D2283" s="244">
        <v>505.66</v>
      </c>
    </row>
    <row r="2284" spans="1:4" x14ac:dyDescent="0.25">
      <c r="A2284" s="243">
        <v>92739</v>
      </c>
      <c r="B2284" s="242" t="s">
        <v>1580</v>
      </c>
      <c r="C2284" s="242" t="s">
        <v>1256</v>
      </c>
      <c r="D2284" s="244">
        <v>491.55</v>
      </c>
    </row>
    <row r="2285" spans="1:4" x14ac:dyDescent="0.25">
      <c r="A2285" s="243">
        <v>92740</v>
      </c>
      <c r="B2285" s="242" t="s">
        <v>1581</v>
      </c>
      <c r="C2285" s="242" t="s">
        <v>1256</v>
      </c>
      <c r="D2285" s="244">
        <v>486.74</v>
      </c>
    </row>
    <row r="2286" spans="1:4" x14ac:dyDescent="0.25">
      <c r="A2286" s="243">
        <v>92741</v>
      </c>
      <c r="B2286" s="242" t="s">
        <v>1582</v>
      </c>
      <c r="C2286" s="242" t="s">
        <v>1256</v>
      </c>
      <c r="D2286" s="244">
        <v>663.58</v>
      </c>
    </row>
    <row r="2287" spans="1:4" x14ac:dyDescent="0.25">
      <c r="A2287" s="243">
        <v>92742</v>
      </c>
      <c r="B2287" s="242" t="s">
        <v>1583</v>
      </c>
      <c r="C2287" s="242" t="s">
        <v>1256</v>
      </c>
      <c r="D2287" s="244">
        <v>849.53</v>
      </c>
    </row>
    <row r="2288" spans="1:4" x14ac:dyDescent="0.25">
      <c r="A2288" s="243">
        <v>92873</v>
      </c>
      <c r="B2288" s="242" t="s">
        <v>1584</v>
      </c>
      <c r="C2288" s="242" t="s">
        <v>1256</v>
      </c>
      <c r="D2288" s="244">
        <v>144.19999999999999</v>
      </c>
    </row>
    <row r="2289" spans="1:4" x14ac:dyDescent="0.25">
      <c r="A2289" s="243">
        <v>92874</v>
      </c>
      <c r="B2289" s="242" t="s">
        <v>1585</v>
      </c>
      <c r="C2289" s="242" t="s">
        <v>1256</v>
      </c>
      <c r="D2289" s="244">
        <v>23.86</v>
      </c>
    </row>
    <row r="2290" spans="1:4" x14ac:dyDescent="0.25">
      <c r="A2290" s="243">
        <v>94962</v>
      </c>
      <c r="B2290" s="242" t="s">
        <v>13906</v>
      </c>
      <c r="C2290" s="242" t="s">
        <v>1256</v>
      </c>
      <c r="D2290" s="244">
        <v>296.02</v>
      </c>
    </row>
    <row r="2291" spans="1:4" x14ac:dyDescent="0.25">
      <c r="A2291" s="243">
        <v>94963</v>
      </c>
      <c r="B2291" s="242" t="s">
        <v>13907</v>
      </c>
      <c r="C2291" s="242" t="s">
        <v>1256</v>
      </c>
      <c r="D2291" s="244">
        <v>333.13</v>
      </c>
    </row>
    <row r="2292" spans="1:4" x14ac:dyDescent="0.25">
      <c r="A2292" s="243">
        <v>94964</v>
      </c>
      <c r="B2292" s="242" t="s">
        <v>13908</v>
      </c>
      <c r="C2292" s="242" t="s">
        <v>1256</v>
      </c>
      <c r="D2292" s="244">
        <v>366.82</v>
      </c>
    </row>
    <row r="2293" spans="1:4" x14ac:dyDescent="0.25">
      <c r="A2293" s="243">
        <v>94965</v>
      </c>
      <c r="B2293" s="242" t="s">
        <v>13909</v>
      </c>
      <c r="C2293" s="242" t="s">
        <v>1256</v>
      </c>
      <c r="D2293" s="244">
        <v>385.25</v>
      </c>
    </row>
    <row r="2294" spans="1:4" x14ac:dyDescent="0.25">
      <c r="A2294" s="243">
        <v>94966</v>
      </c>
      <c r="B2294" s="242" t="s">
        <v>13910</v>
      </c>
      <c r="C2294" s="242" t="s">
        <v>1256</v>
      </c>
      <c r="D2294" s="244">
        <v>400.15</v>
      </c>
    </row>
    <row r="2295" spans="1:4" x14ac:dyDescent="0.25">
      <c r="A2295" s="243">
        <v>94967</v>
      </c>
      <c r="B2295" s="242" t="s">
        <v>13911</v>
      </c>
      <c r="C2295" s="242" t="s">
        <v>1256</v>
      </c>
      <c r="D2295" s="244">
        <v>461.41</v>
      </c>
    </row>
    <row r="2296" spans="1:4" x14ac:dyDescent="0.25">
      <c r="A2296" s="243">
        <v>94968</v>
      </c>
      <c r="B2296" s="242" t="s">
        <v>13912</v>
      </c>
      <c r="C2296" s="242" t="s">
        <v>1256</v>
      </c>
      <c r="D2296" s="244">
        <v>294.70999999999998</v>
      </c>
    </row>
    <row r="2297" spans="1:4" x14ac:dyDescent="0.25">
      <c r="A2297" s="243">
        <v>94969</v>
      </c>
      <c r="B2297" s="242" t="s">
        <v>13913</v>
      </c>
      <c r="C2297" s="242" t="s">
        <v>1256</v>
      </c>
      <c r="D2297" s="244">
        <v>329.74</v>
      </c>
    </row>
    <row r="2298" spans="1:4" x14ac:dyDescent="0.25">
      <c r="A2298" s="243">
        <v>94970</v>
      </c>
      <c r="B2298" s="242" t="s">
        <v>13914</v>
      </c>
      <c r="C2298" s="242" t="s">
        <v>1256</v>
      </c>
      <c r="D2298" s="244">
        <v>359.67</v>
      </c>
    </row>
    <row r="2299" spans="1:4" x14ac:dyDescent="0.25">
      <c r="A2299" s="243">
        <v>94971</v>
      </c>
      <c r="B2299" s="242" t="s">
        <v>13915</v>
      </c>
      <c r="C2299" s="242" t="s">
        <v>1256</v>
      </c>
      <c r="D2299" s="244">
        <v>382.05</v>
      </c>
    </row>
    <row r="2300" spans="1:4" x14ac:dyDescent="0.25">
      <c r="A2300" s="243">
        <v>94972</v>
      </c>
      <c r="B2300" s="242" t="s">
        <v>13916</v>
      </c>
      <c r="C2300" s="242" t="s">
        <v>1256</v>
      </c>
      <c r="D2300" s="244">
        <v>396.94</v>
      </c>
    </row>
    <row r="2301" spans="1:4" x14ac:dyDescent="0.25">
      <c r="A2301" s="243">
        <v>94973</v>
      </c>
      <c r="B2301" s="242" t="s">
        <v>13917</v>
      </c>
      <c r="C2301" s="242" t="s">
        <v>1256</v>
      </c>
      <c r="D2301" s="244">
        <v>457.3</v>
      </c>
    </row>
    <row r="2302" spans="1:4" x14ac:dyDescent="0.25">
      <c r="A2302" s="243">
        <v>94974</v>
      </c>
      <c r="B2302" s="242" t="s">
        <v>13918</v>
      </c>
      <c r="C2302" s="242" t="s">
        <v>1256</v>
      </c>
      <c r="D2302" s="244">
        <v>338.97</v>
      </c>
    </row>
    <row r="2303" spans="1:4" x14ac:dyDescent="0.25">
      <c r="A2303" s="243">
        <v>94975</v>
      </c>
      <c r="B2303" s="242" t="s">
        <v>13919</v>
      </c>
      <c r="C2303" s="242" t="s">
        <v>1256</v>
      </c>
      <c r="D2303" s="244">
        <v>372.35</v>
      </c>
    </row>
    <row r="2304" spans="1:4" x14ac:dyDescent="0.25">
      <c r="A2304" s="243">
        <v>96555</v>
      </c>
      <c r="B2304" s="242" t="s">
        <v>1587</v>
      </c>
      <c r="C2304" s="242" t="s">
        <v>1256</v>
      </c>
      <c r="D2304" s="244">
        <v>533.92999999999995</v>
      </c>
    </row>
    <row r="2305" spans="1:4" x14ac:dyDescent="0.25">
      <c r="A2305" s="243">
        <v>96556</v>
      </c>
      <c r="B2305" s="242" t="s">
        <v>1588</v>
      </c>
      <c r="C2305" s="242" t="s">
        <v>1256</v>
      </c>
      <c r="D2305" s="244">
        <v>590.63</v>
      </c>
    </row>
    <row r="2306" spans="1:4" x14ac:dyDescent="0.25">
      <c r="A2306" s="243">
        <v>96557</v>
      </c>
      <c r="B2306" s="242" t="s">
        <v>1589</v>
      </c>
      <c r="C2306" s="242" t="s">
        <v>1256</v>
      </c>
      <c r="D2306" s="244">
        <v>565.46</v>
      </c>
    </row>
    <row r="2307" spans="1:4" x14ac:dyDescent="0.25">
      <c r="A2307" s="243">
        <v>96558</v>
      </c>
      <c r="B2307" s="242" t="s">
        <v>1590</v>
      </c>
      <c r="C2307" s="242" t="s">
        <v>1256</v>
      </c>
      <c r="D2307" s="244">
        <v>570.58000000000004</v>
      </c>
    </row>
    <row r="2308" spans="1:4" x14ac:dyDescent="0.25">
      <c r="A2308" s="243">
        <v>99235</v>
      </c>
      <c r="B2308" s="242" t="s">
        <v>1591</v>
      </c>
      <c r="C2308" s="242" t="s">
        <v>1256</v>
      </c>
      <c r="D2308" s="244">
        <v>552.35</v>
      </c>
    </row>
    <row r="2309" spans="1:4" x14ac:dyDescent="0.25">
      <c r="A2309" s="243">
        <v>99431</v>
      </c>
      <c r="B2309" s="242" t="s">
        <v>1592</v>
      </c>
      <c r="C2309" s="242" t="s">
        <v>1256</v>
      </c>
      <c r="D2309" s="244">
        <v>572.08000000000004</v>
      </c>
    </row>
    <row r="2310" spans="1:4" x14ac:dyDescent="0.25">
      <c r="A2310" s="243">
        <v>99432</v>
      </c>
      <c r="B2310" s="242" t="s">
        <v>1593</v>
      </c>
      <c r="C2310" s="242" t="s">
        <v>1256</v>
      </c>
      <c r="D2310" s="244">
        <v>555.26</v>
      </c>
    </row>
    <row r="2311" spans="1:4" x14ac:dyDescent="0.25">
      <c r="A2311" s="243">
        <v>99433</v>
      </c>
      <c r="B2311" s="242" t="s">
        <v>1594</v>
      </c>
      <c r="C2311" s="242" t="s">
        <v>1256</v>
      </c>
      <c r="D2311" s="244">
        <v>602.28</v>
      </c>
    </row>
    <row r="2312" spans="1:4" x14ac:dyDescent="0.25">
      <c r="A2312" s="243">
        <v>99434</v>
      </c>
      <c r="B2312" s="242" t="s">
        <v>1595</v>
      </c>
      <c r="C2312" s="242" t="s">
        <v>1256</v>
      </c>
      <c r="D2312" s="244">
        <v>575.28</v>
      </c>
    </row>
    <row r="2313" spans="1:4" x14ac:dyDescent="0.25">
      <c r="A2313" s="243">
        <v>99435</v>
      </c>
      <c r="B2313" s="242" t="s">
        <v>1596</v>
      </c>
      <c r="C2313" s="242" t="s">
        <v>1256</v>
      </c>
      <c r="D2313" s="244">
        <v>557.38</v>
      </c>
    </row>
    <row r="2314" spans="1:4" x14ac:dyDescent="0.25">
      <c r="A2314" s="243">
        <v>99436</v>
      </c>
      <c r="B2314" s="242" t="s">
        <v>1597</v>
      </c>
      <c r="C2314" s="242" t="s">
        <v>1256</v>
      </c>
      <c r="D2314" s="244">
        <v>616.91</v>
      </c>
    </row>
    <row r="2315" spans="1:4" x14ac:dyDescent="0.25">
      <c r="A2315" s="243">
        <v>99437</v>
      </c>
      <c r="B2315" s="242" t="s">
        <v>1598</v>
      </c>
      <c r="C2315" s="242" t="s">
        <v>1256</v>
      </c>
      <c r="D2315" s="244">
        <v>585.91</v>
      </c>
    </row>
    <row r="2316" spans="1:4" x14ac:dyDescent="0.25">
      <c r="A2316" s="243">
        <v>99438</v>
      </c>
      <c r="B2316" s="242" t="s">
        <v>1599</v>
      </c>
      <c r="C2316" s="242" t="s">
        <v>1256</v>
      </c>
      <c r="D2316" s="244">
        <v>590.32000000000005</v>
      </c>
    </row>
    <row r="2317" spans="1:4" x14ac:dyDescent="0.25">
      <c r="A2317" s="243">
        <v>99439</v>
      </c>
      <c r="B2317" s="242" t="s">
        <v>1600</v>
      </c>
      <c r="C2317" s="242" t="s">
        <v>1256</v>
      </c>
      <c r="D2317" s="244">
        <v>562.64</v>
      </c>
    </row>
    <row r="2318" spans="1:4" x14ac:dyDescent="0.25">
      <c r="A2318" s="243">
        <v>102473</v>
      </c>
      <c r="B2318" s="242" t="s">
        <v>13920</v>
      </c>
      <c r="C2318" s="242" t="s">
        <v>1256</v>
      </c>
      <c r="D2318" s="244">
        <v>315.75</v>
      </c>
    </row>
    <row r="2319" spans="1:4" x14ac:dyDescent="0.25">
      <c r="A2319" s="243">
        <v>102474</v>
      </c>
      <c r="B2319" s="242" t="s">
        <v>13921</v>
      </c>
      <c r="C2319" s="242" t="s">
        <v>1256</v>
      </c>
      <c r="D2319" s="244">
        <v>352.7</v>
      </c>
    </row>
    <row r="2320" spans="1:4" x14ac:dyDescent="0.25">
      <c r="A2320" s="243">
        <v>102475</v>
      </c>
      <c r="B2320" s="242" t="s">
        <v>13922</v>
      </c>
      <c r="C2320" s="242" t="s">
        <v>1256</v>
      </c>
      <c r="D2320" s="244">
        <v>388.83</v>
      </c>
    </row>
    <row r="2321" spans="1:4" x14ac:dyDescent="0.25">
      <c r="A2321" s="243">
        <v>102476</v>
      </c>
      <c r="B2321" s="242" t="s">
        <v>13923</v>
      </c>
      <c r="C2321" s="242" t="s">
        <v>1256</v>
      </c>
      <c r="D2321" s="244">
        <v>409.37</v>
      </c>
    </row>
    <row r="2322" spans="1:4" x14ac:dyDescent="0.25">
      <c r="A2322" s="243">
        <v>102477</v>
      </c>
      <c r="B2322" s="242" t="s">
        <v>13924</v>
      </c>
      <c r="C2322" s="242" t="s">
        <v>1256</v>
      </c>
      <c r="D2322" s="244">
        <v>437.29</v>
      </c>
    </row>
    <row r="2323" spans="1:4" x14ac:dyDescent="0.25">
      <c r="A2323" s="243">
        <v>102478</v>
      </c>
      <c r="B2323" s="242" t="s">
        <v>13925</v>
      </c>
      <c r="C2323" s="242" t="s">
        <v>1256</v>
      </c>
      <c r="D2323" s="244">
        <v>488.65</v>
      </c>
    </row>
    <row r="2324" spans="1:4" x14ac:dyDescent="0.25">
      <c r="A2324" s="243">
        <v>102479</v>
      </c>
      <c r="B2324" s="242" t="s">
        <v>13926</v>
      </c>
      <c r="C2324" s="242" t="s">
        <v>1256</v>
      </c>
      <c r="D2324" s="244">
        <v>314.36</v>
      </c>
    </row>
    <row r="2325" spans="1:4" x14ac:dyDescent="0.25">
      <c r="A2325" s="243">
        <v>102480</v>
      </c>
      <c r="B2325" s="242" t="s">
        <v>13927</v>
      </c>
      <c r="C2325" s="242" t="s">
        <v>1256</v>
      </c>
      <c r="D2325" s="244">
        <v>349.37</v>
      </c>
    </row>
    <row r="2326" spans="1:4" x14ac:dyDescent="0.25">
      <c r="A2326" s="243">
        <v>102481</v>
      </c>
      <c r="B2326" s="242" t="s">
        <v>13928</v>
      </c>
      <c r="C2326" s="242" t="s">
        <v>1256</v>
      </c>
      <c r="D2326" s="244">
        <v>381.54</v>
      </c>
    </row>
    <row r="2327" spans="1:4" x14ac:dyDescent="0.25">
      <c r="A2327" s="243">
        <v>102482</v>
      </c>
      <c r="B2327" s="242" t="s">
        <v>13929</v>
      </c>
      <c r="C2327" s="242" t="s">
        <v>1256</v>
      </c>
      <c r="D2327" s="244">
        <v>408.28</v>
      </c>
    </row>
    <row r="2328" spans="1:4" x14ac:dyDescent="0.25">
      <c r="A2328" s="243">
        <v>102483</v>
      </c>
      <c r="B2328" s="242" t="s">
        <v>13930</v>
      </c>
      <c r="C2328" s="242" t="s">
        <v>1256</v>
      </c>
      <c r="D2328" s="244">
        <v>433.64</v>
      </c>
    </row>
    <row r="2329" spans="1:4" x14ac:dyDescent="0.25">
      <c r="A2329" s="243">
        <v>102484</v>
      </c>
      <c r="B2329" s="242" t="s">
        <v>13931</v>
      </c>
      <c r="C2329" s="242" t="s">
        <v>1256</v>
      </c>
      <c r="D2329" s="244">
        <v>488.83</v>
      </c>
    </row>
    <row r="2330" spans="1:4" x14ac:dyDescent="0.25">
      <c r="A2330" s="243">
        <v>102485</v>
      </c>
      <c r="B2330" s="242" t="s">
        <v>13932</v>
      </c>
      <c r="C2330" s="242" t="s">
        <v>1256</v>
      </c>
      <c r="D2330" s="244">
        <v>358.33</v>
      </c>
    </row>
    <row r="2331" spans="1:4" x14ac:dyDescent="0.25">
      <c r="A2331" s="243">
        <v>102486</v>
      </c>
      <c r="B2331" s="242" t="s">
        <v>13933</v>
      </c>
      <c r="C2331" s="242" t="s">
        <v>1256</v>
      </c>
      <c r="D2331" s="244">
        <v>391.42</v>
      </c>
    </row>
    <row r="2332" spans="1:4" x14ac:dyDescent="0.25">
      <c r="A2332" s="243">
        <v>102487</v>
      </c>
      <c r="B2332" s="242" t="s">
        <v>13934</v>
      </c>
      <c r="C2332" s="242" t="s">
        <v>1256</v>
      </c>
      <c r="D2332" s="244">
        <v>422.92</v>
      </c>
    </row>
    <row r="2333" spans="1:4" x14ac:dyDescent="0.25">
      <c r="A2333" s="243">
        <v>101963</v>
      </c>
      <c r="B2333" s="242" t="s">
        <v>11227</v>
      </c>
      <c r="C2333" s="242" t="s">
        <v>337</v>
      </c>
      <c r="D2333" s="244">
        <v>158.47</v>
      </c>
    </row>
    <row r="2334" spans="1:4" x14ac:dyDescent="0.25">
      <c r="A2334" s="243">
        <v>101964</v>
      </c>
      <c r="B2334" s="242" t="s">
        <v>11228</v>
      </c>
      <c r="C2334" s="242" t="s">
        <v>337</v>
      </c>
      <c r="D2334" s="244">
        <v>146.59</v>
      </c>
    </row>
    <row r="2335" spans="1:4" x14ac:dyDescent="0.25">
      <c r="A2335" s="243">
        <v>101165</v>
      </c>
      <c r="B2335" s="242" t="s">
        <v>11229</v>
      </c>
      <c r="C2335" s="242" t="s">
        <v>1256</v>
      </c>
      <c r="D2335" s="244">
        <v>674.78</v>
      </c>
    </row>
    <row r="2336" spans="1:4" x14ac:dyDescent="0.25">
      <c r="A2336" s="243">
        <v>101166</v>
      </c>
      <c r="B2336" s="242" t="s">
        <v>11230</v>
      </c>
      <c r="C2336" s="242" t="s">
        <v>1256</v>
      </c>
      <c r="D2336" s="244">
        <v>555.27</v>
      </c>
    </row>
    <row r="2337" spans="1:4" x14ac:dyDescent="0.25">
      <c r="A2337" s="243">
        <v>98576</v>
      </c>
      <c r="B2337" s="242" t="s">
        <v>1602</v>
      </c>
      <c r="C2337" s="242" t="s">
        <v>187</v>
      </c>
      <c r="D2337" s="244">
        <v>20.56</v>
      </c>
    </row>
    <row r="2338" spans="1:4" x14ac:dyDescent="0.25">
      <c r="A2338" s="243">
        <v>93182</v>
      </c>
      <c r="B2338" s="242" t="s">
        <v>1603</v>
      </c>
      <c r="C2338" s="242" t="s">
        <v>187</v>
      </c>
      <c r="D2338" s="244">
        <v>34.03</v>
      </c>
    </row>
    <row r="2339" spans="1:4" x14ac:dyDescent="0.25">
      <c r="A2339" s="243">
        <v>93183</v>
      </c>
      <c r="B2339" s="242" t="s">
        <v>1604</v>
      </c>
      <c r="C2339" s="242" t="s">
        <v>187</v>
      </c>
      <c r="D2339" s="244">
        <v>44.74</v>
      </c>
    </row>
    <row r="2340" spans="1:4" x14ac:dyDescent="0.25">
      <c r="A2340" s="243">
        <v>93184</v>
      </c>
      <c r="B2340" s="242" t="s">
        <v>1605</v>
      </c>
      <c r="C2340" s="242" t="s">
        <v>187</v>
      </c>
      <c r="D2340" s="244">
        <v>24.81</v>
      </c>
    </row>
    <row r="2341" spans="1:4" x14ac:dyDescent="0.25">
      <c r="A2341" s="243">
        <v>93185</v>
      </c>
      <c r="B2341" s="242" t="s">
        <v>1606</v>
      </c>
      <c r="C2341" s="242" t="s">
        <v>187</v>
      </c>
      <c r="D2341" s="244">
        <v>44.18</v>
      </c>
    </row>
    <row r="2342" spans="1:4" x14ac:dyDescent="0.25">
      <c r="A2342" s="243">
        <v>93186</v>
      </c>
      <c r="B2342" s="242" t="s">
        <v>1607</v>
      </c>
      <c r="C2342" s="242" t="s">
        <v>187</v>
      </c>
      <c r="D2342" s="244">
        <v>58.61</v>
      </c>
    </row>
    <row r="2343" spans="1:4" x14ac:dyDescent="0.25">
      <c r="A2343" s="243">
        <v>93187</v>
      </c>
      <c r="B2343" s="242" t="s">
        <v>1608</v>
      </c>
      <c r="C2343" s="242" t="s">
        <v>187</v>
      </c>
      <c r="D2343" s="244">
        <v>68.540000000000006</v>
      </c>
    </row>
    <row r="2344" spans="1:4" x14ac:dyDescent="0.25">
      <c r="A2344" s="243">
        <v>93188</v>
      </c>
      <c r="B2344" s="242" t="s">
        <v>1609</v>
      </c>
      <c r="C2344" s="242" t="s">
        <v>187</v>
      </c>
      <c r="D2344" s="244">
        <v>56.16</v>
      </c>
    </row>
    <row r="2345" spans="1:4" x14ac:dyDescent="0.25">
      <c r="A2345" s="243">
        <v>93189</v>
      </c>
      <c r="B2345" s="242" t="s">
        <v>1610</v>
      </c>
      <c r="C2345" s="242" t="s">
        <v>187</v>
      </c>
      <c r="D2345" s="244">
        <v>69.56</v>
      </c>
    </row>
    <row r="2346" spans="1:4" x14ac:dyDescent="0.25">
      <c r="A2346" s="243">
        <v>93190</v>
      </c>
      <c r="B2346" s="242" t="s">
        <v>1611</v>
      </c>
      <c r="C2346" s="242" t="s">
        <v>187</v>
      </c>
      <c r="D2346" s="244">
        <v>37.4</v>
      </c>
    </row>
    <row r="2347" spans="1:4" x14ac:dyDescent="0.25">
      <c r="A2347" s="243">
        <v>93191</v>
      </c>
      <c r="B2347" s="242" t="s">
        <v>1612</v>
      </c>
      <c r="C2347" s="242" t="s">
        <v>187</v>
      </c>
      <c r="D2347" s="244">
        <v>40.75</v>
      </c>
    </row>
    <row r="2348" spans="1:4" x14ac:dyDescent="0.25">
      <c r="A2348" s="243">
        <v>93192</v>
      </c>
      <c r="B2348" s="242" t="s">
        <v>1613</v>
      </c>
      <c r="C2348" s="242" t="s">
        <v>187</v>
      </c>
      <c r="D2348" s="244">
        <v>41.54</v>
      </c>
    </row>
    <row r="2349" spans="1:4" x14ac:dyDescent="0.25">
      <c r="A2349" s="243">
        <v>93193</v>
      </c>
      <c r="B2349" s="242" t="s">
        <v>1614</v>
      </c>
      <c r="C2349" s="242" t="s">
        <v>187</v>
      </c>
      <c r="D2349" s="244">
        <v>41.82</v>
      </c>
    </row>
    <row r="2350" spans="1:4" x14ac:dyDescent="0.25">
      <c r="A2350" s="243">
        <v>93194</v>
      </c>
      <c r="B2350" s="242" t="s">
        <v>1615</v>
      </c>
      <c r="C2350" s="242" t="s">
        <v>187</v>
      </c>
      <c r="D2350" s="244">
        <v>33.49</v>
      </c>
    </row>
    <row r="2351" spans="1:4" x14ac:dyDescent="0.25">
      <c r="A2351" s="243">
        <v>93195</v>
      </c>
      <c r="B2351" s="242" t="s">
        <v>1616</v>
      </c>
      <c r="C2351" s="242" t="s">
        <v>187</v>
      </c>
      <c r="D2351" s="244">
        <v>39.64</v>
      </c>
    </row>
    <row r="2352" spans="1:4" x14ac:dyDescent="0.25">
      <c r="A2352" s="243">
        <v>93196</v>
      </c>
      <c r="B2352" s="242" t="s">
        <v>1617</v>
      </c>
      <c r="C2352" s="242" t="s">
        <v>187</v>
      </c>
      <c r="D2352" s="244">
        <v>55.8</v>
      </c>
    </row>
    <row r="2353" spans="1:4" x14ac:dyDescent="0.25">
      <c r="A2353" s="243">
        <v>93197</v>
      </c>
      <c r="B2353" s="242" t="s">
        <v>1618</v>
      </c>
      <c r="C2353" s="242" t="s">
        <v>187</v>
      </c>
      <c r="D2353" s="244">
        <v>62.05</v>
      </c>
    </row>
    <row r="2354" spans="1:4" x14ac:dyDescent="0.25">
      <c r="A2354" s="243">
        <v>93198</v>
      </c>
      <c r="B2354" s="242" t="s">
        <v>1619</v>
      </c>
      <c r="C2354" s="242" t="s">
        <v>187</v>
      </c>
      <c r="D2354" s="244">
        <v>33.1</v>
      </c>
    </row>
    <row r="2355" spans="1:4" x14ac:dyDescent="0.25">
      <c r="A2355" s="243">
        <v>93199</v>
      </c>
      <c r="B2355" s="242" t="s">
        <v>1620</v>
      </c>
      <c r="C2355" s="242" t="s">
        <v>187</v>
      </c>
      <c r="D2355" s="244">
        <v>32.71</v>
      </c>
    </row>
    <row r="2356" spans="1:4" x14ac:dyDescent="0.25">
      <c r="A2356" s="243">
        <v>93200</v>
      </c>
      <c r="B2356" s="242" t="s">
        <v>1621</v>
      </c>
      <c r="C2356" s="242" t="s">
        <v>187</v>
      </c>
      <c r="D2356" s="244">
        <v>2.21</v>
      </c>
    </row>
    <row r="2357" spans="1:4" x14ac:dyDescent="0.25">
      <c r="A2357" s="243">
        <v>93201</v>
      </c>
      <c r="B2357" s="242" t="s">
        <v>1622</v>
      </c>
      <c r="C2357" s="242" t="s">
        <v>187</v>
      </c>
      <c r="D2357" s="244">
        <v>4.41</v>
      </c>
    </row>
    <row r="2358" spans="1:4" x14ac:dyDescent="0.25">
      <c r="A2358" s="243">
        <v>93202</v>
      </c>
      <c r="B2358" s="242" t="s">
        <v>1623</v>
      </c>
      <c r="C2358" s="242" t="s">
        <v>187</v>
      </c>
      <c r="D2358" s="244">
        <v>21.21</v>
      </c>
    </row>
    <row r="2359" spans="1:4" x14ac:dyDescent="0.25">
      <c r="A2359" s="243">
        <v>93203</v>
      </c>
      <c r="B2359" s="242" t="s">
        <v>1624</v>
      </c>
      <c r="C2359" s="242" t="s">
        <v>187</v>
      </c>
      <c r="D2359" s="244">
        <v>13.49</v>
      </c>
    </row>
    <row r="2360" spans="1:4" x14ac:dyDescent="0.25">
      <c r="A2360" s="243">
        <v>93204</v>
      </c>
      <c r="B2360" s="242" t="s">
        <v>1625</v>
      </c>
      <c r="C2360" s="242" t="s">
        <v>187</v>
      </c>
      <c r="D2360" s="244">
        <v>45.75</v>
      </c>
    </row>
    <row r="2361" spans="1:4" x14ac:dyDescent="0.25">
      <c r="A2361" s="243">
        <v>93205</v>
      </c>
      <c r="B2361" s="242" t="s">
        <v>1626</v>
      </c>
      <c r="C2361" s="242" t="s">
        <v>187</v>
      </c>
      <c r="D2361" s="244">
        <v>34.119999999999997</v>
      </c>
    </row>
    <row r="2362" spans="1:4" x14ac:dyDescent="0.25">
      <c r="A2362" s="243">
        <v>95952</v>
      </c>
      <c r="B2362" s="242" t="s">
        <v>1628</v>
      </c>
      <c r="C2362" s="242" t="s">
        <v>1256</v>
      </c>
      <c r="D2362" s="245">
        <v>2165.0100000000002</v>
      </c>
    </row>
    <row r="2363" spans="1:4" x14ac:dyDescent="0.25">
      <c r="A2363" s="243">
        <v>95953</v>
      </c>
      <c r="B2363" s="242" t="s">
        <v>1629</v>
      </c>
      <c r="C2363" s="242" t="s">
        <v>1256</v>
      </c>
      <c r="D2363" s="245">
        <v>3184.39</v>
      </c>
    </row>
    <row r="2364" spans="1:4" x14ac:dyDescent="0.25">
      <c r="A2364" s="243">
        <v>95954</v>
      </c>
      <c r="B2364" s="242" t="s">
        <v>1630</v>
      </c>
      <c r="C2364" s="242" t="s">
        <v>1256</v>
      </c>
      <c r="D2364" s="245">
        <v>2381.9899999999998</v>
      </c>
    </row>
    <row r="2365" spans="1:4" x14ac:dyDescent="0.25">
      <c r="A2365" s="243">
        <v>95955</v>
      </c>
      <c r="B2365" s="242" t="s">
        <v>1631</v>
      </c>
      <c r="C2365" s="242" t="s">
        <v>1256</v>
      </c>
      <c r="D2365" s="245">
        <v>2823.37</v>
      </c>
    </row>
    <row r="2366" spans="1:4" x14ac:dyDescent="0.25">
      <c r="A2366" s="243">
        <v>95956</v>
      </c>
      <c r="B2366" s="242" t="s">
        <v>1632</v>
      </c>
      <c r="C2366" s="242" t="s">
        <v>1256</v>
      </c>
      <c r="D2366" s="245">
        <v>2298.56</v>
      </c>
    </row>
    <row r="2367" spans="1:4" x14ac:dyDescent="0.25">
      <c r="A2367" s="243">
        <v>95957</v>
      </c>
      <c r="B2367" s="242" t="s">
        <v>1633</v>
      </c>
      <c r="C2367" s="242" t="s">
        <v>1256</v>
      </c>
      <c r="D2367" s="245">
        <v>3090.75</v>
      </c>
    </row>
    <row r="2368" spans="1:4" x14ac:dyDescent="0.25">
      <c r="A2368" s="243">
        <v>95969</v>
      </c>
      <c r="B2368" s="242" t="s">
        <v>1634</v>
      </c>
      <c r="C2368" s="242" t="s">
        <v>1256</v>
      </c>
      <c r="D2368" s="245">
        <v>2748.99</v>
      </c>
    </row>
    <row r="2369" spans="1:4" x14ac:dyDescent="0.25">
      <c r="A2369" s="243">
        <v>97733</v>
      </c>
      <c r="B2369" s="242" t="s">
        <v>1635</v>
      </c>
      <c r="C2369" s="242" t="s">
        <v>1256</v>
      </c>
      <c r="D2369" s="245">
        <v>2661.89</v>
      </c>
    </row>
    <row r="2370" spans="1:4" x14ac:dyDescent="0.25">
      <c r="A2370" s="243">
        <v>97734</v>
      </c>
      <c r="B2370" s="242" t="s">
        <v>1636</v>
      </c>
      <c r="C2370" s="242" t="s">
        <v>1256</v>
      </c>
      <c r="D2370" s="245">
        <v>2255.35</v>
      </c>
    </row>
    <row r="2371" spans="1:4" x14ac:dyDescent="0.25">
      <c r="A2371" s="243">
        <v>97735</v>
      </c>
      <c r="B2371" s="242" t="s">
        <v>1637</v>
      </c>
      <c r="C2371" s="242" t="s">
        <v>1256</v>
      </c>
      <c r="D2371" s="245">
        <v>1930.43</v>
      </c>
    </row>
    <row r="2372" spans="1:4" x14ac:dyDescent="0.25">
      <c r="A2372" s="243">
        <v>97736</v>
      </c>
      <c r="B2372" s="242" t="s">
        <v>1638</v>
      </c>
      <c r="C2372" s="242" t="s">
        <v>1256</v>
      </c>
      <c r="D2372" s="245">
        <v>1356.73</v>
      </c>
    </row>
    <row r="2373" spans="1:4" x14ac:dyDescent="0.25">
      <c r="A2373" s="243">
        <v>97737</v>
      </c>
      <c r="B2373" s="242" t="s">
        <v>1639</v>
      </c>
      <c r="C2373" s="242" t="s">
        <v>1256</v>
      </c>
      <c r="D2373" s="245">
        <v>2879.73</v>
      </c>
    </row>
    <row r="2374" spans="1:4" x14ac:dyDescent="0.25">
      <c r="A2374" s="243">
        <v>97738</v>
      </c>
      <c r="B2374" s="242" t="s">
        <v>1640</v>
      </c>
      <c r="C2374" s="242" t="s">
        <v>1256</v>
      </c>
      <c r="D2374" s="245">
        <v>3359.47</v>
      </c>
    </row>
    <row r="2375" spans="1:4" x14ac:dyDescent="0.25">
      <c r="A2375" s="243">
        <v>97739</v>
      </c>
      <c r="B2375" s="242" t="s">
        <v>1641</v>
      </c>
      <c r="C2375" s="242" t="s">
        <v>1256</v>
      </c>
      <c r="D2375" s="245">
        <v>2173.15</v>
      </c>
    </row>
    <row r="2376" spans="1:4" x14ac:dyDescent="0.25">
      <c r="A2376" s="243">
        <v>97740</v>
      </c>
      <c r="B2376" s="242" t="s">
        <v>1642</v>
      </c>
      <c r="C2376" s="242" t="s">
        <v>1256</v>
      </c>
      <c r="D2376" s="245">
        <v>1749.83</v>
      </c>
    </row>
    <row r="2377" spans="1:4" x14ac:dyDescent="0.25">
      <c r="A2377" s="243">
        <v>98615</v>
      </c>
      <c r="B2377" s="242" t="s">
        <v>1643</v>
      </c>
      <c r="C2377" s="242" t="s">
        <v>337</v>
      </c>
      <c r="D2377" s="244">
        <v>110.95</v>
      </c>
    </row>
    <row r="2378" spans="1:4" x14ac:dyDescent="0.25">
      <c r="A2378" s="243">
        <v>98616</v>
      </c>
      <c r="B2378" s="242" t="s">
        <v>1644</v>
      </c>
      <c r="C2378" s="242" t="s">
        <v>337</v>
      </c>
      <c r="D2378" s="244">
        <v>89.62</v>
      </c>
    </row>
    <row r="2379" spans="1:4" x14ac:dyDescent="0.25">
      <c r="A2379" s="243">
        <v>98617</v>
      </c>
      <c r="B2379" s="242" t="s">
        <v>1645</v>
      </c>
      <c r="C2379" s="242" t="s">
        <v>337</v>
      </c>
      <c r="D2379" s="244">
        <v>84</v>
      </c>
    </row>
    <row r="2380" spans="1:4" x14ac:dyDescent="0.25">
      <c r="A2380" s="243">
        <v>98618</v>
      </c>
      <c r="B2380" s="242" t="s">
        <v>1646</v>
      </c>
      <c r="C2380" s="242" t="s">
        <v>337</v>
      </c>
      <c r="D2380" s="244">
        <v>114.68</v>
      </c>
    </row>
    <row r="2381" spans="1:4" x14ac:dyDescent="0.25">
      <c r="A2381" s="243">
        <v>98619</v>
      </c>
      <c r="B2381" s="242" t="s">
        <v>1647</v>
      </c>
      <c r="C2381" s="242" t="s">
        <v>337</v>
      </c>
      <c r="D2381" s="244">
        <v>106.13</v>
      </c>
    </row>
    <row r="2382" spans="1:4" x14ac:dyDescent="0.25">
      <c r="A2382" s="243">
        <v>98620</v>
      </c>
      <c r="B2382" s="242" t="s">
        <v>1648</v>
      </c>
      <c r="C2382" s="242" t="s">
        <v>337</v>
      </c>
      <c r="D2382" s="244">
        <v>101.82</v>
      </c>
    </row>
    <row r="2383" spans="1:4" x14ac:dyDescent="0.25">
      <c r="A2383" s="243">
        <v>98621</v>
      </c>
      <c r="B2383" s="242" t="s">
        <v>1649</v>
      </c>
      <c r="C2383" s="242" t="s">
        <v>337</v>
      </c>
      <c r="D2383" s="244">
        <v>132.34</v>
      </c>
    </row>
    <row r="2384" spans="1:4" x14ac:dyDescent="0.25">
      <c r="A2384" s="243">
        <v>98622</v>
      </c>
      <c r="B2384" s="242" t="s">
        <v>1650</v>
      </c>
      <c r="C2384" s="242" t="s">
        <v>337</v>
      </c>
      <c r="D2384" s="244">
        <v>125.47</v>
      </c>
    </row>
    <row r="2385" spans="1:4" x14ac:dyDescent="0.25">
      <c r="A2385" s="243">
        <v>98623</v>
      </c>
      <c r="B2385" s="242" t="s">
        <v>1651</v>
      </c>
      <c r="C2385" s="242" t="s">
        <v>337</v>
      </c>
      <c r="D2385" s="244">
        <v>121.94</v>
      </c>
    </row>
    <row r="2386" spans="1:4" x14ac:dyDescent="0.25">
      <c r="A2386" s="243">
        <v>98624</v>
      </c>
      <c r="B2386" s="242" t="s">
        <v>1652</v>
      </c>
      <c r="C2386" s="242" t="s">
        <v>337</v>
      </c>
      <c r="D2386" s="244">
        <v>151.08000000000001</v>
      </c>
    </row>
    <row r="2387" spans="1:4" x14ac:dyDescent="0.25">
      <c r="A2387" s="243">
        <v>98625</v>
      </c>
      <c r="B2387" s="242" t="s">
        <v>1653</v>
      </c>
      <c r="C2387" s="242" t="s">
        <v>337</v>
      </c>
      <c r="D2387" s="244">
        <v>145.25</v>
      </c>
    </row>
    <row r="2388" spans="1:4" x14ac:dyDescent="0.25">
      <c r="A2388" s="243">
        <v>98626</v>
      </c>
      <c r="B2388" s="242" t="s">
        <v>1654</v>
      </c>
      <c r="C2388" s="242" t="s">
        <v>337</v>
      </c>
      <c r="D2388" s="244">
        <v>142.19999999999999</v>
      </c>
    </row>
    <row r="2389" spans="1:4" x14ac:dyDescent="0.25">
      <c r="A2389" s="243">
        <v>98655</v>
      </c>
      <c r="B2389" s="242" t="s">
        <v>1655</v>
      </c>
      <c r="C2389" s="242" t="s">
        <v>187</v>
      </c>
      <c r="D2389" s="244">
        <v>602.88</v>
      </c>
    </row>
    <row r="2390" spans="1:4" x14ac:dyDescent="0.25">
      <c r="A2390" s="243">
        <v>98656</v>
      </c>
      <c r="B2390" s="242" t="s">
        <v>1656</v>
      </c>
      <c r="C2390" s="242" t="s">
        <v>187</v>
      </c>
      <c r="D2390" s="244">
        <v>609.28</v>
      </c>
    </row>
    <row r="2391" spans="1:4" x14ac:dyDescent="0.25">
      <c r="A2391" s="243">
        <v>98657</v>
      </c>
      <c r="B2391" s="242" t="s">
        <v>1657</v>
      </c>
      <c r="C2391" s="242" t="s">
        <v>187</v>
      </c>
      <c r="D2391" s="244">
        <v>615.70000000000005</v>
      </c>
    </row>
    <row r="2392" spans="1:4" x14ac:dyDescent="0.25">
      <c r="A2392" s="243">
        <v>98658</v>
      </c>
      <c r="B2392" s="242" t="s">
        <v>1658</v>
      </c>
      <c r="C2392" s="242" t="s">
        <v>187</v>
      </c>
      <c r="D2392" s="244">
        <v>622.11</v>
      </c>
    </row>
    <row r="2393" spans="1:4" x14ac:dyDescent="0.25">
      <c r="A2393" s="243">
        <v>98659</v>
      </c>
      <c r="B2393" s="242" t="s">
        <v>1659</v>
      </c>
      <c r="C2393" s="242" t="s">
        <v>187</v>
      </c>
      <c r="D2393" s="244">
        <v>634.91999999999996</v>
      </c>
    </row>
    <row r="2394" spans="1:4" x14ac:dyDescent="0.25">
      <c r="A2394" s="243">
        <v>98746</v>
      </c>
      <c r="B2394" s="242" t="s">
        <v>1660</v>
      </c>
      <c r="C2394" s="242" t="s">
        <v>187</v>
      </c>
      <c r="D2394" s="244">
        <v>39.89</v>
      </c>
    </row>
    <row r="2395" spans="1:4" x14ac:dyDescent="0.25">
      <c r="A2395" s="243">
        <v>98749</v>
      </c>
      <c r="B2395" s="242" t="s">
        <v>1661</v>
      </c>
      <c r="C2395" s="242" t="s">
        <v>187</v>
      </c>
      <c r="D2395" s="244">
        <v>46.79</v>
      </c>
    </row>
    <row r="2396" spans="1:4" x14ac:dyDescent="0.25">
      <c r="A2396" s="243">
        <v>98750</v>
      </c>
      <c r="B2396" s="242" t="s">
        <v>1662</v>
      </c>
      <c r="C2396" s="242" t="s">
        <v>187</v>
      </c>
      <c r="D2396" s="244">
        <v>55.08</v>
      </c>
    </row>
    <row r="2397" spans="1:4" x14ac:dyDescent="0.25">
      <c r="A2397" s="243">
        <v>98751</v>
      </c>
      <c r="B2397" s="242" t="s">
        <v>1663</v>
      </c>
      <c r="C2397" s="242" t="s">
        <v>187</v>
      </c>
      <c r="D2397" s="244">
        <v>76.650000000000006</v>
      </c>
    </row>
    <row r="2398" spans="1:4" x14ac:dyDescent="0.25">
      <c r="A2398" s="243">
        <v>98752</v>
      </c>
      <c r="B2398" s="242" t="s">
        <v>1664</v>
      </c>
      <c r="C2398" s="242" t="s">
        <v>187</v>
      </c>
      <c r="D2398" s="244">
        <v>102.51</v>
      </c>
    </row>
    <row r="2399" spans="1:4" x14ac:dyDescent="0.25">
      <c r="A2399" s="243">
        <v>98753</v>
      </c>
      <c r="B2399" s="242" t="s">
        <v>1665</v>
      </c>
      <c r="C2399" s="242" t="s">
        <v>187</v>
      </c>
      <c r="D2399" s="244">
        <v>134.57</v>
      </c>
    </row>
    <row r="2400" spans="1:4" x14ac:dyDescent="0.25">
      <c r="A2400" s="243">
        <v>100763</v>
      </c>
      <c r="B2400" s="242" t="s">
        <v>11231</v>
      </c>
      <c r="C2400" s="242" t="s">
        <v>322</v>
      </c>
      <c r="D2400" s="244">
        <v>16.03</v>
      </c>
    </row>
    <row r="2401" spans="1:4" x14ac:dyDescent="0.25">
      <c r="A2401" s="243">
        <v>100764</v>
      </c>
      <c r="B2401" s="242" t="s">
        <v>11232</v>
      </c>
      <c r="C2401" s="242" t="s">
        <v>322</v>
      </c>
      <c r="D2401" s="244">
        <v>15.91</v>
      </c>
    </row>
    <row r="2402" spans="1:4" x14ac:dyDescent="0.25">
      <c r="A2402" s="243">
        <v>100765</v>
      </c>
      <c r="B2402" s="242" t="s">
        <v>11233</v>
      </c>
      <c r="C2402" s="242" t="s">
        <v>322</v>
      </c>
      <c r="D2402" s="244">
        <v>15.6</v>
      </c>
    </row>
    <row r="2403" spans="1:4" x14ac:dyDescent="0.25">
      <c r="A2403" s="243">
        <v>100766</v>
      </c>
      <c r="B2403" s="242" t="s">
        <v>13935</v>
      </c>
      <c r="C2403" s="242" t="s">
        <v>322</v>
      </c>
      <c r="D2403" s="244">
        <v>15.75</v>
      </c>
    </row>
    <row r="2404" spans="1:4" x14ac:dyDescent="0.25">
      <c r="A2404" s="243">
        <v>100767</v>
      </c>
      <c r="B2404" s="242" t="s">
        <v>11234</v>
      </c>
      <c r="C2404" s="242" t="s">
        <v>322</v>
      </c>
      <c r="D2404" s="244">
        <v>14.54</v>
      </c>
    </row>
    <row r="2405" spans="1:4" x14ac:dyDescent="0.25">
      <c r="A2405" s="243">
        <v>100768</v>
      </c>
      <c r="B2405" s="242" t="s">
        <v>13936</v>
      </c>
      <c r="C2405" s="242" t="s">
        <v>322</v>
      </c>
      <c r="D2405" s="244">
        <v>17.37</v>
      </c>
    </row>
    <row r="2406" spans="1:4" x14ac:dyDescent="0.25">
      <c r="A2406" s="243">
        <v>100769</v>
      </c>
      <c r="B2406" s="242" t="s">
        <v>11235</v>
      </c>
      <c r="C2406" s="242" t="s">
        <v>322</v>
      </c>
      <c r="D2406" s="244">
        <v>20.29</v>
      </c>
    </row>
    <row r="2407" spans="1:4" x14ac:dyDescent="0.25">
      <c r="A2407" s="243">
        <v>100770</v>
      </c>
      <c r="B2407" s="242" t="s">
        <v>13937</v>
      </c>
      <c r="C2407" s="242" t="s">
        <v>322</v>
      </c>
      <c r="D2407" s="244">
        <v>19.739999999999998</v>
      </c>
    </row>
    <row r="2408" spans="1:4" x14ac:dyDescent="0.25">
      <c r="A2408" s="243">
        <v>100771</v>
      </c>
      <c r="B2408" s="242" t="s">
        <v>11236</v>
      </c>
      <c r="C2408" s="242" t="s">
        <v>322</v>
      </c>
      <c r="D2408" s="244">
        <v>22.44</v>
      </c>
    </row>
    <row r="2409" spans="1:4" x14ac:dyDescent="0.25">
      <c r="A2409" s="243">
        <v>100772</v>
      </c>
      <c r="B2409" s="242" t="s">
        <v>13938</v>
      </c>
      <c r="C2409" s="242" t="s">
        <v>322</v>
      </c>
      <c r="D2409" s="244">
        <v>14.67</v>
      </c>
    </row>
    <row r="2410" spans="1:4" x14ac:dyDescent="0.25">
      <c r="A2410" s="243">
        <v>100773</v>
      </c>
      <c r="B2410" s="242" t="s">
        <v>11237</v>
      </c>
      <c r="C2410" s="242" t="s">
        <v>322</v>
      </c>
      <c r="D2410" s="244">
        <v>18.489999999999998</v>
      </c>
    </row>
    <row r="2411" spans="1:4" x14ac:dyDescent="0.25">
      <c r="A2411" s="243">
        <v>100774</v>
      </c>
      <c r="B2411" s="242" t="s">
        <v>11238</v>
      </c>
      <c r="C2411" s="242" t="s">
        <v>322</v>
      </c>
      <c r="D2411" s="244">
        <v>12.06</v>
      </c>
    </row>
    <row r="2412" spans="1:4" x14ac:dyDescent="0.25">
      <c r="A2412" s="243">
        <v>100775</v>
      </c>
      <c r="B2412" s="242" t="s">
        <v>11239</v>
      </c>
      <c r="C2412" s="242" t="s">
        <v>322</v>
      </c>
      <c r="D2412" s="244">
        <v>13.56</v>
      </c>
    </row>
    <row r="2413" spans="1:4" x14ac:dyDescent="0.25">
      <c r="A2413" s="243">
        <v>100776</v>
      </c>
      <c r="B2413" s="242" t="s">
        <v>11240</v>
      </c>
      <c r="C2413" s="242" t="s">
        <v>322</v>
      </c>
      <c r="D2413" s="244">
        <v>18.52</v>
      </c>
    </row>
    <row r="2414" spans="1:4" x14ac:dyDescent="0.25">
      <c r="A2414" s="243">
        <v>100777</v>
      </c>
      <c r="B2414" s="242" t="s">
        <v>11241</v>
      </c>
      <c r="C2414" s="242" t="s">
        <v>322</v>
      </c>
      <c r="D2414" s="244">
        <v>14.28</v>
      </c>
    </row>
    <row r="2415" spans="1:4" x14ac:dyDescent="0.25">
      <c r="A2415" s="243">
        <v>100778</v>
      </c>
      <c r="B2415" s="242" t="s">
        <v>11242</v>
      </c>
      <c r="C2415" s="242" t="s">
        <v>322</v>
      </c>
      <c r="D2415" s="244">
        <v>10.68</v>
      </c>
    </row>
    <row r="2416" spans="1:4" x14ac:dyDescent="0.25">
      <c r="A2416" s="243">
        <v>98560</v>
      </c>
      <c r="B2416" s="242" t="s">
        <v>1666</v>
      </c>
      <c r="C2416" s="242" t="s">
        <v>337</v>
      </c>
      <c r="D2416" s="244">
        <v>34.5</v>
      </c>
    </row>
    <row r="2417" spans="1:4" x14ac:dyDescent="0.25">
      <c r="A2417" s="243">
        <v>98561</v>
      </c>
      <c r="B2417" s="242" t="s">
        <v>1667</v>
      </c>
      <c r="C2417" s="242" t="s">
        <v>337</v>
      </c>
      <c r="D2417" s="244">
        <v>30.17</v>
      </c>
    </row>
    <row r="2418" spans="1:4" x14ac:dyDescent="0.25">
      <c r="A2418" s="243">
        <v>98562</v>
      </c>
      <c r="B2418" s="242" t="s">
        <v>1668</v>
      </c>
      <c r="C2418" s="242" t="s">
        <v>337</v>
      </c>
      <c r="D2418" s="244">
        <v>30.99</v>
      </c>
    </row>
    <row r="2419" spans="1:4" x14ac:dyDescent="0.25">
      <c r="A2419" s="243">
        <v>98555</v>
      </c>
      <c r="B2419" s="242" t="s">
        <v>5347</v>
      </c>
      <c r="C2419" s="242" t="s">
        <v>337</v>
      </c>
      <c r="D2419" s="244">
        <v>19.62</v>
      </c>
    </row>
    <row r="2420" spans="1:4" x14ac:dyDescent="0.25">
      <c r="A2420" s="243">
        <v>98556</v>
      </c>
      <c r="B2420" s="242" t="s">
        <v>5348</v>
      </c>
      <c r="C2420" s="242" t="s">
        <v>337</v>
      </c>
      <c r="D2420" s="244">
        <v>38.770000000000003</v>
      </c>
    </row>
    <row r="2421" spans="1:4" x14ac:dyDescent="0.25">
      <c r="A2421" s="243">
        <v>98558</v>
      </c>
      <c r="B2421" s="242" t="s">
        <v>5349</v>
      </c>
      <c r="C2421" s="242" t="s">
        <v>239</v>
      </c>
      <c r="D2421" s="244">
        <v>6.04</v>
      </c>
    </row>
    <row r="2422" spans="1:4" x14ac:dyDescent="0.25">
      <c r="A2422" s="243">
        <v>98559</v>
      </c>
      <c r="B2422" s="242" t="s">
        <v>1669</v>
      </c>
      <c r="C2422" s="242" t="s">
        <v>187</v>
      </c>
      <c r="D2422" s="244">
        <v>3.95</v>
      </c>
    </row>
    <row r="2423" spans="1:4" x14ac:dyDescent="0.25">
      <c r="A2423" s="283">
        <v>98546</v>
      </c>
      <c r="B2423" s="284" t="s">
        <v>1670</v>
      </c>
      <c r="C2423" s="284" t="s">
        <v>337</v>
      </c>
      <c r="D2423" s="285">
        <v>91.15</v>
      </c>
    </row>
    <row r="2424" spans="1:4" x14ac:dyDescent="0.25">
      <c r="A2424" s="243">
        <v>98547</v>
      </c>
      <c r="B2424" s="242" t="s">
        <v>1671</v>
      </c>
      <c r="C2424" s="242" t="s">
        <v>337</v>
      </c>
      <c r="D2424" s="244">
        <v>173.07</v>
      </c>
    </row>
    <row r="2425" spans="1:4" x14ac:dyDescent="0.25">
      <c r="A2425" s="243">
        <v>98553</v>
      </c>
      <c r="B2425" s="242" t="s">
        <v>11243</v>
      </c>
      <c r="C2425" s="242" t="s">
        <v>337</v>
      </c>
      <c r="D2425" s="244">
        <v>100.75</v>
      </c>
    </row>
    <row r="2426" spans="1:4" x14ac:dyDescent="0.25">
      <c r="A2426" s="243">
        <v>98554</v>
      </c>
      <c r="B2426" s="242" t="s">
        <v>11244</v>
      </c>
      <c r="C2426" s="242" t="s">
        <v>337</v>
      </c>
      <c r="D2426" s="244">
        <v>33.64</v>
      </c>
    </row>
    <row r="2427" spans="1:4" x14ac:dyDescent="0.25">
      <c r="A2427" s="243">
        <v>98557</v>
      </c>
      <c r="B2427" s="242" t="s">
        <v>1672</v>
      </c>
      <c r="C2427" s="242" t="s">
        <v>337</v>
      </c>
      <c r="D2427" s="244">
        <v>34.57</v>
      </c>
    </row>
    <row r="2428" spans="1:4" x14ac:dyDescent="0.25">
      <c r="A2428" s="243">
        <v>98563</v>
      </c>
      <c r="B2428" s="242" t="s">
        <v>1673</v>
      </c>
      <c r="C2428" s="242" t="s">
        <v>337</v>
      </c>
      <c r="D2428" s="244">
        <v>26.04</v>
      </c>
    </row>
    <row r="2429" spans="1:4" x14ac:dyDescent="0.25">
      <c r="A2429" s="243">
        <v>98564</v>
      </c>
      <c r="B2429" s="242" t="s">
        <v>1674</v>
      </c>
      <c r="C2429" s="242" t="s">
        <v>337</v>
      </c>
      <c r="D2429" s="244">
        <v>37.47</v>
      </c>
    </row>
    <row r="2430" spans="1:4" x14ac:dyDescent="0.25">
      <c r="A2430" s="243">
        <v>98565</v>
      </c>
      <c r="B2430" s="242" t="s">
        <v>1675</v>
      </c>
      <c r="C2430" s="242" t="s">
        <v>337</v>
      </c>
      <c r="D2430" s="244">
        <v>37.119999999999997</v>
      </c>
    </row>
    <row r="2431" spans="1:4" x14ac:dyDescent="0.25">
      <c r="A2431" s="243">
        <v>98566</v>
      </c>
      <c r="B2431" s="242" t="s">
        <v>1676</v>
      </c>
      <c r="C2431" s="242" t="s">
        <v>337</v>
      </c>
      <c r="D2431" s="244">
        <v>48.55</v>
      </c>
    </row>
    <row r="2432" spans="1:4" x14ac:dyDescent="0.25">
      <c r="A2432" s="243">
        <v>98567</v>
      </c>
      <c r="B2432" s="242" t="s">
        <v>1677</v>
      </c>
      <c r="C2432" s="242" t="s">
        <v>337</v>
      </c>
      <c r="D2432" s="244">
        <v>47.6</v>
      </c>
    </row>
    <row r="2433" spans="1:4" x14ac:dyDescent="0.25">
      <c r="A2433" s="243">
        <v>98568</v>
      </c>
      <c r="B2433" s="242" t="s">
        <v>1678</v>
      </c>
      <c r="C2433" s="242" t="s">
        <v>337</v>
      </c>
      <c r="D2433" s="244">
        <v>59.01</v>
      </c>
    </row>
    <row r="2434" spans="1:4" x14ac:dyDescent="0.25">
      <c r="A2434" s="243">
        <v>98569</v>
      </c>
      <c r="B2434" s="242" t="s">
        <v>1679</v>
      </c>
      <c r="C2434" s="242" t="s">
        <v>337</v>
      </c>
      <c r="D2434" s="244">
        <v>58.66</v>
      </c>
    </row>
    <row r="2435" spans="1:4" x14ac:dyDescent="0.25">
      <c r="A2435" s="243">
        <v>98570</v>
      </c>
      <c r="B2435" s="242" t="s">
        <v>1680</v>
      </c>
      <c r="C2435" s="242" t="s">
        <v>337</v>
      </c>
      <c r="D2435" s="244">
        <v>70.11</v>
      </c>
    </row>
    <row r="2436" spans="1:4" x14ac:dyDescent="0.25">
      <c r="A2436" s="243">
        <v>98571</v>
      </c>
      <c r="B2436" s="242" t="s">
        <v>1681</v>
      </c>
      <c r="C2436" s="242" t="s">
        <v>337</v>
      </c>
      <c r="D2436" s="244">
        <v>32.71</v>
      </c>
    </row>
    <row r="2437" spans="1:4" x14ac:dyDescent="0.25">
      <c r="A2437" s="243">
        <v>98572</v>
      </c>
      <c r="B2437" s="242" t="s">
        <v>1682</v>
      </c>
      <c r="C2437" s="242" t="s">
        <v>337</v>
      </c>
      <c r="D2437" s="244">
        <v>40.17</v>
      </c>
    </row>
    <row r="2438" spans="1:4" x14ac:dyDescent="0.25">
      <c r="A2438" s="243">
        <v>98573</v>
      </c>
      <c r="B2438" s="242" t="s">
        <v>1683</v>
      </c>
      <c r="C2438" s="242" t="s">
        <v>337</v>
      </c>
      <c r="D2438" s="244">
        <v>51.33</v>
      </c>
    </row>
    <row r="2439" spans="1:4" x14ac:dyDescent="0.25">
      <c r="A2439" s="243">
        <v>91831</v>
      </c>
      <c r="B2439" s="242" t="s">
        <v>1684</v>
      </c>
      <c r="C2439" s="242" t="s">
        <v>187</v>
      </c>
      <c r="D2439" s="244">
        <v>5.78</v>
      </c>
    </row>
    <row r="2440" spans="1:4" x14ac:dyDescent="0.25">
      <c r="A2440" s="243">
        <v>91833</v>
      </c>
      <c r="B2440" s="242" t="s">
        <v>5350</v>
      </c>
      <c r="C2440" s="242" t="s">
        <v>187</v>
      </c>
      <c r="D2440" s="244">
        <v>6.15</v>
      </c>
    </row>
    <row r="2441" spans="1:4" x14ac:dyDescent="0.25">
      <c r="A2441" s="243">
        <v>91834</v>
      </c>
      <c r="B2441" s="242" t="s">
        <v>1685</v>
      </c>
      <c r="C2441" s="242" t="s">
        <v>187</v>
      </c>
      <c r="D2441" s="244">
        <v>6.41</v>
      </c>
    </row>
    <row r="2442" spans="1:4" x14ac:dyDescent="0.25">
      <c r="A2442" s="243">
        <v>91835</v>
      </c>
      <c r="B2442" s="242" t="s">
        <v>5351</v>
      </c>
      <c r="C2442" s="242" t="s">
        <v>187</v>
      </c>
      <c r="D2442" s="244">
        <v>7.33</v>
      </c>
    </row>
    <row r="2443" spans="1:4" x14ac:dyDescent="0.25">
      <c r="A2443" s="243">
        <v>91836</v>
      </c>
      <c r="B2443" s="242" t="s">
        <v>1686</v>
      </c>
      <c r="C2443" s="242" t="s">
        <v>187</v>
      </c>
      <c r="D2443" s="244">
        <v>8.3000000000000007</v>
      </c>
    </row>
    <row r="2444" spans="1:4" x14ac:dyDescent="0.25">
      <c r="A2444" s="243">
        <v>91837</v>
      </c>
      <c r="B2444" s="242" t="s">
        <v>5352</v>
      </c>
      <c r="C2444" s="242" t="s">
        <v>187</v>
      </c>
      <c r="D2444" s="244">
        <v>10.46</v>
      </c>
    </row>
    <row r="2445" spans="1:4" x14ac:dyDescent="0.25">
      <c r="A2445" s="243">
        <v>91839</v>
      </c>
      <c r="B2445" s="242" t="s">
        <v>5353</v>
      </c>
      <c r="C2445" s="242" t="s">
        <v>187</v>
      </c>
      <c r="D2445" s="244">
        <v>7.71</v>
      </c>
    </row>
    <row r="2446" spans="1:4" x14ac:dyDescent="0.25">
      <c r="A2446" s="243">
        <v>91840</v>
      </c>
      <c r="B2446" s="242" t="s">
        <v>5354</v>
      </c>
      <c r="C2446" s="242" t="s">
        <v>187</v>
      </c>
      <c r="D2446" s="244">
        <v>9.6999999999999993</v>
      </c>
    </row>
    <row r="2447" spans="1:4" x14ac:dyDescent="0.25">
      <c r="A2447" s="243">
        <v>91841</v>
      </c>
      <c r="B2447" s="242" t="s">
        <v>5355</v>
      </c>
      <c r="C2447" s="242" t="s">
        <v>187</v>
      </c>
      <c r="D2447" s="244">
        <v>9.14</v>
      </c>
    </row>
    <row r="2448" spans="1:4" x14ac:dyDescent="0.25">
      <c r="A2448" s="243">
        <v>91842</v>
      </c>
      <c r="B2448" s="242" t="s">
        <v>1687</v>
      </c>
      <c r="C2448" s="242" t="s">
        <v>187</v>
      </c>
      <c r="D2448" s="244">
        <v>3.96</v>
      </c>
    </row>
    <row r="2449" spans="1:4" x14ac:dyDescent="0.25">
      <c r="A2449" s="243">
        <v>91843</v>
      </c>
      <c r="B2449" s="242" t="s">
        <v>5356</v>
      </c>
      <c r="C2449" s="242" t="s">
        <v>187</v>
      </c>
      <c r="D2449" s="244">
        <v>4.33</v>
      </c>
    </row>
    <row r="2450" spans="1:4" x14ac:dyDescent="0.25">
      <c r="A2450" s="243">
        <v>91844</v>
      </c>
      <c r="B2450" s="242" t="s">
        <v>1688</v>
      </c>
      <c r="C2450" s="242" t="s">
        <v>187</v>
      </c>
      <c r="D2450" s="244">
        <v>4.59</v>
      </c>
    </row>
    <row r="2451" spans="1:4" x14ac:dyDescent="0.25">
      <c r="A2451" s="243">
        <v>91845</v>
      </c>
      <c r="B2451" s="242" t="s">
        <v>5357</v>
      </c>
      <c r="C2451" s="242" t="s">
        <v>187</v>
      </c>
      <c r="D2451" s="244">
        <v>5.51</v>
      </c>
    </row>
    <row r="2452" spans="1:4" x14ac:dyDescent="0.25">
      <c r="A2452" s="243">
        <v>91846</v>
      </c>
      <c r="B2452" s="242" t="s">
        <v>1689</v>
      </c>
      <c r="C2452" s="242" t="s">
        <v>187</v>
      </c>
      <c r="D2452" s="244">
        <v>6.48</v>
      </c>
    </row>
    <row r="2453" spans="1:4" x14ac:dyDescent="0.25">
      <c r="A2453" s="243">
        <v>91847</v>
      </c>
      <c r="B2453" s="242" t="s">
        <v>5358</v>
      </c>
      <c r="C2453" s="242" t="s">
        <v>187</v>
      </c>
      <c r="D2453" s="244">
        <v>8.64</v>
      </c>
    </row>
    <row r="2454" spans="1:4" x14ac:dyDescent="0.25">
      <c r="A2454" s="243">
        <v>91849</v>
      </c>
      <c r="B2454" s="242" t="s">
        <v>5359</v>
      </c>
      <c r="C2454" s="242" t="s">
        <v>187</v>
      </c>
      <c r="D2454" s="244">
        <v>5.89</v>
      </c>
    </row>
    <row r="2455" spans="1:4" x14ac:dyDescent="0.25">
      <c r="A2455" s="243">
        <v>91850</v>
      </c>
      <c r="B2455" s="242" t="s">
        <v>5360</v>
      </c>
      <c r="C2455" s="242" t="s">
        <v>187</v>
      </c>
      <c r="D2455" s="244">
        <v>7.93</v>
      </c>
    </row>
    <row r="2456" spans="1:4" x14ac:dyDescent="0.25">
      <c r="A2456" s="243">
        <v>91851</v>
      </c>
      <c r="B2456" s="242" t="s">
        <v>5361</v>
      </c>
      <c r="C2456" s="242" t="s">
        <v>187</v>
      </c>
      <c r="D2456" s="244">
        <v>7.37</v>
      </c>
    </row>
    <row r="2457" spans="1:4" x14ac:dyDescent="0.25">
      <c r="A2457" s="243">
        <v>91852</v>
      </c>
      <c r="B2457" s="242" t="s">
        <v>1690</v>
      </c>
      <c r="C2457" s="242" t="s">
        <v>187</v>
      </c>
      <c r="D2457" s="244">
        <v>5.66</v>
      </c>
    </row>
    <row r="2458" spans="1:4" x14ac:dyDescent="0.25">
      <c r="A2458" s="243">
        <v>91853</v>
      </c>
      <c r="B2458" s="242" t="s">
        <v>5362</v>
      </c>
      <c r="C2458" s="242" t="s">
        <v>187</v>
      </c>
      <c r="D2458" s="244">
        <v>6</v>
      </c>
    </row>
    <row r="2459" spans="1:4" x14ac:dyDescent="0.25">
      <c r="A2459" s="243">
        <v>91854</v>
      </c>
      <c r="B2459" s="242" t="s">
        <v>1691</v>
      </c>
      <c r="C2459" s="242" t="s">
        <v>187</v>
      </c>
      <c r="D2459" s="244">
        <v>6.26</v>
      </c>
    </row>
    <row r="2460" spans="1:4" x14ac:dyDescent="0.25">
      <c r="A2460" s="243">
        <v>91855</v>
      </c>
      <c r="B2460" s="242" t="s">
        <v>5363</v>
      </c>
      <c r="C2460" s="242" t="s">
        <v>187</v>
      </c>
      <c r="D2460" s="244">
        <v>7.12</v>
      </c>
    </row>
    <row r="2461" spans="1:4" x14ac:dyDescent="0.25">
      <c r="A2461" s="243">
        <v>91856</v>
      </c>
      <c r="B2461" s="242" t="s">
        <v>1692</v>
      </c>
      <c r="C2461" s="242" t="s">
        <v>187</v>
      </c>
      <c r="D2461" s="244">
        <v>8.07</v>
      </c>
    </row>
    <row r="2462" spans="1:4" x14ac:dyDescent="0.25">
      <c r="A2462" s="243">
        <v>91857</v>
      </c>
      <c r="B2462" s="242" t="s">
        <v>5364</v>
      </c>
      <c r="C2462" s="242" t="s">
        <v>187</v>
      </c>
      <c r="D2462" s="244">
        <v>10.06</v>
      </c>
    </row>
    <row r="2463" spans="1:4" x14ac:dyDescent="0.25">
      <c r="A2463" s="243">
        <v>91859</v>
      </c>
      <c r="B2463" s="242" t="s">
        <v>5365</v>
      </c>
      <c r="C2463" s="242" t="s">
        <v>187</v>
      </c>
      <c r="D2463" s="244">
        <v>7.52</v>
      </c>
    </row>
    <row r="2464" spans="1:4" x14ac:dyDescent="0.25">
      <c r="A2464" s="243">
        <v>91860</v>
      </c>
      <c r="B2464" s="242" t="s">
        <v>5366</v>
      </c>
      <c r="C2464" s="242" t="s">
        <v>187</v>
      </c>
      <c r="D2464" s="244">
        <v>9.4600000000000009</v>
      </c>
    </row>
    <row r="2465" spans="1:4" x14ac:dyDescent="0.25">
      <c r="A2465" s="243">
        <v>91861</v>
      </c>
      <c r="B2465" s="242" t="s">
        <v>5367</v>
      </c>
      <c r="C2465" s="242" t="s">
        <v>187</v>
      </c>
      <c r="D2465" s="244">
        <v>8.94</v>
      </c>
    </row>
    <row r="2466" spans="1:4" x14ac:dyDescent="0.25">
      <c r="A2466" s="243">
        <v>91862</v>
      </c>
      <c r="B2466" s="242" t="s">
        <v>1693</v>
      </c>
      <c r="C2466" s="242" t="s">
        <v>187</v>
      </c>
      <c r="D2466" s="244">
        <v>6.97</v>
      </c>
    </row>
    <row r="2467" spans="1:4" x14ac:dyDescent="0.25">
      <c r="A2467" s="243">
        <v>91863</v>
      </c>
      <c r="B2467" s="242" t="s">
        <v>1694</v>
      </c>
      <c r="C2467" s="242" t="s">
        <v>187</v>
      </c>
      <c r="D2467" s="244">
        <v>8.1300000000000008</v>
      </c>
    </row>
    <row r="2468" spans="1:4" x14ac:dyDescent="0.25">
      <c r="A2468" s="243">
        <v>91864</v>
      </c>
      <c r="B2468" s="242" t="s">
        <v>1695</v>
      </c>
      <c r="C2468" s="242" t="s">
        <v>187</v>
      </c>
      <c r="D2468" s="244">
        <v>10.64</v>
      </c>
    </row>
    <row r="2469" spans="1:4" x14ac:dyDescent="0.25">
      <c r="A2469" s="243">
        <v>91865</v>
      </c>
      <c r="B2469" s="242" t="s">
        <v>1696</v>
      </c>
      <c r="C2469" s="242" t="s">
        <v>187</v>
      </c>
      <c r="D2469" s="244">
        <v>13.15</v>
      </c>
    </row>
    <row r="2470" spans="1:4" x14ac:dyDescent="0.25">
      <c r="A2470" s="243">
        <v>91866</v>
      </c>
      <c r="B2470" s="242" t="s">
        <v>1697</v>
      </c>
      <c r="C2470" s="242" t="s">
        <v>187</v>
      </c>
      <c r="D2470" s="244">
        <v>5.26</v>
      </c>
    </row>
    <row r="2471" spans="1:4" x14ac:dyDescent="0.25">
      <c r="A2471" s="243">
        <v>91867</v>
      </c>
      <c r="B2471" s="242" t="s">
        <v>1698</v>
      </c>
      <c r="C2471" s="242" t="s">
        <v>187</v>
      </c>
      <c r="D2471" s="244">
        <v>6.41</v>
      </c>
    </row>
    <row r="2472" spans="1:4" x14ac:dyDescent="0.25">
      <c r="A2472" s="243">
        <v>91868</v>
      </c>
      <c r="B2472" s="242" t="s">
        <v>1699</v>
      </c>
      <c r="C2472" s="242" t="s">
        <v>187</v>
      </c>
      <c r="D2472" s="244">
        <v>8.93</v>
      </c>
    </row>
    <row r="2473" spans="1:4" x14ac:dyDescent="0.25">
      <c r="A2473" s="243">
        <v>91869</v>
      </c>
      <c r="B2473" s="242" t="s">
        <v>1700</v>
      </c>
      <c r="C2473" s="242" t="s">
        <v>187</v>
      </c>
      <c r="D2473" s="244">
        <v>11.44</v>
      </c>
    </row>
    <row r="2474" spans="1:4" x14ac:dyDescent="0.25">
      <c r="A2474" s="243">
        <v>91870</v>
      </c>
      <c r="B2474" s="242" t="s">
        <v>1701</v>
      </c>
      <c r="C2474" s="242" t="s">
        <v>187</v>
      </c>
      <c r="D2474" s="244">
        <v>7.39</v>
      </c>
    </row>
    <row r="2475" spans="1:4" x14ac:dyDescent="0.25">
      <c r="A2475" s="243">
        <v>91871</v>
      </c>
      <c r="B2475" s="242" t="s">
        <v>1702</v>
      </c>
      <c r="C2475" s="242" t="s">
        <v>187</v>
      </c>
      <c r="D2475" s="244">
        <v>8.59</v>
      </c>
    </row>
    <row r="2476" spans="1:4" x14ac:dyDescent="0.25">
      <c r="A2476" s="243">
        <v>91872</v>
      </c>
      <c r="B2476" s="242" t="s">
        <v>1703</v>
      </c>
      <c r="C2476" s="242" t="s">
        <v>187</v>
      </c>
      <c r="D2476" s="244">
        <v>11.1</v>
      </c>
    </row>
    <row r="2477" spans="1:4" x14ac:dyDescent="0.25">
      <c r="A2477" s="243">
        <v>91873</v>
      </c>
      <c r="B2477" s="242" t="s">
        <v>1704</v>
      </c>
      <c r="C2477" s="242" t="s">
        <v>187</v>
      </c>
      <c r="D2477" s="244">
        <v>13.57</v>
      </c>
    </row>
    <row r="2478" spans="1:4" x14ac:dyDescent="0.25">
      <c r="A2478" s="243">
        <v>93008</v>
      </c>
      <c r="B2478" s="242" t="s">
        <v>1705</v>
      </c>
      <c r="C2478" s="242" t="s">
        <v>187</v>
      </c>
      <c r="D2478" s="244">
        <v>11.26</v>
      </c>
    </row>
    <row r="2479" spans="1:4" x14ac:dyDescent="0.25">
      <c r="A2479" s="243">
        <v>93009</v>
      </c>
      <c r="B2479" s="242" t="s">
        <v>1706</v>
      </c>
      <c r="C2479" s="242" t="s">
        <v>187</v>
      </c>
      <c r="D2479" s="244">
        <v>16.7</v>
      </c>
    </row>
    <row r="2480" spans="1:4" x14ac:dyDescent="0.25">
      <c r="A2480" s="243">
        <v>93010</v>
      </c>
      <c r="B2480" s="242" t="s">
        <v>1707</v>
      </c>
      <c r="C2480" s="242" t="s">
        <v>187</v>
      </c>
      <c r="D2480" s="244">
        <v>23.25</v>
      </c>
    </row>
    <row r="2481" spans="1:4" x14ac:dyDescent="0.25">
      <c r="A2481" s="243">
        <v>93011</v>
      </c>
      <c r="B2481" s="242" t="s">
        <v>1708</v>
      </c>
      <c r="C2481" s="242" t="s">
        <v>187</v>
      </c>
      <c r="D2481" s="244">
        <v>28.45</v>
      </c>
    </row>
    <row r="2482" spans="1:4" x14ac:dyDescent="0.25">
      <c r="A2482" s="243">
        <v>93012</v>
      </c>
      <c r="B2482" s="242" t="s">
        <v>1709</v>
      </c>
      <c r="C2482" s="242" t="s">
        <v>187</v>
      </c>
      <c r="D2482" s="244">
        <v>43.01</v>
      </c>
    </row>
    <row r="2483" spans="1:4" x14ac:dyDescent="0.25">
      <c r="A2483" s="243">
        <v>95726</v>
      </c>
      <c r="B2483" s="242" t="s">
        <v>1710</v>
      </c>
      <c r="C2483" s="242" t="s">
        <v>187</v>
      </c>
      <c r="D2483" s="244">
        <v>4.8600000000000003</v>
      </c>
    </row>
    <row r="2484" spans="1:4" x14ac:dyDescent="0.25">
      <c r="A2484" s="243">
        <v>95727</v>
      </c>
      <c r="B2484" s="242" t="s">
        <v>1711</v>
      </c>
      <c r="C2484" s="242" t="s">
        <v>187</v>
      </c>
      <c r="D2484" s="244">
        <v>5.5</v>
      </c>
    </row>
    <row r="2485" spans="1:4" x14ac:dyDescent="0.25">
      <c r="A2485" s="243">
        <v>95728</v>
      </c>
      <c r="B2485" s="242" t="s">
        <v>1712</v>
      </c>
      <c r="C2485" s="242" t="s">
        <v>187</v>
      </c>
      <c r="D2485" s="244">
        <v>6.89</v>
      </c>
    </row>
    <row r="2486" spans="1:4" x14ac:dyDescent="0.25">
      <c r="A2486" s="243">
        <v>95729</v>
      </c>
      <c r="B2486" s="242" t="s">
        <v>1713</v>
      </c>
      <c r="C2486" s="242" t="s">
        <v>187</v>
      </c>
      <c r="D2486" s="244">
        <v>6.25</v>
      </c>
    </row>
    <row r="2487" spans="1:4" x14ac:dyDescent="0.25">
      <c r="A2487" s="243">
        <v>95730</v>
      </c>
      <c r="B2487" s="242" t="s">
        <v>1714</v>
      </c>
      <c r="C2487" s="242" t="s">
        <v>187</v>
      </c>
      <c r="D2487" s="244">
        <v>6.89</v>
      </c>
    </row>
    <row r="2488" spans="1:4" x14ac:dyDescent="0.25">
      <c r="A2488" s="243">
        <v>95731</v>
      </c>
      <c r="B2488" s="242" t="s">
        <v>1715</v>
      </c>
      <c r="C2488" s="242" t="s">
        <v>187</v>
      </c>
      <c r="D2488" s="244">
        <v>8.2799999999999994</v>
      </c>
    </row>
    <row r="2489" spans="1:4" x14ac:dyDescent="0.25">
      <c r="A2489" s="243">
        <v>95732</v>
      </c>
      <c r="B2489" s="242" t="s">
        <v>1716</v>
      </c>
      <c r="C2489" s="242" t="s">
        <v>239</v>
      </c>
      <c r="D2489" s="244">
        <v>3.28</v>
      </c>
    </row>
    <row r="2490" spans="1:4" x14ac:dyDescent="0.25">
      <c r="A2490" s="243">
        <v>95745</v>
      </c>
      <c r="B2490" s="242" t="s">
        <v>1717</v>
      </c>
      <c r="C2490" s="242" t="s">
        <v>187</v>
      </c>
      <c r="D2490" s="244">
        <v>17.23</v>
      </c>
    </row>
    <row r="2491" spans="1:4" x14ac:dyDescent="0.25">
      <c r="A2491" s="243">
        <v>95746</v>
      </c>
      <c r="B2491" s="242" t="s">
        <v>1718</v>
      </c>
      <c r="C2491" s="242" t="s">
        <v>187</v>
      </c>
      <c r="D2491" s="244">
        <v>21.43</v>
      </c>
    </row>
    <row r="2492" spans="1:4" x14ac:dyDescent="0.25">
      <c r="A2492" s="243">
        <v>95747</v>
      </c>
      <c r="B2492" s="242" t="s">
        <v>1719</v>
      </c>
      <c r="C2492" s="242" t="s">
        <v>187</v>
      </c>
      <c r="D2492" s="244">
        <v>35.89</v>
      </c>
    </row>
    <row r="2493" spans="1:4" x14ac:dyDescent="0.25">
      <c r="A2493" s="243">
        <v>95748</v>
      </c>
      <c r="B2493" s="242" t="s">
        <v>1720</v>
      </c>
      <c r="C2493" s="242" t="s">
        <v>187</v>
      </c>
      <c r="D2493" s="244">
        <v>38.51</v>
      </c>
    </row>
    <row r="2494" spans="1:4" x14ac:dyDescent="0.25">
      <c r="A2494" s="243">
        <v>95749</v>
      </c>
      <c r="B2494" s="242" t="s">
        <v>1721</v>
      </c>
      <c r="C2494" s="242" t="s">
        <v>187</v>
      </c>
      <c r="D2494" s="244">
        <v>21.71</v>
      </c>
    </row>
    <row r="2495" spans="1:4" x14ac:dyDescent="0.25">
      <c r="A2495" s="243">
        <v>95750</v>
      </c>
      <c r="B2495" s="242" t="s">
        <v>1722</v>
      </c>
      <c r="C2495" s="242" t="s">
        <v>187</v>
      </c>
      <c r="D2495" s="244">
        <v>25.79</v>
      </c>
    </row>
    <row r="2496" spans="1:4" x14ac:dyDescent="0.25">
      <c r="A2496" s="243">
        <v>95751</v>
      </c>
      <c r="B2496" s="242" t="s">
        <v>1723</v>
      </c>
      <c r="C2496" s="242" t="s">
        <v>187</v>
      </c>
      <c r="D2496" s="244">
        <v>40.130000000000003</v>
      </c>
    </row>
    <row r="2497" spans="1:4" x14ac:dyDescent="0.25">
      <c r="A2497" s="243">
        <v>95752</v>
      </c>
      <c r="B2497" s="242" t="s">
        <v>1724</v>
      </c>
      <c r="C2497" s="242" t="s">
        <v>187</v>
      </c>
      <c r="D2497" s="244">
        <v>42.59</v>
      </c>
    </row>
    <row r="2498" spans="1:4" x14ac:dyDescent="0.25">
      <c r="A2498" s="243">
        <v>97667</v>
      </c>
      <c r="B2498" s="242" t="s">
        <v>5368</v>
      </c>
      <c r="C2498" s="242" t="s">
        <v>187</v>
      </c>
      <c r="D2498" s="244">
        <v>6.2</v>
      </c>
    </row>
    <row r="2499" spans="1:4" x14ac:dyDescent="0.25">
      <c r="A2499" s="243">
        <v>97668</v>
      </c>
      <c r="B2499" s="242" t="s">
        <v>5369</v>
      </c>
      <c r="C2499" s="242" t="s">
        <v>187</v>
      </c>
      <c r="D2499" s="244">
        <v>9.44</v>
      </c>
    </row>
    <row r="2500" spans="1:4" x14ac:dyDescent="0.25">
      <c r="A2500" s="243">
        <v>97669</v>
      </c>
      <c r="B2500" s="242" t="s">
        <v>5370</v>
      </c>
      <c r="C2500" s="242" t="s">
        <v>187</v>
      </c>
      <c r="D2500" s="244">
        <v>14.79</v>
      </c>
    </row>
    <row r="2501" spans="1:4" x14ac:dyDescent="0.25">
      <c r="A2501" s="243">
        <v>97670</v>
      </c>
      <c r="B2501" s="242" t="s">
        <v>5371</v>
      </c>
      <c r="C2501" s="242" t="s">
        <v>187</v>
      </c>
      <c r="D2501" s="244">
        <v>19.23</v>
      </c>
    </row>
    <row r="2502" spans="1:4" x14ac:dyDescent="0.25">
      <c r="A2502" s="243">
        <v>91874</v>
      </c>
      <c r="B2502" s="242" t="s">
        <v>1727</v>
      </c>
      <c r="C2502" s="242" t="s">
        <v>239</v>
      </c>
      <c r="D2502" s="244">
        <v>3.26</v>
      </c>
    </row>
    <row r="2503" spans="1:4" x14ac:dyDescent="0.25">
      <c r="A2503" s="243">
        <v>91875</v>
      </c>
      <c r="B2503" s="242" t="s">
        <v>1728</v>
      </c>
      <c r="C2503" s="242" t="s">
        <v>239</v>
      </c>
      <c r="D2503" s="244">
        <v>4.32</v>
      </c>
    </row>
    <row r="2504" spans="1:4" x14ac:dyDescent="0.25">
      <c r="A2504" s="243">
        <v>91876</v>
      </c>
      <c r="B2504" s="242" t="s">
        <v>1729</v>
      </c>
      <c r="C2504" s="242" t="s">
        <v>239</v>
      </c>
      <c r="D2504" s="244">
        <v>5.7</v>
      </c>
    </row>
    <row r="2505" spans="1:4" x14ac:dyDescent="0.25">
      <c r="A2505" s="243">
        <v>91877</v>
      </c>
      <c r="B2505" s="242" t="s">
        <v>1730</v>
      </c>
      <c r="C2505" s="242" t="s">
        <v>239</v>
      </c>
      <c r="D2505" s="244">
        <v>7.58</v>
      </c>
    </row>
    <row r="2506" spans="1:4" x14ac:dyDescent="0.25">
      <c r="A2506" s="243">
        <v>91878</v>
      </c>
      <c r="B2506" s="242" t="s">
        <v>1731</v>
      </c>
      <c r="C2506" s="242" t="s">
        <v>239</v>
      </c>
      <c r="D2506" s="244">
        <v>4.1900000000000004</v>
      </c>
    </row>
    <row r="2507" spans="1:4" x14ac:dyDescent="0.25">
      <c r="A2507" s="243">
        <v>91879</v>
      </c>
      <c r="B2507" s="242" t="s">
        <v>1732</v>
      </c>
      <c r="C2507" s="242" t="s">
        <v>239</v>
      </c>
      <c r="D2507" s="244">
        <v>5.24</v>
      </c>
    </row>
    <row r="2508" spans="1:4" x14ac:dyDescent="0.25">
      <c r="A2508" s="243">
        <v>91880</v>
      </c>
      <c r="B2508" s="242" t="s">
        <v>1733</v>
      </c>
      <c r="C2508" s="242" t="s">
        <v>239</v>
      </c>
      <c r="D2508" s="244">
        <v>6.64</v>
      </c>
    </row>
    <row r="2509" spans="1:4" x14ac:dyDescent="0.25">
      <c r="A2509" s="243">
        <v>91881</v>
      </c>
      <c r="B2509" s="242" t="s">
        <v>1734</v>
      </c>
      <c r="C2509" s="242" t="s">
        <v>239</v>
      </c>
      <c r="D2509" s="244">
        <v>8.52</v>
      </c>
    </row>
    <row r="2510" spans="1:4" x14ac:dyDescent="0.25">
      <c r="A2510" s="243">
        <v>91882</v>
      </c>
      <c r="B2510" s="242" t="s">
        <v>1735</v>
      </c>
      <c r="C2510" s="242" t="s">
        <v>239</v>
      </c>
      <c r="D2510" s="244">
        <v>5.2</v>
      </c>
    </row>
    <row r="2511" spans="1:4" x14ac:dyDescent="0.25">
      <c r="A2511" s="243">
        <v>91884</v>
      </c>
      <c r="B2511" s="242" t="s">
        <v>1736</v>
      </c>
      <c r="C2511" s="242" t="s">
        <v>239</v>
      </c>
      <c r="D2511" s="244">
        <v>6</v>
      </c>
    </row>
    <row r="2512" spans="1:4" x14ac:dyDescent="0.25">
      <c r="A2512" s="243">
        <v>91885</v>
      </c>
      <c r="B2512" s="242" t="s">
        <v>1737</v>
      </c>
      <c r="C2512" s="242" t="s">
        <v>239</v>
      </c>
      <c r="D2512" s="244">
        <v>7.09</v>
      </c>
    </row>
    <row r="2513" spans="1:4" x14ac:dyDescent="0.25">
      <c r="A2513" s="243">
        <v>91886</v>
      </c>
      <c r="B2513" s="242" t="s">
        <v>1738</v>
      </c>
      <c r="C2513" s="242" t="s">
        <v>239</v>
      </c>
      <c r="D2513" s="244">
        <v>8.61</v>
      </c>
    </row>
    <row r="2514" spans="1:4" x14ac:dyDescent="0.25">
      <c r="A2514" s="243">
        <v>91887</v>
      </c>
      <c r="B2514" s="242" t="s">
        <v>1739</v>
      </c>
      <c r="C2514" s="242" t="s">
        <v>239</v>
      </c>
      <c r="D2514" s="244">
        <v>6.03</v>
      </c>
    </row>
    <row r="2515" spans="1:4" x14ac:dyDescent="0.25">
      <c r="A2515" s="243">
        <v>91889</v>
      </c>
      <c r="B2515" s="242" t="s">
        <v>1740</v>
      </c>
      <c r="C2515" s="242" t="s">
        <v>239</v>
      </c>
      <c r="D2515" s="244">
        <v>5.81</v>
      </c>
    </row>
    <row r="2516" spans="1:4" x14ac:dyDescent="0.25">
      <c r="A2516" s="243">
        <v>91890</v>
      </c>
      <c r="B2516" s="242" t="s">
        <v>1741</v>
      </c>
      <c r="C2516" s="242" t="s">
        <v>239</v>
      </c>
      <c r="D2516" s="244">
        <v>7.18</v>
      </c>
    </row>
    <row r="2517" spans="1:4" x14ac:dyDescent="0.25">
      <c r="A2517" s="243">
        <v>91892</v>
      </c>
      <c r="B2517" s="242" t="s">
        <v>1742</v>
      </c>
      <c r="C2517" s="242" t="s">
        <v>239</v>
      </c>
      <c r="D2517" s="244">
        <v>8.6300000000000008</v>
      </c>
    </row>
    <row r="2518" spans="1:4" x14ac:dyDescent="0.25">
      <c r="A2518" s="243">
        <v>91893</v>
      </c>
      <c r="B2518" s="242" t="s">
        <v>1743</v>
      </c>
      <c r="C2518" s="242" t="s">
        <v>239</v>
      </c>
      <c r="D2518" s="244">
        <v>9.81</v>
      </c>
    </row>
    <row r="2519" spans="1:4" x14ac:dyDescent="0.25">
      <c r="A2519" s="243">
        <v>91895</v>
      </c>
      <c r="B2519" s="242" t="s">
        <v>5372</v>
      </c>
      <c r="C2519" s="242" t="s">
        <v>239</v>
      </c>
      <c r="D2519" s="244">
        <v>11.28</v>
      </c>
    </row>
    <row r="2520" spans="1:4" x14ac:dyDescent="0.25">
      <c r="A2520" s="243">
        <v>91896</v>
      </c>
      <c r="B2520" s="242" t="s">
        <v>1744</v>
      </c>
      <c r="C2520" s="242" t="s">
        <v>239</v>
      </c>
      <c r="D2520" s="244">
        <v>11.98</v>
      </c>
    </row>
    <row r="2521" spans="1:4" x14ac:dyDescent="0.25">
      <c r="A2521" s="243">
        <v>91898</v>
      </c>
      <c r="B2521" s="242" t="s">
        <v>1745</v>
      </c>
      <c r="C2521" s="242" t="s">
        <v>239</v>
      </c>
      <c r="D2521" s="244">
        <v>13.56</v>
      </c>
    </row>
    <row r="2522" spans="1:4" x14ac:dyDescent="0.25">
      <c r="A2522" s="243">
        <v>91899</v>
      </c>
      <c r="B2522" s="242" t="s">
        <v>1746</v>
      </c>
      <c r="C2522" s="242" t="s">
        <v>239</v>
      </c>
      <c r="D2522" s="244">
        <v>7.38</v>
      </c>
    </row>
    <row r="2523" spans="1:4" x14ac:dyDescent="0.25">
      <c r="A2523" s="243">
        <v>91901</v>
      </c>
      <c r="B2523" s="242" t="s">
        <v>1747</v>
      </c>
      <c r="C2523" s="242" t="s">
        <v>239</v>
      </c>
      <c r="D2523" s="244">
        <v>7.16</v>
      </c>
    </row>
    <row r="2524" spans="1:4" x14ac:dyDescent="0.25">
      <c r="A2524" s="243">
        <v>91902</v>
      </c>
      <c r="B2524" s="242" t="s">
        <v>1748</v>
      </c>
      <c r="C2524" s="242" t="s">
        <v>239</v>
      </c>
      <c r="D2524" s="244">
        <v>8.5299999999999994</v>
      </c>
    </row>
    <row r="2525" spans="1:4" x14ac:dyDescent="0.25">
      <c r="A2525" s="243">
        <v>91904</v>
      </c>
      <c r="B2525" s="242" t="s">
        <v>1749</v>
      </c>
      <c r="C2525" s="242" t="s">
        <v>239</v>
      </c>
      <c r="D2525" s="244">
        <v>9.98</v>
      </c>
    </row>
    <row r="2526" spans="1:4" x14ac:dyDescent="0.25">
      <c r="A2526" s="243">
        <v>91905</v>
      </c>
      <c r="B2526" s="242" t="s">
        <v>1750</v>
      </c>
      <c r="C2526" s="242" t="s">
        <v>239</v>
      </c>
      <c r="D2526" s="244">
        <v>11.17</v>
      </c>
    </row>
    <row r="2527" spans="1:4" x14ac:dyDescent="0.25">
      <c r="A2527" s="243">
        <v>91907</v>
      </c>
      <c r="B2527" s="242" t="s">
        <v>5373</v>
      </c>
      <c r="C2527" s="242" t="s">
        <v>239</v>
      </c>
      <c r="D2527" s="244">
        <v>12.64</v>
      </c>
    </row>
    <row r="2528" spans="1:4" x14ac:dyDescent="0.25">
      <c r="A2528" s="243">
        <v>91908</v>
      </c>
      <c r="B2528" s="242" t="s">
        <v>1751</v>
      </c>
      <c r="C2528" s="242" t="s">
        <v>239</v>
      </c>
      <c r="D2528" s="244">
        <v>13.36</v>
      </c>
    </row>
    <row r="2529" spans="1:4" x14ac:dyDescent="0.25">
      <c r="A2529" s="243">
        <v>91910</v>
      </c>
      <c r="B2529" s="242" t="s">
        <v>1752</v>
      </c>
      <c r="C2529" s="242" t="s">
        <v>239</v>
      </c>
      <c r="D2529" s="244">
        <v>14.94</v>
      </c>
    </row>
    <row r="2530" spans="1:4" x14ac:dyDescent="0.25">
      <c r="A2530" s="243">
        <v>91911</v>
      </c>
      <c r="B2530" s="242" t="s">
        <v>1753</v>
      </c>
      <c r="C2530" s="242" t="s">
        <v>239</v>
      </c>
      <c r="D2530" s="244">
        <v>8.94</v>
      </c>
    </row>
    <row r="2531" spans="1:4" x14ac:dyDescent="0.25">
      <c r="A2531" s="243">
        <v>91913</v>
      </c>
      <c r="B2531" s="242" t="s">
        <v>1754</v>
      </c>
      <c r="C2531" s="242" t="s">
        <v>239</v>
      </c>
      <c r="D2531" s="244">
        <v>8.7200000000000006</v>
      </c>
    </row>
    <row r="2532" spans="1:4" x14ac:dyDescent="0.25">
      <c r="A2532" s="243">
        <v>91914</v>
      </c>
      <c r="B2532" s="242" t="s">
        <v>1755</v>
      </c>
      <c r="C2532" s="242" t="s">
        <v>239</v>
      </c>
      <c r="D2532" s="244">
        <v>9.73</v>
      </c>
    </row>
    <row r="2533" spans="1:4" x14ac:dyDescent="0.25">
      <c r="A2533" s="243">
        <v>91916</v>
      </c>
      <c r="B2533" s="242" t="s">
        <v>1756</v>
      </c>
      <c r="C2533" s="242" t="s">
        <v>239</v>
      </c>
      <c r="D2533" s="244">
        <v>11.18</v>
      </c>
    </row>
    <row r="2534" spans="1:4" x14ac:dyDescent="0.25">
      <c r="A2534" s="243">
        <v>91917</v>
      </c>
      <c r="B2534" s="242" t="s">
        <v>1757</v>
      </c>
      <c r="C2534" s="242" t="s">
        <v>239</v>
      </c>
      <c r="D2534" s="244">
        <v>11.88</v>
      </c>
    </row>
    <row r="2535" spans="1:4" x14ac:dyDescent="0.25">
      <c r="A2535" s="243">
        <v>91919</v>
      </c>
      <c r="B2535" s="242" t="s">
        <v>5374</v>
      </c>
      <c r="C2535" s="242" t="s">
        <v>239</v>
      </c>
      <c r="D2535" s="244">
        <v>13.35</v>
      </c>
    </row>
    <row r="2536" spans="1:4" x14ac:dyDescent="0.25">
      <c r="A2536" s="243">
        <v>91920</v>
      </c>
      <c r="B2536" s="242" t="s">
        <v>1758</v>
      </c>
      <c r="C2536" s="242" t="s">
        <v>239</v>
      </c>
      <c r="D2536" s="244">
        <v>13.52</v>
      </c>
    </row>
    <row r="2537" spans="1:4" x14ac:dyDescent="0.25">
      <c r="A2537" s="243">
        <v>91922</v>
      </c>
      <c r="B2537" s="242" t="s">
        <v>1759</v>
      </c>
      <c r="C2537" s="242" t="s">
        <v>239</v>
      </c>
      <c r="D2537" s="244">
        <v>15.1</v>
      </c>
    </row>
    <row r="2538" spans="1:4" x14ac:dyDescent="0.25">
      <c r="A2538" s="243">
        <v>93013</v>
      </c>
      <c r="B2538" s="242" t="s">
        <v>1760</v>
      </c>
      <c r="C2538" s="242" t="s">
        <v>239</v>
      </c>
      <c r="D2538" s="244">
        <v>9.84</v>
      </c>
    </row>
    <row r="2539" spans="1:4" x14ac:dyDescent="0.25">
      <c r="A2539" s="243">
        <v>93014</v>
      </c>
      <c r="B2539" s="242" t="s">
        <v>1761</v>
      </c>
      <c r="C2539" s="242" t="s">
        <v>239</v>
      </c>
      <c r="D2539" s="244">
        <v>12.12</v>
      </c>
    </row>
    <row r="2540" spans="1:4" x14ac:dyDescent="0.25">
      <c r="A2540" s="243">
        <v>93015</v>
      </c>
      <c r="B2540" s="242" t="s">
        <v>1762</v>
      </c>
      <c r="C2540" s="242" t="s">
        <v>239</v>
      </c>
      <c r="D2540" s="244">
        <v>18.36</v>
      </c>
    </row>
    <row r="2541" spans="1:4" x14ac:dyDescent="0.25">
      <c r="A2541" s="243">
        <v>93016</v>
      </c>
      <c r="B2541" s="242" t="s">
        <v>1763</v>
      </c>
      <c r="C2541" s="242" t="s">
        <v>239</v>
      </c>
      <c r="D2541" s="244">
        <v>22.34</v>
      </c>
    </row>
    <row r="2542" spans="1:4" x14ac:dyDescent="0.25">
      <c r="A2542" s="243">
        <v>93017</v>
      </c>
      <c r="B2542" s="242" t="s">
        <v>1764</v>
      </c>
      <c r="C2542" s="242" t="s">
        <v>239</v>
      </c>
      <c r="D2542" s="244">
        <v>33.630000000000003</v>
      </c>
    </row>
    <row r="2543" spans="1:4" x14ac:dyDescent="0.25">
      <c r="A2543" s="243">
        <v>93018</v>
      </c>
      <c r="B2543" s="242" t="s">
        <v>1765</v>
      </c>
      <c r="C2543" s="242" t="s">
        <v>239</v>
      </c>
      <c r="D2543" s="244">
        <v>15.03</v>
      </c>
    </row>
    <row r="2544" spans="1:4" x14ac:dyDescent="0.25">
      <c r="A2544" s="243">
        <v>93020</v>
      </c>
      <c r="B2544" s="242" t="s">
        <v>1766</v>
      </c>
      <c r="C2544" s="242" t="s">
        <v>239</v>
      </c>
      <c r="D2544" s="244">
        <v>19.3</v>
      </c>
    </row>
    <row r="2545" spans="1:4" x14ac:dyDescent="0.25">
      <c r="A2545" s="243">
        <v>93022</v>
      </c>
      <c r="B2545" s="242" t="s">
        <v>1767</v>
      </c>
      <c r="C2545" s="242" t="s">
        <v>239</v>
      </c>
      <c r="D2545" s="244">
        <v>32.340000000000003</v>
      </c>
    </row>
    <row r="2546" spans="1:4" x14ac:dyDescent="0.25">
      <c r="A2546" s="243">
        <v>93024</v>
      </c>
      <c r="B2546" s="242" t="s">
        <v>1768</v>
      </c>
      <c r="C2546" s="242" t="s">
        <v>239</v>
      </c>
      <c r="D2546" s="244">
        <v>33.97</v>
      </c>
    </row>
    <row r="2547" spans="1:4" x14ac:dyDescent="0.25">
      <c r="A2547" s="243">
        <v>93026</v>
      </c>
      <c r="B2547" s="242" t="s">
        <v>1769</v>
      </c>
      <c r="C2547" s="242" t="s">
        <v>239</v>
      </c>
      <c r="D2547" s="244">
        <v>55.61</v>
      </c>
    </row>
    <row r="2548" spans="1:4" x14ac:dyDescent="0.25">
      <c r="A2548" s="243">
        <v>95733</v>
      </c>
      <c r="B2548" s="242" t="s">
        <v>1770</v>
      </c>
      <c r="C2548" s="242" t="s">
        <v>239</v>
      </c>
      <c r="D2548" s="244">
        <v>4.2699999999999996</v>
      </c>
    </row>
    <row r="2549" spans="1:4" x14ac:dyDescent="0.25">
      <c r="A2549" s="243">
        <v>95734</v>
      </c>
      <c r="B2549" s="242" t="s">
        <v>1771</v>
      </c>
      <c r="C2549" s="242" t="s">
        <v>239</v>
      </c>
      <c r="D2549" s="244">
        <v>5.67</v>
      </c>
    </row>
    <row r="2550" spans="1:4" x14ac:dyDescent="0.25">
      <c r="A2550" s="243">
        <v>95735</v>
      </c>
      <c r="B2550" s="242" t="s">
        <v>1772</v>
      </c>
      <c r="C2550" s="242" t="s">
        <v>239</v>
      </c>
      <c r="D2550" s="244">
        <v>4.71</v>
      </c>
    </row>
    <row r="2551" spans="1:4" x14ac:dyDescent="0.25">
      <c r="A2551" s="243">
        <v>95736</v>
      </c>
      <c r="B2551" s="242" t="s">
        <v>1773</v>
      </c>
      <c r="C2551" s="242" t="s">
        <v>239</v>
      </c>
      <c r="D2551" s="244">
        <v>5.53</v>
      </c>
    </row>
    <row r="2552" spans="1:4" x14ac:dyDescent="0.25">
      <c r="A2552" s="243">
        <v>95738</v>
      </c>
      <c r="B2552" s="242" t="s">
        <v>1774</v>
      </c>
      <c r="C2552" s="242" t="s">
        <v>239</v>
      </c>
      <c r="D2552" s="244">
        <v>6.7</v>
      </c>
    </row>
    <row r="2553" spans="1:4" x14ac:dyDescent="0.25">
      <c r="A2553" s="243">
        <v>95753</v>
      </c>
      <c r="B2553" s="242" t="s">
        <v>1775</v>
      </c>
      <c r="C2553" s="242" t="s">
        <v>239</v>
      </c>
      <c r="D2553" s="244">
        <v>5.23</v>
      </c>
    </row>
    <row r="2554" spans="1:4" x14ac:dyDescent="0.25">
      <c r="A2554" s="243">
        <v>95754</v>
      </c>
      <c r="B2554" s="242" t="s">
        <v>1776</v>
      </c>
      <c r="C2554" s="242" t="s">
        <v>239</v>
      </c>
      <c r="D2554" s="244">
        <v>6.49</v>
      </c>
    </row>
    <row r="2555" spans="1:4" x14ac:dyDescent="0.25">
      <c r="A2555" s="243">
        <v>95755</v>
      </c>
      <c r="B2555" s="242" t="s">
        <v>1777</v>
      </c>
      <c r="C2555" s="242" t="s">
        <v>239</v>
      </c>
      <c r="D2555" s="244">
        <v>9.48</v>
      </c>
    </row>
    <row r="2556" spans="1:4" x14ac:dyDescent="0.25">
      <c r="A2556" s="243">
        <v>95756</v>
      </c>
      <c r="B2556" s="242" t="s">
        <v>1778</v>
      </c>
      <c r="C2556" s="242" t="s">
        <v>239</v>
      </c>
      <c r="D2556" s="244">
        <v>12.72</v>
      </c>
    </row>
    <row r="2557" spans="1:4" x14ac:dyDescent="0.25">
      <c r="A2557" s="243">
        <v>95757</v>
      </c>
      <c r="B2557" s="242" t="s">
        <v>1779</v>
      </c>
      <c r="C2557" s="242" t="s">
        <v>239</v>
      </c>
      <c r="D2557" s="244">
        <v>7.72</v>
      </c>
    </row>
    <row r="2558" spans="1:4" x14ac:dyDescent="0.25">
      <c r="A2558" s="243">
        <v>95758</v>
      </c>
      <c r="B2558" s="242" t="s">
        <v>1780</v>
      </c>
      <c r="C2558" s="242" t="s">
        <v>239</v>
      </c>
      <c r="D2558" s="244">
        <v>8.69</v>
      </c>
    </row>
    <row r="2559" spans="1:4" x14ac:dyDescent="0.25">
      <c r="A2559" s="243">
        <v>95759</v>
      </c>
      <c r="B2559" s="242" t="s">
        <v>1781</v>
      </c>
      <c r="C2559" s="242" t="s">
        <v>239</v>
      </c>
      <c r="D2559" s="244">
        <v>11.27</v>
      </c>
    </row>
    <row r="2560" spans="1:4" x14ac:dyDescent="0.25">
      <c r="A2560" s="243">
        <v>95760</v>
      </c>
      <c r="B2560" s="242" t="s">
        <v>1782</v>
      </c>
      <c r="C2560" s="242" t="s">
        <v>239</v>
      </c>
      <c r="D2560" s="244">
        <v>14.03</v>
      </c>
    </row>
    <row r="2561" spans="1:4" x14ac:dyDescent="0.25">
      <c r="A2561" s="243">
        <v>97559</v>
      </c>
      <c r="B2561" s="242" t="s">
        <v>5375</v>
      </c>
      <c r="C2561" s="242" t="s">
        <v>239</v>
      </c>
      <c r="D2561" s="244">
        <v>7.02</v>
      </c>
    </row>
    <row r="2562" spans="1:4" x14ac:dyDescent="0.25">
      <c r="A2562" s="243">
        <v>97562</v>
      </c>
      <c r="B2562" s="242" t="s">
        <v>5376</v>
      </c>
      <c r="C2562" s="242" t="s">
        <v>239</v>
      </c>
      <c r="D2562" s="244">
        <v>8.3699999999999992</v>
      </c>
    </row>
    <row r="2563" spans="1:4" x14ac:dyDescent="0.25">
      <c r="A2563" s="243">
        <v>97564</v>
      </c>
      <c r="B2563" s="242" t="s">
        <v>5377</v>
      </c>
      <c r="C2563" s="242" t="s">
        <v>239</v>
      </c>
      <c r="D2563" s="244">
        <v>9.57</v>
      </c>
    </row>
    <row r="2564" spans="1:4" x14ac:dyDescent="0.25">
      <c r="A2564" s="243">
        <v>91924</v>
      </c>
      <c r="B2564" s="242" t="s">
        <v>1783</v>
      </c>
      <c r="C2564" s="242" t="s">
        <v>187</v>
      </c>
      <c r="D2564" s="244">
        <v>2.59</v>
      </c>
    </row>
    <row r="2565" spans="1:4" x14ac:dyDescent="0.25">
      <c r="A2565" s="243">
        <v>91925</v>
      </c>
      <c r="B2565" s="242" t="s">
        <v>1784</v>
      </c>
      <c r="C2565" s="242" t="s">
        <v>187</v>
      </c>
      <c r="D2565" s="244">
        <v>3.87</v>
      </c>
    </row>
    <row r="2566" spans="1:4" x14ac:dyDescent="0.25">
      <c r="A2566" s="243">
        <v>91926</v>
      </c>
      <c r="B2566" s="242" t="s">
        <v>1785</v>
      </c>
      <c r="C2566" s="242" t="s">
        <v>187</v>
      </c>
      <c r="D2566" s="244">
        <v>3.86</v>
      </c>
    </row>
    <row r="2567" spans="1:4" x14ac:dyDescent="0.25">
      <c r="A2567" s="243">
        <v>91927</v>
      </c>
      <c r="B2567" s="242" t="s">
        <v>1786</v>
      </c>
      <c r="C2567" s="242" t="s">
        <v>187</v>
      </c>
      <c r="D2567" s="244">
        <v>5.27</v>
      </c>
    </row>
    <row r="2568" spans="1:4" x14ac:dyDescent="0.25">
      <c r="A2568" s="243">
        <v>91928</v>
      </c>
      <c r="B2568" s="242" t="s">
        <v>1787</v>
      </c>
      <c r="C2568" s="242" t="s">
        <v>187</v>
      </c>
      <c r="D2568" s="244">
        <v>6.47</v>
      </c>
    </row>
    <row r="2569" spans="1:4" x14ac:dyDescent="0.25">
      <c r="A2569" s="243">
        <v>91929</v>
      </c>
      <c r="B2569" s="242" t="s">
        <v>1788</v>
      </c>
      <c r="C2569" s="242" t="s">
        <v>187</v>
      </c>
      <c r="D2569" s="244">
        <v>7.46</v>
      </c>
    </row>
    <row r="2570" spans="1:4" x14ac:dyDescent="0.25">
      <c r="A2570" s="243">
        <v>91930</v>
      </c>
      <c r="B2570" s="242" t="s">
        <v>1789</v>
      </c>
      <c r="C2570" s="242" t="s">
        <v>187</v>
      </c>
      <c r="D2570" s="244">
        <v>8.91</v>
      </c>
    </row>
    <row r="2571" spans="1:4" x14ac:dyDescent="0.25">
      <c r="A2571" s="243">
        <v>91931</v>
      </c>
      <c r="B2571" s="242" t="s">
        <v>1790</v>
      </c>
      <c r="C2571" s="242" t="s">
        <v>187</v>
      </c>
      <c r="D2571" s="244">
        <v>10.07</v>
      </c>
    </row>
    <row r="2572" spans="1:4" x14ac:dyDescent="0.25">
      <c r="A2572" s="243">
        <v>91932</v>
      </c>
      <c r="B2572" s="242" t="s">
        <v>1791</v>
      </c>
      <c r="C2572" s="242" t="s">
        <v>187</v>
      </c>
      <c r="D2572" s="244">
        <v>14.81</v>
      </c>
    </row>
    <row r="2573" spans="1:4" x14ac:dyDescent="0.25">
      <c r="A2573" s="243">
        <v>91933</v>
      </c>
      <c r="B2573" s="242" t="s">
        <v>1792</v>
      </c>
      <c r="C2573" s="242" t="s">
        <v>187</v>
      </c>
      <c r="D2573" s="244">
        <v>15.93</v>
      </c>
    </row>
    <row r="2574" spans="1:4" x14ac:dyDescent="0.25">
      <c r="A2574" s="243">
        <v>91934</v>
      </c>
      <c r="B2574" s="242" t="s">
        <v>1793</v>
      </c>
      <c r="C2574" s="242" t="s">
        <v>187</v>
      </c>
      <c r="D2574" s="244">
        <v>22.72</v>
      </c>
    </row>
    <row r="2575" spans="1:4" x14ac:dyDescent="0.25">
      <c r="A2575" s="243">
        <v>91935</v>
      </c>
      <c r="B2575" s="242" t="s">
        <v>1794</v>
      </c>
      <c r="C2575" s="242" t="s">
        <v>187</v>
      </c>
      <c r="D2575" s="244">
        <v>24.33</v>
      </c>
    </row>
    <row r="2576" spans="1:4" x14ac:dyDescent="0.25">
      <c r="A2576" s="243">
        <v>92979</v>
      </c>
      <c r="B2576" s="242" t="s">
        <v>1795</v>
      </c>
      <c r="C2576" s="242" t="s">
        <v>187</v>
      </c>
      <c r="D2576" s="244">
        <v>10.94</v>
      </c>
    </row>
    <row r="2577" spans="1:4" x14ac:dyDescent="0.25">
      <c r="A2577" s="243">
        <v>92980</v>
      </c>
      <c r="B2577" s="242" t="s">
        <v>1796</v>
      </c>
      <c r="C2577" s="242" t="s">
        <v>187</v>
      </c>
      <c r="D2577" s="244">
        <v>11.91</v>
      </c>
    </row>
    <row r="2578" spans="1:4" x14ac:dyDescent="0.25">
      <c r="A2578" s="243">
        <v>92981</v>
      </c>
      <c r="B2578" s="242" t="s">
        <v>1797</v>
      </c>
      <c r="C2578" s="242" t="s">
        <v>187</v>
      </c>
      <c r="D2578" s="244">
        <v>16.829999999999998</v>
      </c>
    </row>
    <row r="2579" spans="1:4" x14ac:dyDescent="0.25">
      <c r="A2579" s="243">
        <v>92982</v>
      </c>
      <c r="B2579" s="242" t="s">
        <v>1798</v>
      </c>
      <c r="C2579" s="242" t="s">
        <v>187</v>
      </c>
      <c r="D2579" s="244">
        <v>18.22</v>
      </c>
    </row>
    <row r="2580" spans="1:4" x14ac:dyDescent="0.25">
      <c r="A2580" s="243">
        <v>92983</v>
      </c>
      <c r="B2580" s="242" t="s">
        <v>1799</v>
      </c>
      <c r="C2580" s="242" t="s">
        <v>187</v>
      </c>
      <c r="D2580" s="244">
        <v>28.06</v>
      </c>
    </row>
    <row r="2581" spans="1:4" x14ac:dyDescent="0.25">
      <c r="A2581" s="243">
        <v>92984</v>
      </c>
      <c r="B2581" s="242" t="s">
        <v>1800</v>
      </c>
      <c r="C2581" s="242" t="s">
        <v>187</v>
      </c>
      <c r="D2581" s="244">
        <v>28.84</v>
      </c>
    </row>
    <row r="2582" spans="1:4" x14ac:dyDescent="0.25">
      <c r="A2582" s="243">
        <v>92985</v>
      </c>
      <c r="B2582" s="242" t="s">
        <v>1801</v>
      </c>
      <c r="C2582" s="242" t="s">
        <v>187</v>
      </c>
      <c r="D2582" s="244">
        <v>38.090000000000003</v>
      </c>
    </row>
    <row r="2583" spans="1:4" x14ac:dyDescent="0.25">
      <c r="A2583" s="243">
        <v>92986</v>
      </c>
      <c r="B2583" s="242" t="s">
        <v>1802</v>
      </c>
      <c r="C2583" s="242" t="s">
        <v>187</v>
      </c>
      <c r="D2583" s="244">
        <v>39.25</v>
      </c>
    </row>
    <row r="2584" spans="1:4" x14ac:dyDescent="0.25">
      <c r="A2584" s="243">
        <v>92987</v>
      </c>
      <c r="B2584" s="242" t="s">
        <v>1803</v>
      </c>
      <c r="C2584" s="242" t="s">
        <v>187</v>
      </c>
      <c r="D2584" s="244">
        <v>55.24</v>
      </c>
    </row>
    <row r="2585" spans="1:4" x14ac:dyDescent="0.25">
      <c r="A2585" s="243">
        <v>92988</v>
      </c>
      <c r="B2585" s="242" t="s">
        <v>1804</v>
      </c>
      <c r="C2585" s="242" t="s">
        <v>187</v>
      </c>
      <c r="D2585" s="244">
        <v>55.38</v>
      </c>
    </row>
    <row r="2586" spans="1:4" x14ac:dyDescent="0.25">
      <c r="A2586" s="243">
        <v>92989</v>
      </c>
      <c r="B2586" s="242" t="s">
        <v>1805</v>
      </c>
      <c r="C2586" s="242" t="s">
        <v>187</v>
      </c>
      <c r="D2586" s="244">
        <v>77.13</v>
      </c>
    </row>
    <row r="2587" spans="1:4" x14ac:dyDescent="0.25">
      <c r="A2587" s="243">
        <v>92990</v>
      </c>
      <c r="B2587" s="242" t="s">
        <v>1806</v>
      </c>
      <c r="C2587" s="242" t="s">
        <v>187</v>
      </c>
      <c r="D2587" s="244">
        <v>76.22</v>
      </c>
    </row>
    <row r="2588" spans="1:4" x14ac:dyDescent="0.25">
      <c r="A2588" s="243">
        <v>92991</v>
      </c>
      <c r="B2588" s="242" t="s">
        <v>1807</v>
      </c>
      <c r="C2588" s="242" t="s">
        <v>187</v>
      </c>
      <c r="D2588" s="244">
        <v>100.8</v>
      </c>
    </row>
    <row r="2589" spans="1:4" x14ac:dyDescent="0.25">
      <c r="A2589" s="243">
        <v>92992</v>
      </c>
      <c r="B2589" s="242" t="s">
        <v>1808</v>
      </c>
      <c r="C2589" s="242" t="s">
        <v>187</v>
      </c>
      <c r="D2589" s="244">
        <v>100.87</v>
      </c>
    </row>
    <row r="2590" spans="1:4" x14ac:dyDescent="0.25">
      <c r="A2590" s="243">
        <v>92993</v>
      </c>
      <c r="B2590" s="242" t="s">
        <v>1809</v>
      </c>
      <c r="C2590" s="242" t="s">
        <v>187</v>
      </c>
      <c r="D2590" s="244">
        <v>129.51</v>
      </c>
    </row>
    <row r="2591" spans="1:4" x14ac:dyDescent="0.25">
      <c r="A2591" s="243">
        <v>92994</v>
      </c>
      <c r="B2591" s="242" t="s">
        <v>1810</v>
      </c>
      <c r="C2591" s="242" t="s">
        <v>187</v>
      </c>
      <c r="D2591" s="244">
        <v>130.83000000000001</v>
      </c>
    </row>
    <row r="2592" spans="1:4" x14ac:dyDescent="0.25">
      <c r="A2592" s="243">
        <v>92995</v>
      </c>
      <c r="B2592" s="242" t="s">
        <v>1811</v>
      </c>
      <c r="C2592" s="242" t="s">
        <v>187</v>
      </c>
      <c r="D2592" s="244">
        <v>161.33000000000001</v>
      </c>
    </row>
    <row r="2593" spans="1:4" x14ac:dyDescent="0.25">
      <c r="A2593" s="243">
        <v>92996</v>
      </c>
      <c r="B2593" s="242" t="s">
        <v>1812</v>
      </c>
      <c r="C2593" s="242" t="s">
        <v>187</v>
      </c>
      <c r="D2593" s="244">
        <v>161.79</v>
      </c>
    </row>
    <row r="2594" spans="1:4" x14ac:dyDescent="0.25">
      <c r="A2594" s="243">
        <v>92997</v>
      </c>
      <c r="B2594" s="242" t="s">
        <v>1813</v>
      </c>
      <c r="C2594" s="242" t="s">
        <v>187</v>
      </c>
      <c r="D2594" s="244">
        <v>196.14</v>
      </c>
    </row>
    <row r="2595" spans="1:4" x14ac:dyDescent="0.25">
      <c r="A2595" s="243">
        <v>92998</v>
      </c>
      <c r="B2595" s="242" t="s">
        <v>1814</v>
      </c>
      <c r="C2595" s="242" t="s">
        <v>187</v>
      </c>
      <c r="D2595" s="244">
        <v>198.08</v>
      </c>
    </row>
    <row r="2596" spans="1:4" x14ac:dyDescent="0.25">
      <c r="A2596" s="243">
        <v>92999</v>
      </c>
      <c r="B2596" s="242" t="s">
        <v>1815</v>
      </c>
      <c r="C2596" s="242" t="s">
        <v>187</v>
      </c>
      <c r="D2596" s="244">
        <v>258.7</v>
      </c>
    </row>
    <row r="2597" spans="1:4" x14ac:dyDescent="0.25">
      <c r="A2597" s="243">
        <v>93000</v>
      </c>
      <c r="B2597" s="242" t="s">
        <v>1816</v>
      </c>
      <c r="C2597" s="242" t="s">
        <v>187</v>
      </c>
      <c r="D2597" s="244">
        <v>260.32</v>
      </c>
    </row>
    <row r="2598" spans="1:4" x14ac:dyDescent="0.25">
      <c r="A2598" s="243">
        <v>93001</v>
      </c>
      <c r="B2598" s="242" t="s">
        <v>1817</v>
      </c>
      <c r="C2598" s="242" t="s">
        <v>187</v>
      </c>
      <c r="D2598" s="244">
        <v>316.19</v>
      </c>
    </row>
    <row r="2599" spans="1:4" x14ac:dyDescent="0.25">
      <c r="A2599" s="243">
        <v>93002</v>
      </c>
      <c r="B2599" s="242" t="s">
        <v>1818</v>
      </c>
      <c r="C2599" s="242" t="s">
        <v>187</v>
      </c>
      <c r="D2599" s="244">
        <v>325.18</v>
      </c>
    </row>
    <row r="2600" spans="1:4" x14ac:dyDescent="0.25">
      <c r="A2600" s="243">
        <v>101884</v>
      </c>
      <c r="B2600" s="242" t="s">
        <v>11245</v>
      </c>
      <c r="C2600" s="242" t="s">
        <v>187</v>
      </c>
      <c r="D2600" s="244">
        <v>10.77</v>
      </c>
    </row>
    <row r="2601" spans="1:4" x14ac:dyDescent="0.25">
      <c r="A2601" s="243">
        <v>101885</v>
      </c>
      <c r="B2601" s="242" t="s">
        <v>11246</v>
      </c>
      <c r="C2601" s="242" t="s">
        <v>187</v>
      </c>
      <c r="D2601" s="244">
        <v>11.74</v>
      </c>
    </row>
    <row r="2602" spans="1:4" x14ac:dyDescent="0.25">
      <c r="A2602" s="243">
        <v>101886</v>
      </c>
      <c r="B2602" s="242" t="s">
        <v>11247</v>
      </c>
      <c r="C2602" s="242" t="s">
        <v>187</v>
      </c>
      <c r="D2602" s="244">
        <v>16.63</v>
      </c>
    </row>
    <row r="2603" spans="1:4" x14ac:dyDescent="0.25">
      <c r="A2603" s="243">
        <v>101887</v>
      </c>
      <c r="B2603" s="242" t="s">
        <v>11248</v>
      </c>
      <c r="C2603" s="242" t="s">
        <v>187</v>
      </c>
      <c r="D2603" s="244">
        <v>18.02</v>
      </c>
    </row>
    <row r="2604" spans="1:4" x14ac:dyDescent="0.25">
      <c r="A2604" s="243">
        <v>101888</v>
      </c>
      <c r="B2604" s="242" t="s">
        <v>11249</v>
      </c>
      <c r="C2604" s="242" t="s">
        <v>187</v>
      </c>
      <c r="D2604" s="244">
        <v>26.69</v>
      </c>
    </row>
    <row r="2605" spans="1:4" x14ac:dyDescent="0.25">
      <c r="A2605" s="243">
        <v>101889</v>
      </c>
      <c r="B2605" s="242" t="s">
        <v>11250</v>
      </c>
      <c r="C2605" s="242" t="s">
        <v>187</v>
      </c>
      <c r="D2605" s="244">
        <v>27.48</v>
      </c>
    </row>
    <row r="2606" spans="1:4" x14ac:dyDescent="0.25">
      <c r="A2606" s="243">
        <v>91936</v>
      </c>
      <c r="B2606" s="242" t="s">
        <v>1819</v>
      </c>
      <c r="C2606" s="242" t="s">
        <v>239</v>
      </c>
      <c r="D2606" s="244">
        <v>9.1300000000000008</v>
      </c>
    </row>
    <row r="2607" spans="1:4" x14ac:dyDescent="0.25">
      <c r="A2607" s="243">
        <v>91937</v>
      </c>
      <c r="B2607" s="242" t="s">
        <v>1820</v>
      </c>
      <c r="C2607" s="242" t="s">
        <v>239</v>
      </c>
      <c r="D2607" s="244">
        <v>7.74</v>
      </c>
    </row>
    <row r="2608" spans="1:4" x14ac:dyDescent="0.25">
      <c r="A2608" s="243">
        <v>91939</v>
      </c>
      <c r="B2608" s="242" t="s">
        <v>1821</v>
      </c>
      <c r="C2608" s="242" t="s">
        <v>239</v>
      </c>
      <c r="D2608" s="244">
        <v>18.95</v>
      </c>
    </row>
    <row r="2609" spans="1:4" x14ac:dyDescent="0.25">
      <c r="A2609" s="243">
        <v>91940</v>
      </c>
      <c r="B2609" s="242" t="s">
        <v>1822</v>
      </c>
      <c r="C2609" s="242" t="s">
        <v>239</v>
      </c>
      <c r="D2609" s="244">
        <v>10.17</v>
      </c>
    </row>
    <row r="2610" spans="1:4" x14ac:dyDescent="0.25">
      <c r="A2610" s="243">
        <v>91941</v>
      </c>
      <c r="B2610" s="242" t="s">
        <v>1823</v>
      </c>
      <c r="C2610" s="242" t="s">
        <v>239</v>
      </c>
      <c r="D2610" s="244">
        <v>6.88</v>
      </c>
    </row>
    <row r="2611" spans="1:4" x14ac:dyDescent="0.25">
      <c r="A2611" s="243">
        <v>91942</v>
      </c>
      <c r="B2611" s="242" t="s">
        <v>1824</v>
      </c>
      <c r="C2611" s="242" t="s">
        <v>239</v>
      </c>
      <c r="D2611" s="244">
        <v>23.32</v>
      </c>
    </row>
    <row r="2612" spans="1:4" x14ac:dyDescent="0.25">
      <c r="A2612" s="243">
        <v>91943</v>
      </c>
      <c r="B2612" s="242" t="s">
        <v>1825</v>
      </c>
      <c r="C2612" s="242" t="s">
        <v>239</v>
      </c>
      <c r="D2612" s="244">
        <v>13.21</v>
      </c>
    </row>
    <row r="2613" spans="1:4" x14ac:dyDescent="0.25">
      <c r="A2613" s="243">
        <v>91944</v>
      </c>
      <c r="B2613" s="242" t="s">
        <v>1826</v>
      </c>
      <c r="C2613" s="242" t="s">
        <v>239</v>
      </c>
      <c r="D2613" s="244">
        <v>9.43</v>
      </c>
    </row>
    <row r="2614" spans="1:4" x14ac:dyDescent="0.25">
      <c r="A2614" s="243">
        <v>92865</v>
      </c>
      <c r="B2614" s="242" t="s">
        <v>1827</v>
      </c>
      <c r="C2614" s="242" t="s">
        <v>239</v>
      </c>
      <c r="D2614" s="244">
        <v>7.94</v>
      </c>
    </row>
    <row r="2615" spans="1:4" x14ac:dyDescent="0.25">
      <c r="A2615" s="243">
        <v>92866</v>
      </c>
      <c r="B2615" s="242" t="s">
        <v>1828</v>
      </c>
      <c r="C2615" s="242" t="s">
        <v>239</v>
      </c>
      <c r="D2615" s="244">
        <v>6.13</v>
      </c>
    </row>
    <row r="2616" spans="1:4" x14ac:dyDescent="0.25">
      <c r="A2616" s="243">
        <v>92867</v>
      </c>
      <c r="B2616" s="242" t="s">
        <v>1829</v>
      </c>
      <c r="C2616" s="242" t="s">
        <v>239</v>
      </c>
      <c r="D2616" s="244">
        <v>18.78</v>
      </c>
    </row>
    <row r="2617" spans="1:4" x14ac:dyDescent="0.25">
      <c r="A2617" s="243">
        <v>92868</v>
      </c>
      <c r="B2617" s="242" t="s">
        <v>1830</v>
      </c>
      <c r="C2617" s="242" t="s">
        <v>239</v>
      </c>
      <c r="D2617" s="244">
        <v>10</v>
      </c>
    </row>
    <row r="2618" spans="1:4" x14ac:dyDescent="0.25">
      <c r="A2618" s="243">
        <v>92869</v>
      </c>
      <c r="B2618" s="242" t="s">
        <v>1831</v>
      </c>
      <c r="C2618" s="242" t="s">
        <v>239</v>
      </c>
      <c r="D2618" s="244">
        <v>6.71</v>
      </c>
    </row>
    <row r="2619" spans="1:4" x14ac:dyDescent="0.25">
      <c r="A2619" s="243">
        <v>92870</v>
      </c>
      <c r="B2619" s="242" t="s">
        <v>1832</v>
      </c>
      <c r="C2619" s="242" t="s">
        <v>239</v>
      </c>
      <c r="D2619" s="244">
        <v>23.18</v>
      </c>
    </row>
    <row r="2620" spans="1:4" x14ac:dyDescent="0.25">
      <c r="A2620" s="243">
        <v>92871</v>
      </c>
      <c r="B2620" s="242" t="s">
        <v>1833</v>
      </c>
      <c r="C2620" s="242" t="s">
        <v>239</v>
      </c>
      <c r="D2620" s="244">
        <v>13.07</v>
      </c>
    </row>
    <row r="2621" spans="1:4" x14ac:dyDescent="0.25">
      <c r="A2621" s="243">
        <v>92872</v>
      </c>
      <c r="B2621" s="242" t="s">
        <v>1834</v>
      </c>
      <c r="C2621" s="242" t="s">
        <v>239</v>
      </c>
      <c r="D2621" s="244">
        <v>9.2899999999999991</v>
      </c>
    </row>
    <row r="2622" spans="1:4" x14ac:dyDescent="0.25">
      <c r="A2622" s="243">
        <v>95777</v>
      </c>
      <c r="B2622" s="242" t="s">
        <v>1835</v>
      </c>
      <c r="C2622" s="242" t="s">
        <v>239</v>
      </c>
      <c r="D2622" s="244">
        <v>20.86</v>
      </c>
    </row>
    <row r="2623" spans="1:4" x14ac:dyDescent="0.25">
      <c r="A2623" s="243">
        <v>95778</v>
      </c>
      <c r="B2623" s="242" t="s">
        <v>1836</v>
      </c>
      <c r="C2623" s="242" t="s">
        <v>239</v>
      </c>
      <c r="D2623" s="244">
        <v>21.42</v>
      </c>
    </row>
    <row r="2624" spans="1:4" x14ac:dyDescent="0.25">
      <c r="A2624" s="243">
        <v>95779</v>
      </c>
      <c r="B2624" s="242" t="s">
        <v>1837</v>
      </c>
      <c r="C2624" s="242" t="s">
        <v>239</v>
      </c>
      <c r="D2624" s="244">
        <v>19.54</v>
      </c>
    </row>
    <row r="2625" spans="1:4" x14ac:dyDescent="0.25">
      <c r="A2625" s="243">
        <v>95780</v>
      </c>
      <c r="B2625" s="242" t="s">
        <v>1838</v>
      </c>
      <c r="C2625" s="242" t="s">
        <v>239</v>
      </c>
      <c r="D2625" s="244">
        <v>23.92</v>
      </c>
    </row>
    <row r="2626" spans="1:4" x14ac:dyDescent="0.25">
      <c r="A2626" s="243">
        <v>95781</v>
      </c>
      <c r="B2626" s="242" t="s">
        <v>1839</v>
      </c>
      <c r="C2626" s="242" t="s">
        <v>239</v>
      </c>
      <c r="D2626" s="244">
        <v>24.34</v>
      </c>
    </row>
    <row r="2627" spans="1:4" x14ac:dyDescent="0.25">
      <c r="A2627" s="243">
        <v>95782</v>
      </c>
      <c r="B2627" s="242" t="s">
        <v>1840</v>
      </c>
      <c r="C2627" s="242" t="s">
        <v>239</v>
      </c>
      <c r="D2627" s="244">
        <v>25.43</v>
      </c>
    </row>
    <row r="2628" spans="1:4" x14ac:dyDescent="0.25">
      <c r="A2628" s="243">
        <v>95785</v>
      </c>
      <c r="B2628" s="242" t="s">
        <v>1841</v>
      </c>
      <c r="C2628" s="242" t="s">
        <v>239</v>
      </c>
      <c r="D2628" s="244">
        <v>29.09</v>
      </c>
    </row>
    <row r="2629" spans="1:4" x14ac:dyDescent="0.25">
      <c r="A2629" s="243">
        <v>95787</v>
      </c>
      <c r="B2629" s="242" t="s">
        <v>1842</v>
      </c>
      <c r="C2629" s="242" t="s">
        <v>239</v>
      </c>
      <c r="D2629" s="244">
        <v>20.88</v>
      </c>
    </row>
    <row r="2630" spans="1:4" x14ac:dyDescent="0.25">
      <c r="A2630" s="243">
        <v>95789</v>
      </c>
      <c r="B2630" s="242" t="s">
        <v>1843</v>
      </c>
      <c r="C2630" s="242" t="s">
        <v>239</v>
      </c>
      <c r="D2630" s="244">
        <v>26.29</v>
      </c>
    </row>
    <row r="2631" spans="1:4" x14ac:dyDescent="0.25">
      <c r="A2631" s="243">
        <v>95791</v>
      </c>
      <c r="B2631" s="242" t="s">
        <v>1844</v>
      </c>
      <c r="C2631" s="242" t="s">
        <v>239</v>
      </c>
      <c r="D2631" s="244">
        <v>34.380000000000003</v>
      </c>
    </row>
    <row r="2632" spans="1:4" x14ac:dyDescent="0.25">
      <c r="A2632" s="243">
        <v>95795</v>
      </c>
      <c r="B2632" s="242" t="s">
        <v>1845</v>
      </c>
      <c r="C2632" s="242" t="s">
        <v>239</v>
      </c>
      <c r="D2632" s="244">
        <v>24.09</v>
      </c>
    </row>
    <row r="2633" spans="1:4" x14ac:dyDescent="0.25">
      <c r="A2633" s="243">
        <v>95796</v>
      </c>
      <c r="B2633" s="242" t="s">
        <v>1846</v>
      </c>
      <c r="C2633" s="242" t="s">
        <v>239</v>
      </c>
      <c r="D2633" s="244">
        <v>30.94</v>
      </c>
    </row>
    <row r="2634" spans="1:4" x14ac:dyDescent="0.25">
      <c r="A2634" s="243">
        <v>95797</v>
      </c>
      <c r="B2634" s="242" t="s">
        <v>1847</v>
      </c>
      <c r="C2634" s="242" t="s">
        <v>239</v>
      </c>
      <c r="D2634" s="244">
        <v>39.83</v>
      </c>
    </row>
    <row r="2635" spans="1:4" x14ac:dyDescent="0.25">
      <c r="A2635" s="243">
        <v>95801</v>
      </c>
      <c r="B2635" s="242" t="s">
        <v>1848</v>
      </c>
      <c r="C2635" s="242" t="s">
        <v>239</v>
      </c>
      <c r="D2635" s="244">
        <v>29.08</v>
      </c>
    </row>
    <row r="2636" spans="1:4" x14ac:dyDescent="0.25">
      <c r="A2636" s="243">
        <v>95802</v>
      </c>
      <c r="B2636" s="242" t="s">
        <v>1849</v>
      </c>
      <c r="C2636" s="242" t="s">
        <v>239</v>
      </c>
      <c r="D2636" s="244">
        <v>32.549999999999997</v>
      </c>
    </row>
    <row r="2637" spans="1:4" x14ac:dyDescent="0.25">
      <c r="A2637" s="243">
        <v>95803</v>
      </c>
      <c r="B2637" s="242" t="s">
        <v>1850</v>
      </c>
      <c r="C2637" s="242" t="s">
        <v>239</v>
      </c>
      <c r="D2637" s="244">
        <v>43.88</v>
      </c>
    </row>
    <row r="2638" spans="1:4" x14ac:dyDescent="0.25">
      <c r="A2638" s="243">
        <v>95804</v>
      </c>
      <c r="B2638" s="242" t="s">
        <v>1851</v>
      </c>
      <c r="C2638" s="242" t="s">
        <v>239</v>
      </c>
      <c r="D2638" s="244">
        <v>16.96</v>
      </c>
    </row>
    <row r="2639" spans="1:4" x14ac:dyDescent="0.25">
      <c r="A2639" s="243">
        <v>95805</v>
      </c>
      <c r="B2639" s="242" t="s">
        <v>1852</v>
      </c>
      <c r="C2639" s="242" t="s">
        <v>239</v>
      </c>
      <c r="D2639" s="244">
        <v>17.11</v>
      </c>
    </row>
    <row r="2640" spans="1:4" x14ac:dyDescent="0.25">
      <c r="A2640" s="243">
        <v>95806</v>
      </c>
      <c r="B2640" s="242" t="s">
        <v>1853</v>
      </c>
      <c r="C2640" s="242" t="s">
        <v>239</v>
      </c>
      <c r="D2640" s="244">
        <v>17.649999999999999</v>
      </c>
    </row>
    <row r="2641" spans="1:4" x14ac:dyDescent="0.25">
      <c r="A2641" s="243">
        <v>95807</v>
      </c>
      <c r="B2641" s="242" t="s">
        <v>1854</v>
      </c>
      <c r="C2641" s="242" t="s">
        <v>239</v>
      </c>
      <c r="D2641" s="244">
        <v>19.440000000000001</v>
      </c>
    </row>
    <row r="2642" spans="1:4" x14ac:dyDescent="0.25">
      <c r="A2642" s="243">
        <v>95808</v>
      </c>
      <c r="B2642" s="242" t="s">
        <v>1855</v>
      </c>
      <c r="C2642" s="242" t="s">
        <v>239</v>
      </c>
      <c r="D2642" s="244">
        <v>19.899999999999999</v>
      </c>
    </row>
    <row r="2643" spans="1:4" x14ac:dyDescent="0.25">
      <c r="A2643" s="243">
        <v>95809</v>
      </c>
      <c r="B2643" s="242" t="s">
        <v>1856</v>
      </c>
      <c r="C2643" s="242" t="s">
        <v>239</v>
      </c>
      <c r="D2643" s="244">
        <v>21.88</v>
      </c>
    </row>
    <row r="2644" spans="1:4" x14ac:dyDescent="0.25">
      <c r="A2644" s="243">
        <v>95810</v>
      </c>
      <c r="B2644" s="242" t="s">
        <v>1857</v>
      </c>
      <c r="C2644" s="242" t="s">
        <v>239</v>
      </c>
      <c r="D2644" s="244">
        <v>10.7</v>
      </c>
    </row>
    <row r="2645" spans="1:4" x14ac:dyDescent="0.25">
      <c r="A2645" s="243">
        <v>95811</v>
      </c>
      <c r="B2645" s="242" t="s">
        <v>1858</v>
      </c>
      <c r="C2645" s="242" t="s">
        <v>239</v>
      </c>
      <c r="D2645" s="244">
        <v>11.16</v>
      </c>
    </row>
    <row r="2646" spans="1:4" x14ac:dyDescent="0.25">
      <c r="A2646" s="243">
        <v>95812</v>
      </c>
      <c r="B2646" s="242" t="s">
        <v>1859</v>
      </c>
      <c r="C2646" s="242" t="s">
        <v>239</v>
      </c>
      <c r="D2646" s="244">
        <v>13.13</v>
      </c>
    </row>
    <row r="2647" spans="1:4" x14ac:dyDescent="0.25">
      <c r="A2647" s="243">
        <v>95813</v>
      </c>
      <c r="B2647" s="242" t="s">
        <v>1860</v>
      </c>
      <c r="C2647" s="242" t="s">
        <v>239</v>
      </c>
      <c r="D2647" s="244">
        <v>12.85</v>
      </c>
    </row>
    <row r="2648" spans="1:4" x14ac:dyDescent="0.25">
      <c r="A2648" s="243">
        <v>95814</v>
      </c>
      <c r="B2648" s="242" t="s">
        <v>1861</v>
      </c>
      <c r="C2648" s="242" t="s">
        <v>239</v>
      </c>
      <c r="D2648" s="244">
        <v>13.53</v>
      </c>
    </row>
    <row r="2649" spans="1:4" x14ac:dyDescent="0.25">
      <c r="A2649" s="243">
        <v>95815</v>
      </c>
      <c r="B2649" s="242" t="s">
        <v>1862</v>
      </c>
      <c r="C2649" s="242" t="s">
        <v>239</v>
      </c>
      <c r="D2649" s="244">
        <v>17.329999999999998</v>
      </c>
    </row>
    <row r="2650" spans="1:4" x14ac:dyDescent="0.25">
      <c r="A2650" s="243">
        <v>95816</v>
      </c>
      <c r="B2650" s="242" t="s">
        <v>1863</v>
      </c>
      <c r="C2650" s="242" t="s">
        <v>239</v>
      </c>
      <c r="D2650" s="244">
        <v>23.92</v>
      </c>
    </row>
    <row r="2651" spans="1:4" x14ac:dyDescent="0.25">
      <c r="A2651" s="243">
        <v>95817</v>
      </c>
      <c r="B2651" s="242" t="s">
        <v>1864</v>
      </c>
      <c r="C2651" s="242" t="s">
        <v>239</v>
      </c>
      <c r="D2651" s="244">
        <v>24.5</v>
      </c>
    </row>
    <row r="2652" spans="1:4" x14ac:dyDescent="0.25">
      <c r="A2652" s="243">
        <v>95818</v>
      </c>
      <c r="B2652" s="242" t="s">
        <v>1865</v>
      </c>
      <c r="C2652" s="242" t="s">
        <v>239</v>
      </c>
      <c r="D2652" s="244">
        <v>29.63</v>
      </c>
    </row>
    <row r="2653" spans="1:4" x14ac:dyDescent="0.25">
      <c r="A2653" s="243">
        <v>97881</v>
      </c>
      <c r="B2653" s="242" t="s">
        <v>11251</v>
      </c>
      <c r="C2653" s="242" t="s">
        <v>239</v>
      </c>
      <c r="D2653" s="244">
        <v>113.28</v>
      </c>
    </row>
    <row r="2654" spans="1:4" x14ac:dyDescent="0.25">
      <c r="A2654" s="243">
        <v>97882</v>
      </c>
      <c r="B2654" s="242" t="s">
        <v>11252</v>
      </c>
      <c r="C2654" s="242" t="s">
        <v>239</v>
      </c>
      <c r="D2654" s="244">
        <v>178.38</v>
      </c>
    </row>
    <row r="2655" spans="1:4" x14ac:dyDescent="0.25">
      <c r="A2655" s="243">
        <v>97883</v>
      </c>
      <c r="B2655" s="242" t="s">
        <v>11253</v>
      </c>
      <c r="C2655" s="242" t="s">
        <v>239</v>
      </c>
      <c r="D2655" s="244">
        <v>343.78</v>
      </c>
    </row>
    <row r="2656" spans="1:4" x14ac:dyDescent="0.25">
      <c r="A2656" s="243">
        <v>97884</v>
      </c>
      <c r="B2656" s="242" t="s">
        <v>11254</v>
      </c>
      <c r="C2656" s="242" t="s">
        <v>239</v>
      </c>
      <c r="D2656" s="244">
        <v>675.94</v>
      </c>
    </row>
    <row r="2657" spans="1:4" x14ac:dyDescent="0.25">
      <c r="A2657" s="243">
        <v>97885</v>
      </c>
      <c r="B2657" s="242" t="s">
        <v>11255</v>
      </c>
      <c r="C2657" s="242" t="s">
        <v>239</v>
      </c>
      <c r="D2657" s="245">
        <v>1048.8599999999999</v>
      </c>
    </row>
    <row r="2658" spans="1:4" x14ac:dyDescent="0.25">
      <c r="A2658" s="243">
        <v>97886</v>
      </c>
      <c r="B2658" s="242" t="s">
        <v>11256</v>
      </c>
      <c r="C2658" s="242" t="s">
        <v>239</v>
      </c>
      <c r="D2658" s="244">
        <v>144.09</v>
      </c>
    </row>
    <row r="2659" spans="1:4" x14ac:dyDescent="0.25">
      <c r="A2659" s="243">
        <v>97887</v>
      </c>
      <c r="B2659" s="242" t="s">
        <v>11257</v>
      </c>
      <c r="C2659" s="242" t="s">
        <v>239</v>
      </c>
      <c r="D2659" s="244">
        <v>228.24</v>
      </c>
    </row>
    <row r="2660" spans="1:4" x14ac:dyDescent="0.25">
      <c r="A2660" s="243">
        <v>97888</v>
      </c>
      <c r="B2660" s="242" t="s">
        <v>11258</v>
      </c>
      <c r="C2660" s="242" t="s">
        <v>239</v>
      </c>
      <c r="D2660" s="244">
        <v>446.7</v>
      </c>
    </row>
    <row r="2661" spans="1:4" x14ac:dyDescent="0.25">
      <c r="A2661" s="243">
        <v>97889</v>
      </c>
      <c r="B2661" s="242" t="s">
        <v>11259</v>
      </c>
      <c r="C2661" s="242" t="s">
        <v>239</v>
      </c>
      <c r="D2661" s="244">
        <v>597.33000000000004</v>
      </c>
    </row>
    <row r="2662" spans="1:4" x14ac:dyDescent="0.25">
      <c r="A2662" s="243">
        <v>97890</v>
      </c>
      <c r="B2662" s="242" t="s">
        <v>11260</v>
      </c>
      <c r="C2662" s="242" t="s">
        <v>239</v>
      </c>
      <c r="D2662" s="244">
        <v>703.06</v>
      </c>
    </row>
    <row r="2663" spans="1:4" x14ac:dyDescent="0.25">
      <c r="A2663" s="243">
        <v>97891</v>
      </c>
      <c r="B2663" s="242" t="s">
        <v>11261</v>
      </c>
      <c r="C2663" s="242" t="s">
        <v>239</v>
      </c>
      <c r="D2663" s="244">
        <v>154.6</v>
      </c>
    </row>
    <row r="2664" spans="1:4" x14ac:dyDescent="0.25">
      <c r="A2664" s="243">
        <v>97892</v>
      </c>
      <c r="B2664" s="242" t="s">
        <v>11262</v>
      </c>
      <c r="C2664" s="242" t="s">
        <v>239</v>
      </c>
      <c r="D2664" s="244">
        <v>291</v>
      </c>
    </row>
    <row r="2665" spans="1:4" x14ac:dyDescent="0.25">
      <c r="A2665" s="243">
        <v>97893</v>
      </c>
      <c r="B2665" s="242" t="s">
        <v>11263</v>
      </c>
      <c r="C2665" s="242" t="s">
        <v>239</v>
      </c>
      <c r="D2665" s="244">
        <v>398.79</v>
      </c>
    </row>
    <row r="2666" spans="1:4" x14ac:dyDescent="0.25">
      <c r="A2666" s="243">
        <v>97894</v>
      </c>
      <c r="B2666" s="242" t="s">
        <v>11264</v>
      </c>
      <c r="C2666" s="242" t="s">
        <v>239</v>
      </c>
      <c r="D2666" s="244">
        <v>462.45</v>
      </c>
    </row>
    <row r="2667" spans="1:4" x14ac:dyDescent="0.25">
      <c r="A2667" s="243">
        <v>93653</v>
      </c>
      <c r="B2667" s="242" t="s">
        <v>11265</v>
      </c>
      <c r="C2667" s="242" t="s">
        <v>239</v>
      </c>
      <c r="D2667" s="244">
        <v>10.09</v>
      </c>
    </row>
    <row r="2668" spans="1:4" x14ac:dyDescent="0.25">
      <c r="A2668" s="243">
        <v>93654</v>
      </c>
      <c r="B2668" s="242" t="s">
        <v>11266</v>
      </c>
      <c r="C2668" s="242" t="s">
        <v>239</v>
      </c>
      <c r="D2668" s="244">
        <v>10.49</v>
      </c>
    </row>
    <row r="2669" spans="1:4" x14ac:dyDescent="0.25">
      <c r="A2669" s="243">
        <v>93655</v>
      </c>
      <c r="B2669" s="242" t="s">
        <v>11267</v>
      </c>
      <c r="C2669" s="242" t="s">
        <v>239</v>
      </c>
      <c r="D2669" s="244">
        <v>11.33</v>
      </c>
    </row>
    <row r="2670" spans="1:4" x14ac:dyDescent="0.25">
      <c r="A2670" s="243">
        <v>93656</v>
      </c>
      <c r="B2670" s="242" t="s">
        <v>11268</v>
      </c>
      <c r="C2670" s="242" t="s">
        <v>239</v>
      </c>
      <c r="D2670" s="244">
        <v>11.33</v>
      </c>
    </row>
    <row r="2671" spans="1:4" x14ac:dyDescent="0.25">
      <c r="A2671" s="243">
        <v>93657</v>
      </c>
      <c r="B2671" s="242" t="s">
        <v>11269</v>
      </c>
      <c r="C2671" s="242" t="s">
        <v>239</v>
      </c>
      <c r="D2671" s="244">
        <v>12.32</v>
      </c>
    </row>
    <row r="2672" spans="1:4" x14ac:dyDescent="0.25">
      <c r="A2672" s="243">
        <v>93658</v>
      </c>
      <c r="B2672" s="242" t="s">
        <v>11270</v>
      </c>
      <c r="C2672" s="242" t="s">
        <v>239</v>
      </c>
      <c r="D2672" s="244">
        <v>17.8</v>
      </c>
    </row>
    <row r="2673" spans="1:4" x14ac:dyDescent="0.25">
      <c r="A2673" s="243">
        <v>93659</v>
      </c>
      <c r="B2673" s="242" t="s">
        <v>11271</v>
      </c>
      <c r="C2673" s="242" t="s">
        <v>239</v>
      </c>
      <c r="D2673" s="244">
        <v>19.78</v>
      </c>
    </row>
    <row r="2674" spans="1:4" x14ac:dyDescent="0.25">
      <c r="A2674" s="243">
        <v>93660</v>
      </c>
      <c r="B2674" s="242" t="s">
        <v>11272</v>
      </c>
      <c r="C2674" s="242" t="s">
        <v>239</v>
      </c>
      <c r="D2674" s="244">
        <v>50.76</v>
      </c>
    </row>
    <row r="2675" spans="1:4" x14ac:dyDescent="0.25">
      <c r="A2675" s="243">
        <v>93661</v>
      </c>
      <c r="B2675" s="242" t="s">
        <v>11273</v>
      </c>
      <c r="C2675" s="242" t="s">
        <v>239</v>
      </c>
      <c r="D2675" s="244">
        <v>51.57</v>
      </c>
    </row>
    <row r="2676" spans="1:4" x14ac:dyDescent="0.25">
      <c r="A2676" s="243">
        <v>93662</v>
      </c>
      <c r="B2676" s="242" t="s">
        <v>11274</v>
      </c>
      <c r="C2676" s="242" t="s">
        <v>239</v>
      </c>
      <c r="D2676" s="244">
        <v>53.25</v>
      </c>
    </row>
    <row r="2677" spans="1:4" x14ac:dyDescent="0.25">
      <c r="A2677" s="243">
        <v>93663</v>
      </c>
      <c r="B2677" s="242" t="s">
        <v>11275</v>
      </c>
      <c r="C2677" s="242" t="s">
        <v>239</v>
      </c>
      <c r="D2677" s="244">
        <v>53.25</v>
      </c>
    </row>
    <row r="2678" spans="1:4" x14ac:dyDescent="0.25">
      <c r="A2678" s="243">
        <v>93664</v>
      </c>
      <c r="B2678" s="242" t="s">
        <v>11276</v>
      </c>
      <c r="C2678" s="242" t="s">
        <v>239</v>
      </c>
      <c r="D2678" s="244">
        <v>55.24</v>
      </c>
    </row>
    <row r="2679" spans="1:4" x14ac:dyDescent="0.25">
      <c r="A2679" s="243">
        <v>93665</v>
      </c>
      <c r="B2679" s="242" t="s">
        <v>11277</v>
      </c>
      <c r="C2679" s="242" t="s">
        <v>239</v>
      </c>
      <c r="D2679" s="244">
        <v>57.57</v>
      </c>
    </row>
    <row r="2680" spans="1:4" x14ac:dyDescent="0.25">
      <c r="A2680" s="243">
        <v>93666</v>
      </c>
      <c r="B2680" s="242" t="s">
        <v>11278</v>
      </c>
      <c r="C2680" s="242" t="s">
        <v>239</v>
      </c>
      <c r="D2680" s="244">
        <v>61.53</v>
      </c>
    </row>
    <row r="2681" spans="1:4" x14ac:dyDescent="0.25">
      <c r="A2681" s="243">
        <v>93667</v>
      </c>
      <c r="B2681" s="242" t="s">
        <v>11279</v>
      </c>
      <c r="C2681" s="242" t="s">
        <v>239</v>
      </c>
      <c r="D2681" s="244">
        <v>63.24</v>
      </c>
    </row>
    <row r="2682" spans="1:4" x14ac:dyDescent="0.25">
      <c r="A2682" s="243">
        <v>93668</v>
      </c>
      <c r="B2682" s="242" t="s">
        <v>11280</v>
      </c>
      <c r="C2682" s="242" t="s">
        <v>239</v>
      </c>
      <c r="D2682" s="244">
        <v>64.44</v>
      </c>
    </row>
    <row r="2683" spans="1:4" x14ac:dyDescent="0.25">
      <c r="A2683" s="243">
        <v>93669</v>
      </c>
      <c r="B2683" s="242" t="s">
        <v>11281</v>
      </c>
      <c r="C2683" s="242" t="s">
        <v>239</v>
      </c>
      <c r="D2683" s="244">
        <v>66.97</v>
      </c>
    </row>
    <row r="2684" spans="1:4" x14ac:dyDescent="0.25">
      <c r="A2684" s="243">
        <v>93670</v>
      </c>
      <c r="B2684" s="242" t="s">
        <v>11282</v>
      </c>
      <c r="C2684" s="242" t="s">
        <v>239</v>
      </c>
      <c r="D2684" s="244">
        <v>66.97</v>
      </c>
    </row>
    <row r="2685" spans="1:4" x14ac:dyDescent="0.25">
      <c r="A2685" s="243">
        <v>93671</v>
      </c>
      <c r="B2685" s="242" t="s">
        <v>11283</v>
      </c>
      <c r="C2685" s="242" t="s">
        <v>239</v>
      </c>
      <c r="D2685" s="244">
        <v>69.95</v>
      </c>
    </row>
    <row r="2686" spans="1:4" x14ac:dyDescent="0.25">
      <c r="A2686" s="243">
        <v>93672</v>
      </c>
      <c r="B2686" s="242" t="s">
        <v>11284</v>
      </c>
      <c r="C2686" s="242" t="s">
        <v>239</v>
      </c>
      <c r="D2686" s="244">
        <v>74.52</v>
      </c>
    </row>
    <row r="2687" spans="1:4" x14ac:dyDescent="0.25">
      <c r="A2687" s="243">
        <v>93673</v>
      </c>
      <c r="B2687" s="242" t="s">
        <v>11285</v>
      </c>
      <c r="C2687" s="242" t="s">
        <v>239</v>
      </c>
      <c r="D2687" s="244">
        <v>80.47</v>
      </c>
    </row>
    <row r="2688" spans="1:4" x14ac:dyDescent="0.25">
      <c r="A2688" s="243">
        <v>97359</v>
      </c>
      <c r="B2688" s="242" t="s">
        <v>11286</v>
      </c>
      <c r="C2688" s="242" t="s">
        <v>239</v>
      </c>
      <c r="D2688" s="245">
        <v>2795.7</v>
      </c>
    </row>
    <row r="2689" spans="1:4" x14ac:dyDescent="0.25">
      <c r="A2689" s="243">
        <v>97360</v>
      </c>
      <c r="B2689" s="242" t="s">
        <v>11287</v>
      </c>
      <c r="C2689" s="242" t="s">
        <v>239</v>
      </c>
      <c r="D2689" s="245">
        <v>5398.43</v>
      </c>
    </row>
    <row r="2690" spans="1:4" x14ac:dyDescent="0.25">
      <c r="A2690" s="243">
        <v>97361</v>
      </c>
      <c r="B2690" s="242" t="s">
        <v>11288</v>
      </c>
      <c r="C2690" s="242" t="s">
        <v>239</v>
      </c>
      <c r="D2690" s="245">
        <v>7197.9</v>
      </c>
    </row>
    <row r="2691" spans="1:4" x14ac:dyDescent="0.25">
      <c r="A2691" s="243">
        <v>97362</v>
      </c>
      <c r="B2691" s="242" t="s">
        <v>11289</v>
      </c>
      <c r="C2691" s="242" t="s">
        <v>239</v>
      </c>
      <c r="D2691" s="245">
        <v>1791.16</v>
      </c>
    </row>
    <row r="2692" spans="1:4" x14ac:dyDescent="0.25">
      <c r="A2692" s="243">
        <v>101875</v>
      </c>
      <c r="B2692" s="242" t="s">
        <v>11290</v>
      </c>
      <c r="C2692" s="242" t="s">
        <v>239</v>
      </c>
      <c r="D2692" s="244">
        <v>378.71</v>
      </c>
    </row>
    <row r="2693" spans="1:4" x14ac:dyDescent="0.25">
      <c r="A2693" s="243">
        <v>101876</v>
      </c>
      <c r="B2693" s="242" t="s">
        <v>11291</v>
      </c>
      <c r="C2693" s="242" t="s">
        <v>239</v>
      </c>
      <c r="D2693" s="244">
        <v>61.15</v>
      </c>
    </row>
    <row r="2694" spans="1:4" x14ac:dyDescent="0.25">
      <c r="A2694" s="243">
        <v>101877</v>
      </c>
      <c r="B2694" s="242" t="s">
        <v>11292</v>
      </c>
      <c r="C2694" s="242" t="s">
        <v>239</v>
      </c>
      <c r="D2694" s="244">
        <v>41.75</v>
      </c>
    </row>
    <row r="2695" spans="1:4" x14ac:dyDescent="0.25">
      <c r="A2695" s="243">
        <v>101878</v>
      </c>
      <c r="B2695" s="242" t="s">
        <v>11293</v>
      </c>
      <c r="C2695" s="242" t="s">
        <v>239</v>
      </c>
      <c r="D2695" s="244">
        <v>512.67999999999995</v>
      </c>
    </row>
    <row r="2696" spans="1:4" x14ac:dyDescent="0.25">
      <c r="A2696" s="243">
        <v>101879</v>
      </c>
      <c r="B2696" s="242" t="s">
        <v>11294</v>
      </c>
      <c r="C2696" s="242" t="s">
        <v>239</v>
      </c>
      <c r="D2696" s="244">
        <v>550.70000000000005</v>
      </c>
    </row>
    <row r="2697" spans="1:4" x14ac:dyDescent="0.25">
      <c r="A2697" s="243">
        <v>101880</v>
      </c>
      <c r="B2697" s="242" t="s">
        <v>11295</v>
      </c>
      <c r="C2697" s="242" t="s">
        <v>239</v>
      </c>
      <c r="D2697" s="244">
        <v>633.54999999999995</v>
      </c>
    </row>
    <row r="2698" spans="1:4" x14ac:dyDescent="0.25">
      <c r="A2698" s="243">
        <v>101881</v>
      </c>
      <c r="B2698" s="242" t="s">
        <v>11296</v>
      </c>
      <c r="C2698" s="242" t="s">
        <v>239</v>
      </c>
      <c r="D2698" s="244">
        <v>915.61</v>
      </c>
    </row>
    <row r="2699" spans="1:4" x14ac:dyDescent="0.25">
      <c r="A2699" s="243">
        <v>101882</v>
      </c>
      <c r="B2699" s="242" t="s">
        <v>11297</v>
      </c>
      <c r="C2699" s="242" t="s">
        <v>239</v>
      </c>
      <c r="D2699" s="245">
        <v>1304.3900000000001</v>
      </c>
    </row>
    <row r="2700" spans="1:4" x14ac:dyDescent="0.25">
      <c r="A2700" s="243">
        <v>101883</v>
      </c>
      <c r="B2700" s="242" t="s">
        <v>11298</v>
      </c>
      <c r="C2700" s="242" t="s">
        <v>239</v>
      </c>
      <c r="D2700" s="244">
        <v>524.66999999999996</v>
      </c>
    </row>
    <row r="2701" spans="1:4" x14ac:dyDescent="0.25">
      <c r="A2701" s="243">
        <v>101890</v>
      </c>
      <c r="B2701" s="242" t="s">
        <v>11299</v>
      </c>
      <c r="C2701" s="242" t="s">
        <v>239</v>
      </c>
      <c r="D2701" s="244">
        <v>13.75</v>
      </c>
    </row>
    <row r="2702" spans="1:4" x14ac:dyDescent="0.25">
      <c r="A2702" s="243">
        <v>101891</v>
      </c>
      <c r="B2702" s="242" t="s">
        <v>11300</v>
      </c>
      <c r="C2702" s="242" t="s">
        <v>239</v>
      </c>
      <c r="D2702" s="244">
        <v>23.46</v>
      </c>
    </row>
    <row r="2703" spans="1:4" x14ac:dyDescent="0.25">
      <c r="A2703" s="243">
        <v>101892</v>
      </c>
      <c r="B2703" s="242" t="s">
        <v>11301</v>
      </c>
      <c r="C2703" s="242" t="s">
        <v>239</v>
      </c>
      <c r="D2703" s="244">
        <v>63.39</v>
      </c>
    </row>
    <row r="2704" spans="1:4" x14ac:dyDescent="0.25">
      <c r="A2704" s="243">
        <v>101893</v>
      </c>
      <c r="B2704" s="242" t="s">
        <v>11302</v>
      </c>
      <c r="C2704" s="242" t="s">
        <v>239</v>
      </c>
      <c r="D2704" s="244">
        <v>80.66</v>
      </c>
    </row>
    <row r="2705" spans="1:4" x14ac:dyDescent="0.25">
      <c r="A2705" s="243">
        <v>101894</v>
      </c>
      <c r="B2705" s="242" t="s">
        <v>11303</v>
      </c>
      <c r="C2705" s="242" t="s">
        <v>239</v>
      </c>
      <c r="D2705" s="244">
        <v>132.04</v>
      </c>
    </row>
    <row r="2706" spans="1:4" x14ac:dyDescent="0.25">
      <c r="A2706" s="243">
        <v>101895</v>
      </c>
      <c r="B2706" s="242" t="s">
        <v>11304</v>
      </c>
      <c r="C2706" s="242" t="s">
        <v>239</v>
      </c>
      <c r="D2706" s="244">
        <v>369.09</v>
      </c>
    </row>
    <row r="2707" spans="1:4" x14ac:dyDescent="0.25">
      <c r="A2707" s="243">
        <v>101896</v>
      </c>
      <c r="B2707" s="242" t="s">
        <v>11305</v>
      </c>
      <c r="C2707" s="242" t="s">
        <v>239</v>
      </c>
      <c r="D2707" s="244">
        <v>561.62</v>
      </c>
    </row>
    <row r="2708" spans="1:4" x14ac:dyDescent="0.25">
      <c r="A2708" s="243">
        <v>101897</v>
      </c>
      <c r="B2708" s="242" t="s">
        <v>11306</v>
      </c>
      <c r="C2708" s="242" t="s">
        <v>239</v>
      </c>
      <c r="D2708" s="244">
        <v>906.52</v>
      </c>
    </row>
    <row r="2709" spans="1:4" x14ac:dyDescent="0.25">
      <c r="A2709" s="243">
        <v>101898</v>
      </c>
      <c r="B2709" s="242" t="s">
        <v>11307</v>
      </c>
      <c r="C2709" s="242" t="s">
        <v>239</v>
      </c>
      <c r="D2709" s="245">
        <v>1219.1400000000001</v>
      </c>
    </row>
    <row r="2710" spans="1:4" x14ac:dyDescent="0.25">
      <c r="A2710" s="243">
        <v>101899</v>
      </c>
      <c r="B2710" s="242" t="s">
        <v>11308</v>
      </c>
      <c r="C2710" s="242" t="s">
        <v>239</v>
      </c>
      <c r="D2710" s="245">
        <v>1962.75</v>
      </c>
    </row>
    <row r="2711" spans="1:4" x14ac:dyDescent="0.25">
      <c r="A2711" s="243">
        <v>101900</v>
      </c>
      <c r="B2711" s="242" t="s">
        <v>11309</v>
      </c>
      <c r="C2711" s="242" t="s">
        <v>239</v>
      </c>
      <c r="D2711" s="245">
        <v>4116.5600000000004</v>
      </c>
    </row>
    <row r="2712" spans="1:4" x14ac:dyDescent="0.25">
      <c r="A2712" s="243">
        <v>101901</v>
      </c>
      <c r="B2712" s="242" t="s">
        <v>11310</v>
      </c>
      <c r="C2712" s="242" t="s">
        <v>239</v>
      </c>
      <c r="D2712" s="244">
        <v>117.34</v>
      </c>
    </row>
    <row r="2713" spans="1:4" x14ac:dyDescent="0.25">
      <c r="A2713" s="243">
        <v>101902</v>
      </c>
      <c r="B2713" s="242" t="s">
        <v>11311</v>
      </c>
      <c r="C2713" s="242" t="s">
        <v>239</v>
      </c>
      <c r="D2713" s="244">
        <v>144.85</v>
      </c>
    </row>
    <row r="2714" spans="1:4" x14ac:dyDescent="0.25">
      <c r="A2714" s="243">
        <v>101903</v>
      </c>
      <c r="B2714" s="242" t="s">
        <v>11312</v>
      </c>
      <c r="C2714" s="242" t="s">
        <v>239</v>
      </c>
      <c r="D2714" s="244">
        <v>302.24</v>
      </c>
    </row>
    <row r="2715" spans="1:4" x14ac:dyDescent="0.25">
      <c r="A2715" s="243">
        <v>101904</v>
      </c>
      <c r="B2715" s="242" t="s">
        <v>11313</v>
      </c>
      <c r="C2715" s="242" t="s">
        <v>239</v>
      </c>
      <c r="D2715" s="245">
        <v>1116.75</v>
      </c>
    </row>
    <row r="2716" spans="1:4" x14ac:dyDescent="0.25">
      <c r="A2716" s="243">
        <v>101938</v>
      </c>
      <c r="B2716" s="242" t="s">
        <v>11314</v>
      </c>
      <c r="C2716" s="242" t="s">
        <v>239</v>
      </c>
      <c r="D2716" s="244">
        <v>82.28</v>
      </c>
    </row>
    <row r="2717" spans="1:4" x14ac:dyDescent="0.25">
      <c r="A2717" s="243">
        <v>101946</v>
      </c>
      <c r="B2717" s="242" t="s">
        <v>11315</v>
      </c>
      <c r="C2717" s="242" t="s">
        <v>239</v>
      </c>
      <c r="D2717" s="244">
        <v>115.33</v>
      </c>
    </row>
    <row r="2718" spans="1:4" x14ac:dyDescent="0.25">
      <c r="A2718" s="243">
        <v>91945</v>
      </c>
      <c r="B2718" s="242" t="s">
        <v>1878</v>
      </c>
      <c r="C2718" s="242" t="s">
        <v>239</v>
      </c>
      <c r="D2718" s="244">
        <v>6.75</v>
      </c>
    </row>
    <row r="2719" spans="1:4" x14ac:dyDescent="0.25">
      <c r="A2719" s="243">
        <v>91946</v>
      </c>
      <c r="B2719" s="242" t="s">
        <v>1879</v>
      </c>
      <c r="C2719" s="242" t="s">
        <v>239</v>
      </c>
      <c r="D2719" s="244">
        <v>5.68</v>
      </c>
    </row>
    <row r="2720" spans="1:4" x14ac:dyDescent="0.25">
      <c r="A2720" s="243">
        <v>91947</v>
      </c>
      <c r="B2720" s="242" t="s">
        <v>1880</v>
      </c>
      <c r="C2720" s="242" t="s">
        <v>239</v>
      </c>
      <c r="D2720" s="244">
        <v>5.03</v>
      </c>
    </row>
    <row r="2721" spans="1:4" x14ac:dyDescent="0.25">
      <c r="A2721" s="243">
        <v>91949</v>
      </c>
      <c r="B2721" s="242" t="s">
        <v>1881</v>
      </c>
      <c r="C2721" s="242" t="s">
        <v>239</v>
      </c>
      <c r="D2721" s="244">
        <v>10.43</v>
      </c>
    </row>
    <row r="2722" spans="1:4" x14ac:dyDescent="0.25">
      <c r="A2722" s="243">
        <v>91950</v>
      </c>
      <c r="B2722" s="242" t="s">
        <v>1882</v>
      </c>
      <c r="C2722" s="242" t="s">
        <v>239</v>
      </c>
      <c r="D2722" s="244">
        <v>9.15</v>
      </c>
    </row>
    <row r="2723" spans="1:4" x14ac:dyDescent="0.25">
      <c r="A2723" s="243">
        <v>91951</v>
      </c>
      <c r="B2723" s="242" t="s">
        <v>1883</v>
      </c>
      <c r="C2723" s="242" t="s">
        <v>239</v>
      </c>
      <c r="D2723" s="244">
        <v>8.3800000000000008</v>
      </c>
    </row>
    <row r="2724" spans="1:4" x14ac:dyDescent="0.25">
      <c r="A2724" s="243">
        <v>91952</v>
      </c>
      <c r="B2724" s="242" t="s">
        <v>1884</v>
      </c>
      <c r="C2724" s="242" t="s">
        <v>239</v>
      </c>
      <c r="D2724" s="244">
        <v>12.57</v>
      </c>
    </row>
    <row r="2725" spans="1:4" x14ac:dyDescent="0.25">
      <c r="A2725" s="243">
        <v>91953</v>
      </c>
      <c r="B2725" s="242" t="s">
        <v>1885</v>
      </c>
      <c r="C2725" s="242" t="s">
        <v>239</v>
      </c>
      <c r="D2725" s="244">
        <v>18.25</v>
      </c>
    </row>
    <row r="2726" spans="1:4" x14ac:dyDescent="0.25">
      <c r="A2726" s="243">
        <v>91954</v>
      </c>
      <c r="B2726" s="242" t="s">
        <v>1886</v>
      </c>
      <c r="C2726" s="242" t="s">
        <v>239</v>
      </c>
      <c r="D2726" s="244">
        <v>16.86</v>
      </c>
    </row>
    <row r="2727" spans="1:4" x14ac:dyDescent="0.25">
      <c r="A2727" s="243">
        <v>91955</v>
      </c>
      <c r="B2727" s="242" t="s">
        <v>1887</v>
      </c>
      <c r="C2727" s="242" t="s">
        <v>239</v>
      </c>
      <c r="D2727" s="244">
        <v>22.54</v>
      </c>
    </row>
    <row r="2728" spans="1:4" x14ac:dyDescent="0.25">
      <c r="A2728" s="243">
        <v>91956</v>
      </c>
      <c r="B2728" s="242" t="s">
        <v>1888</v>
      </c>
      <c r="C2728" s="242" t="s">
        <v>239</v>
      </c>
      <c r="D2728" s="244">
        <v>27.46</v>
      </c>
    </row>
    <row r="2729" spans="1:4" x14ac:dyDescent="0.25">
      <c r="A2729" s="243">
        <v>91957</v>
      </c>
      <c r="B2729" s="242" t="s">
        <v>1889</v>
      </c>
      <c r="C2729" s="242" t="s">
        <v>239</v>
      </c>
      <c r="D2729" s="244">
        <v>33.14</v>
      </c>
    </row>
    <row r="2730" spans="1:4" x14ac:dyDescent="0.25">
      <c r="A2730" s="243">
        <v>91958</v>
      </c>
      <c r="B2730" s="242" t="s">
        <v>1890</v>
      </c>
      <c r="C2730" s="242" t="s">
        <v>239</v>
      </c>
      <c r="D2730" s="244">
        <v>23.21</v>
      </c>
    </row>
    <row r="2731" spans="1:4" x14ac:dyDescent="0.25">
      <c r="A2731" s="243">
        <v>91959</v>
      </c>
      <c r="B2731" s="242" t="s">
        <v>1891</v>
      </c>
      <c r="C2731" s="242" t="s">
        <v>239</v>
      </c>
      <c r="D2731" s="244">
        <v>28.89</v>
      </c>
    </row>
    <row r="2732" spans="1:4" x14ac:dyDescent="0.25">
      <c r="A2732" s="243">
        <v>91960</v>
      </c>
      <c r="B2732" s="242" t="s">
        <v>1892</v>
      </c>
      <c r="C2732" s="242" t="s">
        <v>239</v>
      </c>
      <c r="D2732" s="244">
        <v>31.76</v>
      </c>
    </row>
    <row r="2733" spans="1:4" x14ac:dyDescent="0.25">
      <c r="A2733" s="243">
        <v>91961</v>
      </c>
      <c r="B2733" s="242" t="s">
        <v>1893</v>
      </c>
      <c r="C2733" s="242" t="s">
        <v>239</v>
      </c>
      <c r="D2733" s="244">
        <v>37.44</v>
      </c>
    </row>
    <row r="2734" spans="1:4" x14ac:dyDescent="0.25">
      <c r="A2734" s="243">
        <v>91962</v>
      </c>
      <c r="B2734" s="242" t="s">
        <v>1894</v>
      </c>
      <c r="C2734" s="242" t="s">
        <v>239</v>
      </c>
      <c r="D2734" s="244">
        <v>42.4</v>
      </c>
    </row>
    <row r="2735" spans="1:4" x14ac:dyDescent="0.25">
      <c r="A2735" s="243">
        <v>91963</v>
      </c>
      <c r="B2735" s="242" t="s">
        <v>1895</v>
      </c>
      <c r="C2735" s="242" t="s">
        <v>239</v>
      </c>
      <c r="D2735" s="244">
        <v>48.08</v>
      </c>
    </row>
    <row r="2736" spans="1:4" x14ac:dyDescent="0.25">
      <c r="A2736" s="243">
        <v>91964</v>
      </c>
      <c r="B2736" s="242" t="s">
        <v>1896</v>
      </c>
      <c r="C2736" s="242" t="s">
        <v>239</v>
      </c>
      <c r="D2736" s="244">
        <v>38.1</v>
      </c>
    </row>
    <row r="2737" spans="1:4" x14ac:dyDescent="0.25">
      <c r="A2737" s="243">
        <v>91965</v>
      </c>
      <c r="B2737" s="242" t="s">
        <v>1897</v>
      </c>
      <c r="C2737" s="242" t="s">
        <v>239</v>
      </c>
      <c r="D2737" s="244">
        <v>43.78</v>
      </c>
    </row>
    <row r="2738" spans="1:4" x14ac:dyDescent="0.25">
      <c r="A2738" s="243">
        <v>91966</v>
      </c>
      <c r="B2738" s="242" t="s">
        <v>1898</v>
      </c>
      <c r="C2738" s="242" t="s">
        <v>239</v>
      </c>
      <c r="D2738" s="244">
        <v>33.85</v>
      </c>
    </row>
    <row r="2739" spans="1:4" x14ac:dyDescent="0.25">
      <c r="A2739" s="243">
        <v>91967</v>
      </c>
      <c r="B2739" s="242" t="s">
        <v>1899</v>
      </c>
      <c r="C2739" s="242" t="s">
        <v>239</v>
      </c>
      <c r="D2739" s="244">
        <v>39.53</v>
      </c>
    </row>
    <row r="2740" spans="1:4" x14ac:dyDescent="0.25">
      <c r="A2740" s="243">
        <v>91968</v>
      </c>
      <c r="B2740" s="242" t="s">
        <v>1900</v>
      </c>
      <c r="C2740" s="242" t="s">
        <v>239</v>
      </c>
      <c r="D2740" s="244">
        <v>46.65</v>
      </c>
    </row>
    <row r="2741" spans="1:4" x14ac:dyDescent="0.25">
      <c r="A2741" s="243">
        <v>91969</v>
      </c>
      <c r="B2741" s="242" t="s">
        <v>1901</v>
      </c>
      <c r="C2741" s="242" t="s">
        <v>239</v>
      </c>
      <c r="D2741" s="244">
        <v>52.33</v>
      </c>
    </row>
    <row r="2742" spans="1:4" x14ac:dyDescent="0.25">
      <c r="A2742" s="243">
        <v>91970</v>
      </c>
      <c r="B2742" s="242" t="s">
        <v>1902</v>
      </c>
      <c r="C2742" s="242" t="s">
        <v>239</v>
      </c>
      <c r="D2742" s="244">
        <v>48.97</v>
      </c>
    </row>
    <row r="2743" spans="1:4" x14ac:dyDescent="0.25">
      <c r="A2743" s="243">
        <v>91971</v>
      </c>
      <c r="B2743" s="242" t="s">
        <v>1903</v>
      </c>
      <c r="C2743" s="242" t="s">
        <v>239</v>
      </c>
      <c r="D2743" s="244">
        <v>58.12</v>
      </c>
    </row>
    <row r="2744" spans="1:4" x14ac:dyDescent="0.25">
      <c r="A2744" s="243">
        <v>91972</v>
      </c>
      <c r="B2744" s="242" t="s">
        <v>1904</v>
      </c>
      <c r="C2744" s="242" t="s">
        <v>239</v>
      </c>
      <c r="D2744" s="244">
        <v>53.26</v>
      </c>
    </row>
    <row r="2745" spans="1:4" x14ac:dyDescent="0.25">
      <c r="A2745" s="243">
        <v>91973</v>
      </c>
      <c r="B2745" s="242" t="s">
        <v>1905</v>
      </c>
      <c r="C2745" s="242" t="s">
        <v>239</v>
      </c>
      <c r="D2745" s="244">
        <v>62.41</v>
      </c>
    </row>
    <row r="2746" spans="1:4" x14ac:dyDescent="0.25">
      <c r="A2746" s="243">
        <v>91974</v>
      </c>
      <c r="B2746" s="242" t="s">
        <v>1906</v>
      </c>
      <c r="C2746" s="242" t="s">
        <v>239</v>
      </c>
      <c r="D2746" s="244">
        <v>44.68</v>
      </c>
    </row>
    <row r="2747" spans="1:4" x14ac:dyDescent="0.25">
      <c r="A2747" s="243">
        <v>91975</v>
      </c>
      <c r="B2747" s="242" t="s">
        <v>1907</v>
      </c>
      <c r="C2747" s="242" t="s">
        <v>239</v>
      </c>
      <c r="D2747" s="244">
        <v>53.83</v>
      </c>
    </row>
    <row r="2748" spans="1:4" x14ac:dyDescent="0.25">
      <c r="A2748" s="243">
        <v>91976</v>
      </c>
      <c r="B2748" s="242" t="s">
        <v>1908</v>
      </c>
      <c r="C2748" s="242" t="s">
        <v>239</v>
      </c>
      <c r="D2748" s="244">
        <v>66.03</v>
      </c>
    </row>
    <row r="2749" spans="1:4" x14ac:dyDescent="0.25">
      <c r="A2749" s="243">
        <v>91977</v>
      </c>
      <c r="B2749" s="242" t="s">
        <v>1909</v>
      </c>
      <c r="C2749" s="242" t="s">
        <v>239</v>
      </c>
      <c r="D2749" s="244">
        <v>75.180000000000007</v>
      </c>
    </row>
    <row r="2750" spans="1:4" x14ac:dyDescent="0.25">
      <c r="A2750" s="243">
        <v>91978</v>
      </c>
      <c r="B2750" s="242" t="s">
        <v>1910</v>
      </c>
      <c r="C2750" s="242" t="s">
        <v>239</v>
      </c>
      <c r="D2750" s="244">
        <v>27.3</v>
      </c>
    </row>
    <row r="2751" spans="1:4" x14ac:dyDescent="0.25">
      <c r="A2751" s="243">
        <v>91979</v>
      </c>
      <c r="B2751" s="242" t="s">
        <v>1911</v>
      </c>
      <c r="C2751" s="242" t="s">
        <v>239</v>
      </c>
      <c r="D2751" s="244">
        <v>32.979999999999997</v>
      </c>
    </row>
    <row r="2752" spans="1:4" x14ac:dyDescent="0.25">
      <c r="A2752" s="243">
        <v>91980</v>
      </c>
      <c r="B2752" s="242" t="s">
        <v>1912</v>
      </c>
      <c r="C2752" s="242" t="s">
        <v>239</v>
      </c>
      <c r="D2752" s="244">
        <v>26.36</v>
      </c>
    </row>
    <row r="2753" spans="1:4" x14ac:dyDescent="0.25">
      <c r="A2753" s="243">
        <v>91981</v>
      </c>
      <c r="B2753" s="242" t="s">
        <v>1913</v>
      </c>
      <c r="C2753" s="242" t="s">
        <v>239</v>
      </c>
      <c r="D2753" s="244">
        <v>32.04</v>
      </c>
    </row>
    <row r="2754" spans="1:4" x14ac:dyDescent="0.25">
      <c r="A2754" s="243">
        <v>91982</v>
      </c>
      <c r="B2754" s="242" t="s">
        <v>1914</v>
      </c>
      <c r="C2754" s="242" t="s">
        <v>239</v>
      </c>
      <c r="D2754" s="244">
        <v>66.44</v>
      </c>
    </row>
    <row r="2755" spans="1:4" x14ac:dyDescent="0.25">
      <c r="A2755" s="243">
        <v>91983</v>
      </c>
      <c r="B2755" s="242" t="s">
        <v>1915</v>
      </c>
      <c r="C2755" s="242" t="s">
        <v>239</v>
      </c>
      <c r="D2755" s="244">
        <v>72.12</v>
      </c>
    </row>
    <row r="2756" spans="1:4" x14ac:dyDescent="0.25">
      <c r="A2756" s="243">
        <v>91984</v>
      </c>
      <c r="B2756" s="242" t="s">
        <v>1916</v>
      </c>
      <c r="C2756" s="242" t="s">
        <v>239</v>
      </c>
      <c r="D2756" s="244">
        <v>11.71</v>
      </c>
    </row>
    <row r="2757" spans="1:4" x14ac:dyDescent="0.25">
      <c r="A2757" s="243">
        <v>91985</v>
      </c>
      <c r="B2757" s="242" t="s">
        <v>1917</v>
      </c>
      <c r="C2757" s="242" t="s">
        <v>239</v>
      </c>
      <c r="D2757" s="244">
        <v>17.39</v>
      </c>
    </row>
    <row r="2758" spans="1:4" x14ac:dyDescent="0.25">
      <c r="A2758" s="243">
        <v>91986</v>
      </c>
      <c r="B2758" s="242" t="s">
        <v>1918</v>
      </c>
      <c r="C2758" s="242" t="s">
        <v>239</v>
      </c>
      <c r="D2758" s="244">
        <v>25.58</v>
      </c>
    </row>
    <row r="2759" spans="1:4" x14ac:dyDescent="0.25">
      <c r="A2759" s="243">
        <v>91987</v>
      </c>
      <c r="B2759" s="242" t="s">
        <v>1919</v>
      </c>
      <c r="C2759" s="242" t="s">
        <v>239</v>
      </c>
      <c r="D2759" s="244">
        <v>31.26</v>
      </c>
    </row>
    <row r="2760" spans="1:4" x14ac:dyDescent="0.25">
      <c r="A2760" s="243">
        <v>91988</v>
      </c>
      <c r="B2760" s="242" t="s">
        <v>1920</v>
      </c>
      <c r="C2760" s="242" t="s">
        <v>239</v>
      </c>
      <c r="D2760" s="244">
        <v>14.84</v>
      </c>
    </row>
    <row r="2761" spans="1:4" x14ac:dyDescent="0.25">
      <c r="A2761" s="243">
        <v>91989</v>
      </c>
      <c r="B2761" s="242" t="s">
        <v>1921</v>
      </c>
      <c r="C2761" s="242" t="s">
        <v>239</v>
      </c>
      <c r="D2761" s="244">
        <v>20.52</v>
      </c>
    </row>
    <row r="2762" spans="1:4" x14ac:dyDescent="0.25">
      <c r="A2762" s="243">
        <v>91990</v>
      </c>
      <c r="B2762" s="242" t="s">
        <v>1922</v>
      </c>
      <c r="C2762" s="242" t="s">
        <v>239</v>
      </c>
      <c r="D2762" s="244">
        <v>22.06</v>
      </c>
    </row>
    <row r="2763" spans="1:4" x14ac:dyDescent="0.25">
      <c r="A2763" s="243">
        <v>91991</v>
      </c>
      <c r="B2763" s="242" t="s">
        <v>1923</v>
      </c>
      <c r="C2763" s="242" t="s">
        <v>239</v>
      </c>
      <c r="D2763" s="244">
        <v>23.75</v>
      </c>
    </row>
    <row r="2764" spans="1:4" x14ac:dyDescent="0.25">
      <c r="A2764" s="243">
        <v>91992</v>
      </c>
      <c r="B2764" s="242" t="s">
        <v>1924</v>
      </c>
      <c r="C2764" s="242" t="s">
        <v>239</v>
      </c>
      <c r="D2764" s="244">
        <v>27.74</v>
      </c>
    </row>
    <row r="2765" spans="1:4" x14ac:dyDescent="0.25">
      <c r="A2765" s="243">
        <v>91993</v>
      </c>
      <c r="B2765" s="242" t="s">
        <v>1925</v>
      </c>
      <c r="C2765" s="242" t="s">
        <v>239</v>
      </c>
      <c r="D2765" s="244">
        <v>29.43</v>
      </c>
    </row>
    <row r="2766" spans="1:4" x14ac:dyDescent="0.25">
      <c r="A2766" s="243">
        <v>91994</v>
      </c>
      <c r="B2766" s="242" t="s">
        <v>1926</v>
      </c>
      <c r="C2766" s="242" t="s">
        <v>239</v>
      </c>
      <c r="D2766" s="244">
        <v>15.99</v>
      </c>
    </row>
    <row r="2767" spans="1:4" x14ac:dyDescent="0.25">
      <c r="A2767" s="243">
        <v>91995</v>
      </c>
      <c r="B2767" s="242" t="s">
        <v>1927</v>
      </c>
      <c r="C2767" s="242" t="s">
        <v>239</v>
      </c>
      <c r="D2767" s="244">
        <v>17.68</v>
      </c>
    </row>
    <row r="2768" spans="1:4" x14ac:dyDescent="0.25">
      <c r="A2768" s="243">
        <v>91996</v>
      </c>
      <c r="B2768" s="242" t="s">
        <v>1928</v>
      </c>
      <c r="C2768" s="242" t="s">
        <v>239</v>
      </c>
      <c r="D2768" s="244">
        <v>21.67</v>
      </c>
    </row>
    <row r="2769" spans="1:4" x14ac:dyDescent="0.25">
      <c r="A2769" s="243">
        <v>91997</v>
      </c>
      <c r="B2769" s="242" t="s">
        <v>1929</v>
      </c>
      <c r="C2769" s="242" t="s">
        <v>239</v>
      </c>
      <c r="D2769" s="244">
        <v>23.36</v>
      </c>
    </row>
    <row r="2770" spans="1:4" x14ac:dyDescent="0.25">
      <c r="A2770" s="243">
        <v>91998</v>
      </c>
      <c r="B2770" s="242" t="s">
        <v>1930</v>
      </c>
      <c r="C2770" s="242" t="s">
        <v>239</v>
      </c>
      <c r="D2770" s="244">
        <v>13.64</v>
      </c>
    </row>
    <row r="2771" spans="1:4" x14ac:dyDescent="0.25">
      <c r="A2771" s="243">
        <v>91999</v>
      </c>
      <c r="B2771" s="242" t="s">
        <v>1931</v>
      </c>
      <c r="C2771" s="242" t="s">
        <v>239</v>
      </c>
      <c r="D2771" s="244">
        <v>15.33</v>
      </c>
    </row>
    <row r="2772" spans="1:4" x14ac:dyDescent="0.25">
      <c r="A2772" s="243">
        <v>92000</v>
      </c>
      <c r="B2772" s="242" t="s">
        <v>1932</v>
      </c>
      <c r="C2772" s="242" t="s">
        <v>239</v>
      </c>
      <c r="D2772" s="244">
        <v>19.32</v>
      </c>
    </row>
    <row r="2773" spans="1:4" x14ac:dyDescent="0.25">
      <c r="A2773" s="243">
        <v>92001</v>
      </c>
      <c r="B2773" s="242" t="s">
        <v>1933</v>
      </c>
      <c r="C2773" s="242" t="s">
        <v>239</v>
      </c>
      <c r="D2773" s="244">
        <v>21.01</v>
      </c>
    </row>
    <row r="2774" spans="1:4" x14ac:dyDescent="0.25">
      <c r="A2774" s="243">
        <v>92002</v>
      </c>
      <c r="B2774" s="242" t="s">
        <v>1934</v>
      </c>
      <c r="C2774" s="242" t="s">
        <v>239</v>
      </c>
      <c r="D2774" s="244">
        <v>30.02</v>
      </c>
    </row>
    <row r="2775" spans="1:4" x14ac:dyDescent="0.25">
      <c r="A2775" s="243">
        <v>92003</v>
      </c>
      <c r="B2775" s="242" t="s">
        <v>1935</v>
      </c>
      <c r="C2775" s="242" t="s">
        <v>239</v>
      </c>
      <c r="D2775" s="244">
        <v>33.4</v>
      </c>
    </row>
    <row r="2776" spans="1:4" x14ac:dyDescent="0.25">
      <c r="A2776" s="243">
        <v>92004</v>
      </c>
      <c r="B2776" s="242" t="s">
        <v>1936</v>
      </c>
      <c r="C2776" s="242" t="s">
        <v>239</v>
      </c>
      <c r="D2776" s="244">
        <v>35.700000000000003</v>
      </c>
    </row>
    <row r="2777" spans="1:4" x14ac:dyDescent="0.25">
      <c r="A2777" s="243">
        <v>92005</v>
      </c>
      <c r="B2777" s="242" t="s">
        <v>1937</v>
      </c>
      <c r="C2777" s="242" t="s">
        <v>239</v>
      </c>
      <c r="D2777" s="244">
        <v>39.08</v>
      </c>
    </row>
    <row r="2778" spans="1:4" x14ac:dyDescent="0.25">
      <c r="A2778" s="243">
        <v>92006</v>
      </c>
      <c r="B2778" s="242" t="s">
        <v>1938</v>
      </c>
      <c r="C2778" s="242" t="s">
        <v>239</v>
      </c>
      <c r="D2778" s="244">
        <v>25.3</v>
      </c>
    </row>
    <row r="2779" spans="1:4" x14ac:dyDescent="0.25">
      <c r="A2779" s="243">
        <v>92007</v>
      </c>
      <c r="B2779" s="242" t="s">
        <v>1939</v>
      </c>
      <c r="C2779" s="242" t="s">
        <v>239</v>
      </c>
      <c r="D2779" s="244">
        <v>28.68</v>
      </c>
    </row>
    <row r="2780" spans="1:4" x14ac:dyDescent="0.25">
      <c r="A2780" s="243">
        <v>92008</v>
      </c>
      <c r="B2780" s="242" t="s">
        <v>1940</v>
      </c>
      <c r="C2780" s="242" t="s">
        <v>239</v>
      </c>
      <c r="D2780" s="244">
        <v>30.98</v>
      </c>
    </row>
    <row r="2781" spans="1:4" x14ac:dyDescent="0.25">
      <c r="A2781" s="243">
        <v>92009</v>
      </c>
      <c r="B2781" s="242" t="s">
        <v>1941</v>
      </c>
      <c r="C2781" s="242" t="s">
        <v>239</v>
      </c>
      <c r="D2781" s="244">
        <v>34.36</v>
      </c>
    </row>
    <row r="2782" spans="1:4" x14ac:dyDescent="0.25">
      <c r="A2782" s="243">
        <v>92010</v>
      </c>
      <c r="B2782" s="242" t="s">
        <v>1942</v>
      </c>
      <c r="C2782" s="242" t="s">
        <v>239</v>
      </c>
      <c r="D2782" s="244">
        <v>44.04</v>
      </c>
    </row>
    <row r="2783" spans="1:4" x14ac:dyDescent="0.25">
      <c r="A2783" s="243">
        <v>92011</v>
      </c>
      <c r="B2783" s="242" t="s">
        <v>1943</v>
      </c>
      <c r="C2783" s="242" t="s">
        <v>239</v>
      </c>
      <c r="D2783" s="244">
        <v>49.11</v>
      </c>
    </row>
    <row r="2784" spans="1:4" x14ac:dyDescent="0.25">
      <c r="A2784" s="243">
        <v>92012</v>
      </c>
      <c r="B2784" s="242" t="s">
        <v>1944</v>
      </c>
      <c r="C2784" s="242" t="s">
        <v>239</v>
      </c>
      <c r="D2784" s="244">
        <v>49.72</v>
      </c>
    </row>
    <row r="2785" spans="1:4" x14ac:dyDescent="0.25">
      <c r="A2785" s="243">
        <v>92013</v>
      </c>
      <c r="B2785" s="242" t="s">
        <v>1945</v>
      </c>
      <c r="C2785" s="242" t="s">
        <v>239</v>
      </c>
      <c r="D2785" s="244">
        <v>54.79</v>
      </c>
    </row>
    <row r="2786" spans="1:4" x14ac:dyDescent="0.25">
      <c r="A2786" s="243">
        <v>92014</v>
      </c>
      <c r="B2786" s="242" t="s">
        <v>1946</v>
      </c>
      <c r="C2786" s="242" t="s">
        <v>239</v>
      </c>
      <c r="D2786" s="244">
        <v>36.97</v>
      </c>
    </row>
    <row r="2787" spans="1:4" x14ac:dyDescent="0.25">
      <c r="A2787" s="243">
        <v>92015</v>
      </c>
      <c r="B2787" s="242" t="s">
        <v>1947</v>
      </c>
      <c r="C2787" s="242" t="s">
        <v>239</v>
      </c>
      <c r="D2787" s="244">
        <v>42.04</v>
      </c>
    </row>
    <row r="2788" spans="1:4" x14ac:dyDescent="0.25">
      <c r="A2788" s="243">
        <v>92016</v>
      </c>
      <c r="B2788" s="242" t="s">
        <v>1948</v>
      </c>
      <c r="C2788" s="242" t="s">
        <v>239</v>
      </c>
      <c r="D2788" s="244">
        <v>42.65</v>
      </c>
    </row>
    <row r="2789" spans="1:4" x14ac:dyDescent="0.25">
      <c r="A2789" s="243">
        <v>92017</v>
      </c>
      <c r="B2789" s="242" t="s">
        <v>1949</v>
      </c>
      <c r="C2789" s="242" t="s">
        <v>239</v>
      </c>
      <c r="D2789" s="244">
        <v>47.72</v>
      </c>
    </row>
    <row r="2790" spans="1:4" x14ac:dyDescent="0.25">
      <c r="A2790" s="243">
        <v>92018</v>
      </c>
      <c r="B2790" s="242" t="s">
        <v>1950</v>
      </c>
      <c r="C2790" s="242" t="s">
        <v>239</v>
      </c>
      <c r="D2790" s="244">
        <v>48.96</v>
      </c>
    </row>
    <row r="2791" spans="1:4" x14ac:dyDescent="0.25">
      <c r="A2791" s="243">
        <v>92019</v>
      </c>
      <c r="B2791" s="242" t="s">
        <v>1951</v>
      </c>
      <c r="C2791" s="242" t="s">
        <v>239</v>
      </c>
      <c r="D2791" s="244">
        <v>58.11</v>
      </c>
    </row>
    <row r="2792" spans="1:4" x14ac:dyDescent="0.25">
      <c r="A2792" s="243">
        <v>92020</v>
      </c>
      <c r="B2792" s="242" t="s">
        <v>1952</v>
      </c>
      <c r="C2792" s="242" t="s">
        <v>239</v>
      </c>
      <c r="D2792" s="244">
        <v>72.47</v>
      </c>
    </row>
    <row r="2793" spans="1:4" x14ac:dyDescent="0.25">
      <c r="A2793" s="243">
        <v>92021</v>
      </c>
      <c r="B2793" s="242" t="s">
        <v>1953</v>
      </c>
      <c r="C2793" s="242" t="s">
        <v>239</v>
      </c>
      <c r="D2793" s="244">
        <v>81.62</v>
      </c>
    </row>
    <row r="2794" spans="1:4" x14ac:dyDescent="0.25">
      <c r="A2794" s="243">
        <v>92022</v>
      </c>
      <c r="B2794" s="242" t="s">
        <v>1954</v>
      </c>
      <c r="C2794" s="242" t="s">
        <v>239</v>
      </c>
      <c r="D2794" s="244">
        <v>26.59</v>
      </c>
    </row>
    <row r="2795" spans="1:4" x14ac:dyDescent="0.25">
      <c r="A2795" s="243">
        <v>92023</v>
      </c>
      <c r="B2795" s="242" t="s">
        <v>1955</v>
      </c>
      <c r="C2795" s="242" t="s">
        <v>239</v>
      </c>
      <c r="D2795" s="244">
        <v>32.270000000000003</v>
      </c>
    </row>
    <row r="2796" spans="1:4" x14ac:dyDescent="0.25">
      <c r="A2796" s="243">
        <v>92024</v>
      </c>
      <c r="B2796" s="242" t="s">
        <v>1956</v>
      </c>
      <c r="C2796" s="242" t="s">
        <v>239</v>
      </c>
      <c r="D2796" s="244">
        <v>40.659999999999997</v>
      </c>
    </row>
    <row r="2797" spans="1:4" x14ac:dyDescent="0.25">
      <c r="A2797" s="243">
        <v>92025</v>
      </c>
      <c r="B2797" s="242" t="s">
        <v>1957</v>
      </c>
      <c r="C2797" s="242" t="s">
        <v>239</v>
      </c>
      <c r="D2797" s="244">
        <v>46.34</v>
      </c>
    </row>
    <row r="2798" spans="1:4" x14ac:dyDescent="0.25">
      <c r="A2798" s="243">
        <v>92026</v>
      </c>
      <c r="B2798" s="242" t="s">
        <v>1958</v>
      </c>
      <c r="C2798" s="242" t="s">
        <v>239</v>
      </c>
      <c r="D2798" s="244">
        <v>37.229999999999997</v>
      </c>
    </row>
    <row r="2799" spans="1:4" x14ac:dyDescent="0.25">
      <c r="A2799" s="243">
        <v>92027</v>
      </c>
      <c r="B2799" s="242" t="s">
        <v>1959</v>
      </c>
      <c r="C2799" s="242" t="s">
        <v>239</v>
      </c>
      <c r="D2799" s="244">
        <v>42.91</v>
      </c>
    </row>
    <row r="2800" spans="1:4" x14ac:dyDescent="0.25">
      <c r="A2800" s="243">
        <v>92028</v>
      </c>
      <c r="B2800" s="242" t="s">
        <v>1960</v>
      </c>
      <c r="C2800" s="242" t="s">
        <v>239</v>
      </c>
      <c r="D2800" s="244">
        <v>30.89</v>
      </c>
    </row>
    <row r="2801" spans="1:4" x14ac:dyDescent="0.25">
      <c r="A2801" s="243">
        <v>92029</v>
      </c>
      <c r="B2801" s="242" t="s">
        <v>1961</v>
      </c>
      <c r="C2801" s="242" t="s">
        <v>239</v>
      </c>
      <c r="D2801" s="244">
        <v>36.57</v>
      </c>
    </row>
    <row r="2802" spans="1:4" x14ac:dyDescent="0.25">
      <c r="A2802" s="243">
        <v>92030</v>
      </c>
      <c r="B2802" s="242" t="s">
        <v>1962</v>
      </c>
      <c r="C2802" s="242" t="s">
        <v>239</v>
      </c>
      <c r="D2802" s="244">
        <v>44.91</v>
      </c>
    </row>
    <row r="2803" spans="1:4" x14ac:dyDescent="0.25">
      <c r="A2803" s="243">
        <v>92031</v>
      </c>
      <c r="B2803" s="242" t="s">
        <v>1963</v>
      </c>
      <c r="C2803" s="242" t="s">
        <v>239</v>
      </c>
      <c r="D2803" s="244">
        <v>50.59</v>
      </c>
    </row>
    <row r="2804" spans="1:4" x14ac:dyDescent="0.25">
      <c r="A2804" s="243">
        <v>92032</v>
      </c>
      <c r="B2804" s="242" t="s">
        <v>1964</v>
      </c>
      <c r="C2804" s="242" t="s">
        <v>239</v>
      </c>
      <c r="D2804" s="244">
        <v>45.78</v>
      </c>
    </row>
    <row r="2805" spans="1:4" x14ac:dyDescent="0.25">
      <c r="A2805" s="243">
        <v>92033</v>
      </c>
      <c r="B2805" s="242" t="s">
        <v>1965</v>
      </c>
      <c r="C2805" s="242" t="s">
        <v>239</v>
      </c>
      <c r="D2805" s="244">
        <v>51.46</v>
      </c>
    </row>
    <row r="2806" spans="1:4" x14ac:dyDescent="0.25">
      <c r="A2806" s="243">
        <v>92034</v>
      </c>
      <c r="B2806" s="242" t="s">
        <v>1966</v>
      </c>
      <c r="C2806" s="242" t="s">
        <v>239</v>
      </c>
      <c r="D2806" s="244">
        <v>41.53</v>
      </c>
    </row>
    <row r="2807" spans="1:4" x14ac:dyDescent="0.25">
      <c r="A2807" s="243">
        <v>92035</v>
      </c>
      <c r="B2807" s="242" t="s">
        <v>1967</v>
      </c>
      <c r="C2807" s="242" t="s">
        <v>239</v>
      </c>
      <c r="D2807" s="244">
        <v>47.21</v>
      </c>
    </row>
    <row r="2808" spans="1:4" x14ac:dyDescent="0.25">
      <c r="A2808" s="243">
        <v>97583</v>
      </c>
      <c r="B2808" s="242" t="s">
        <v>11316</v>
      </c>
      <c r="C2808" s="242" t="s">
        <v>239</v>
      </c>
      <c r="D2808" s="244">
        <v>65.86</v>
      </c>
    </row>
    <row r="2809" spans="1:4" x14ac:dyDescent="0.25">
      <c r="A2809" s="243">
        <v>97584</v>
      </c>
      <c r="B2809" s="242" t="s">
        <v>11317</v>
      </c>
      <c r="C2809" s="242" t="s">
        <v>239</v>
      </c>
      <c r="D2809" s="244">
        <v>93</v>
      </c>
    </row>
    <row r="2810" spans="1:4" x14ac:dyDescent="0.25">
      <c r="A2810" s="243">
        <v>97585</v>
      </c>
      <c r="B2810" s="242" t="s">
        <v>11318</v>
      </c>
      <c r="C2810" s="242" t="s">
        <v>239</v>
      </c>
      <c r="D2810" s="244">
        <v>89.09</v>
      </c>
    </row>
    <row r="2811" spans="1:4" x14ac:dyDescent="0.25">
      <c r="A2811" s="243">
        <v>97586</v>
      </c>
      <c r="B2811" s="242" t="s">
        <v>11319</v>
      </c>
      <c r="C2811" s="242" t="s">
        <v>239</v>
      </c>
      <c r="D2811" s="244">
        <v>121.85</v>
      </c>
    </row>
    <row r="2812" spans="1:4" x14ac:dyDescent="0.25">
      <c r="A2812" s="243">
        <v>97587</v>
      </c>
      <c r="B2812" s="242" t="s">
        <v>11320</v>
      </c>
      <c r="C2812" s="242" t="s">
        <v>239</v>
      </c>
      <c r="D2812" s="244">
        <v>224.73</v>
      </c>
    </row>
    <row r="2813" spans="1:4" x14ac:dyDescent="0.25">
      <c r="A2813" s="243">
        <v>97589</v>
      </c>
      <c r="B2813" s="242" t="s">
        <v>11321</v>
      </c>
      <c r="C2813" s="242" t="s">
        <v>239</v>
      </c>
      <c r="D2813" s="244">
        <v>27.5</v>
      </c>
    </row>
    <row r="2814" spans="1:4" x14ac:dyDescent="0.25">
      <c r="A2814" s="243">
        <v>97590</v>
      </c>
      <c r="B2814" s="242" t="s">
        <v>11322</v>
      </c>
      <c r="C2814" s="242" t="s">
        <v>239</v>
      </c>
      <c r="D2814" s="244">
        <v>72.77</v>
      </c>
    </row>
    <row r="2815" spans="1:4" x14ac:dyDescent="0.25">
      <c r="A2815" s="243">
        <v>97591</v>
      </c>
      <c r="B2815" s="242" t="s">
        <v>11323</v>
      </c>
      <c r="C2815" s="242" t="s">
        <v>239</v>
      </c>
      <c r="D2815" s="244">
        <v>93.77</v>
      </c>
    </row>
    <row r="2816" spans="1:4" x14ac:dyDescent="0.25">
      <c r="A2816" s="243">
        <v>97592</v>
      </c>
      <c r="B2816" s="242" t="s">
        <v>11324</v>
      </c>
      <c r="C2816" s="242" t="s">
        <v>239</v>
      </c>
      <c r="D2816" s="244">
        <v>28.97</v>
      </c>
    </row>
    <row r="2817" spans="1:4" x14ac:dyDescent="0.25">
      <c r="A2817" s="243">
        <v>97593</v>
      </c>
      <c r="B2817" s="242" t="s">
        <v>11325</v>
      </c>
      <c r="C2817" s="242" t="s">
        <v>239</v>
      </c>
      <c r="D2817" s="244">
        <v>108</v>
      </c>
    </row>
    <row r="2818" spans="1:4" x14ac:dyDescent="0.25">
      <c r="A2818" s="243">
        <v>97594</v>
      </c>
      <c r="B2818" s="242" t="s">
        <v>11326</v>
      </c>
      <c r="C2818" s="242" t="s">
        <v>239</v>
      </c>
      <c r="D2818" s="244">
        <v>94.88</v>
      </c>
    </row>
    <row r="2819" spans="1:4" x14ac:dyDescent="0.25">
      <c r="A2819" s="243">
        <v>97595</v>
      </c>
      <c r="B2819" s="242" t="s">
        <v>11327</v>
      </c>
      <c r="C2819" s="242" t="s">
        <v>239</v>
      </c>
      <c r="D2819" s="244">
        <v>77.709999999999994</v>
      </c>
    </row>
    <row r="2820" spans="1:4" x14ac:dyDescent="0.25">
      <c r="A2820" s="243">
        <v>97596</v>
      </c>
      <c r="B2820" s="242" t="s">
        <v>11328</v>
      </c>
      <c r="C2820" s="242" t="s">
        <v>239</v>
      </c>
      <c r="D2820" s="244">
        <v>53.25</v>
      </c>
    </row>
    <row r="2821" spans="1:4" x14ac:dyDescent="0.25">
      <c r="A2821" s="243">
        <v>97597</v>
      </c>
      <c r="B2821" s="242" t="s">
        <v>11329</v>
      </c>
      <c r="C2821" s="242" t="s">
        <v>239</v>
      </c>
      <c r="D2821" s="244">
        <v>53.68</v>
      </c>
    </row>
    <row r="2822" spans="1:4" x14ac:dyDescent="0.25">
      <c r="A2822" s="243">
        <v>97598</v>
      </c>
      <c r="B2822" s="242" t="s">
        <v>11330</v>
      </c>
      <c r="C2822" s="242" t="s">
        <v>239</v>
      </c>
      <c r="D2822" s="244">
        <v>50.55</v>
      </c>
    </row>
    <row r="2823" spans="1:4" x14ac:dyDescent="0.25">
      <c r="A2823" s="243">
        <v>97599</v>
      </c>
      <c r="B2823" s="242" t="s">
        <v>11331</v>
      </c>
      <c r="C2823" s="242" t="s">
        <v>239</v>
      </c>
      <c r="D2823" s="244">
        <v>21.88</v>
      </c>
    </row>
    <row r="2824" spans="1:4" x14ac:dyDescent="0.25">
      <c r="A2824" s="243">
        <v>97609</v>
      </c>
      <c r="B2824" s="242" t="s">
        <v>11332</v>
      </c>
      <c r="C2824" s="242" t="s">
        <v>239</v>
      </c>
      <c r="D2824" s="244">
        <v>12.85</v>
      </c>
    </row>
    <row r="2825" spans="1:4" x14ac:dyDescent="0.25">
      <c r="A2825" s="243">
        <v>97610</v>
      </c>
      <c r="B2825" s="242" t="s">
        <v>11333</v>
      </c>
      <c r="C2825" s="242" t="s">
        <v>239</v>
      </c>
      <c r="D2825" s="244">
        <v>13.77</v>
      </c>
    </row>
    <row r="2826" spans="1:4" x14ac:dyDescent="0.25">
      <c r="A2826" s="243">
        <v>97611</v>
      </c>
      <c r="B2826" s="242" t="s">
        <v>11334</v>
      </c>
      <c r="C2826" s="242" t="s">
        <v>239</v>
      </c>
      <c r="D2826" s="244">
        <v>16</v>
      </c>
    </row>
    <row r="2827" spans="1:4" x14ac:dyDescent="0.25">
      <c r="A2827" s="243">
        <v>97612</v>
      </c>
      <c r="B2827" s="242" t="s">
        <v>11335</v>
      </c>
      <c r="C2827" s="242" t="s">
        <v>239</v>
      </c>
      <c r="D2827" s="244">
        <v>17.3</v>
      </c>
    </row>
    <row r="2828" spans="1:4" x14ac:dyDescent="0.25">
      <c r="A2828" s="243">
        <v>97613</v>
      </c>
      <c r="B2828" s="242" t="s">
        <v>11336</v>
      </c>
      <c r="C2828" s="242" t="s">
        <v>239</v>
      </c>
      <c r="D2828" s="244">
        <v>21.62</v>
      </c>
    </row>
    <row r="2829" spans="1:4" x14ac:dyDescent="0.25">
      <c r="A2829" s="243">
        <v>97614</v>
      </c>
      <c r="B2829" s="242" t="s">
        <v>11337</v>
      </c>
      <c r="C2829" s="242" t="s">
        <v>239</v>
      </c>
      <c r="D2829" s="244">
        <v>37.21</v>
      </c>
    </row>
    <row r="2830" spans="1:4" x14ac:dyDescent="0.25">
      <c r="A2830" s="243">
        <v>97615</v>
      </c>
      <c r="B2830" s="242" t="s">
        <v>11338</v>
      </c>
      <c r="C2830" s="242" t="s">
        <v>239</v>
      </c>
      <c r="D2830" s="244">
        <v>40.549999999999997</v>
      </c>
    </row>
    <row r="2831" spans="1:4" x14ac:dyDescent="0.25">
      <c r="A2831" s="243">
        <v>97616</v>
      </c>
      <c r="B2831" s="242" t="s">
        <v>11339</v>
      </c>
      <c r="C2831" s="242" t="s">
        <v>239</v>
      </c>
      <c r="D2831" s="244">
        <v>46.73</v>
      </c>
    </row>
    <row r="2832" spans="1:4" x14ac:dyDescent="0.25">
      <c r="A2832" s="243">
        <v>97617</v>
      </c>
      <c r="B2832" s="242" t="s">
        <v>11340</v>
      </c>
      <c r="C2832" s="242" t="s">
        <v>239</v>
      </c>
      <c r="D2832" s="244">
        <v>46.52</v>
      </c>
    </row>
    <row r="2833" spans="1:4" x14ac:dyDescent="0.25">
      <c r="A2833" s="243">
        <v>97618</v>
      </c>
      <c r="B2833" s="242" t="s">
        <v>11341</v>
      </c>
      <c r="C2833" s="242" t="s">
        <v>239</v>
      </c>
      <c r="D2833" s="244">
        <v>42.37</v>
      </c>
    </row>
    <row r="2834" spans="1:4" x14ac:dyDescent="0.25">
      <c r="A2834" s="243">
        <v>100902</v>
      </c>
      <c r="B2834" s="242" t="s">
        <v>11342</v>
      </c>
      <c r="C2834" s="242" t="s">
        <v>239</v>
      </c>
      <c r="D2834" s="244">
        <v>20.91</v>
      </c>
    </row>
    <row r="2835" spans="1:4" x14ac:dyDescent="0.25">
      <c r="A2835" s="243">
        <v>100903</v>
      </c>
      <c r="B2835" s="242" t="s">
        <v>11343</v>
      </c>
      <c r="C2835" s="242" t="s">
        <v>239</v>
      </c>
      <c r="D2835" s="244">
        <v>24.97</v>
      </c>
    </row>
    <row r="2836" spans="1:4" x14ac:dyDescent="0.25">
      <c r="A2836" s="243">
        <v>100904</v>
      </c>
      <c r="B2836" s="242" t="s">
        <v>11344</v>
      </c>
      <c r="C2836" s="242" t="s">
        <v>239</v>
      </c>
      <c r="D2836" s="244">
        <v>65.86</v>
      </c>
    </row>
    <row r="2837" spans="1:4" x14ac:dyDescent="0.25">
      <c r="A2837" s="243">
        <v>100905</v>
      </c>
      <c r="B2837" s="242" t="s">
        <v>11345</v>
      </c>
      <c r="C2837" s="242" t="s">
        <v>239</v>
      </c>
      <c r="D2837" s="244">
        <v>178.19</v>
      </c>
    </row>
    <row r="2838" spans="1:4" x14ac:dyDescent="0.25">
      <c r="A2838" s="243">
        <v>100906</v>
      </c>
      <c r="B2838" s="242" t="s">
        <v>11346</v>
      </c>
      <c r="C2838" s="242" t="s">
        <v>239</v>
      </c>
      <c r="D2838" s="244">
        <v>243.71</v>
      </c>
    </row>
    <row r="2839" spans="1:4" x14ac:dyDescent="0.25">
      <c r="A2839" s="243">
        <v>100919</v>
      </c>
      <c r="B2839" s="242" t="s">
        <v>11347</v>
      </c>
      <c r="C2839" s="242" t="s">
        <v>239</v>
      </c>
      <c r="D2839" s="244">
        <v>42.3</v>
      </c>
    </row>
    <row r="2840" spans="1:4" x14ac:dyDescent="0.25">
      <c r="A2840" s="243">
        <v>100920</v>
      </c>
      <c r="B2840" s="242" t="s">
        <v>11348</v>
      </c>
      <c r="C2840" s="242" t="s">
        <v>239</v>
      </c>
      <c r="D2840" s="244">
        <v>71.05</v>
      </c>
    </row>
    <row r="2841" spans="1:4" x14ac:dyDescent="0.25">
      <c r="A2841" s="243">
        <v>100921</v>
      </c>
      <c r="B2841" s="242" t="s">
        <v>11349</v>
      </c>
      <c r="C2841" s="242" t="s">
        <v>239</v>
      </c>
      <c r="D2841" s="244">
        <v>48.48</v>
      </c>
    </row>
    <row r="2842" spans="1:4" x14ac:dyDescent="0.25">
      <c r="A2842" s="243">
        <v>100922</v>
      </c>
      <c r="B2842" s="242" t="s">
        <v>11350</v>
      </c>
      <c r="C2842" s="242" t="s">
        <v>239</v>
      </c>
      <c r="D2842" s="244">
        <v>34.92</v>
      </c>
    </row>
    <row r="2843" spans="1:4" x14ac:dyDescent="0.25">
      <c r="A2843" s="243">
        <v>100923</v>
      </c>
      <c r="B2843" s="242" t="s">
        <v>11351</v>
      </c>
      <c r="C2843" s="242" t="s">
        <v>239</v>
      </c>
      <c r="D2843" s="244">
        <v>40.770000000000003</v>
      </c>
    </row>
    <row r="2844" spans="1:4" x14ac:dyDescent="0.25">
      <c r="A2844" s="243">
        <v>101489</v>
      </c>
      <c r="B2844" s="242" t="s">
        <v>11352</v>
      </c>
      <c r="C2844" s="242" t="s">
        <v>239</v>
      </c>
      <c r="D2844" s="245">
        <v>1002.46</v>
      </c>
    </row>
    <row r="2845" spans="1:4" x14ac:dyDescent="0.25">
      <c r="A2845" s="243">
        <v>101490</v>
      </c>
      <c r="B2845" s="242" t="s">
        <v>11353</v>
      </c>
      <c r="C2845" s="242" t="s">
        <v>239</v>
      </c>
      <c r="D2845" s="245">
        <v>1094.8599999999999</v>
      </c>
    </row>
    <row r="2846" spans="1:4" x14ac:dyDescent="0.25">
      <c r="A2846" s="243">
        <v>101491</v>
      </c>
      <c r="B2846" s="242" t="s">
        <v>11354</v>
      </c>
      <c r="C2846" s="242" t="s">
        <v>239</v>
      </c>
      <c r="D2846" s="245">
        <v>1144.47</v>
      </c>
    </row>
    <row r="2847" spans="1:4" x14ac:dyDescent="0.25">
      <c r="A2847" s="243">
        <v>101492</v>
      </c>
      <c r="B2847" s="242" t="s">
        <v>11355</v>
      </c>
      <c r="C2847" s="242" t="s">
        <v>239</v>
      </c>
      <c r="D2847" s="245">
        <v>1278.83</v>
      </c>
    </row>
    <row r="2848" spans="1:4" x14ac:dyDescent="0.25">
      <c r="A2848" s="243">
        <v>101493</v>
      </c>
      <c r="B2848" s="242" t="s">
        <v>11356</v>
      </c>
      <c r="C2848" s="242" t="s">
        <v>239</v>
      </c>
      <c r="D2848" s="244">
        <v>992.42</v>
      </c>
    </row>
    <row r="2849" spans="1:4" x14ac:dyDescent="0.25">
      <c r="A2849" s="243">
        <v>101494</v>
      </c>
      <c r="B2849" s="242" t="s">
        <v>11357</v>
      </c>
      <c r="C2849" s="242" t="s">
        <v>239</v>
      </c>
      <c r="D2849" s="245">
        <v>1084.82</v>
      </c>
    </row>
    <row r="2850" spans="1:4" x14ac:dyDescent="0.25">
      <c r="A2850" s="243">
        <v>101495</v>
      </c>
      <c r="B2850" s="242" t="s">
        <v>11358</v>
      </c>
      <c r="C2850" s="242" t="s">
        <v>239</v>
      </c>
      <c r="D2850" s="245">
        <v>1134.43</v>
      </c>
    </row>
    <row r="2851" spans="1:4" x14ac:dyDescent="0.25">
      <c r="A2851" s="243">
        <v>101496</v>
      </c>
      <c r="B2851" s="242" t="s">
        <v>11359</v>
      </c>
      <c r="C2851" s="242" t="s">
        <v>239</v>
      </c>
      <c r="D2851" s="245">
        <v>1268.79</v>
      </c>
    </row>
    <row r="2852" spans="1:4" x14ac:dyDescent="0.25">
      <c r="A2852" s="243">
        <v>101497</v>
      </c>
      <c r="B2852" s="242" t="s">
        <v>11360</v>
      </c>
      <c r="C2852" s="242" t="s">
        <v>239</v>
      </c>
      <c r="D2852" s="245">
        <v>1223.74</v>
      </c>
    </row>
    <row r="2853" spans="1:4" x14ac:dyDescent="0.25">
      <c r="A2853" s="243">
        <v>101498</v>
      </c>
      <c r="B2853" s="242" t="s">
        <v>11361</v>
      </c>
      <c r="C2853" s="242" t="s">
        <v>239</v>
      </c>
      <c r="D2853" s="245">
        <v>1363.6</v>
      </c>
    </row>
    <row r="2854" spans="1:4" x14ac:dyDescent="0.25">
      <c r="A2854" s="243">
        <v>101499</v>
      </c>
      <c r="B2854" s="242" t="s">
        <v>11362</v>
      </c>
      <c r="C2854" s="242" t="s">
        <v>239</v>
      </c>
      <c r="D2854" s="245">
        <v>1438.69</v>
      </c>
    </row>
    <row r="2855" spans="1:4" x14ac:dyDescent="0.25">
      <c r="A2855" s="243">
        <v>101500</v>
      </c>
      <c r="B2855" s="242" t="s">
        <v>11363</v>
      </c>
      <c r="C2855" s="242" t="s">
        <v>239</v>
      </c>
      <c r="D2855" s="245">
        <v>1631.87</v>
      </c>
    </row>
    <row r="2856" spans="1:4" x14ac:dyDescent="0.25">
      <c r="A2856" s="243">
        <v>101501</v>
      </c>
      <c r="B2856" s="242" t="s">
        <v>11364</v>
      </c>
      <c r="C2856" s="242" t="s">
        <v>239</v>
      </c>
      <c r="D2856" s="245">
        <v>1219.26</v>
      </c>
    </row>
    <row r="2857" spans="1:4" x14ac:dyDescent="0.25">
      <c r="A2857" s="243">
        <v>101502</v>
      </c>
      <c r="B2857" s="242" t="s">
        <v>11365</v>
      </c>
      <c r="C2857" s="242" t="s">
        <v>239</v>
      </c>
      <c r="D2857" s="245">
        <v>1359.12</v>
      </c>
    </row>
    <row r="2858" spans="1:4" x14ac:dyDescent="0.25">
      <c r="A2858" s="243">
        <v>101503</v>
      </c>
      <c r="B2858" s="242" t="s">
        <v>11366</v>
      </c>
      <c r="C2858" s="242" t="s">
        <v>239</v>
      </c>
      <c r="D2858" s="245">
        <v>1434.21</v>
      </c>
    </row>
    <row r="2859" spans="1:4" x14ac:dyDescent="0.25">
      <c r="A2859" s="243">
        <v>101504</v>
      </c>
      <c r="B2859" s="242" t="s">
        <v>11367</v>
      </c>
      <c r="C2859" s="242" t="s">
        <v>239</v>
      </c>
      <c r="D2859" s="245">
        <v>1627.39</v>
      </c>
    </row>
    <row r="2860" spans="1:4" x14ac:dyDescent="0.25">
      <c r="A2860" s="243">
        <v>101505</v>
      </c>
      <c r="B2860" s="242" t="s">
        <v>11368</v>
      </c>
      <c r="C2860" s="242" t="s">
        <v>239</v>
      </c>
      <c r="D2860" s="245">
        <v>1331.09</v>
      </c>
    </row>
    <row r="2861" spans="1:4" x14ac:dyDescent="0.25">
      <c r="A2861" s="243">
        <v>101506</v>
      </c>
      <c r="B2861" s="242" t="s">
        <v>11369</v>
      </c>
      <c r="C2861" s="242" t="s">
        <v>239</v>
      </c>
      <c r="D2861" s="245">
        <v>1517.57</v>
      </c>
    </row>
    <row r="2862" spans="1:4" x14ac:dyDescent="0.25">
      <c r="A2862" s="243">
        <v>101507</v>
      </c>
      <c r="B2862" s="242" t="s">
        <v>11370</v>
      </c>
      <c r="C2862" s="242" t="s">
        <v>239</v>
      </c>
      <c r="D2862" s="245">
        <v>1617.69</v>
      </c>
    </row>
    <row r="2863" spans="1:4" x14ac:dyDescent="0.25">
      <c r="A2863" s="243">
        <v>101508</v>
      </c>
      <c r="B2863" s="242" t="s">
        <v>11371</v>
      </c>
      <c r="C2863" s="242" t="s">
        <v>239</v>
      </c>
      <c r="D2863" s="245">
        <v>1868.65</v>
      </c>
    </row>
    <row r="2864" spans="1:4" x14ac:dyDescent="0.25">
      <c r="A2864" s="243">
        <v>101509</v>
      </c>
      <c r="B2864" s="242" t="s">
        <v>11372</v>
      </c>
      <c r="C2864" s="242" t="s">
        <v>239</v>
      </c>
      <c r="D2864" s="245">
        <v>1440.61</v>
      </c>
    </row>
    <row r="2865" spans="1:4" x14ac:dyDescent="0.25">
      <c r="A2865" s="243">
        <v>101510</v>
      </c>
      <c r="B2865" s="242" t="s">
        <v>11373</v>
      </c>
      <c r="C2865" s="242" t="s">
        <v>239</v>
      </c>
      <c r="D2865" s="245">
        <v>1627.09</v>
      </c>
    </row>
    <row r="2866" spans="1:4" x14ac:dyDescent="0.25">
      <c r="A2866" s="243">
        <v>101511</v>
      </c>
      <c r="B2866" s="242" t="s">
        <v>11374</v>
      </c>
      <c r="C2866" s="242" t="s">
        <v>239</v>
      </c>
      <c r="D2866" s="245">
        <v>1727.21</v>
      </c>
    </row>
    <row r="2867" spans="1:4" x14ac:dyDescent="0.25">
      <c r="A2867" s="243">
        <v>101512</v>
      </c>
      <c r="B2867" s="242" t="s">
        <v>11375</v>
      </c>
      <c r="C2867" s="242" t="s">
        <v>239</v>
      </c>
      <c r="D2867" s="245">
        <v>1978.17</v>
      </c>
    </row>
    <row r="2868" spans="1:4" x14ac:dyDescent="0.25">
      <c r="A2868" s="243">
        <v>101513</v>
      </c>
      <c r="B2868" s="242" t="s">
        <v>11376</v>
      </c>
      <c r="C2868" s="242" t="s">
        <v>239</v>
      </c>
      <c r="D2868" s="244">
        <v>601.88</v>
      </c>
    </row>
    <row r="2869" spans="1:4" x14ac:dyDescent="0.25">
      <c r="A2869" s="243">
        <v>101514</v>
      </c>
      <c r="B2869" s="242" t="s">
        <v>11377</v>
      </c>
      <c r="C2869" s="242" t="s">
        <v>239</v>
      </c>
      <c r="D2869" s="244">
        <v>712.76</v>
      </c>
    </row>
    <row r="2870" spans="1:4" x14ac:dyDescent="0.25">
      <c r="A2870" s="243">
        <v>101515</v>
      </c>
      <c r="B2870" s="242" t="s">
        <v>11378</v>
      </c>
      <c r="C2870" s="242" t="s">
        <v>239</v>
      </c>
      <c r="D2870" s="244">
        <v>772.29</v>
      </c>
    </row>
    <row r="2871" spans="1:4" x14ac:dyDescent="0.25">
      <c r="A2871" s="243">
        <v>101516</v>
      </c>
      <c r="B2871" s="242" t="s">
        <v>11379</v>
      </c>
      <c r="C2871" s="242" t="s">
        <v>239</v>
      </c>
      <c r="D2871" s="244">
        <v>909.71</v>
      </c>
    </row>
    <row r="2872" spans="1:4" x14ac:dyDescent="0.25">
      <c r="A2872" s="243">
        <v>101517</v>
      </c>
      <c r="B2872" s="242" t="s">
        <v>11380</v>
      </c>
      <c r="C2872" s="242" t="s">
        <v>239</v>
      </c>
      <c r="D2872" s="244">
        <v>591.85</v>
      </c>
    </row>
    <row r="2873" spans="1:4" x14ac:dyDescent="0.25">
      <c r="A2873" s="243">
        <v>101518</v>
      </c>
      <c r="B2873" s="242" t="s">
        <v>11381</v>
      </c>
      <c r="C2873" s="242" t="s">
        <v>239</v>
      </c>
      <c r="D2873" s="244">
        <v>702.73</v>
      </c>
    </row>
    <row r="2874" spans="1:4" x14ac:dyDescent="0.25">
      <c r="A2874" s="243">
        <v>101519</v>
      </c>
      <c r="B2874" s="242" t="s">
        <v>11382</v>
      </c>
      <c r="C2874" s="242" t="s">
        <v>239</v>
      </c>
      <c r="D2874" s="244">
        <v>762.26</v>
      </c>
    </row>
    <row r="2875" spans="1:4" x14ac:dyDescent="0.25">
      <c r="A2875" s="243">
        <v>101520</v>
      </c>
      <c r="B2875" s="242" t="s">
        <v>11383</v>
      </c>
      <c r="C2875" s="242" t="s">
        <v>239</v>
      </c>
      <c r="D2875" s="244">
        <v>899.68</v>
      </c>
    </row>
    <row r="2876" spans="1:4" x14ac:dyDescent="0.25">
      <c r="A2876" s="243">
        <v>101521</v>
      </c>
      <c r="B2876" s="242" t="s">
        <v>11384</v>
      </c>
      <c r="C2876" s="242" t="s">
        <v>239</v>
      </c>
      <c r="D2876" s="244">
        <v>838.3</v>
      </c>
    </row>
    <row r="2877" spans="1:4" x14ac:dyDescent="0.25">
      <c r="A2877" s="243">
        <v>101522</v>
      </c>
      <c r="B2877" s="242" t="s">
        <v>11385</v>
      </c>
      <c r="C2877" s="242" t="s">
        <v>239</v>
      </c>
      <c r="D2877" s="245">
        <v>1004.62</v>
      </c>
    </row>
    <row r="2878" spans="1:4" x14ac:dyDescent="0.25">
      <c r="A2878" s="243">
        <v>101523</v>
      </c>
      <c r="B2878" s="242" t="s">
        <v>11386</v>
      </c>
      <c r="C2878" s="242" t="s">
        <v>239</v>
      </c>
      <c r="D2878" s="245">
        <v>1093.92</v>
      </c>
    </row>
    <row r="2879" spans="1:4" x14ac:dyDescent="0.25">
      <c r="A2879" s="243">
        <v>101524</v>
      </c>
      <c r="B2879" s="242" t="s">
        <v>11387</v>
      </c>
      <c r="C2879" s="242" t="s">
        <v>239</v>
      </c>
      <c r="D2879" s="245">
        <v>1300.04</v>
      </c>
    </row>
    <row r="2880" spans="1:4" x14ac:dyDescent="0.25">
      <c r="A2880" s="243">
        <v>101525</v>
      </c>
      <c r="B2880" s="242" t="s">
        <v>11388</v>
      </c>
      <c r="C2880" s="242" t="s">
        <v>239</v>
      </c>
      <c r="D2880" s="244">
        <v>833.83</v>
      </c>
    </row>
    <row r="2881" spans="1:4" x14ac:dyDescent="0.25">
      <c r="A2881" s="243">
        <v>101526</v>
      </c>
      <c r="B2881" s="242" t="s">
        <v>11389</v>
      </c>
      <c r="C2881" s="242" t="s">
        <v>239</v>
      </c>
      <c r="D2881" s="245">
        <v>1000.15</v>
      </c>
    </row>
    <row r="2882" spans="1:4" x14ac:dyDescent="0.25">
      <c r="A2882" s="243">
        <v>101527</v>
      </c>
      <c r="B2882" s="242" t="s">
        <v>11390</v>
      </c>
      <c r="C2882" s="242" t="s">
        <v>239</v>
      </c>
      <c r="D2882" s="245">
        <v>1089.45</v>
      </c>
    </row>
    <row r="2883" spans="1:4" x14ac:dyDescent="0.25">
      <c r="A2883" s="243">
        <v>101528</v>
      </c>
      <c r="B2883" s="242" t="s">
        <v>11391</v>
      </c>
      <c r="C2883" s="242" t="s">
        <v>239</v>
      </c>
      <c r="D2883" s="245">
        <v>1295.57</v>
      </c>
    </row>
    <row r="2884" spans="1:4" x14ac:dyDescent="0.25">
      <c r="A2884" s="243">
        <v>101529</v>
      </c>
      <c r="B2884" s="242" t="s">
        <v>11392</v>
      </c>
      <c r="C2884" s="242" t="s">
        <v>239</v>
      </c>
      <c r="D2884" s="244">
        <v>962.38</v>
      </c>
    </row>
    <row r="2885" spans="1:4" x14ac:dyDescent="0.25">
      <c r="A2885" s="243">
        <v>101530</v>
      </c>
      <c r="B2885" s="242" t="s">
        <v>11393</v>
      </c>
      <c r="C2885" s="242" t="s">
        <v>239</v>
      </c>
      <c r="D2885" s="245">
        <v>1184.1400000000001</v>
      </c>
    </row>
    <row r="2886" spans="1:4" x14ac:dyDescent="0.25">
      <c r="A2886" s="243">
        <v>101531</v>
      </c>
      <c r="B2886" s="242" t="s">
        <v>11394</v>
      </c>
      <c r="C2886" s="242" t="s">
        <v>239</v>
      </c>
      <c r="D2886" s="245">
        <v>1303.2</v>
      </c>
    </row>
    <row r="2887" spans="1:4" x14ac:dyDescent="0.25">
      <c r="A2887" s="243">
        <v>101532</v>
      </c>
      <c r="B2887" s="242" t="s">
        <v>11395</v>
      </c>
      <c r="C2887" s="242" t="s">
        <v>239</v>
      </c>
      <c r="D2887" s="245">
        <v>1578.03</v>
      </c>
    </row>
    <row r="2888" spans="1:4" x14ac:dyDescent="0.25">
      <c r="A2888" s="243">
        <v>101533</v>
      </c>
      <c r="B2888" s="242" t="s">
        <v>11396</v>
      </c>
      <c r="C2888" s="242" t="s">
        <v>239</v>
      </c>
      <c r="D2888" s="245">
        <v>1071.9100000000001</v>
      </c>
    </row>
    <row r="2889" spans="1:4" x14ac:dyDescent="0.25">
      <c r="A2889" s="243">
        <v>101534</v>
      </c>
      <c r="B2889" s="242" t="s">
        <v>11397</v>
      </c>
      <c r="C2889" s="242" t="s">
        <v>239</v>
      </c>
      <c r="D2889" s="245">
        <v>1293.67</v>
      </c>
    </row>
    <row r="2890" spans="1:4" x14ac:dyDescent="0.25">
      <c r="A2890" s="243">
        <v>101535</v>
      </c>
      <c r="B2890" s="242" t="s">
        <v>11398</v>
      </c>
      <c r="C2890" s="242" t="s">
        <v>239</v>
      </c>
      <c r="D2890" s="245">
        <v>1412.73</v>
      </c>
    </row>
    <row r="2891" spans="1:4" x14ac:dyDescent="0.25">
      <c r="A2891" s="243">
        <v>101536</v>
      </c>
      <c r="B2891" s="242" t="s">
        <v>11399</v>
      </c>
      <c r="C2891" s="242" t="s">
        <v>239</v>
      </c>
      <c r="D2891" s="245">
        <v>1687.56</v>
      </c>
    </row>
    <row r="2892" spans="1:4" x14ac:dyDescent="0.25">
      <c r="A2892" s="243">
        <v>101537</v>
      </c>
      <c r="B2892" s="242" t="s">
        <v>11400</v>
      </c>
      <c r="C2892" s="242" t="s">
        <v>239</v>
      </c>
      <c r="D2892" s="244">
        <v>103.71</v>
      </c>
    </row>
    <row r="2893" spans="1:4" x14ac:dyDescent="0.25">
      <c r="A2893" s="243">
        <v>101538</v>
      </c>
      <c r="B2893" s="242" t="s">
        <v>11401</v>
      </c>
      <c r="C2893" s="242" t="s">
        <v>239</v>
      </c>
      <c r="D2893" s="244">
        <v>36.61</v>
      </c>
    </row>
    <row r="2894" spans="1:4" x14ac:dyDescent="0.25">
      <c r="A2894" s="243">
        <v>101539</v>
      </c>
      <c r="B2894" s="242" t="s">
        <v>11402</v>
      </c>
      <c r="C2894" s="242" t="s">
        <v>239</v>
      </c>
      <c r="D2894" s="244">
        <v>59.65</v>
      </c>
    </row>
    <row r="2895" spans="1:4" x14ac:dyDescent="0.25">
      <c r="A2895" s="243">
        <v>101540</v>
      </c>
      <c r="B2895" s="242" t="s">
        <v>11403</v>
      </c>
      <c r="C2895" s="242" t="s">
        <v>239</v>
      </c>
      <c r="D2895" s="244">
        <v>101.53</v>
      </c>
    </row>
    <row r="2896" spans="1:4" x14ac:dyDescent="0.25">
      <c r="A2896" s="243">
        <v>101541</v>
      </c>
      <c r="B2896" s="242" t="s">
        <v>11404</v>
      </c>
      <c r="C2896" s="242" t="s">
        <v>239</v>
      </c>
      <c r="D2896" s="244">
        <v>132.19999999999999</v>
      </c>
    </row>
    <row r="2897" spans="1:4" x14ac:dyDescent="0.25">
      <c r="A2897" s="243">
        <v>101542</v>
      </c>
      <c r="B2897" s="242" t="s">
        <v>11405</v>
      </c>
      <c r="C2897" s="242" t="s">
        <v>239</v>
      </c>
      <c r="D2897" s="244">
        <v>27.43</v>
      </c>
    </row>
    <row r="2898" spans="1:4" x14ac:dyDescent="0.25">
      <c r="A2898" s="243">
        <v>101543</v>
      </c>
      <c r="B2898" s="242" t="s">
        <v>11406</v>
      </c>
      <c r="C2898" s="242" t="s">
        <v>239</v>
      </c>
      <c r="D2898" s="244">
        <v>48.3</v>
      </c>
    </row>
    <row r="2899" spans="1:4" x14ac:dyDescent="0.25">
      <c r="A2899" s="243">
        <v>101544</v>
      </c>
      <c r="B2899" s="242" t="s">
        <v>11407</v>
      </c>
      <c r="C2899" s="242" t="s">
        <v>239</v>
      </c>
      <c r="D2899" s="244">
        <v>77.69</v>
      </c>
    </row>
    <row r="2900" spans="1:4" x14ac:dyDescent="0.25">
      <c r="A2900" s="243">
        <v>101545</v>
      </c>
      <c r="B2900" s="242" t="s">
        <v>11408</v>
      </c>
      <c r="C2900" s="242" t="s">
        <v>239</v>
      </c>
      <c r="D2900" s="244">
        <v>113.46</v>
      </c>
    </row>
    <row r="2901" spans="1:4" x14ac:dyDescent="0.25">
      <c r="A2901" s="243">
        <v>101546</v>
      </c>
      <c r="B2901" s="242" t="s">
        <v>11409</v>
      </c>
      <c r="C2901" s="242" t="s">
        <v>239</v>
      </c>
      <c r="D2901" s="244">
        <v>23.82</v>
      </c>
    </row>
    <row r="2902" spans="1:4" x14ac:dyDescent="0.25">
      <c r="A2902" s="243">
        <v>101547</v>
      </c>
      <c r="B2902" s="242" t="s">
        <v>11410</v>
      </c>
      <c r="C2902" s="242" t="s">
        <v>239</v>
      </c>
      <c r="D2902" s="244">
        <v>75.05</v>
      </c>
    </row>
    <row r="2903" spans="1:4" x14ac:dyDescent="0.25">
      <c r="A2903" s="243">
        <v>101548</v>
      </c>
      <c r="B2903" s="242" t="s">
        <v>11411</v>
      </c>
      <c r="C2903" s="242" t="s">
        <v>239</v>
      </c>
      <c r="D2903" s="244">
        <v>5.75</v>
      </c>
    </row>
    <row r="2904" spans="1:4" x14ac:dyDescent="0.25">
      <c r="A2904" s="243">
        <v>101549</v>
      </c>
      <c r="B2904" s="242" t="s">
        <v>11412</v>
      </c>
      <c r="C2904" s="242" t="s">
        <v>239</v>
      </c>
      <c r="D2904" s="244">
        <v>12.09</v>
      </c>
    </row>
    <row r="2905" spans="1:4" x14ac:dyDescent="0.25">
      <c r="A2905" s="243">
        <v>101553</v>
      </c>
      <c r="B2905" s="242" t="s">
        <v>11413</v>
      </c>
      <c r="C2905" s="242" t="s">
        <v>239</v>
      </c>
      <c r="D2905" s="244">
        <v>12.81</v>
      </c>
    </row>
    <row r="2906" spans="1:4" x14ac:dyDescent="0.25">
      <c r="A2906" s="243">
        <v>101554</v>
      </c>
      <c r="B2906" s="242" t="s">
        <v>11414</v>
      </c>
      <c r="C2906" s="242" t="s">
        <v>239</v>
      </c>
      <c r="D2906" s="244">
        <v>8.9700000000000006</v>
      </c>
    </row>
    <row r="2907" spans="1:4" x14ac:dyDescent="0.25">
      <c r="A2907" s="243">
        <v>101555</v>
      </c>
      <c r="B2907" s="242" t="s">
        <v>11415</v>
      </c>
      <c r="C2907" s="242" t="s">
        <v>239</v>
      </c>
      <c r="D2907" s="244">
        <v>5.46</v>
      </c>
    </row>
    <row r="2908" spans="1:4" x14ac:dyDescent="0.25">
      <c r="A2908" s="243">
        <v>101556</v>
      </c>
      <c r="B2908" s="242" t="s">
        <v>11416</v>
      </c>
      <c r="C2908" s="242" t="s">
        <v>239</v>
      </c>
      <c r="D2908" s="244">
        <v>4.9000000000000004</v>
      </c>
    </row>
    <row r="2909" spans="1:4" x14ac:dyDescent="0.25">
      <c r="A2909" s="243">
        <v>101560</v>
      </c>
      <c r="B2909" s="242" t="s">
        <v>11417</v>
      </c>
      <c r="C2909" s="242" t="s">
        <v>187</v>
      </c>
      <c r="D2909" s="244">
        <v>11.79</v>
      </c>
    </row>
    <row r="2910" spans="1:4" x14ac:dyDescent="0.25">
      <c r="A2910" s="243">
        <v>101561</v>
      </c>
      <c r="B2910" s="242" t="s">
        <v>11418</v>
      </c>
      <c r="C2910" s="242" t="s">
        <v>187</v>
      </c>
      <c r="D2910" s="244">
        <v>18.05</v>
      </c>
    </row>
    <row r="2911" spans="1:4" x14ac:dyDescent="0.25">
      <c r="A2911" s="243">
        <v>101562</v>
      </c>
      <c r="B2911" s="242" t="s">
        <v>11419</v>
      </c>
      <c r="C2911" s="242" t="s">
        <v>187</v>
      </c>
      <c r="D2911" s="244">
        <v>27.46</v>
      </c>
    </row>
    <row r="2912" spans="1:4" x14ac:dyDescent="0.25">
      <c r="A2912" s="243">
        <v>101563</v>
      </c>
      <c r="B2912" s="242" t="s">
        <v>11420</v>
      </c>
      <c r="C2912" s="242" t="s">
        <v>187</v>
      </c>
      <c r="D2912" s="244">
        <v>37.83</v>
      </c>
    </row>
    <row r="2913" spans="1:4" x14ac:dyDescent="0.25">
      <c r="A2913" s="243">
        <v>101564</v>
      </c>
      <c r="B2913" s="242" t="s">
        <v>11421</v>
      </c>
      <c r="C2913" s="242" t="s">
        <v>187</v>
      </c>
      <c r="D2913" s="244">
        <v>53.9</v>
      </c>
    </row>
    <row r="2914" spans="1:4" x14ac:dyDescent="0.25">
      <c r="A2914" s="243">
        <v>101565</v>
      </c>
      <c r="B2914" s="242" t="s">
        <v>11422</v>
      </c>
      <c r="C2914" s="242" t="s">
        <v>187</v>
      </c>
      <c r="D2914" s="244">
        <v>74.650000000000006</v>
      </c>
    </row>
    <row r="2915" spans="1:4" x14ac:dyDescent="0.25">
      <c r="A2915" s="243">
        <v>101567</v>
      </c>
      <c r="B2915" s="242" t="s">
        <v>11423</v>
      </c>
      <c r="C2915" s="242" t="s">
        <v>187</v>
      </c>
      <c r="D2915" s="244">
        <v>99.16</v>
      </c>
    </row>
    <row r="2916" spans="1:4" x14ac:dyDescent="0.25">
      <c r="A2916" s="243">
        <v>101568</v>
      </c>
      <c r="B2916" s="242" t="s">
        <v>11424</v>
      </c>
      <c r="C2916" s="242" t="s">
        <v>187</v>
      </c>
      <c r="D2916" s="244">
        <v>129.07</v>
      </c>
    </row>
    <row r="2917" spans="1:4" x14ac:dyDescent="0.25">
      <c r="A2917" s="243">
        <v>101626</v>
      </c>
      <c r="B2917" s="242" t="s">
        <v>11425</v>
      </c>
      <c r="C2917" s="242" t="s">
        <v>239</v>
      </c>
      <c r="D2917" s="244">
        <v>132.52000000000001</v>
      </c>
    </row>
    <row r="2918" spans="1:4" x14ac:dyDescent="0.25">
      <c r="A2918" s="243">
        <v>101627</v>
      </c>
      <c r="B2918" s="242" t="s">
        <v>11426</v>
      </c>
      <c r="C2918" s="242" t="s">
        <v>239</v>
      </c>
      <c r="D2918" s="244">
        <v>206.71</v>
      </c>
    </row>
    <row r="2919" spans="1:4" x14ac:dyDescent="0.25">
      <c r="A2919" s="243">
        <v>101628</v>
      </c>
      <c r="B2919" s="242" t="s">
        <v>11427</v>
      </c>
      <c r="C2919" s="242" t="s">
        <v>239</v>
      </c>
      <c r="D2919" s="244">
        <v>98.2</v>
      </c>
    </row>
    <row r="2920" spans="1:4" x14ac:dyDescent="0.25">
      <c r="A2920" s="243">
        <v>101629</v>
      </c>
      <c r="B2920" s="242" t="s">
        <v>11428</v>
      </c>
      <c r="C2920" s="242" t="s">
        <v>239</v>
      </c>
      <c r="D2920" s="244">
        <v>115.87</v>
      </c>
    </row>
    <row r="2921" spans="1:4" x14ac:dyDescent="0.25">
      <c r="A2921" s="243">
        <v>101630</v>
      </c>
      <c r="B2921" s="242" t="s">
        <v>11429</v>
      </c>
      <c r="C2921" s="242" t="s">
        <v>239</v>
      </c>
      <c r="D2921" s="244">
        <v>52.14</v>
      </c>
    </row>
    <row r="2922" spans="1:4" x14ac:dyDescent="0.25">
      <c r="A2922" s="243">
        <v>101631</v>
      </c>
      <c r="B2922" s="242" t="s">
        <v>11430</v>
      </c>
      <c r="C2922" s="242" t="s">
        <v>239</v>
      </c>
      <c r="D2922" s="244">
        <v>21.06</v>
      </c>
    </row>
    <row r="2923" spans="1:4" x14ac:dyDescent="0.25">
      <c r="A2923" s="243">
        <v>101632</v>
      </c>
      <c r="B2923" s="242" t="s">
        <v>11431</v>
      </c>
      <c r="C2923" s="242" t="s">
        <v>239</v>
      </c>
      <c r="D2923" s="244">
        <v>29.63</v>
      </c>
    </row>
    <row r="2924" spans="1:4" x14ac:dyDescent="0.25">
      <c r="A2924" s="243">
        <v>101633</v>
      </c>
      <c r="B2924" s="242" t="s">
        <v>11432</v>
      </c>
      <c r="C2924" s="242" t="s">
        <v>239</v>
      </c>
      <c r="D2924" s="244">
        <v>73.349999999999994</v>
      </c>
    </row>
    <row r="2925" spans="1:4" x14ac:dyDescent="0.25">
      <c r="A2925" s="243">
        <v>101636</v>
      </c>
      <c r="B2925" s="242" t="s">
        <v>11433</v>
      </c>
      <c r="C2925" s="242" t="s">
        <v>239</v>
      </c>
      <c r="D2925" s="244">
        <v>114.82</v>
      </c>
    </row>
    <row r="2926" spans="1:4" x14ac:dyDescent="0.25">
      <c r="A2926" s="243">
        <v>101637</v>
      </c>
      <c r="B2926" s="242" t="s">
        <v>11434</v>
      </c>
      <c r="C2926" s="242" t="s">
        <v>239</v>
      </c>
      <c r="D2926" s="244">
        <v>107.62</v>
      </c>
    </row>
    <row r="2927" spans="1:4" x14ac:dyDescent="0.25">
      <c r="A2927" s="243">
        <v>101640</v>
      </c>
      <c r="B2927" s="242" t="s">
        <v>11435</v>
      </c>
      <c r="C2927" s="242" t="s">
        <v>239</v>
      </c>
      <c r="D2927" s="244">
        <v>60.42</v>
      </c>
    </row>
    <row r="2928" spans="1:4" x14ac:dyDescent="0.25">
      <c r="A2928" s="243">
        <v>101641</v>
      </c>
      <c r="B2928" s="242" t="s">
        <v>11436</v>
      </c>
      <c r="C2928" s="242" t="s">
        <v>239</v>
      </c>
      <c r="D2928" s="244">
        <v>31.31</v>
      </c>
    </row>
    <row r="2929" spans="1:4" x14ac:dyDescent="0.25">
      <c r="A2929" s="243">
        <v>101642</v>
      </c>
      <c r="B2929" s="242" t="s">
        <v>11437</v>
      </c>
      <c r="C2929" s="242" t="s">
        <v>239</v>
      </c>
      <c r="D2929" s="244">
        <v>15.72</v>
      </c>
    </row>
    <row r="2930" spans="1:4" x14ac:dyDescent="0.25">
      <c r="A2930" s="243">
        <v>101643</v>
      </c>
      <c r="B2930" s="242" t="s">
        <v>11438</v>
      </c>
      <c r="C2930" s="242" t="s">
        <v>239</v>
      </c>
      <c r="D2930" s="244">
        <v>27.33</v>
      </c>
    </row>
    <row r="2931" spans="1:4" x14ac:dyDescent="0.25">
      <c r="A2931" s="243">
        <v>101644</v>
      </c>
      <c r="B2931" s="242" t="s">
        <v>11439</v>
      </c>
      <c r="C2931" s="242" t="s">
        <v>239</v>
      </c>
      <c r="D2931" s="244">
        <v>36.97</v>
      </c>
    </row>
    <row r="2932" spans="1:4" x14ac:dyDescent="0.25">
      <c r="A2932" s="243">
        <v>101645</v>
      </c>
      <c r="B2932" s="242" t="s">
        <v>11440</v>
      </c>
      <c r="C2932" s="242" t="s">
        <v>239</v>
      </c>
      <c r="D2932" s="244">
        <v>17.52</v>
      </c>
    </row>
    <row r="2933" spans="1:4" x14ac:dyDescent="0.25">
      <c r="A2933" s="243">
        <v>101646</v>
      </c>
      <c r="B2933" s="242" t="s">
        <v>11441</v>
      </c>
      <c r="C2933" s="242" t="s">
        <v>239</v>
      </c>
      <c r="D2933" s="244">
        <v>23.25</v>
      </c>
    </row>
    <row r="2934" spans="1:4" x14ac:dyDescent="0.25">
      <c r="A2934" s="243">
        <v>101647</v>
      </c>
      <c r="B2934" s="242" t="s">
        <v>11442</v>
      </c>
      <c r="C2934" s="242" t="s">
        <v>239</v>
      </c>
      <c r="D2934" s="244">
        <v>42.69</v>
      </c>
    </row>
    <row r="2935" spans="1:4" x14ac:dyDescent="0.25">
      <c r="A2935" s="243">
        <v>101648</v>
      </c>
      <c r="B2935" s="242" t="s">
        <v>11443</v>
      </c>
      <c r="C2935" s="242" t="s">
        <v>239</v>
      </c>
      <c r="D2935" s="244">
        <v>33.020000000000003</v>
      </c>
    </row>
    <row r="2936" spans="1:4" x14ac:dyDescent="0.25">
      <c r="A2936" s="243">
        <v>101649</v>
      </c>
      <c r="B2936" s="242" t="s">
        <v>11444</v>
      </c>
      <c r="C2936" s="242" t="s">
        <v>239</v>
      </c>
      <c r="D2936" s="244">
        <v>38.049999999999997</v>
      </c>
    </row>
    <row r="2937" spans="1:4" x14ac:dyDescent="0.25">
      <c r="A2937" s="243">
        <v>101650</v>
      </c>
      <c r="B2937" s="242" t="s">
        <v>11445</v>
      </c>
      <c r="C2937" s="242" t="s">
        <v>239</v>
      </c>
      <c r="D2937" s="244">
        <v>44.22</v>
      </c>
    </row>
    <row r="2938" spans="1:4" x14ac:dyDescent="0.25">
      <c r="A2938" s="243">
        <v>101651</v>
      </c>
      <c r="B2938" s="242" t="s">
        <v>11446</v>
      </c>
      <c r="C2938" s="242" t="s">
        <v>239</v>
      </c>
      <c r="D2938" s="244">
        <v>45.05</v>
      </c>
    </row>
    <row r="2939" spans="1:4" x14ac:dyDescent="0.25">
      <c r="A2939" s="243">
        <v>101652</v>
      </c>
      <c r="B2939" s="242" t="s">
        <v>11447</v>
      </c>
      <c r="C2939" s="242" t="s">
        <v>239</v>
      </c>
      <c r="D2939" s="244">
        <v>388.56</v>
      </c>
    </row>
    <row r="2940" spans="1:4" x14ac:dyDescent="0.25">
      <c r="A2940" s="243">
        <v>101653</v>
      </c>
      <c r="B2940" s="242" t="s">
        <v>11448</v>
      </c>
      <c r="C2940" s="242" t="s">
        <v>239</v>
      </c>
      <c r="D2940" s="244">
        <v>209.45</v>
      </c>
    </row>
    <row r="2941" spans="1:4" x14ac:dyDescent="0.25">
      <c r="A2941" s="243">
        <v>101654</v>
      </c>
      <c r="B2941" s="242" t="s">
        <v>11449</v>
      </c>
      <c r="C2941" s="242" t="s">
        <v>239</v>
      </c>
      <c r="D2941" s="244">
        <v>231.04</v>
      </c>
    </row>
    <row r="2942" spans="1:4" x14ac:dyDescent="0.25">
      <c r="A2942" s="243">
        <v>101655</v>
      </c>
      <c r="B2942" s="242" t="s">
        <v>11450</v>
      </c>
      <c r="C2942" s="242" t="s">
        <v>239</v>
      </c>
      <c r="D2942" s="244">
        <v>383.3</v>
      </c>
    </row>
    <row r="2943" spans="1:4" x14ac:dyDescent="0.25">
      <c r="A2943" s="243">
        <v>101656</v>
      </c>
      <c r="B2943" s="242" t="s">
        <v>11451</v>
      </c>
      <c r="C2943" s="242" t="s">
        <v>239</v>
      </c>
      <c r="D2943" s="244">
        <v>418.85</v>
      </c>
    </row>
    <row r="2944" spans="1:4" x14ac:dyDescent="0.25">
      <c r="A2944" s="243">
        <v>101657</v>
      </c>
      <c r="B2944" s="242" t="s">
        <v>11452</v>
      </c>
      <c r="C2944" s="242" t="s">
        <v>239</v>
      </c>
      <c r="D2944" s="244">
        <v>494.58</v>
      </c>
    </row>
    <row r="2945" spans="1:4" x14ac:dyDescent="0.25">
      <c r="A2945" s="243">
        <v>101658</v>
      </c>
      <c r="B2945" s="242" t="s">
        <v>11453</v>
      </c>
      <c r="C2945" s="242" t="s">
        <v>239</v>
      </c>
      <c r="D2945" s="244">
        <v>650.29</v>
      </c>
    </row>
    <row r="2946" spans="1:4" x14ac:dyDescent="0.25">
      <c r="A2946" s="243">
        <v>101659</v>
      </c>
      <c r="B2946" s="242" t="s">
        <v>11454</v>
      </c>
      <c r="C2946" s="242" t="s">
        <v>239</v>
      </c>
      <c r="D2946" s="244">
        <v>747.14</v>
      </c>
    </row>
    <row r="2947" spans="1:4" x14ac:dyDescent="0.25">
      <c r="A2947" s="243">
        <v>101660</v>
      </c>
      <c r="B2947" s="242" t="s">
        <v>11455</v>
      </c>
      <c r="C2947" s="242" t="s">
        <v>239</v>
      </c>
      <c r="D2947" s="245">
        <v>1204.31</v>
      </c>
    </row>
    <row r="2948" spans="1:4" x14ac:dyDescent="0.25">
      <c r="A2948" s="243">
        <v>101661</v>
      </c>
      <c r="B2948" s="242" t="s">
        <v>11456</v>
      </c>
      <c r="C2948" s="242" t="s">
        <v>239</v>
      </c>
      <c r="D2948" s="244">
        <v>77.05</v>
      </c>
    </row>
    <row r="2949" spans="1:4" x14ac:dyDescent="0.25">
      <c r="A2949" s="243">
        <v>101662</v>
      </c>
      <c r="B2949" s="242" t="s">
        <v>11457</v>
      </c>
      <c r="C2949" s="242" t="s">
        <v>239</v>
      </c>
      <c r="D2949" s="244">
        <v>531.79</v>
      </c>
    </row>
    <row r="2950" spans="1:4" x14ac:dyDescent="0.25">
      <c r="A2950" s="243">
        <v>101663</v>
      </c>
      <c r="B2950" s="242" t="s">
        <v>11458</v>
      </c>
      <c r="C2950" s="242" t="s">
        <v>239</v>
      </c>
      <c r="D2950" s="244">
        <v>16.149999999999999</v>
      </c>
    </row>
    <row r="2951" spans="1:4" x14ac:dyDescent="0.25">
      <c r="A2951" s="243">
        <v>101664</v>
      </c>
      <c r="B2951" s="242" t="s">
        <v>11459</v>
      </c>
      <c r="C2951" s="242" t="s">
        <v>239</v>
      </c>
      <c r="D2951" s="244">
        <v>16.78</v>
      </c>
    </row>
    <row r="2952" spans="1:4" x14ac:dyDescent="0.25">
      <c r="A2952" s="243">
        <v>101665</v>
      </c>
      <c r="B2952" s="242" t="s">
        <v>11460</v>
      </c>
      <c r="C2952" s="242" t="s">
        <v>239</v>
      </c>
      <c r="D2952" s="244">
        <v>19.47</v>
      </c>
    </row>
    <row r="2953" spans="1:4" x14ac:dyDescent="0.25">
      <c r="A2953" s="243">
        <v>101666</v>
      </c>
      <c r="B2953" s="242" t="s">
        <v>11461</v>
      </c>
      <c r="C2953" s="242" t="s">
        <v>239</v>
      </c>
      <c r="D2953" s="244">
        <v>293.24</v>
      </c>
    </row>
    <row r="2954" spans="1:4" x14ac:dyDescent="0.25">
      <c r="A2954" s="243">
        <v>102085</v>
      </c>
      <c r="B2954" s="242" t="s">
        <v>11462</v>
      </c>
      <c r="C2954" s="242" t="s">
        <v>239</v>
      </c>
      <c r="D2954" s="244">
        <v>151.57</v>
      </c>
    </row>
    <row r="2955" spans="1:4" x14ac:dyDescent="0.25">
      <c r="A2955" s="243">
        <v>100578</v>
      </c>
      <c r="B2955" s="242" t="s">
        <v>11463</v>
      </c>
      <c r="C2955" s="242" t="s">
        <v>239</v>
      </c>
      <c r="D2955" s="244">
        <v>333.03</v>
      </c>
    </row>
    <row r="2956" spans="1:4" x14ac:dyDescent="0.25">
      <c r="A2956" s="243">
        <v>100579</v>
      </c>
      <c r="B2956" s="242" t="s">
        <v>11464</v>
      </c>
      <c r="C2956" s="242" t="s">
        <v>239</v>
      </c>
      <c r="D2956" s="244">
        <v>365.47</v>
      </c>
    </row>
    <row r="2957" spans="1:4" x14ac:dyDescent="0.25">
      <c r="A2957" s="243">
        <v>100580</v>
      </c>
      <c r="B2957" s="242" t="s">
        <v>11465</v>
      </c>
      <c r="C2957" s="242" t="s">
        <v>239</v>
      </c>
      <c r="D2957" s="244">
        <v>397.11</v>
      </c>
    </row>
    <row r="2958" spans="1:4" x14ac:dyDescent="0.25">
      <c r="A2958" s="243">
        <v>100581</v>
      </c>
      <c r="B2958" s="242" t="s">
        <v>11466</v>
      </c>
      <c r="C2958" s="242" t="s">
        <v>239</v>
      </c>
      <c r="D2958" s="244">
        <v>381.56</v>
      </c>
    </row>
    <row r="2959" spans="1:4" x14ac:dyDescent="0.25">
      <c r="A2959" s="243">
        <v>100582</v>
      </c>
      <c r="B2959" s="242" t="s">
        <v>11467</v>
      </c>
      <c r="C2959" s="242" t="s">
        <v>239</v>
      </c>
      <c r="D2959" s="244">
        <v>438.52</v>
      </c>
    </row>
    <row r="2960" spans="1:4" x14ac:dyDescent="0.25">
      <c r="A2960" s="243">
        <v>100583</v>
      </c>
      <c r="B2960" s="242" t="s">
        <v>11468</v>
      </c>
      <c r="C2960" s="242" t="s">
        <v>239</v>
      </c>
      <c r="D2960" s="244">
        <v>398.69</v>
      </c>
    </row>
    <row r="2961" spans="1:4" x14ac:dyDescent="0.25">
      <c r="A2961" s="243">
        <v>100584</v>
      </c>
      <c r="B2961" s="242" t="s">
        <v>11469</v>
      </c>
      <c r="C2961" s="242" t="s">
        <v>239</v>
      </c>
      <c r="D2961" s="244">
        <v>432.98</v>
      </c>
    </row>
    <row r="2962" spans="1:4" x14ac:dyDescent="0.25">
      <c r="A2962" s="243">
        <v>100585</v>
      </c>
      <c r="B2962" s="242" t="s">
        <v>11470</v>
      </c>
      <c r="C2962" s="242" t="s">
        <v>239</v>
      </c>
      <c r="D2962" s="244">
        <v>432.05</v>
      </c>
    </row>
    <row r="2963" spans="1:4" x14ac:dyDescent="0.25">
      <c r="A2963" s="243">
        <v>100586</v>
      </c>
      <c r="B2963" s="242" t="s">
        <v>11471</v>
      </c>
      <c r="C2963" s="242" t="s">
        <v>239</v>
      </c>
      <c r="D2963" s="244">
        <v>486.72</v>
      </c>
    </row>
    <row r="2964" spans="1:4" x14ac:dyDescent="0.25">
      <c r="A2964" s="243">
        <v>100587</v>
      </c>
      <c r="B2964" s="242" t="s">
        <v>11472</v>
      </c>
      <c r="C2964" s="242" t="s">
        <v>239</v>
      </c>
      <c r="D2964" s="244">
        <v>466.5</v>
      </c>
    </row>
    <row r="2965" spans="1:4" x14ac:dyDescent="0.25">
      <c r="A2965" s="243">
        <v>100588</v>
      </c>
      <c r="B2965" s="242" t="s">
        <v>11473</v>
      </c>
      <c r="C2965" s="242" t="s">
        <v>239</v>
      </c>
      <c r="D2965" s="244">
        <v>509</v>
      </c>
    </row>
    <row r="2966" spans="1:4" x14ac:dyDescent="0.25">
      <c r="A2966" s="243">
        <v>100589</v>
      </c>
      <c r="B2966" s="242" t="s">
        <v>11474</v>
      </c>
      <c r="C2966" s="242" t="s">
        <v>239</v>
      </c>
      <c r="D2966" s="244">
        <v>513.09</v>
      </c>
    </row>
    <row r="2967" spans="1:4" x14ac:dyDescent="0.25">
      <c r="A2967" s="243">
        <v>100590</v>
      </c>
      <c r="B2967" s="242" t="s">
        <v>11475</v>
      </c>
      <c r="C2967" s="242" t="s">
        <v>239</v>
      </c>
      <c r="D2967" s="244">
        <v>555.02</v>
      </c>
    </row>
    <row r="2968" spans="1:4" x14ac:dyDescent="0.25">
      <c r="A2968" s="243">
        <v>100591</v>
      </c>
      <c r="B2968" s="242" t="s">
        <v>11476</v>
      </c>
      <c r="C2968" s="242" t="s">
        <v>239</v>
      </c>
      <c r="D2968" s="244">
        <v>512.12</v>
      </c>
    </row>
    <row r="2969" spans="1:4" x14ac:dyDescent="0.25">
      <c r="A2969" s="243">
        <v>100592</v>
      </c>
      <c r="B2969" s="242" t="s">
        <v>11477</v>
      </c>
      <c r="C2969" s="242" t="s">
        <v>239</v>
      </c>
      <c r="D2969" s="244">
        <v>546.88</v>
      </c>
    </row>
    <row r="2970" spans="1:4" x14ac:dyDescent="0.25">
      <c r="A2970" s="243">
        <v>100593</v>
      </c>
      <c r="B2970" s="242" t="s">
        <v>11478</v>
      </c>
      <c r="C2970" s="242" t="s">
        <v>239</v>
      </c>
      <c r="D2970" s="244">
        <v>548.47</v>
      </c>
    </row>
    <row r="2971" spans="1:4" x14ac:dyDescent="0.25">
      <c r="A2971" s="243">
        <v>100594</v>
      </c>
      <c r="B2971" s="242" t="s">
        <v>11479</v>
      </c>
      <c r="C2971" s="242" t="s">
        <v>239</v>
      </c>
      <c r="D2971" s="244">
        <v>607.46</v>
      </c>
    </row>
    <row r="2972" spans="1:4" x14ac:dyDescent="0.25">
      <c r="A2972" s="243">
        <v>100595</v>
      </c>
      <c r="B2972" s="242" t="s">
        <v>11480</v>
      </c>
      <c r="C2972" s="242" t="s">
        <v>239</v>
      </c>
      <c r="D2972" s="244">
        <v>657.48</v>
      </c>
    </row>
    <row r="2973" spans="1:4" x14ac:dyDescent="0.25">
      <c r="A2973" s="243">
        <v>100596</v>
      </c>
      <c r="B2973" s="242" t="s">
        <v>11481</v>
      </c>
      <c r="C2973" s="242" t="s">
        <v>239</v>
      </c>
      <c r="D2973" s="244">
        <v>737.13</v>
      </c>
    </row>
    <row r="2974" spans="1:4" x14ac:dyDescent="0.25">
      <c r="A2974" s="243">
        <v>100597</v>
      </c>
      <c r="B2974" s="242" t="s">
        <v>11482</v>
      </c>
      <c r="C2974" s="242" t="s">
        <v>239</v>
      </c>
      <c r="D2974" s="244">
        <v>757.23</v>
      </c>
    </row>
    <row r="2975" spans="1:4" x14ac:dyDescent="0.25">
      <c r="A2975" s="243">
        <v>100598</v>
      </c>
      <c r="B2975" s="242" t="s">
        <v>11483</v>
      </c>
      <c r="C2975" s="242" t="s">
        <v>239</v>
      </c>
      <c r="D2975" s="244">
        <v>822.91</v>
      </c>
    </row>
    <row r="2976" spans="1:4" x14ac:dyDescent="0.25">
      <c r="A2976" s="243">
        <v>100599</v>
      </c>
      <c r="B2976" s="242" t="s">
        <v>11484</v>
      </c>
      <c r="C2976" s="242" t="s">
        <v>239</v>
      </c>
      <c r="D2976" s="244">
        <v>352.8</v>
      </c>
    </row>
    <row r="2977" spans="1:4" x14ac:dyDescent="0.25">
      <c r="A2977" s="243">
        <v>100600</v>
      </c>
      <c r="B2977" s="242" t="s">
        <v>11485</v>
      </c>
      <c r="C2977" s="242" t="s">
        <v>239</v>
      </c>
      <c r="D2977" s="244">
        <v>419.01</v>
      </c>
    </row>
    <row r="2978" spans="1:4" x14ac:dyDescent="0.25">
      <c r="A2978" s="243">
        <v>100601</v>
      </c>
      <c r="B2978" s="242" t="s">
        <v>11486</v>
      </c>
      <c r="C2978" s="242" t="s">
        <v>239</v>
      </c>
      <c r="D2978" s="244">
        <v>533.51</v>
      </c>
    </row>
    <row r="2979" spans="1:4" x14ac:dyDescent="0.25">
      <c r="A2979" s="243">
        <v>100602</v>
      </c>
      <c r="B2979" s="242" t="s">
        <v>11487</v>
      </c>
      <c r="C2979" s="242" t="s">
        <v>239</v>
      </c>
      <c r="D2979" s="244">
        <v>676.32</v>
      </c>
    </row>
    <row r="2980" spans="1:4" x14ac:dyDescent="0.25">
      <c r="A2980" s="243">
        <v>100603</v>
      </c>
      <c r="B2980" s="242" t="s">
        <v>11488</v>
      </c>
      <c r="C2980" s="242" t="s">
        <v>239</v>
      </c>
      <c r="D2980" s="245">
        <v>1042.72</v>
      </c>
    </row>
    <row r="2981" spans="1:4" x14ac:dyDescent="0.25">
      <c r="A2981" s="243">
        <v>100604</v>
      </c>
      <c r="B2981" s="242" t="s">
        <v>11489</v>
      </c>
      <c r="C2981" s="242" t="s">
        <v>239</v>
      </c>
      <c r="D2981" s="244">
        <v>444.59</v>
      </c>
    </row>
    <row r="2982" spans="1:4" x14ac:dyDescent="0.25">
      <c r="A2982" s="243">
        <v>100605</v>
      </c>
      <c r="B2982" s="242" t="s">
        <v>11490</v>
      </c>
      <c r="C2982" s="242" t="s">
        <v>239</v>
      </c>
      <c r="D2982" s="244">
        <v>707.56</v>
      </c>
    </row>
    <row r="2983" spans="1:4" x14ac:dyDescent="0.25">
      <c r="A2983" s="243">
        <v>100606</v>
      </c>
      <c r="B2983" s="242" t="s">
        <v>11491</v>
      </c>
      <c r="C2983" s="242" t="s">
        <v>239</v>
      </c>
      <c r="D2983" s="245">
        <v>1081.23</v>
      </c>
    </row>
    <row r="2984" spans="1:4" x14ac:dyDescent="0.25">
      <c r="A2984" s="243">
        <v>100607</v>
      </c>
      <c r="B2984" s="242" t="s">
        <v>11492</v>
      </c>
      <c r="C2984" s="242" t="s">
        <v>239</v>
      </c>
      <c r="D2984" s="244">
        <v>456.71</v>
      </c>
    </row>
    <row r="2985" spans="1:4" x14ac:dyDescent="0.25">
      <c r="A2985" s="243">
        <v>100608</v>
      </c>
      <c r="B2985" s="242" t="s">
        <v>11493</v>
      </c>
      <c r="C2985" s="242" t="s">
        <v>239</v>
      </c>
      <c r="D2985" s="244">
        <v>722.97</v>
      </c>
    </row>
    <row r="2986" spans="1:4" x14ac:dyDescent="0.25">
      <c r="A2986" s="243">
        <v>100609</v>
      </c>
      <c r="B2986" s="242" t="s">
        <v>11494</v>
      </c>
      <c r="C2986" s="242" t="s">
        <v>239</v>
      </c>
      <c r="D2986" s="245">
        <v>1101.76</v>
      </c>
    </row>
    <row r="2987" spans="1:4" x14ac:dyDescent="0.25">
      <c r="A2987" s="243">
        <v>100610</v>
      </c>
      <c r="B2987" s="242" t="s">
        <v>11495</v>
      </c>
      <c r="C2987" s="242" t="s">
        <v>239</v>
      </c>
      <c r="D2987" s="244">
        <v>468.81</v>
      </c>
    </row>
    <row r="2988" spans="1:4" x14ac:dyDescent="0.25">
      <c r="A2988" s="243">
        <v>100611</v>
      </c>
      <c r="B2988" s="242" t="s">
        <v>11496</v>
      </c>
      <c r="C2988" s="242" t="s">
        <v>239</v>
      </c>
      <c r="D2988" s="244">
        <v>588.30999999999995</v>
      </c>
    </row>
    <row r="2989" spans="1:4" x14ac:dyDescent="0.25">
      <c r="A2989" s="243">
        <v>100612</v>
      </c>
      <c r="B2989" s="242" t="s">
        <v>11497</v>
      </c>
      <c r="C2989" s="242" t="s">
        <v>239</v>
      </c>
      <c r="D2989" s="244">
        <v>738.08</v>
      </c>
    </row>
    <row r="2990" spans="1:4" x14ac:dyDescent="0.25">
      <c r="A2990" s="243">
        <v>100613</v>
      </c>
      <c r="B2990" s="242" t="s">
        <v>11498</v>
      </c>
      <c r="C2990" s="242" t="s">
        <v>239</v>
      </c>
      <c r="D2990" s="245">
        <v>1121.77</v>
      </c>
    </row>
    <row r="2991" spans="1:4" x14ac:dyDescent="0.25">
      <c r="A2991" s="243">
        <v>100614</v>
      </c>
      <c r="B2991" s="242" t="s">
        <v>11499</v>
      </c>
      <c r="C2991" s="242" t="s">
        <v>239</v>
      </c>
      <c r="D2991" s="244">
        <v>615.22</v>
      </c>
    </row>
    <row r="2992" spans="1:4" x14ac:dyDescent="0.25">
      <c r="A2992" s="243">
        <v>100615</v>
      </c>
      <c r="B2992" s="242" t="s">
        <v>11500</v>
      </c>
      <c r="C2992" s="242" t="s">
        <v>239</v>
      </c>
      <c r="D2992" s="244">
        <v>768.01</v>
      </c>
    </row>
    <row r="2993" spans="1:4" x14ac:dyDescent="0.25">
      <c r="A2993" s="243">
        <v>100616</v>
      </c>
      <c r="B2993" s="242" t="s">
        <v>11501</v>
      </c>
      <c r="C2993" s="242" t="s">
        <v>239</v>
      </c>
      <c r="D2993" s="245">
        <v>1163.74</v>
      </c>
    </row>
    <row r="2994" spans="1:4" x14ac:dyDescent="0.25">
      <c r="A2994" s="243">
        <v>100617</v>
      </c>
      <c r="B2994" s="242" t="s">
        <v>11502</v>
      </c>
      <c r="C2994" s="242" t="s">
        <v>239</v>
      </c>
      <c r="D2994" s="244">
        <v>797.76</v>
      </c>
    </row>
    <row r="2995" spans="1:4" x14ac:dyDescent="0.25">
      <c r="A2995" s="243">
        <v>100618</v>
      </c>
      <c r="B2995" s="242" t="s">
        <v>11503</v>
      </c>
      <c r="C2995" s="242" t="s">
        <v>239</v>
      </c>
      <c r="D2995" s="245">
        <v>1210.56</v>
      </c>
    </row>
    <row r="2996" spans="1:4" x14ac:dyDescent="0.25">
      <c r="A2996" s="243">
        <v>100619</v>
      </c>
      <c r="B2996" s="242" t="s">
        <v>11504</v>
      </c>
      <c r="C2996" s="242" t="s">
        <v>239</v>
      </c>
      <c r="D2996" s="244">
        <v>480.03</v>
      </c>
    </row>
    <row r="2997" spans="1:4" x14ac:dyDescent="0.25">
      <c r="A2997" s="243">
        <v>100620</v>
      </c>
      <c r="B2997" s="242" t="s">
        <v>11505</v>
      </c>
      <c r="C2997" s="242" t="s">
        <v>239</v>
      </c>
      <c r="D2997" s="245">
        <v>2920.03</v>
      </c>
    </row>
    <row r="2998" spans="1:4" x14ac:dyDescent="0.25">
      <c r="A2998" s="243">
        <v>100621</v>
      </c>
      <c r="B2998" s="242" t="s">
        <v>11506</v>
      </c>
      <c r="C2998" s="242" t="s">
        <v>239</v>
      </c>
      <c r="D2998" s="245">
        <v>3358.22</v>
      </c>
    </row>
    <row r="2999" spans="1:4" x14ac:dyDescent="0.25">
      <c r="A2999" s="243">
        <v>100622</v>
      </c>
      <c r="B2999" s="242" t="s">
        <v>11507</v>
      </c>
      <c r="C2999" s="242" t="s">
        <v>239</v>
      </c>
      <c r="D2999" s="245">
        <v>2365.83</v>
      </c>
    </row>
    <row r="3000" spans="1:4" x14ac:dyDescent="0.25">
      <c r="A3000" s="243">
        <v>100623</v>
      </c>
      <c r="B3000" s="242" t="s">
        <v>11508</v>
      </c>
      <c r="C3000" s="242" t="s">
        <v>239</v>
      </c>
      <c r="D3000" s="245">
        <v>2523.35</v>
      </c>
    </row>
    <row r="3001" spans="1:4" x14ac:dyDescent="0.25">
      <c r="A3001" s="243">
        <v>97600</v>
      </c>
      <c r="B3001" s="242" t="s">
        <v>11509</v>
      </c>
      <c r="C3001" s="242" t="s">
        <v>239</v>
      </c>
      <c r="D3001" s="244">
        <v>274.36</v>
      </c>
    </row>
    <row r="3002" spans="1:4" x14ac:dyDescent="0.25">
      <c r="A3002" s="243">
        <v>97601</v>
      </c>
      <c r="B3002" s="242" t="s">
        <v>11510</v>
      </c>
      <c r="C3002" s="242" t="s">
        <v>239</v>
      </c>
      <c r="D3002" s="244">
        <v>285.97000000000003</v>
      </c>
    </row>
    <row r="3003" spans="1:4" x14ac:dyDescent="0.25">
      <c r="A3003" s="243">
        <v>97605</v>
      </c>
      <c r="B3003" s="242" t="s">
        <v>11511</v>
      </c>
      <c r="C3003" s="242" t="s">
        <v>239</v>
      </c>
      <c r="D3003" s="244">
        <v>70.89</v>
      </c>
    </row>
    <row r="3004" spans="1:4" x14ac:dyDescent="0.25">
      <c r="A3004" s="243">
        <v>97606</v>
      </c>
      <c r="B3004" s="242" t="s">
        <v>11512</v>
      </c>
      <c r="C3004" s="242" t="s">
        <v>239</v>
      </c>
      <c r="D3004" s="244">
        <v>74.040000000000006</v>
      </c>
    </row>
    <row r="3005" spans="1:4" x14ac:dyDescent="0.25">
      <c r="A3005" s="243">
        <v>97607</v>
      </c>
      <c r="B3005" s="242" t="s">
        <v>11513</v>
      </c>
      <c r="C3005" s="242" t="s">
        <v>239</v>
      </c>
      <c r="D3005" s="244">
        <v>85.48</v>
      </c>
    </row>
    <row r="3006" spans="1:4" x14ac:dyDescent="0.25">
      <c r="A3006" s="243">
        <v>97608</v>
      </c>
      <c r="B3006" s="242" t="s">
        <v>11514</v>
      </c>
      <c r="C3006" s="242" t="s">
        <v>239</v>
      </c>
      <c r="D3006" s="244">
        <v>88.63</v>
      </c>
    </row>
    <row r="3007" spans="1:4" x14ac:dyDescent="0.25">
      <c r="A3007" s="243">
        <v>102102</v>
      </c>
      <c r="B3007" s="242" t="s">
        <v>11515</v>
      </c>
      <c r="C3007" s="242" t="s">
        <v>239</v>
      </c>
      <c r="D3007" s="245">
        <v>6503.68</v>
      </c>
    </row>
    <row r="3008" spans="1:4" x14ac:dyDescent="0.25">
      <c r="A3008" s="243">
        <v>102103</v>
      </c>
      <c r="B3008" s="242" t="s">
        <v>11516</v>
      </c>
      <c r="C3008" s="242" t="s">
        <v>239</v>
      </c>
      <c r="D3008" s="245">
        <v>7236.69</v>
      </c>
    </row>
    <row r="3009" spans="1:4" x14ac:dyDescent="0.25">
      <c r="A3009" s="243">
        <v>102104</v>
      </c>
      <c r="B3009" s="242" t="s">
        <v>11517</v>
      </c>
      <c r="C3009" s="242" t="s">
        <v>239</v>
      </c>
      <c r="D3009" s="245">
        <v>9279.84</v>
      </c>
    </row>
    <row r="3010" spans="1:4" x14ac:dyDescent="0.25">
      <c r="A3010" s="243">
        <v>102105</v>
      </c>
      <c r="B3010" s="242" t="s">
        <v>11518</v>
      </c>
      <c r="C3010" s="242" t="s">
        <v>239</v>
      </c>
      <c r="D3010" s="245">
        <v>11402.71</v>
      </c>
    </row>
    <row r="3011" spans="1:4" x14ac:dyDescent="0.25">
      <c r="A3011" s="243">
        <v>102106</v>
      </c>
      <c r="B3011" s="242" t="s">
        <v>11519</v>
      </c>
      <c r="C3011" s="242" t="s">
        <v>239</v>
      </c>
      <c r="D3011" s="245">
        <v>14299.36</v>
      </c>
    </row>
    <row r="3012" spans="1:4" x14ac:dyDescent="0.25">
      <c r="A3012" s="243">
        <v>102107</v>
      </c>
      <c r="B3012" s="242" t="s">
        <v>11520</v>
      </c>
      <c r="C3012" s="242" t="s">
        <v>239</v>
      </c>
      <c r="D3012" s="245">
        <v>19948.27</v>
      </c>
    </row>
    <row r="3013" spans="1:4" x14ac:dyDescent="0.25">
      <c r="A3013" s="243">
        <v>102108</v>
      </c>
      <c r="B3013" s="242" t="s">
        <v>11521</v>
      </c>
      <c r="C3013" s="242" t="s">
        <v>239</v>
      </c>
      <c r="D3013" s="245">
        <v>23227.91</v>
      </c>
    </row>
    <row r="3014" spans="1:4" x14ac:dyDescent="0.25">
      <c r="A3014" s="243">
        <v>102109</v>
      </c>
      <c r="B3014" s="242" t="s">
        <v>11522</v>
      </c>
      <c r="C3014" s="242" t="s">
        <v>239</v>
      </c>
      <c r="D3014" s="244">
        <v>47.16</v>
      </c>
    </row>
    <row r="3015" spans="1:4" x14ac:dyDescent="0.25">
      <c r="A3015" s="243">
        <v>102110</v>
      </c>
      <c r="B3015" s="242" t="s">
        <v>11523</v>
      </c>
      <c r="C3015" s="242" t="s">
        <v>239</v>
      </c>
      <c r="D3015" s="244">
        <v>157.5</v>
      </c>
    </row>
    <row r="3016" spans="1:4" x14ac:dyDescent="0.25">
      <c r="A3016" s="243">
        <v>93128</v>
      </c>
      <c r="B3016" s="242" t="s">
        <v>1969</v>
      </c>
      <c r="C3016" s="242" t="s">
        <v>239</v>
      </c>
      <c r="D3016" s="244">
        <v>106.16</v>
      </c>
    </row>
    <row r="3017" spans="1:4" x14ac:dyDescent="0.25">
      <c r="A3017" s="243">
        <v>93137</v>
      </c>
      <c r="B3017" s="242" t="s">
        <v>1970</v>
      </c>
      <c r="C3017" s="242" t="s">
        <v>239</v>
      </c>
      <c r="D3017" s="244">
        <v>127.68</v>
      </c>
    </row>
    <row r="3018" spans="1:4" x14ac:dyDescent="0.25">
      <c r="A3018" s="243">
        <v>93138</v>
      </c>
      <c r="B3018" s="242" t="s">
        <v>1971</v>
      </c>
      <c r="C3018" s="242" t="s">
        <v>239</v>
      </c>
      <c r="D3018" s="244">
        <v>121.33</v>
      </c>
    </row>
    <row r="3019" spans="1:4" x14ac:dyDescent="0.25">
      <c r="A3019" s="243">
        <v>93139</v>
      </c>
      <c r="B3019" s="242" t="s">
        <v>1972</v>
      </c>
      <c r="C3019" s="242" t="s">
        <v>239</v>
      </c>
      <c r="D3019" s="244">
        <v>157.99</v>
      </c>
    </row>
    <row r="3020" spans="1:4" x14ac:dyDescent="0.25">
      <c r="A3020" s="243">
        <v>93140</v>
      </c>
      <c r="B3020" s="242" t="s">
        <v>1973</v>
      </c>
      <c r="C3020" s="242" t="s">
        <v>239</v>
      </c>
      <c r="D3020" s="244">
        <v>148.25</v>
      </c>
    </row>
    <row r="3021" spans="1:4" x14ac:dyDescent="0.25">
      <c r="A3021" s="243">
        <v>93141</v>
      </c>
      <c r="B3021" s="242" t="s">
        <v>1974</v>
      </c>
      <c r="C3021" s="242" t="s">
        <v>239</v>
      </c>
      <c r="D3021" s="244">
        <v>136.46</v>
      </c>
    </row>
    <row r="3022" spans="1:4" x14ac:dyDescent="0.25">
      <c r="A3022" s="243">
        <v>93142</v>
      </c>
      <c r="B3022" s="242" t="s">
        <v>1975</v>
      </c>
      <c r="C3022" s="242" t="s">
        <v>239</v>
      </c>
      <c r="D3022" s="244">
        <v>150.49</v>
      </c>
    </row>
    <row r="3023" spans="1:4" x14ac:dyDescent="0.25">
      <c r="A3023" s="243">
        <v>93143</v>
      </c>
      <c r="B3023" s="242" t="s">
        <v>1976</v>
      </c>
      <c r="C3023" s="242" t="s">
        <v>239</v>
      </c>
      <c r="D3023" s="244">
        <v>138.15</v>
      </c>
    </row>
    <row r="3024" spans="1:4" x14ac:dyDescent="0.25">
      <c r="A3024" s="243">
        <v>93144</v>
      </c>
      <c r="B3024" s="242" t="s">
        <v>1977</v>
      </c>
      <c r="C3024" s="242" t="s">
        <v>239</v>
      </c>
      <c r="D3024" s="244">
        <v>197.29</v>
      </c>
    </row>
    <row r="3025" spans="1:4" x14ac:dyDescent="0.25">
      <c r="A3025" s="243">
        <v>93145</v>
      </c>
      <c r="B3025" s="242" t="s">
        <v>1978</v>
      </c>
      <c r="C3025" s="242" t="s">
        <v>239</v>
      </c>
      <c r="D3025" s="244">
        <v>168.81</v>
      </c>
    </row>
    <row r="3026" spans="1:4" x14ac:dyDescent="0.25">
      <c r="A3026" s="243">
        <v>93146</v>
      </c>
      <c r="B3026" s="242" t="s">
        <v>1979</v>
      </c>
      <c r="C3026" s="242" t="s">
        <v>239</v>
      </c>
      <c r="D3026" s="244">
        <v>183.99</v>
      </c>
    </row>
    <row r="3027" spans="1:4" x14ac:dyDescent="0.25">
      <c r="A3027" s="243">
        <v>93147</v>
      </c>
      <c r="B3027" s="242" t="s">
        <v>1980</v>
      </c>
      <c r="C3027" s="242" t="s">
        <v>239</v>
      </c>
      <c r="D3027" s="244">
        <v>210.95</v>
      </c>
    </row>
    <row r="3028" spans="1:4" x14ac:dyDescent="0.25">
      <c r="A3028" s="243">
        <v>96971</v>
      </c>
      <c r="B3028" s="242" t="s">
        <v>1981</v>
      </c>
      <c r="C3028" s="242" t="s">
        <v>187</v>
      </c>
      <c r="D3028" s="244">
        <v>25.99</v>
      </c>
    </row>
    <row r="3029" spans="1:4" x14ac:dyDescent="0.25">
      <c r="A3029" s="243">
        <v>96972</v>
      </c>
      <c r="B3029" s="242" t="s">
        <v>1982</v>
      </c>
      <c r="C3029" s="242" t="s">
        <v>187</v>
      </c>
      <c r="D3029" s="244">
        <v>35.69</v>
      </c>
    </row>
    <row r="3030" spans="1:4" x14ac:dyDescent="0.25">
      <c r="A3030" s="243">
        <v>96973</v>
      </c>
      <c r="B3030" s="242" t="s">
        <v>1983</v>
      </c>
      <c r="C3030" s="242" t="s">
        <v>187</v>
      </c>
      <c r="D3030" s="244">
        <v>45.24</v>
      </c>
    </row>
    <row r="3031" spans="1:4" x14ac:dyDescent="0.25">
      <c r="A3031" s="243">
        <v>96974</v>
      </c>
      <c r="B3031" s="242" t="s">
        <v>1984</v>
      </c>
      <c r="C3031" s="242" t="s">
        <v>187</v>
      </c>
      <c r="D3031" s="244">
        <v>58.03</v>
      </c>
    </row>
    <row r="3032" spans="1:4" x14ac:dyDescent="0.25">
      <c r="A3032" s="243">
        <v>96975</v>
      </c>
      <c r="B3032" s="242" t="s">
        <v>1985</v>
      </c>
      <c r="C3032" s="242" t="s">
        <v>187</v>
      </c>
      <c r="D3032" s="244">
        <v>75.400000000000006</v>
      </c>
    </row>
    <row r="3033" spans="1:4" x14ac:dyDescent="0.25">
      <c r="A3033" s="243">
        <v>96976</v>
      </c>
      <c r="B3033" s="242" t="s">
        <v>1986</v>
      </c>
      <c r="C3033" s="242" t="s">
        <v>187</v>
      </c>
      <c r="D3033" s="244">
        <v>98.76</v>
      </c>
    </row>
    <row r="3034" spans="1:4" x14ac:dyDescent="0.25">
      <c r="A3034" s="243">
        <v>96977</v>
      </c>
      <c r="B3034" s="242" t="s">
        <v>1987</v>
      </c>
      <c r="C3034" s="242" t="s">
        <v>187</v>
      </c>
      <c r="D3034" s="244">
        <v>39.97</v>
      </c>
    </row>
    <row r="3035" spans="1:4" x14ac:dyDescent="0.25">
      <c r="A3035" s="243">
        <v>96978</v>
      </c>
      <c r="B3035" s="242" t="s">
        <v>1988</v>
      </c>
      <c r="C3035" s="242" t="s">
        <v>187</v>
      </c>
      <c r="D3035" s="244">
        <v>56.1</v>
      </c>
    </row>
    <row r="3036" spans="1:4" x14ac:dyDescent="0.25">
      <c r="A3036" s="243">
        <v>96979</v>
      </c>
      <c r="B3036" s="242" t="s">
        <v>1989</v>
      </c>
      <c r="C3036" s="242" t="s">
        <v>187</v>
      </c>
      <c r="D3036" s="244">
        <v>78.69</v>
      </c>
    </row>
    <row r="3037" spans="1:4" x14ac:dyDescent="0.25">
      <c r="A3037" s="243">
        <v>96984</v>
      </c>
      <c r="B3037" s="242" t="s">
        <v>1990</v>
      </c>
      <c r="C3037" s="242" t="s">
        <v>239</v>
      </c>
      <c r="D3037" s="244">
        <v>39.76</v>
      </c>
    </row>
    <row r="3038" spans="1:4" x14ac:dyDescent="0.25">
      <c r="A3038" s="243">
        <v>96985</v>
      </c>
      <c r="B3038" s="242" t="s">
        <v>1991</v>
      </c>
      <c r="C3038" s="242" t="s">
        <v>239</v>
      </c>
      <c r="D3038" s="244">
        <v>49.88</v>
      </c>
    </row>
    <row r="3039" spans="1:4" x14ac:dyDescent="0.25">
      <c r="A3039" s="243">
        <v>96986</v>
      </c>
      <c r="B3039" s="242" t="s">
        <v>1992</v>
      </c>
      <c r="C3039" s="242" t="s">
        <v>239</v>
      </c>
      <c r="D3039" s="244">
        <v>74.47</v>
      </c>
    </row>
    <row r="3040" spans="1:4" x14ac:dyDescent="0.25">
      <c r="A3040" s="243">
        <v>96987</v>
      </c>
      <c r="B3040" s="242" t="s">
        <v>1993</v>
      </c>
      <c r="C3040" s="242" t="s">
        <v>239</v>
      </c>
      <c r="D3040" s="244">
        <v>116.79</v>
      </c>
    </row>
    <row r="3041" spans="1:4" x14ac:dyDescent="0.25">
      <c r="A3041" s="243">
        <v>96988</v>
      </c>
      <c r="B3041" s="242" t="s">
        <v>1994</v>
      </c>
      <c r="C3041" s="242" t="s">
        <v>239</v>
      </c>
      <c r="D3041" s="244">
        <v>188.92</v>
      </c>
    </row>
    <row r="3042" spans="1:4" x14ac:dyDescent="0.25">
      <c r="A3042" s="243">
        <v>96989</v>
      </c>
      <c r="B3042" s="242" t="s">
        <v>1995</v>
      </c>
      <c r="C3042" s="242" t="s">
        <v>239</v>
      </c>
      <c r="D3042" s="244">
        <v>124.06</v>
      </c>
    </row>
    <row r="3043" spans="1:4" x14ac:dyDescent="0.25">
      <c r="A3043" s="243">
        <v>98463</v>
      </c>
      <c r="B3043" s="242" t="s">
        <v>1996</v>
      </c>
      <c r="C3043" s="242" t="s">
        <v>239</v>
      </c>
      <c r="D3043" s="244">
        <v>20.85</v>
      </c>
    </row>
    <row r="3044" spans="1:4" x14ac:dyDescent="0.25">
      <c r="A3044" s="243">
        <v>96765</v>
      </c>
      <c r="B3044" s="242" t="s">
        <v>11524</v>
      </c>
      <c r="C3044" s="242" t="s">
        <v>239</v>
      </c>
      <c r="D3044" s="245">
        <v>1192.77</v>
      </c>
    </row>
    <row r="3045" spans="1:4" x14ac:dyDescent="0.25">
      <c r="A3045" s="243">
        <v>101905</v>
      </c>
      <c r="B3045" s="242" t="s">
        <v>11525</v>
      </c>
      <c r="C3045" s="242" t="s">
        <v>239</v>
      </c>
      <c r="D3045" s="244">
        <v>159.91</v>
      </c>
    </row>
    <row r="3046" spans="1:4" x14ac:dyDescent="0.25">
      <c r="A3046" s="243">
        <v>101906</v>
      </c>
      <c r="B3046" s="242" t="s">
        <v>11526</v>
      </c>
      <c r="C3046" s="242" t="s">
        <v>239</v>
      </c>
      <c r="D3046" s="244">
        <v>473.79</v>
      </c>
    </row>
    <row r="3047" spans="1:4" x14ac:dyDescent="0.25">
      <c r="A3047" s="243">
        <v>101907</v>
      </c>
      <c r="B3047" s="242" t="s">
        <v>11527</v>
      </c>
      <c r="C3047" s="242" t="s">
        <v>239</v>
      </c>
      <c r="D3047" s="244">
        <v>512.03</v>
      </c>
    </row>
    <row r="3048" spans="1:4" x14ac:dyDescent="0.25">
      <c r="A3048" s="243">
        <v>101908</v>
      </c>
      <c r="B3048" s="242" t="s">
        <v>11528</v>
      </c>
      <c r="C3048" s="242" t="s">
        <v>239</v>
      </c>
      <c r="D3048" s="244">
        <v>155.13</v>
      </c>
    </row>
    <row r="3049" spans="1:4" x14ac:dyDescent="0.25">
      <c r="A3049" s="243">
        <v>101909</v>
      </c>
      <c r="B3049" s="242" t="s">
        <v>11529</v>
      </c>
      <c r="C3049" s="242" t="s">
        <v>239</v>
      </c>
      <c r="D3049" s="244">
        <v>180.63</v>
      </c>
    </row>
    <row r="3050" spans="1:4" x14ac:dyDescent="0.25">
      <c r="A3050" s="243">
        <v>101910</v>
      </c>
      <c r="B3050" s="242" t="s">
        <v>11530</v>
      </c>
      <c r="C3050" s="242" t="s">
        <v>239</v>
      </c>
      <c r="D3050" s="244">
        <v>212.49</v>
      </c>
    </row>
    <row r="3051" spans="1:4" x14ac:dyDescent="0.25">
      <c r="A3051" s="243">
        <v>101911</v>
      </c>
      <c r="B3051" s="242" t="s">
        <v>11531</v>
      </c>
      <c r="C3051" s="242" t="s">
        <v>239</v>
      </c>
      <c r="D3051" s="244">
        <v>244.36</v>
      </c>
    </row>
    <row r="3052" spans="1:4" x14ac:dyDescent="0.25">
      <c r="A3052" s="243">
        <v>101912</v>
      </c>
      <c r="B3052" s="242" t="s">
        <v>11532</v>
      </c>
      <c r="C3052" s="242" t="s">
        <v>239</v>
      </c>
      <c r="D3052" s="245">
        <v>1173.9100000000001</v>
      </c>
    </row>
    <row r="3053" spans="1:4" x14ac:dyDescent="0.25">
      <c r="A3053" s="243">
        <v>101913</v>
      </c>
      <c r="B3053" s="242" t="s">
        <v>11533</v>
      </c>
      <c r="C3053" s="242" t="s">
        <v>239</v>
      </c>
      <c r="D3053" s="244">
        <v>362.19</v>
      </c>
    </row>
    <row r="3054" spans="1:4" x14ac:dyDescent="0.25">
      <c r="A3054" s="243">
        <v>101914</v>
      </c>
      <c r="B3054" s="242" t="s">
        <v>11534</v>
      </c>
      <c r="C3054" s="242" t="s">
        <v>239</v>
      </c>
      <c r="D3054" s="244">
        <v>293.61</v>
      </c>
    </row>
    <row r="3055" spans="1:4" x14ac:dyDescent="0.25">
      <c r="A3055" s="243">
        <v>101915</v>
      </c>
      <c r="B3055" s="242" t="s">
        <v>11535</v>
      </c>
      <c r="C3055" s="242" t="s">
        <v>239</v>
      </c>
      <c r="D3055" s="244">
        <v>333.9</v>
      </c>
    </row>
    <row r="3056" spans="1:4" x14ac:dyDescent="0.25">
      <c r="A3056" s="243">
        <v>101916</v>
      </c>
      <c r="B3056" s="242" t="s">
        <v>11536</v>
      </c>
      <c r="C3056" s="242" t="s">
        <v>239</v>
      </c>
      <c r="D3056" s="245">
        <v>2434.29</v>
      </c>
    </row>
    <row r="3057" spans="1:4" x14ac:dyDescent="0.25">
      <c r="A3057" s="243">
        <v>101917</v>
      </c>
      <c r="B3057" s="242" t="s">
        <v>11537</v>
      </c>
      <c r="C3057" s="242" t="s">
        <v>239</v>
      </c>
      <c r="D3057" s="244">
        <v>115.52</v>
      </c>
    </row>
    <row r="3058" spans="1:4" x14ac:dyDescent="0.25">
      <c r="A3058" s="243">
        <v>98261</v>
      </c>
      <c r="B3058" s="242" t="s">
        <v>11538</v>
      </c>
      <c r="C3058" s="242" t="s">
        <v>187</v>
      </c>
      <c r="D3058" s="244">
        <v>2.89</v>
      </c>
    </row>
    <row r="3059" spans="1:4" x14ac:dyDescent="0.25">
      <c r="A3059" s="243">
        <v>98262</v>
      </c>
      <c r="B3059" s="242" t="s">
        <v>11539</v>
      </c>
      <c r="C3059" s="242" t="s">
        <v>187</v>
      </c>
      <c r="D3059" s="244">
        <v>3.66</v>
      </c>
    </row>
    <row r="3060" spans="1:4" x14ac:dyDescent="0.25">
      <c r="A3060" s="243">
        <v>98263</v>
      </c>
      <c r="B3060" s="242" t="s">
        <v>11540</v>
      </c>
      <c r="C3060" s="242" t="s">
        <v>187</v>
      </c>
      <c r="D3060" s="244">
        <v>4.62</v>
      </c>
    </row>
    <row r="3061" spans="1:4" x14ac:dyDescent="0.25">
      <c r="A3061" s="243">
        <v>98264</v>
      </c>
      <c r="B3061" s="242" t="s">
        <v>11541</v>
      </c>
      <c r="C3061" s="242" t="s">
        <v>187</v>
      </c>
      <c r="D3061" s="244">
        <v>5.38</v>
      </c>
    </row>
    <row r="3062" spans="1:4" x14ac:dyDescent="0.25">
      <c r="A3062" s="243">
        <v>98265</v>
      </c>
      <c r="B3062" s="242" t="s">
        <v>11542</v>
      </c>
      <c r="C3062" s="242" t="s">
        <v>187</v>
      </c>
      <c r="D3062" s="244">
        <v>6.52</v>
      </c>
    </row>
    <row r="3063" spans="1:4" x14ac:dyDescent="0.25">
      <c r="A3063" s="243">
        <v>98266</v>
      </c>
      <c r="B3063" s="242" t="s">
        <v>11543</v>
      </c>
      <c r="C3063" s="242" t="s">
        <v>187</v>
      </c>
      <c r="D3063" s="244">
        <v>7.19</v>
      </c>
    </row>
    <row r="3064" spans="1:4" x14ac:dyDescent="0.25">
      <c r="A3064" s="243">
        <v>98267</v>
      </c>
      <c r="B3064" s="242" t="s">
        <v>11544</v>
      </c>
      <c r="C3064" s="242" t="s">
        <v>187</v>
      </c>
      <c r="D3064" s="244">
        <v>12.57</v>
      </c>
    </row>
    <row r="3065" spans="1:4" x14ac:dyDescent="0.25">
      <c r="A3065" s="243">
        <v>98268</v>
      </c>
      <c r="B3065" s="242" t="s">
        <v>11545</v>
      </c>
      <c r="C3065" s="242" t="s">
        <v>187</v>
      </c>
      <c r="D3065" s="244">
        <v>21.99</v>
      </c>
    </row>
    <row r="3066" spans="1:4" x14ac:dyDescent="0.25">
      <c r="A3066" s="243">
        <v>98269</v>
      </c>
      <c r="B3066" s="242" t="s">
        <v>11546</v>
      </c>
      <c r="C3066" s="242" t="s">
        <v>187</v>
      </c>
      <c r="D3066" s="244">
        <v>29.06</v>
      </c>
    </row>
    <row r="3067" spans="1:4" x14ac:dyDescent="0.25">
      <c r="A3067" s="243">
        <v>98270</v>
      </c>
      <c r="B3067" s="242" t="s">
        <v>11547</v>
      </c>
      <c r="C3067" s="242" t="s">
        <v>187</v>
      </c>
      <c r="D3067" s="244">
        <v>49.14</v>
      </c>
    </row>
    <row r="3068" spans="1:4" x14ac:dyDescent="0.25">
      <c r="A3068" s="243">
        <v>98271</v>
      </c>
      <c r="B3068" s="242" t="s">
        <v>11548</v>
      </c>
      <c r="C3068" s="242" t="s">
        <v>187</v>
      </c>
      <c r="D3068" s="244">
        <v>78.08</v>
      </c>
    </row>
    <row r="3069" spans="1:4" x14ac:dyDescent="0.25">
      <c r="A3069" s="243">
        <v>98272</v>
      </c>
      <c r="B3069" s="242" t="s">
        <v>11549</v>
      </c>
      <c r="C3069" s="242" t="s">
        <v>187</v>
      </c>
      <c r="D3069" s="244">
        <v>187.44</v>
      </c>
    </row>
    <row r="3070" spans="1:4" x14ac:dyDescent="0.25">
      <c r="A3070" s="243">
        <v>98273</v>
      </c>
      <c r="B3070" s="242" t="s">
        <v>11550</v>
      </c>
      <c r="C3070" s="242" t="s">
        <v>187</v>
      </c>
      <c r="D3070" s="244">
        <v>3.43</v>
      </c>
    </row>
    <row r="3071" spans="1:4" x14ac:dyDescent="0.25">
      <c r="A3071" s="243">
        <v>98274</v>
      </c>
      <c r="B3071" s="242" t="s">
        <v>11551</v>
      </c>
      <c r="C3071" s="242" t="s">
        <v>187</v>
      </c>
      <c r="D3071" s="244">
        <v>4.58</v>
      </c>
    </row>
    <row r="3072" spans="1:4" x14ac:dyDescent="0.25">
      <c r="A3072" s="243">
        <v>98275</v>
      </c>
      <c r="B3072" s="242" t="s">
        <v>11552</v>
      </c>
      <c r="C3072" s="242" t="s">
        <v>187</v>
      </c>
      <c r="D3072" s="244">
        <v>5.24</v>
      </c>
    </row>
    <row r="3073" spans="1:4" x14ac:dyDescent="0.25">
      <c r="A3073" s="243">
        <v>98276</v>
      </c>
      <c r="B3073" s="242" t="s">
        <v>11553</v>
      </c>
      <c r="C3073" s="242" t="s">
        <v>187</v>
      </c>
      <c r="D3073" s="244">
        <v>10.62</v>
      </c>
    </row>
    <row r="3074" spans="1:4" x14ac:dyDescent="0.25">
      <c r="A3074" s="243">
        <v>98277</v>
      </c>
      <c r="B3074" s="242" t="s">
        <v>11554</v>
      </c>
      <c r="C3074" s="242" t="s">
        <v>187</v>
      </c>
      <c r="D3074" s="244">
        <v>20.05</v>
      </c>
    </row>
    <row r="3075" spans="1:4" x14ac:dyDescent="0.25">
      <c r="A3075" s="243">
        <v>98278</v>
      </c>
      <c r="B3075" s="242" t="s">
        <v>11555</v>
      </c>
      <c r="C3075" s="242" t="s">
        <v>187</v>
      </c>
      <c r="D3075" s="244">
        <v>27.11</v>
      </c>
    </row>
    <row r="3076" spans="1:4" x14ac:dyDescent="0.25">
      <c r="A3076" s="243">
        <v>98279</v>
      </c>
      <c r="B3076" s="242" t="s">
        <v>11556</v>
      </c>
      <c r="C3076" s="242" t="s">
        <v>187</v>
      </c>
      <c r="D3076" s="244">
        <v>47.19</v>
      </c>
    </row>
    <row r="3077" spans="1:4" x14ac:dyDescent="0.25">
      <c r="A3077" s="243">
        <v>98280</v>
      </c>
      <c r="B3077" s="242" t="s">
        <v>11557</v>
      </c>
      <c r="C3077" s="242" t="s">
        <v>187</v>
      </c>
      <c r="D3077" s="244">
        <v>5.4</v>
      </c>
    </row>
    <row r="3078" spans="1:4" x14ac:dyDescent="0.25">
      <c r="A3078" s="243">
        <v>98281</v>
      </c>
      <c r="B3078" s="242" t="s">
        <v>11558</v>
      </c>
      <c r="C3078" s="242" t="s">
        <v>187</v>
      </c>
      <c r="D3078" s="244">
        <v>6.17</v>
      </c>
    </row>
    <row r="3079" spans="1:4" x14ac:dyDescent="0.25">
      <c r="A3079" s="243">
        <v>98282</v>
      </c>
      <c r="B3079" s="242" t="s">
        <v>11559</v>
      </c>
      <c r="C3079" s="242" t="s">
        <v>187</v>
      </c>
      <c r="D3079" s="244">
        <v>7.12</v>
      </c>
    </row>
    <row r="3080" spans="1:4" x14ac:dyDescent="0.25">
      <c r="A3080" s="243">
        <v>98283</v>
      </c>
      <c r="B3080" s="242" t="s">
        <v>11560</v>
      </c>
      <c r="C3080" s="242" t="s">
        <v>187</v>
      </c>
      <c r="D3080" s="244">
        <v>7.88</v>
      </c>
    </row>
    <row r="3081" spans="1:4" x14ac:dyDescent="0.25">
      <c r="A3081" s="243">
        <v>98284</v>
      </c>
      <c r="B3081" s="242" t="s">
        <v>11561</v>
      </c>
      <c r="C3081" s="242" t="s">
        <v>187</v>
      </c>
      <c r="D3081" s="244">
        <v>9.02</v>
      </c>
    </row>
    <row r="3082" spans="1:4" x14ac:dyDescent="0.25">
      <c r="A3082" s="243">
        <v>98285</v>
      </c>
      <c r="B3082" s="242" t="s">
        <v>11562</v>
      </c>
      <c r="C3082" s="242" t="s">
        <v>187</v>
      </c>
      <c r="D3082" s="244">
        <v>9.69</v>
      </c>
    </row>
    <row r="3083" spans="1:4" x14ac:dyDescent="0.25">
      <c r="A3083" s="243">
        <v>98286</v>
      </c>
      <c r="B3083" s="242" t="s">
        <v>11563</v>
      </c>
      <c r="C3083" s="242" t="s">
        <v>187</v>
      </c>
      <c r="D3083" s="244">
        <v>15.08</v>
      </c>
    </row>
    <row r="3084" spans="1:4" x14ac:dyDescent="0.25">
      <c r="A3084" s="243">
        <v>98287</v>
      </c>
      <c r="B3084" s="242" t="s">
        <v>11564</v>
      </c>
      <c r="C3084" s="242" t="s">
        <v>187</v>
      </c>
      <c r="D3084" s="244">
        <v>1.39</v>
      </c>
    </row>
    <row r="3085" spans="1:4" x14ac:dyDescent="0.25">
      <c r="A3085" s="243">
        <v>98288</v>
      </c>
      <c r="B3085" s="242" t="s">
        <v>11565</v>
      </c>
      <c r="C3085" s="242" t="s">
        <v>187</v>
      </c>
      <c r="D3085" s="244">
        <v>2.16</v>
      </c>
    </row>
    <row r="3086" spans="1:4" x14ac:dyDescent="0.25">
      <c r="A3086" s="243">
        <v>98289</v>
      </c>
      <c r="B3086" s="242" t="s">
        <v>11566</v>
      </c>
      <c r="C3086" s="242" t="s">
        <v>187</v>
      </c>
      <c r="D3086" s="244">
        <v>3.12</v>
      </c>
    </row>
    <row r="3087" spans="1:4" x14ac:dyDescent="0.25">
      <c r="A3087" s="243">
        <v>98290</v>
      </c>
      <c r="B3087" s="242" t="s">
        <v>11567</v>
      </c>
      <c r="C3087" s="242" t="s">
        <v>187</v>
      </c>
      <c r="D3087" s="244">
        <v>3.87</v>
      </c>
    </row>
    <row r="3088" spans="1:4" x14ac:dyDescent="0.25">
      <c r="A3088" s="243">
        <v>98291</v>
      </c>
      <c r="B3088" s="242" t="s">
        <v>11568</v>
      </c>
      <c r="C3088" s="242" t="s">
        <v>187</v>
      </c>
      <c r="D3088" s="244">
        <v>5.0199999999999996</v>
      </c>
    </row>
    <row r="3089" spans="1:4" x14ac:dyDescent="0.25">
      <c r="A3089" s="243">
        <v>98292</v>
      </c>
      <c r="B3089" s="242" t="s">
        <v>11569</v>
      </c>
      <c r="C3089" s="242" t="s">
        <v>187</v>
      </c>
      <c r="D3089" s="244">
        <v>5.69</v>
      </c>
    </row>
    <row r="3090" spans="1:4" x14ac:dyDescent="0.25">
      <c r="A3090" s="243">
        <v>98293</v>
      </c>
      <c r="B3090" s="242" t="s">
        <v>11570</v>
      </c>
      <c r="C3090" s="242" t="s">
        <v>187</v>
      </c>
      <c r="D3090" s="244">
        <v>11.07</v>
      </c>
    </row>
    <row r="3091" spans="1:4" x14ac:dyDescent="0.25">
      <c r="A3091" s="243">
        <v>98400</v>
      </c>
      <c r="B3091" s="242" t="s">
        <v>11571</v>
      </c>
      <c r="C3091" s="242" t="s">
        <v>187</v>
      </c>
      <c r="D3091" s="244">
        <v>15.45</v>
      </c>
    </row>
    <row r="3092" spans="1:4" x14ac:dyDescent="0.25">
      <c r="A3092" s="243">
        <v>98401</v>
      </c>
      <c r="B3092" s="242" t="s">
        <v>11572</v>
      </c>
      <c r="C3092" s="242" t="s">
        <v>187</v>
      </c>
      <c r="D3092" s="244">
        <v>25.08</v>
      </c>
    </row>
    <row r="3093" spans="1:4" x14ac:dyDescent="0.25">
      <c r="A3093" s="243">
        <v>98402</v>
      </c>
      <c r="B3093" s="242" t="s">
        <v>11573</v>
      </c>
      <c r="C3093" s="242" t="s">
        <v>187</v>
      </c>
      <c r="D3093" s="244">
        <v>33.18</v>
      </c>
    </row>
    <row r="3094" spans="1:4" x14ac:dyDescent="0.25">
      <c r="A3094" s="243">
        <v>100556</v>
      </c>
      <c r="B3094" s="242" t="s">
        <v>11574</v>
      </c>
      <c r="C3094" s="242" t="s">
        <v>239</v>
      </c>
      <c r="D3094" s="244">
        <v>33.64</v>
      </c>
    </row>
    <row r="3095" spans="1:4" x14ac:dyDescent="0.25">
      <c r="A3095" s="243">
        <v>100557</v>
      </c>
      <c r="B3095" s="242" t="s">
        <v>11575</v>
      </c>
      <c r="C3095" s="242" t="s">
        <v>239</v>
      </c>
      <c r="D3095" s="244">
        <v>453.25</v>
      </c>
    </row>
    <row r="3096" spans="1:4" x14ac:dyDescent="0.25">
      <c r="A3096" s="243">
        <v>100560</v>
      </c>
      <c r="B3096" s="242" t="s">
        <v>11576</v>
      </c>
      <c r="C3096" s="242" t="s">
        <v>239</v>
      </c>
      <c r="D3096" s="244">
        <v>91.64</v>
      </c>
    </row>
    <row r="3097" spans="1:4" x14ac:dyDescent="0.25">
      <c r="A3097" s="243">
        <v>100561</v>
      </c>
      <c r="B3097" s="242" t="s">
        <v>11577</v>
      </c>
      <c r="C3097" s="242" t="s">
        <v>239</v>
      </c>
      <c r="D3097" s="244">
        <v>173.43</v>
      </c>
    </row>
    <row r="3098" spans="1:4" x14ac:dyDescent="0.25">
      <c r="A3098" s="243">
        <v>100562</v>
      </c>
      <c r="B3098" s="242" t="s">
        <v>11578</v>
      </c>
      <c r="C3098" s="242" t="s">
        <v>239</v>
      </c>
      <c r="D3098" s="244">
        <v>272.39</v>
      </c>
    </row>
    <row r="3099" spans="1:4" x14ac:dyDescent="0.25">
      <c r="A3099" s="243">
        <v>100563</v>
      </c>
      <c r="B3099" s="242" t="s">
        <v>11579</v>
      </c>
      <c r="C3099" s="242" t="s">
        <v>239</v>
      </c>
      <c r="D3099" s="244">
        <v>395.89</v>
      </c>
    </row>
    <row r="3100" spans="1:4" x14ac:dyDescent="0.25">
      <c r="A3100" s="243">
        <v>101795</v>
      </c>
      <c r="B3100" s="242" t="s">
        <v>11580</v>
      </c>
      <c r="C3100" s="242" t="s">
        <v>239</v>
      </c>
      <c r="D3100" s="244">
        <v>420.92</v>
      </c>
    </row>
    <row r="3101" spans="1:4" x14ac:dyDescent="0.25">
      <c r="A3101" s="243">
        <v>101798</v>
      </c>
      <c r="B3101" s="242" t="s">
        <v>11581</v>
      </c>
      <c r="C3101" s="242" t="s">
        <v>239</v>
      </c>
      <c r="D3101" s="244">
        <v>368.51</v>
      </c>
    </row>
    <row r="3102" spans="1:4" x14ac:dyDescent="0.25">
      <c r="A3102" s="243">
        <v>101799</v>
      </c>
      <c r="B3102" s="242" t="s">
        <v>11582</v>
      </c>
      <c r="C3102" s="242" t="s">
        <v>239</v>
      </c>
      <c r="D3102" s="244">
        <v>907.6</v>
      </c>
    </row>
    <row r="3103" spans="1:4" x14ac:dyDescent="0.25">
      <c r="A3103" s="243">
        <v>98397</v>
      </c>
      <c r="B3103" s="242" t="s">
        <v>1998</v>
      </c>
      <c r="C3103" s="242" t="s">
        <v>337</v>
      </c>
      <c r="D3103" s="244">
        <v>8.42</v>
      </c>
    </row>
    <row r="3104" spans="1:4" x14ac:dyDescent="0.25">
      <c r="A3104" s="243">
        <v>101936</v>
      </c>
      <c r="B3104" s="242" t="s">
        <v>11583</v>
      </c>
      <c r="C3104" s="242" t="s">
        <v>239</v>
      </c>
      <c r="D3104" s="245">
        <v>5165.6499999999996</v>
      </c>
    </row>
    <row r="3105" spans="1:4" x14ac:dyDescent="0.25">
      <c r="A3105" s="243">
        <v>101937</v>
      </c>
      <c r="B3105" s="242" t="s">
        <v>11584</v>
      </c>
      <c r="C3105" s="242" t="s">
        <v>239</v>
      </c>
      <c r="D3105" s="245">
        <v>9324.6</v>
      </c>
    </row>
    <row r="3106" spans="1:4" x14ac:dyDescent="0.25">
      <c r="A3106" s="243">
        <v>98294</v>
      </c>
      <c r="B3106" s="242" t="s">
        <v>11585</v>
      </c>
      <c r="C3106" s="242" t="s">
        <v>187</v>
      </c>
      <c r="D3106" s="244">
        <v>1.8</v>
      </c>
    </row>
    <row r="3107" spans="1:4" x14ac:dyDescent="0.25">
      <c r="A3107" s="243">
        <v>98295</v>
      </c>
      <c r="B3107" s="242" t="s">
        <v>11586</v>
      </c>
      <c r="C3107" s="242" t="s">
        <v>187</v>
      </c>
      <c r="D3107" s="244">
        <v>1.35</v>
      </c>
    </row>
    <row r="3108" spans="1:4" x14ac:dyDescent="0.25">
      <c r="A3108" s="243">
        <v>98296</v>
      </c>
      <c r="B3108" s="242" t="s">
        <v>11587</v>
      </c>
      <c r="C3108" s="242" t="s">
        <v>187</v>
      </c>
      <c r="D3108" s="244">
        <v>2.78</v>
      </c>
    </row>
    <row r="3109" spans="1:4" x14ac:dyDescent="0.25">
      <c r="A3109" s="243">
        <v>98297</v>
      </c>
      <c r="B3109" s="242" t="s">
        <v>11588</v>
      </c>
      <c r="C3109" s="242" t="s">
        <v>187</v>
      </c>
      <c r="D3109" s="244">
        <v>2.06</v>
      </c>
    </row>
    <row r="3110" spans="1:4" x14ac:dyDescent="0.25">
      <c r="A3110" s="243">
        <v>98301</v>
      </c>
      <c r="B3110" s="242" t="s">
        <v>11589</v>
      </c>
      <c r="C3110" s="242" t="s">
        <v>239</v>
      </c>
      <c r="D3110" s="244">
        <v>396.28</v>
      </c>
    </row>
    <row r="3111" spans="1:4" x14ac:dyDescent="0.25">
      <c r="A3111" s="243">
        <v>98302</v>
      </c>
      <c r="B3111" s="242" t="s">
        <v>11590</v>
      </c>
      <c r="C3111" s="242" t="s">
        <v>239</v>
      </c>
      <c r="D3111" s="244">
        <v>541.91</v>
      </c>
    </row>
    <row r="3112" spans="1:4" x14ac:dyDescent="0.25">
      <c r="A3112" s="243">
        <v>98304</v>
      </c>
      <c r="B3112" s="242" t="s">
        <v>11591</v>
      </c>
      <c r="C3112" s="242" t="s">
        <v>239</v>
      </c>
      <c r="D3112" s="244">
        <v>858.76</v>
      </c>
    </row>
    <row r="3113" spans="1:4" x14ac:dyDescent="0.25">
      <c r="A3113" s="243">
        <v>98307</v>
      </c>
      <c r="B3113" s="242" t="s">
        <v>11592</v>
      </c>
      <c r="C3113" s="242" t="s">
        <v>239</v>
      </c>
      <c r="D3113" s="244">
        <v>34.299999999999997</v>
      </c>
    </row>
    <row r="3114" spans="1:4" x14ac:dyDescent="0.25">
      <c r="A3114" s="243">
        <v>98308</v>
      </c>
      <c r="B3114" s="242" t="s">
        <v>11593</v>
      </c>
      <c r="C3114" s="242" t="s">
        <v>239</v>
      </c>
      <c r="D3114" s="244">
        <v>22.32</v>
      </c>
    </row>
    <row r="3115" spans="1:4" x14ac:dyDescent="0.25">
      <c r="A3115" s="243">
        <v>98593</v>
      </c>
      <c r="B3115" s="242" t="s">
        <v>11594</v>
      </c>
      <c r="C3115" s="242" t="s">
        <v>239</v>
      </c>
      <c r="D3115" s="244">
        <v>684.82</v>
      </c>
    </row>
    <row r="3116" spans="1:4" x14ac:dyDescent="0.25">
      <c r="A3116" s="243">
        <v>89355</v>
      </c>
      <c r="B3116" s="242" t="s">
        <v>1999</v>
      </c>
      <c r="C3116" s="242" t="s">
        <v>187</v>
      </c>
      <c r="D3116" s="244">
        <v>13.19</v>
      </c>
    </row>
    <row r="3117" spans="1:4" x14ac:dyDescent="0.25">
      <c r="A3117" s="243">
        <v>89356</v>
      </c>
      <c r="B3117" s="242" t="s">
        <v>2000</v>
      </c>
      <c r="C3117" s="242" t="s">
        <v>187</v>
      </c>
      <c r="D3117" s="244">
        <v>15.63</v>
      </c>
    </row>
    <row r="3118" spans="1:4" x14ac:dyDescent="0.25">
      <c r="A3118" s="243">
        <v>89357</v>
      </c>
      <c r="B3118" s="242" t="s">
        <v>2001</v>
      </c>
      <c r="C3118" s="242" t="s">
        <v>187</v>
      </c>
      <c r="D3118" s="244">
        <v>22.76</v>
      </c>
    </row>
    <row r="3119" spans="1:4" x14ac:dyDescent="0.25">
      <c r="A3119" s="243">
        <v>89401</v>
      </c>
      <c r="B3119" s="242" t="s">
        <v>2002</v>
      </c>
      <c r="C3119" s="242" t="s">
        <v>187</v>
      </c>
      <c r="D3119" s="244">
        <v>6.11</v>
      </c>
    </row>
    <row r="3120" spans="1:4" x14ac:dyDescent="0.25">
      <c r="A3120" s="243">
        <v>89402</v>
      </c>
      <c r="B3120" s="242" t="s">
        <v>2003</v>
      </c>
      <c r="C3120" s="242" t="s">
        <v>187</v>
      </c>
      <c r="D3120" s="244">
        <v>7.48</v>
      </c>
    </row>
    <row r="3121" spans="1:4" x14ac:dyDescent="0.25">
      <c r="A3121" s="243">
        <v>89403</v>
      </c>
      <c r="B3121" s="242" t="s">
        <v>2004</v>
      </c>
      <c r="C3121" s="242" t="s">
        <v>187</v>
      </c>
      <c r="D3121" s="244">
        <v>12.99</v>
      </c>
    </row>
    <row r="3122" spans="1:4" x14ac:dyDescent="0.25">
      <c r="A3122" s="243">
        <v>89446</v>
      </c>
      <c r="B3122" s="242" t="s">
        <v>2005</v>
      </c>
      <c r="C3122" s="242" t="s">
        <v>187</v>
      </c>
      <c r="D3122" s="244">
        <v>4.38</v>
      </c>
    </row>
    <row r="3123" spans="1:4" x14ac:dyDescent="0.25">
      <c r="A3123" s="243">
        <v>89447</v>
      </c>
      <c r="B3123" s="242" t="s">
        <v>2006</v>
      </c>
      <c r="C3123" s="242" t="s">
        <v>187</v>
      </c>
      <c r="D3123" s="244">
        <v>9.35</v>
      </c>
    </row>
    <row r="3124" spans="1:4" x14ac:dyDescent="0.25">
      <c r="A3124" s="243">
        <v>89448</v>
      </c>
      <c r="B3124" s="242" t="s">
        <v>2007</v>
      </c>
      <c r="C3124" s="242" t="s">
        <v>187</v>
      </c>
      <c r="D3124" s="244">
        <v>13.48</v>
      </c>
    </row>
    <row r="3125" spans="1:4" x14ac:dyDescent="0.25">
      <c r="A3125" s="243">
        <v>89449</v>
      </c>
      <c r="B3125" s="242" t="s">
        <v>2008</v>
      </c>
      <c r="C3125" s="242" t="s">
        <v>187</v>
      </c>
      <c r="D3125" s="244">
        <v>15.49</v>
      </c>
    </row>
    <row r="3126" spans="1:4" x14ac:dyDescent="0.25">
      <c r="A3126" s="243">
        <v>89450</v>
      </c>
      <c r="B3126" s="242" t="s">
        <v>2009</v>
      </c>
      <c r="C3126" s="242" t="s">
        <v>187</v>
      </c>
      <c r="D3126" s="244">
        <v>25.66</v>
      </c>
    </row>
    <row r="3127" spans="1:4" x14ac:dyDescent="0.25">
      <c r="A3127" s="243">
        <v>89451</v>
      </c>
      <c r="B3127" s="242" t="s">
        <v>2010</v>
      </c>
      <c r="C3127" s="242" t="s">
        <v>187</v>
      </c>
      <c r="D3127" s="244">
        <v>42.53</v>
      </c>
    </row>
    <row r="3128" spans="1:4" x14ac:dyDescent="0.25">
      <c r="A3128" s="243">
        <v>89452</v>
      </c>
      <c r="B3128" s="242" t="s">
        <v>2011</v>
      </c>
      <c r="C3128" s="242" t="s">
        <v>187</v>
      </c>
      <c r="D3128" s="244">
        <v>52.98</v>
      </c>
    </row>
    <row r="3129" spans="1:4" x14ac:dyDescent="0.25">
      <c r="A3129" s="243">
        <v>89508</v>
      </c>
      <c r="B3129" s="242" t="s">
        <v>2012</v>
      </c>
      <c r="C3129" s="242" t="s">
        <v>187</v>
      </c>
      <c r="D3129" s="244">
        <v>17.14</v>
      </c>
    </row>
    <row r="3130" spans="1:4" x14ac:dyDescent="0.25">
      <c r="A3130" s="243">
        <v>89509</v>
      </c>
      <c r="B3130" s="242" t="s">
        <v>2013</v>
      </c>
      <c r="C3130" s="242" t="s">
        <v>187</v>
      </c>
      <c r="D3130" s="244">
        <v>23.89</v>
      </c>
    </row>
    <row r="3131" spans="1:4" x14ac:dyDescent="0.25">
      <c r="A3131" s="243">
        <v>89511</v>
      </c>
      <c r="B3131" s="242" t="s">
        <v>2014</v>
      </c>
      <c r="C3131" s="242" t="s">
        <v>187</v>
      </c>
      <c r="D3131" s="244">
        <v>35.42</v>
      </c>
    </row>
    <row r="3132" spans="1:4" x14ac:dyDescent="0.25">
      <c r="A3132" s="243">
        <v>89512</v>
      </c>
      <c r="B3132" s="242" t="s">
        <v>2015</v>
      </c>
      <c r="C3132" s="242" t="s">
        <v>187</v>
      </c>
      <c r="D3132" s="244">
        <v>56.76</v>
      </c>
    </row>
    <row r="3133" spans="1:4" x14ac:dyDescent="0.25">
      <c r="A3133" s="243">
        <v>89576</v>
      </c>
      <c r="B3133" s="242" t="s">
        <v>2016</v>
      </c>
      <c r="C3133" s="242" t="s">
        <v>187</v>
      </c>
      <c r="D3133" s="244">
        <v>22.34</v>
      </c>
    </row>
    <row r="3134" spans="1:4" x14ac:dyDescent="0.25">
      <c r="A3134" s="243">
        <v>89578</v>
      </c>
      <c r="B3134" s="242" t="s">
        <v>2017</v>
      </c>
      <c r="C3134" s="242" t="s">
        <v>187</v>
      </c>
      <c r="D3134" s="244">
        <v>38.619999999999997</v>
      </c>
    </row>
    <row r="3135" spans="1:4" x14ac:dyDescent="0.25">
      <c r="A3135" s="243">
        <v>89580</v>
      </c>
      <c r="B3135" s="242" t="s">
        <v>2018</v>
      </c>
      <c r="C3135" s="242" t="s">
        <v>187</v>
      </c>
      <c r="D3135" s="244">
        <v>76.36</v>
      </c>
    </row>
    <row r="3136" spans="1:4" x14ac:dyDescent="0.25">
      <c r="A3136" s="243">
        <v>89633</v>
      </c>
      <c r="B3136" s="242" t="s">
        <v>2019</v>
      </c>
      <c r="C3136" s="242" t="s">
        <v>187</v>
      </c>
      <c r="D3136" s="244">
        <v>18.95</v>
      </c>
    </row>
    <row r="3137" spans="1:4" x14ac:dyDescent="0.25">
      <c r="A3137" s="243">
        <v>89634</v>
      </c>
      <c r="B3137" s="242" t="s">
        <v>2020</v>
      </c>
      <c r="C3137" s="242" t="s">
        <v>187</v>
      </c>
      <c r="D3137" s="244">
        <v>29.35</v>
      </c>
    </row>
    <row r="3138" spans="1:4" x14ac:dyDescent="0.25">
      <c r="A3138" s="243">
        <v>89635</v>
      </c>
      <c r="B3138" s="242" t="s">
        <v>2021</v>
      </c>
      <c r="C3138" s="242" t="s">
        <v>187</v>
      </c>
      <c r="D3138" s="244">
        <v>42.64</v>
      </c>
    </row>
    <row r="3139" spans="1:4" x14ac:dyDescent="0.25">
      <c r="A3139" s="243">
        <v>89636</v>
      </c>
      <c r="B3139" s="242" t="s">
        <v>2022</v>
      </c>
      <c r="C3139" s="242" t="s">
        <v>187</v>
      </c>
      <c r="D3139" s="244">
        <v>52.03</v>
      </c>
    </row>
    <row r="3140" spans="1:4" x14ac:dyDescent="0.25">
      <c r="A3140" s="243">
        <v>89711</v>
      </c>
      <c r="B3140" s="242" t="s">
        <v>2023</v>
      </c>
      <c r="C3140" s="242" t="s">
        <v>187</v>
      </c>
      <c r="D3140" s="244">
        <v>14.58</v>
      </c>
    </row>
    <row r="3141" spans="1:4" x14ac:dyDescent="0.25">
      <c r="A3141" s="243">
        <v>89712</v>
      </c>
      <c r="B3141" s="242" t="s">
        <v>2024</v>
      </c>
      <c r="C3141" s="242" t="s">
        <v>187</v>
      </c>
      <c r="D3141" s="244">
        <v>22.69</v>
      </c>
    </row>
    <row r="3142" spans="1:4" x14ac:dyDescent="0.25">
      <c r="A3142" s="243">
        <v>89713</v>
      </c>
      <c r="B3142" s="242" t="s">
        <v>2025</v>
      </c>
      <c r="C3142" s="242" t="s">
        <v>187</v>
      </c>
      <c r="D3142" s="244">
        <v>34.92</v>
      </c>
    </row>
    <row r="3143" spans="1:4" x14ac:dyDescent="0.25">
      <c r="A3143" s="243">
        <v>89714</v>
      </c>
      <c r="B3143" s="242" t="s">
        <v>2026</v>
      </c>
      <c r="C3143" s="242" t="s">
        <v>187</v>
      </c>
      <c r="D3143" s="244">
        <v>44.67</v>
      </c>
    </row>
    <row r="3144" spans="1:4" x14ac:dyDescent="0.25">
      <c r="A3144" s="243">
        <v>89716</v>
      </c>
      <c r="B3144" s="242" t="s">
        <v>2027</v>
      </c>
      <c r="C3144" s="242" t="s">
        <v>187</v>
      </c>
      <c r="D3144" s="244">
        <v>22</v>
      </c>
    </row>
    <row r="3145" spans="1:4" x14ac:dyDescent="0.25">
      <c r="A3145" s="243">
        <v>89717</v>
      </c>
      <c r="B3145" s="242" t="s">
        <v>2028</v>
      </c>
      <c r="C3145" s="242" t="s">
        <v>187</v>
      </c>
      <c r="D3145" s="244">
        <v>33.979999999999997</v>
      </c>
    </row>
    <row r="3146" spans="1:4" x14ac:dyDescent="0.25">
      <c r="A3146" s="243">
        <v>89770</v>
      </c>
      <c r="B3146" s="242" t="s">
        <v>2029</v>
      </c>
      <c r="C3146" s="242" t="s">
        <v>187</v>
      </c>
      <c r="D3146" s="244">
        <v>38.03</v>
      </c>
    </row>
    <row r="3147" spans="1:4" x14ac:dyDescent="0.25">
      <c r="A3147" s="243">
        <v>89771</v>
      </c>
      <c r="B3147" s="242" t="s">
        <v>2030</v>
      </c>
      <c r="C3147" s="242" t="s">
        <v>187</v>
      </c>
      <c r="D3147" s="244">
        <v>52</v>
      </c>
    </row>
    <row r="3148" spans="1:4" x14ac:dyDescent="0.25">
      <c r="A3148" s="243">
        <v>89773</v>
      </c>
      <c r="B3148" s="242" t="s">
        <v>2031</v>
      </c>
      <c r="C3148" s="242" t="s">
        <v>187</v>
      </c>
      <c r="D3148" s="244">
        <v>121.23</v>
      </c>
    </row>
    <row r="3149" spans="1:4" x14ac:dyDescent="0.25">
      <c r="A3149" s="243">
        <v>89775</v>
      </c>
      <c r="B3149" s="242" t="s">
        <v>2032</v>
      </c>
      <c r="C3149" s="242" t="s">
        <v>187</v>
      </c>
      <c r="D3149" s="244">
        <v>191.62</v>
      </c>
    </row>
    <row r="3150" spans="1:4" x14ac:dyDescent="0.25">
      <c r="A3150" s="243">
        <v>89798</v>
      </c>
      <c r="B3150" s="242" t="s">
        <v>2033</v>
      </c>
      <c r="C3150" s="242" t="s">
        <v>187</v>
      </c>
      <c r="D3150" s="244">
        <v>10.77</v>
      </c>
    </row>
    <row r="3151" spans="1:4" x14ac:dyDescent="0.25">
      <c r="A3151" s="243">
        <v>89799</v>
      </c>
      <c r="B3151" s="242" t="s">
        <v>2034</v>
      </c>
      <c r="C3151" s="242" t="s">
        <v>187</v>
      </c>
      <c r="D3151" s="244">
        <v>17.399999999999999</v>
      </c>
    </row>
    <row r="3152" spans="1:4" x14ac:dyDescent="0.25">
      <c r="A3152" s="243">
        <v>89800</v>
      </c>
      <c r="B3152" s="242" t="s">
        <v>2035</v>
      </c>
      <c r="C3152" s="242" t="s">
        <v>187</v>
      </c>
      <c r="D3152" s="244">
        <v>21.35</v>
      </c>
    </row>
    <row r="3153" spans="1:4" x14ac:dyDescent="0.25">
      <c r="A3153" s="243">
        <v>89848</v>
      </c>
      <c r="B3153" s="242" t="s">
        <v>2036</v>
      </c>
      <c r="C3153" s="242" t="s">
        <v>187</v>
      </c>
      <c r="D3153" s="244">
        <v>25.26</v>
      </c>
    </row>
    <row r="3154" spans="1:4" x14ac:dyDescent="0.25">
      <c r="A3154" s="243">
        <v>89849</v>
      </c>
      <c r="B3154" s="242" t="s">
        <v>2037</v>
      </c>
      <c r="C3154" s="242" t="s">
        <v>187</v>
      </c>
      <c r="D3154" s="244">
        <v>50.91</v>
      </c>
    </row>
    <row r="3155" spans="1:4" x14ac:dyDescent="0.25">
      <c r="A3155" s="243">
        <v>89865</v>
      </c>
      <c r="B3155" s="242" t="s">
        <v>2038</v>
      </c>
      <c r="C3155" s="242" t="s">
        <v>187</v>
      </c>
      <c r="D3155" s="244">
        <v>9.89</v>
      </c>
    </row>
    <row r="3156" spans="1:4" x14ac:dyDescent="0.25">
      <c r="A3156" s="243">
        <v>91784</v>
      </c>
      <c r="B3156" s="242" t="s">
        <v>2039</v>
      </c>
      <c r="C3156" s="242" t="s">
        <v>187</v>
      </c>
      <c r="D3156" s="244">
        <v>32.24</v>
      </c>
    </row>
    <row r="3157" spans="1:4" x14ac:dyDescent="0.25">
      <c r="A3157" s="243">
        <v>91785</v>
      </c>
      <c r="B3157" s="242" t="s">
        <v>2040</v>
      </c>
      <c r="C3157" s="242" t="s">
        <v>187</v>
      </c>
      <c r="D3157" s="244">
        <v>32.04</v>
      </c>
    </row>
    <row r="3158" spans="1:4" x14ac:dyDescent="0.25">
      <c r="A3158" s="243">
        <v>91786</v>
      </c>
      <c r="B3158" s="242" t="s">
        <v>2041</v>
      </c>
      <c r="C3158" s="242" t="s">
        <v>187</v>
      </c>
      <c r="D3158" s="244">
        <v>24.07</v>
      </c>
    </row>
    <row r="3159" spans="1:4" x14ac:dyDescent="0.25">
      <c r="A3159" s="243">
        <v>91787</v>
      </c>
      <c r="B3159" s="242" t="s">
        <v>2042</v>
      </c>
      <c r="C3159" s="242" t="s">
        <v>187</v>
      </c>
      <c r="D3159" s="244">
        <v>28.49</v>
      </c>
    </row>
    <row r="3160" spans="1:4" x14ac:dyDescent="0.25">
      <c r="A3160" s="243">
        <v>91788</v>
      </c>
      <c r="B3160" s="242" t="s">
        <v>2043</v>
      </c>
      <c r="C3160" s="242" t="s">
        <v>187</v>
      </c>
      <c r="D3160" s="244">
        <v>35.86</v>
      </c>
    </row>
    <row r="3161" spans="1:4" x14ac:dyDescent="0.25">
      <c r="A3161" s="243">
        <v>91789</v>
      </c>
      <c r="B3161" s="242" t="s">
        <v>2044</v>
      </c>
      <c r="C3161" s="242" t="s">
        <v>187</v>
      </c>
      <c r="D3161" s="244">
        <v>40.92</v>
      </c>
    </row>
    <row r="3162" spans="1:4" x14ac:dyDescent="0.25">
      <c r="A3162" s="243">
        <v>91790</v>
      </c>
      <c r="B3162" s="242" t="s">
        <v>2045</v>
      </c>
      <c r="C3162" s="242" t="s">
        <v>187</v>
      </c>
      <c r="D3162" s="244">
        <v>60.42</v>
      </c>
    </row>
    <row r="3163" spans="1:4" x14ac:dyDescent="0.25">
      <c r="A3163" s="243">
        <v>91791</v>
      </c>
      <c r="B3163" s="242" t="s">
        <v>2046</v>
      </c>
      <c r="C3163" s="242" t="s">
        <v>187</v>
      </c>
      <c r="D3163" s="244">
        <v>81.83</v>
      </c>
    </row>
    <row r="3164" spans="1:4" x14ac:dyDescent="0.25">
      <c r="A3164" s="243">
        <v>91792</v>
      </c>
      <c r="B3164" s="242" t="s">
        <v>2047</v>
      </c>
      <c r="C3164" s="242" t="s">
        <v>187</v>
      </c>
      <c r="D3164" s="244">
        <v>43.37</v>
      </c>
    </row>
    <row r="3165" spans="1:4" x14ac:dyDescent="0.25">
      <c r="A3165" s="243">
        <v>91793</v>
      </c>
      <c r="B3165" s="242" t="s">
        <v>2048</v>
      </c>
      <c r="C3165" s="242" t="s">
        <v>187</v>
      </c>
      <c r="D3165" s="244">
        <v>72.650000000000006</v>
      </c>
    </row>
    <row r="3166" spans="1:4" x14ac:dyDescent="0.25">
      <c r="A3166" s="243">
        <v>91794</v>
      </c>
      <c r="B3166" s="242" t="s">
        <v>2049</v>
      </c>
      <c r="C3166" s="242" t="s">
        <v>187</v>
      </c>
      <c r="D3166" s="244">
        <v>35.17</v>
      </c>
    </row>
    <row r="3167" spans="1:4" x14ac:dyDescent="0.25">
      <c r="A3167" s="243">
        <v>91795</v>
      </c>
      <c r="B3167" s="242" t="s">
        <v>2050</v>
      </c>
      <c r="C3167" s="242" t="s">
        <v>187</v>
      </c>
      <c r="D3167" s="244">
        <v>58.52</v>
      </c>
    </row>
    <row r="3168" spans="1:4" x14ac:dyDescent="0.25">
      <c r="A3168" s="243">
        <v>91796</v>
      </c>
      <c r="B3168" s="242" t="s">
        <v>2051</v>
      </c>
      <c r="C3168" s="242" t="s">
        <v>187</v>
      </c>
      <c r="D3168" s="244">
        <v>61.51</v>
      </c>
    </row>
    <row r="3169" spans="1:4" x14ac:dyDescent="0.25">
      <c r="A3169" s="243">
        <v>92275</v>
      </c>
      <c r="B3169" s="242" t="s">
        <v>2052</v>
      </c>
      <c r="C3169" s="242" t="s">
        <v>187</v>
      </c>
      <c r="D3169" s="244">
        <v>53.92</v>
      </c>
    </row>
    <row r="3170" spans="1:4" x14ac:dyDescent="0.25">
      <c r="A3170" s="243">
        <v>92276</v>
      </c>
      <c r="B3170" s="242" t="s">
        <v>2053</v>
      </c>
      <c r="C3170" s="242" t="s">
        <v>187</v>
      </c>
      <c r="D3170" s="244">
        <v>68.31</v>
      </c>
    </row>
    <row r="3171" spans="1:4" x14ac:dyDescent="0.25">
      <c r="A3171" s="243">
        <v>92277</v>
      </c>
      <c r="B3171" s="242" t="s">
        <v>2054</v>
      </c>
      <c r="C3171" s="242" t="s">
        <v>187</v>
      </c>
      <c r="D3171" s="244">
        <v>98.73</v>
      </c>
    </row>
    <row r="3172" spans="1:4" x14ac:dyDescent="0.25">
      <c r="A3172" s="243">
        <v>92278</v>
      </c>
      <c r="B3172" s="242" t="s">
        <v>2055</v>
      </c>
      <c r="C3172" s="242" t="s">
        <v>187</v>
      </c>
      <c r="D3172" s="244">
        <v>132.93</v>
      </c>
    </row>
    <row r="3173" spans="1:4" x14ac:dyDescent="0.25">
      <c r="A3173" s="243">
        <v>92279</v>
      </c>
      <c r="B3173" s="242" t="s">
        <v>2056</v>
      </c>
      <c r="C3173" s="242" t="s">
        <v>187</v>
      </c>
      <c r="D3173" s="244">
        <v>192.29</v>
      </c>
    </row>
    <row r="3174" spans="1:4" x14ac:dyDescent="0.25">
      <c r="A3174" s="243">
        <v>92280</v>
      </c>
      <c r="B3174" s="242" t="s">
        <v>2057</v>
      </c>
      <c r="C3174" s="242" t="s">
        <v>187</v>
      </c>
      <c r="D3174" s="244">
        <v>270.24</v>
      </c>
    </row>
    <row r="3175" spans="1:4" x14ac:dyDescent="0.25">
      <c r="A3175" s="243">
        <v>92281</v>
      </c>
      <c r="B3175" s="242" t="s">
        <v>2058</v>
      </c>
      <c r="C3175" s="242" t="s">
        <v>187</v>
      </c>
      <c r="D3175" s="244">
        <v>144.04</v>
      </c>
    </row>
    <row r="3176" spans="1:4" x14ac:dyDescent="0.25">
      <c r="A3176" s="243">
        <v>92282</v>
      </c>
      <c r="B3176" s="242" t="s">
        <v>2059</v>
      </c>
      <c r="C3176" s="242" t="s">
        <v>187</v>
      </c>
      <c r="D3176" s="244">
        <v>162.1</v>
      </c>
    </row>
    <row r="3177" spans="1:4" x14ac:dyDescent="0.25">
      <c r="A3177" s="243">
        <v>92283</v>
      </c>
      <c r="B3177" s="242" t="s">
        <v>2060</v>
      </c>
      <c r="C3177" s="242" t="s">
        <v>187</v>
      </c>
      <c r="D3177" s="244">
        <v>217.41</v>
      </c>
    </row>
    <row r="3178" spans="1:4" x14ac:dyDescent="0.25">
      <c r="A3178" s="243">
        <v>92284</v>
      </c>
      <c r="B3178" s="242" t="s">
        <v>2061</v>
      </c>
      <c r="C3178" s="242" t="s">
        <v>187</v>
      </c>
      <c r="D3178" s="244">
        <v>268.31</v>
      </c>
    </row>
    <row r="3179" spans="1:4" x14ac:dyDescent="0.25">
      <c r="A3179" s="243">
        <v>92285</v>
      </c>
      <c r="B3179" s="242" t="s">
        <v>2062</v>
      </c>
      <c r="C3179" s="242" t="s">
        <v>187</v>
      </c>
      <c r="D3179" s="244">
        <v>354.14</v>
      </c>
    </row>
    <row r="3180" spans="1:4" x14ac:dyDescent="0.25">
      <c r="A3180" s="243">
        <v>92286</v>
      </c>
      <c r="B3180" s="242" t="s">
        <v>2063</v>
      </c>
      <c r="C3180" s="242" t="s">
        <v>187</v>
      </c>
      <c r="D3180" s="244">
        <v>434.36</v>
      </c>
    </row>
    <row r="3181" spans="1:4" x14ac:dyDescent="0.25">
      <c r="A3181" s="243">
        <v>92305</v>
      </c>
      <c r="B3181" s="242" t="s">
        <v>2064</v>
      </c>
      <c r="C3181" s="242" t="s">
        <v>187</v>
      </c>
      <c r="D3181" s="244">
        <v>34.380000000000003</v>
      </c>
    </row>
    <row r="3182" spans="1:4" x14ac:dyDescent="0.25">
      <c r="A3182" s="243">
        <v>92306</v>
      </c>
      <c r="B3182" s="242" t="s">
        <v>2065</v>
      </c>
      <c r="C3182" s="242" t="s">
        <v>187</v>
      </c>
      <c r="D3182" s="244">
        <v>56.94</v>
      </c>
    </row>
    <row r="3183" spans="1:4" x14ac:dyDescent="0.25">
      <c r="A3183" s="243">
        <v>92307</v>
      </c>
      <c r="B3183" s="242" t="s">
        <v>2066</v>
      </c>
      <c r="C3183" s="242" t="s">
        <v>187</v>
      </c>
      <c r="D3183" s="244">
        <v>71.55</v>
      </c>
    </row>
    <row r="3184" spans="1:4" x14ac:dyDescent="0.25">
      <c r="A3184" s="243">
        <v>92308</v>
      </c>
      <c r="B3184" s="242" t="s">
        <v>2067</v>
      </c>
      <c r="C3184" s="242" t="s">
        <v>187</v>
      </c>
      <c r="D3184" s="244">
        <v>54.67</v>
      </c>
    </row>
    <row r="3185" spans="1:4" x14ac:dyDescent="0.25">
      <c r="A3185" s="243">
        <v>92309</v>
      </c>
      <c r="B3185" s="242" t="s">
        <v>2068</v>
      </c>
      <c r="C3185" s="242" t="s">
        <v>187</v>
      </c>
      <c r="D3185" s="244">
        <v>148.58000000000001</v>
      </c>
    </row>
    <row r="3186" spans="1:4" x14ac:dyDescent="0.25">
      <c r="A3186" s="243">
        <v>92310</v>
      </c>
      <c r="B3186" s="242" t="s">
        <v>2069</v>
      </c>
      <c r="C3186" s="242" t="s">
        <v>187</v>
      </c>
      <c r="D3186" s="244">
        <v>166.9</v>
      </c>
    </row>
    <row r="3187" spans="1:4" x14ac:dyDescent="0.25">
      <c r="A3187" s="243">
        <v>92320</v>
      </c>
      <c r="B3187" s="242" t="s">
        <v>2070</v>
      </c>
      <c r="C3187" s="242" t="s">
        <v>187</v>
      </c>
      <c r="D3187" s="244">
        <v>41.01</v>
      </c>
    </row>
    <row r="3188" spans="1:4" x14ac:dyDescent="0.25">
      <c r="A3188" s="243">
        <v>92321</v>
      </c>
      <c r="B3188" s="242" t="s">
        <v>2071</v>
      </c>
      <c r="C3188" s="242" t="s">
        <v>187</v>
      </c>
      <c r="D3188" s="244">
        <v>68.33</v>
      </c>
    </row>
    <row r="3189" spans="1:4" x14ac:dyDescent="0.25">
      <c r="A3189" s="243">
        <v>92322</v>
      </c>
      <c r="B3189" s="242" t="s">
        <v>2072</v>
      </c>
      <c r="C3189" s="242" t="s">
        <v>187</v>
      </c>
      <c r="D3189" s="244">
        <v>87.09</v>
      </c>
    </row>
    <row r="3190" spans="1:4" x14ac:dyDescent="0.25">
      <c r="A3190" s="243">
        <v>92323</v>
      </c>
      <c r="B3190" s="242" t="s">
        <v>2073</v>
      </c>
      <c r="C3190" s="242" t="s">
        <v>187</v>
      </c>
      <c r="D3190" s="244">
        <v>59.72</v>
      </c>
    </row>
    <row r="3191" spans="1:4" x14ac:dyDescent="0.25">
      <c r="A3191" s="243">
        <v>92324</v>
      </c>
      <c r="B3191" s="242" t="s">
        <v>2074</v>
      </c>
      <c r="C3191" s="242" t="s">
        <v>187</v>
      </c>
      <c r="D3191" s="244">
        <v>158.38999999999999</v>
      </c>
    </row>
    <row r="3192" spans="1:4" x14ac:dyDescent="0.25">
      <c r="A3192" s="243">
        <v>92325</v>
      </c>
      <c r="B3192" s="242" t="s">
        <v>2075</v>
      </c>
      <c r="C3192" s="242" t="s">
        <v>187</v>
      </c>
      <c r="D3192" s="244">
        <v>180.82</v>
      </c>
    </row>
    <row r="3193" spans="1:4" x14ac:dyDescent="0.25">
      <c r="A3193" s="243">
        <v>92335</v>
      </c>
      <c r="B3193" s="242" t="s">
        <v>11595</v>
      </c>
      <c r="C3193" s="242" t="s">
        <v>187</v>
      </c>
      <c r="D3193" s="244">
        <v>101.11</v>
      </c>
    </row>
    <row r="3194" spans="1:4" x14ac:dyDescent="0.25">
      <c r="A3194" s="243">
        <v>92336</v>
      </c>
      <c r="B3194" s="242" t="s">
        <v>11596</v>
      </c>
      <c r="C3194" s="242" t="s">
        <v>187</v>
      </c>
      <c r="D3194" s="244">
        <v>124.75</v>
      </c>
    </row>
    <row r="3195" spans="1:4" x14ac:dyDescent="0.25">
      <c r="A3195" s="243">
        <v>92337</v>
      </c>
      <c r="B3195" s="242" t="s">
        <v>11597</v>
      </c>
      <c r="C3195" s="242" t="s">
        <v>187</v>
      </c>
      <c r="D3195" s="244">
        <v>165.83</v>
      </c>
    </row>
    <row r="3196" spans="1:4" x14ac:dyDescent="0.25">
      <c r="A3196" s="243">
        <v>92338</v>
      </c>
      <c r="B3196" s="242" t="s">
        <v>11598</v>
      </c>
      <c r="C3196" s="242" t="s">
        <v>187</v>
      </c>
      <c r="D3196" s="244">
        <v>125.56</v>
      </c>
    </row>
    <row r="3197" spans="1:4" x14ac:dyDescent="0.25">
      <c r="A3197" s="243">
        <v>92339</v>
      </c>
      <c r="B3197" s="242" t="s">
        <v>11599</v>
      </c>
      <c r="C3197" s="242" t="s">
        <v>187</v>
      </c>
      <c r="D3197" s="244">
        <v>193.89</v>
      </c>
    </row>
    <row r="3198" spans="1:4" x14ac:dyDescent="0.25">
      <c r="A3198" s="243">
        <v>92341</v>
      </c>
      <c r="B3198" s="242" t="s">
        <v>11600</v>
      </c>
      <c r="C3198" s="242" t="s">
        <v>187</v>
      </c>
      <c r="D3198" s="244">
        <v>107.73</v>
      </c>
    </row>
    <row r="3199" spans="1:4" x14ac:dyDescent="0.25">
      <c r="A3199" s="243">
        <v>92342</v>
      </c>
      <c r="B3199" s="242" t="s">
        <v>11601</v>
      </c>
      <c r="C3199" s="242" t="s">
        <v>187</v>
      </c>
      <c r="D3199" s="244">
        <v>131.41</v>
      </c>
    </row>
    <row r="3200" spans="1:4" x14ac:dyDescent="0.25">
      <c r="A3200" s="243">
        <v>92343</v>
      </c>
      <c r="B3200" s="242" t="s">
        <v>11602</v>
      </c>
      <c r="C3200" s="242" t="s">
        <v>187</v>
      </c>
      <c r="D3200" s="244">
        <v>172.55</v>
      </c>
    </row>
    <row r="3201" spans="1:4" x14ac:dyDescent="0.25">
      <c r="A3201" s="243">
        <v>92359</v>
      </c>
      <c r="B3201" s="242" t="s">
        <v>11603</v>
      </c>
      <c r="C3201" s="242" t="s">
        <v>187</v>
      </c>
      <c r="D3201" s="244">
        <v>62.11</v>
      </c>
    </row>
    <row r="3202" spans="1:4" x14ac:dyDescent="0.25">
      <c r="A3202" s="243">
        <v>92360</v>
      </c>
      <c r="B3202" s="242" t="s">
        <v>11604</v>
      </c>
      <c r="C3202" s="242" t="s">
        <v>187</v>
      </c>
      <c r="D3202" s="244">
        <v>83.1</v>
      </c>
    </row>
    <row r="3203" spans="1:4" x14ac:dyDescent="0.25">
      <c r="A3203" s="243">
        <v>92361</v>
      </c>
      <c r="B3203" s="242" t="s">
        <v>11605</v>
      </c>
      <c r="C3203" s="242" t="s">
        <v>187</v>
      </c>
      <c r="D3203" s="244">
        <v>111.83</v>
      </c>
    </row>
    <row r="3204" spans="1:4" x14ac:dyDescent="0.25">
      <c r="A3204" s="243">
        <v>92362</v>
      </c>
      <c r="B3204" s="242" t="s">
        <v>11606</v>
      </c>
      <c r="C3204" s="242" t="s">
        <v>187</v>
      </c>
      <c r="D3204" s="244">
        <v>179.63</v>
      </c>
    </row>
    <row r="3205" spans="1:4" x14ac:dyDescent="0.25">
      <c r="A3205" s="243">
        <v>92364</v>
      </c>
      <c r="B3205" s="242" t="s">
        <v>11607</v>
      </c>
      <c r="C3205" s="242" t="s">
        <v>187</v>
      </c>
      <c r="D3205" s="244">
        <v>60.96</v>
      </c>
    </row>
    <row r="3206" spans="1:4" x14ac:dyDescent="0.25">
      <c r="A3206" s="243">
        <v>92365</v>
      </c>
      <c r="B3206" s="242" t="s">
        <v>11608</v>
      </c>
      <c r="C3206" s="242" t="s">
        <v>187</v>
      </c>
      <c r="D3206" s="244">
        <v>70.41</v>
      </c>
    </row>
    <row r="3207" spans="1:4" x14ac:dyDescent="0.25">
      <c r="A3207" s="243">
        <v>92366</v>
      </c>
      <c r="B3207" s="242" t="s">
        <v>11609</v>
      </c>
      <c r="C3207" s="242" t="s">
        <v>187</v>
      </c>
      <c r="D3207" s="244">
        <v>99.53</v>
      </c>
    </row>
    <row r="3208" spans="1:4" x14ac:dyDescent="0.25">
      <c r="A3208" s="243">
        <v>92367</v>
      </c>
      <c r="B3208" s="242" t="s">
        <v>11610</v>
      </c>
      <c r="C3208" s="242" t="s">
        <v>187</v>
      </c>
      <c r="D3208" s="244">
        <v>122.85</v>
      </c>
    </row>
    <row r="3209" spans="1:4" x14ac:dyDescent="0.25">
      <c r="A3209" s="243">
        <v>92368</v>
      </c>
      <c r="B3209" s="242" t="s">
        <v>11611</v>
      </c>
      <c r="C3209" s="242" t="s">
        <v>187</v>
      </c>
      <c r="D3209" s="244">
        <v>163.65</v>
      </c>
    </row>
    <row r="3210" spans="1:4" x14ac:dyDescent="0.25">
      <c r="A3210" s="243">
        <v>92645</v>
      </c>
      <c r="B3210" s="242" t="s">
        <v>11612</v>
      </c>
      <c r="C3210" s="242" t="s">
        <v>187</v>
      </c>
      <c r="D3210" s="244">
        <v>64.569999999999993</v>
      </c>
    </row>
    <row r="3211" spans="1:4" x14ac:dyDescent="0.25">
      <c r="A3211" s="243">
        <v>92646</v>
      </c>
      <c r="B3211" s="242" t="s">
        <v>11613</v>
      </c>
      <c r="C3211" s="242" t="s">
        <v>187</v>
      </c>
      <c r="D3211" s="244">
        <v>85.56</v>
      </c>
    </row>
    <row r="3212" spans="1:4" x14ac:dyDescent="0.25">
      <c r="A3212" s="243">
        <v>92648</v>
      </c>
      <c r="B3212" s="242" t="s">
        <v>11614</v>
      </c>
      <c r="C3212" s="242" t="s">
        <v>187</v>
      </c>
      <c r="D3212" s="244">
        <v>93.53</v>
      </c>
    </row>
    <row r="3213" spans="1:4" x14ac:dyDescent="0.25">
      <c r="A3213" s="243">
        <v>92649</v>
      </c>
      <c r="B3213" s="242" t="s">
        <v>11615</v>
      </c>
      <c r="C3213" s="242" t="s">
        <v>187</v>
      </c>
      <c r="D3213" s="244">
        <v>114.3</v>
      </c>
    </row>
    <row r="3214" spans="1:4" x14ac:dyDescent="0.25">
      <c r="A3214" s="243">
        <v>92650</v>
      </c>
      <c r="B3214" s="242" t="s">
        <v>11616</v>
      </c>
      <c r="C3214" s="242" t="s">
        <v>187</v>
      </c>
      <c r="D3214" s="244">
        <v>182.09</v>
      </c>
    </row>
    <row r="3215" spans="1:4" x14ac:dyDescent="0.25">
      <c r="A3215" s="243">
        <v>92652</v>
      </c>
      <c r="B3215" s="242" t="s">
        <v>11617</v>
      </c>
      <c r="C3215" s="242" t="s">
        <v>187</v>
      </c>
      <c r="D3215" s="244">
        <v>63.98</v>
      </c>
    </row>
    <row r="3216" spans="1:4" x14ac:dyDescent="0.25">
      <c r="A3216" s="243">
        <v>92653</v>
      </c>
      <c r="B3216" s="242" t="s">
        <v>11618</v>
      </c>
      <c r="C3216" s="242" t="s">
        <v>187</v>
      </c>
      <c r="D3216" s="244">
        <v>73.459999999999994</v>
      </c>
    </row>
    <row r="3217" spans="1:4" x14ac:dyDescent="0.25">
      <c r="A3217" s="243">
        <v>92654</v>
      </c>
      <c r="B3217" s="242" t="s">
        <v>11619</v>
      </c>
      <c r="C3217" s="242" t="s">
        <v>187</v>
      </c>
      <c r="D3217" s="244">
        <v>102.58</v>
      </c>
    </row>
    <row r="3218" spans="1:4" x14ac:dyDescent="0.25">
      <c r="A3218" s="243">
        <v>92655</v>
      </c>
      <c r="B3218" s="242" t="s">
        <v>11620</v>
      </c>
      <c r="C3218" s="242" t="s">
        <v>187</v>
      </c>
      <c r="D3218" s="244">
        <v>125.97</v>
      </c>
    </row>
    <row r="3219" spans="1:4" x14ac:dyDescent="0.25">
      <c r="A3219" s="243">
        <v>92656</v>
      </c>
      <c r="B3219" s="242" t="s">
        <v>11621</v>
      </c>
      <c r="C3219" s="242" t="s">
        <v>187</v>
      </c>
      <c r="D3219" s="244">
        <v>166.76</v>
      </c>
    </row>
    <row r="3220" spans="1:4" x14ac:dyDescent="0.25">
      <c r="A3220" s="243">
        <v>92687</v>
      </c>
      <c r="B3220" s="242" t="s">
        <v>11622</v>
      </c>
      <c r="C3220" s="242" t="s">
        <v>187</v>
      </c>
      <c r="D3220" s="244">
        <v>28.79</v>
      </c>
    </row>
    <row r="3221" spans="1:4" x14ac:dyDescent="0.25">
      <c r="A3221" s="243">
        <v>92688</v>
      </c>
      <c r="B3221" s="242" t="s">
        <v>11623</v>
      </c>
      <c r="C3221" s="242" t="s">
        <v>187</v>
      </c>
      <c r="D3221" s="244">
        <v>38.86</v>
      </c>
    </row>
    <row r="3222" spans="1:4" x14ac:dyDescent="0.25">
      <c r="A3222" s="243">
        <v>92689</v>
      </c>
      <c r="B3222" s="242" t="s">
        <v>11624</v>
      </c>
      <c r="C3222" s="242" t="s">
        <v>187</v>
      </c>
      <c r="D3222" s="244">
        <v>44.46</v>
      </c>
    </row>
    <row r="3223" spans="1:4" x14ac:dyDescent="0.25">
      <c r="A3223" s="243">
        <v>92690</v>
      </c>
      <c r="B3223" s="242" t="s">
        <v>11625</v>
      </c>
      <c r="C3223" s="242" t="s">
        <v>187</v>
      </c>
      <c r="D3223" s="244">
        <v>62.67</v>
      </c>
    </row>
    <row r="3224" spans="1:4" x14ac:dyDescent="0.25">
      <c r="A3224" s="243">
        <v>92691</v>
      </c>
      <c r="B3224" s="242" t="s">
        <v>11626</v>
      </c>
      <c r="C3224" s="242" t="s">
        <v>187</v>
      </c>
      <c r="D3224" s="244">
        <v>78.489999999999995</v>
      </c>
    </row>
    <row r="3225" spans="1:4" x14ac:dyDescent="0.25">
      <c r="A3225" s="243">
        <v>94462</v>
      </c>
      <c r="B3225" s="242" t="s">
        <v>2076</v>
      </c>
      <c r="C3225" s="242" t="s">
        <v>187</v>
      </c>
      <c r="D3225" s="244">
        <v>103.66</v>
      </c>
    </row>
    <row r="3226" spans="1:4" x14ac:dyDescent="0.25">
      <c r="A3226" s="243">
        <v>94463</v>
      </c>
      <c r="B3226" s="242" t="s">
        <v>2077</v>
      </c>
      <c r="C3226" s="242" t="s">
        <v>187</v>
      </c>
      <c r="D3226" s="244">
        <v>124.3</v>
      </c>
    </row>
    <row r="3227" spans="1:4" x14ac:dyDescent="0.25">
      <c r="A3227" s="243">
        <v>94464</v>
      </c>
      <c r="B3227" s="242" t="s">
        <v>2078</v>
      </c>
      <c r="C3227" s="242" t="s">
        <v>187</v>
      </c>
      <c r="D3227" s="244">
        <v>177.63</v>
      </c>
    </row>
    <row r="3228" spans="1:4" x14ac:dyDescent="0.25">
      <c r="A3228" s="243">
        <v>94602</v>
      </c>
      <c r="B3228" s="242" t="s">
        <v>2079</v>
      </c>
      <c r="C3228" s="242" t="s">
        <v>187</v>
      </c>
      <c r="D3228" s="244">
        <v>197.78</v>
      </c>
    </row>
    <row r="3229" spans="1:4" x14ac:dyDescent="0.25">
      <c r="A3229" s="243">
        <v>94603</v>
      </c>
      <c r="B3229" s="242" t="s">
        <v>2080</v>
      </c>
      <c r="C3229" s="242" t="s">
        <v>187</v>
      </c>
      <c r="D3229" s="244">
        <v>269.95999999999998</v>
      </c>
    </row>
    <row r="3230" spans="1:4" x14ac:dyDescent="0.25">
      <c r="A3230" s="243">
        <v>94604</v>
      </c>
      <c r="B3230" s="242" t="s">
        <v>2081</v>
      </c>
      <c r="C3230" s="242" t="s">
        <v>187</v>
      </c>
      <c r="D3230" s="244">
        <v>372.22</v>
      </c>
    </row>
    <row r="3231" spans="1:4" x14ac:dyDescent="0.25">
      <c r="A3231" s="243">
        <v>94605</v>
      </c>
      <c r="B3231" s="242" t="s">
        <v>2082</v>
      </c>
      <c r="C3231" s="242" t="s">
        <v>187</v>
      </c>
      <c r="D3231" s="244">
        <v>537.89</v>
      </c>
    </row>
    <row r="3232" spans="1:4" x14ac:dyDescent="0.25">
      <c r="A3232" s="243">
        <v>94648</v>
      </c>
      <c r="B3232" s="242" t="s">
        <v>2083</v>
      </c>
      <c r="C3232" s="242" t="s">
        <v>187</v>
      </c>
      <c r="D3232" s="244">
        <v>7.95</v>
      </c>
    </row>
    <row r="3233" spans="1:4" x14ac:dyDescent="0.25">
      <c r="A3233" s="243">
        <v>94649</v>
      </c>
      <c r="B3233" s="242" t="s">
        <v>2084</v>
      </c>
      <c r="C3233" s="242" t="s">
        <v>187</v>
      </c>
      <c r="D3233" s="244">
        <v>12.72</v>
      </c>
    </row>
    <row r="3234" spans="1:4" x14ac:dyDescent="0.25">
      <c r="A3234" s="243">
        <v>94650</v>
      </c>
      <c r="B3234" s="242" t="s">
        <v>2085</v>
      </c>
      <c r="C3234" s="242" t="s">
        <v>187</v>
      </c>
      <c r="D3234" s="244">
        <v>18.21</v>
      </c>
    </row>
    <row r="3235" spans="1:4" x14ac:dyDescent="0.25">
      <c r="A3235" s="243">
        <v>94651</v>
      </c>
      <c r="B3235" s="242" t="s">
        <v>2086</v>
      </c>
      <c r="C3235" s="242" t="s">
        <v>187</v>
      </c>
      <c r="D3235" s="244">
        <v>20</v>
      </c>
    </row>
    <row r="3236" spans="1:4" x14ac:dyDescent="0.25">
      <c r="A3236" s="243">
        <v>94652</v>
      </c>
      <c r="B3236" s="242" t="s">
        <v>2087</v>
      </c>
      <c r="C3236" s="242" t="s">
        <v>187</v>
      </c>
      <c r="D3236" s="244">
        <v>32.549999999999997</v>
      </c>
    </row>
    <row r="3237" spans="1:4" x14ac:dyDescent="0.25">
      <c r="A3237" s="243">
        <v>94653</v>
      </c>
      <c r="B3237" s="242" t="s">
        <v>2088</v>
      </c>
      <c r="C3237" s="242" t="s">
        <v>187</v>
      </c>
      <c r="D3237" s="244">
        <v>48.07</v>
      </c>
    </row>
    <row r="3238" spans="1:4" x14ac:dyDescent="0.25">
      <c r="A3238" s="243">
        <v>94654</v>
      </c>
      <c r="B3238" s="242" t="s">
        <v>2089</v>
      </c>
      <c r="C3238" s="242" t="s">
        <v>187</v>
      </c>
      <c r="D3238" s="244">
        <v>62.52</v>
      </c>
    </row>
    <row r="3239" spans="1:4" x14ac:dyDescent="0.25">
      <c r="A3239" s="243">
        <v>94655</v>
      </c>
      <c r="B3239" s="242" t="s">
        <v>2090</v>
      </c>
      <c r="C3239" s="242" t="s">
        <v>187</v>
      </c>
      <c r="D3239" s="244">
        <v>90.15</v>
      </c>
    </row>
    <row r="3240" spans="1:4" x14ac:dyDescent="0.25">
      <c r="A3240" s="243">
        <v>94716</v>
      </c>
      <c r="B3240" s="242" t="s">
        <v>2091</v>
      </c>
      <c r="C3240" s="242" t="s">
        <v>187</v>
      </c>
      <c r="D3240" s="244">
        <v>22.05</v>
      </c>
    </row>
    <row r="3241" spans="1:4" x14ac:dyDescent="0.25">
      <c r="A3241" s="243">
        <v>94717</v>
      </c>
      <c r="B3241" s="242" t="s">
        <v>2092</v>
      </c>
      <c r="C3241" s="242" t="s">
        <v>187</v>
      </c>
      <c r="D3241" s="244">
        <v>33.07</v>
      </c>
    </row>
    <row r="3242" spans="1:4" x14ac:dyDescent="0.25">
      <c r="A3242" s="243">
        <v>94718</v>
      </c>
      <c r="B3242" s="242" t="s">
        <v>2093</v>
      </c>
      <c r="C3242" s="242" t="s">
        <v>187</v>
      </c>
      <c r="D3242" s="244">
        <v>40.79</v>
      </c>
    </row>
    <row r="3243" spans="1:4" x14ac:dyDescent="0.25">
      <c r="A3243" s="243">
        <v>94719</v>
      </c>
      <c r="B3243" s="242" t="s">
        <v>2094</v>
      </c>
      <c r="C3243" s="242" t="s">
        <v>187</v>
      </c>
      <c r="D3243" s="244">
        <v>54.01</v>
      </c>
    </row>
    <row r="3244" spans="1:4" x14ac:dyDescent="0.25">
      <c r="A3244" s="243">
        <v>94720</v>
      </c>
      <c r="B3244" s="242" t="s">
        <v>2095</v>
      </c>
      <c r="C3244" s="242" t="s">
        <v>187</v>
      </c>
      <c r="D3244" s="244">
        <v>81.11</v>
      </c>
    </row>
    <row r="3245" spans="1:4" x14ac:dyDescent="0.25">
      <c r="A3245" s="243">
        <v>94721</v>
      </c>
      <c r="B3245" s="242" t="s">
        <v>2096</v>
      </c>
      <c r="C3245" s="242" t="s">
        <v>187</v>
      </c>
      <c r="D3245" s="244">
        <v>119.86</v>
      </c>
    </row>
    <row r="3246" spans="1:4" x14ac:dyDescent="0.25">
      <c r="A3246" s="243">
        <v>94722</v>
      </c>
      <c r="B3246" s="242" t="s">
        <v>2097</v>
      </c>
      <c r="C3246" s="242" t="s">
        <v>187</v>
      </c>
      <c r="D3246" s="244">
        <v>208</v>
      </c>
    </row>
    <row r="3247" spans="1:4" x14ac:dyDescent="0.25">
      <c r="A3247" s="243">
        <v>95697</v>
      </c>
      <c r="B3247" s="242" t="s">
        <v>11627</v>
      </c>
      <c r="C3247" s="242" t="s">
        <v>187</v>
      </c>
      <c r="D3247" s="244">
        <v>91.05</v>
      </c>
    </row>
    <row r="3248" spans="1:4" x14ac:dyDescent="0.25">
      <c r="A3248" s="243">
        <v>96635</v>
      </c>
      <c r="B3248" s="242" t="s">
        <v>2098</v>
      </c>
      <c r="C3248" s="242" t="s">
        <v>187</v>
      </c>
      <c r="D3248" s="244">
        <v>25.13</v>
      </c>
    </row>
    <row r="3249" spans="1:4" x14ac:dyDescent="0.25">
      <c r="A3249" s="243">
        <v>96636</v>
      </c>
      <c r="B3249" s="242" t="s">
        <v>2099</v>
      </c>
      <c r="C3249" s="242" t="s">
        <v>187</v>
      </c>
      <c r="D3249" s="244">
        <v>26.25</v>
      </c>
    </row>
    <row r="3250" spans="1:4" x14ac:dyDescent="0.25">
      <c r="A3250" s="243">
        <v>96644</v>
      </c>
      <c r="B3250" s="242" t="s">
        <v>2100</v>
      </c>
      <c r="C3250" s="242" t="s">
        <v>187</v>
      </c>
      <c r="D3250" s="244">
        <v>18.25</v>
      </c>
    </row>
    <row r="3251" spans="1:4" x14ac:dyDescent="0.25">
      <c r="A3251" s="243">
        <v>96645</v>
      </c>
      <c r="B3251" s="242" t="s">
        <v>2101</v>
      </c>
      <c r="C3251" s="242" t="s">
        <v>187</v>
      </c>
      <c r="D3251" s="244">
        <v>23.4</v>
      </c>
    </row>
    <row r="3252" spans="1:4" x14ac:dyDescent="0.25">
      <c r="A3252" s="243">
        <v>96646</v>
      </c>
      <c r="B3252" s="242" t="s">
        <v>2102</v>
      </c>
      <c r="C3252" s="242" t="s">
        <v>187</v>
      </c>
      <c r="D3252" s="244">
        <v>36.11</v>
      </c>
    </row>
    <row r="3253" spans="1:4" x14ac:dyDescent="0.25">
      <c r="A3253" s="243">
        <v>96647</v>
      </c>
      <c r="B3253" s="242" t="s">
        <v>2103</v>
      </c>
      <c r="C3253" s="242" t="s">
        <v>187</v>
      </c>
      <c r="D3253" s="244">
        <v>17.010000000000002</v>
      </c>
    </row>
    <row r="3254" spans="1:4" x14ac:dyDescent="0.25">
      <c r="A3254" s="243">
        <v>96648</v>
      </c>
      <c r="B3254" s="242" t="s">
        <v>2104</v>
      </c>
      <c r="C3254" s="242" t="s">
        <v>187</v>
      </c>
      <c r="D3254" s="244">
        <v>30.16</v>
      </c>
    </row>
    <row r="3255" spans="1:4" x14ac:dyDescent="0.25">
      <c r="A3255" s="243">
        <v>96649</v>
      </c>
      <c r="B3255" s="242" t="s">
        <v>2105</v>
      </c>
      <c r="C3255" s="242" t="s">
        <v>187</v>
      </c>
      <c r="D3255" s="244">
        <v>43.64</v>
      </c>
    </row>
    <row r="3256" spans="1:4" x14ac:dyDescent="0.25">
      <c r="A3256" s="243">
        <v>96668</v>
      </c>
      <c r="B3256" s="242" t="s">
        <v>2106</v>
      </c>
      <c r="C3256" s="242" t="s">
        <v>187</v>
      </c>
      <c r="D3256" s="244">
        <v>13.45</v>
      </c>
    </row>
    <row r="3257" spans="1:4" x14ac:dyDescent="0.25">
      <c r="A3257" s="243">
        <v>96669</v>
      </c>
      <c r="B3257" s="242" t="s">
        <v>2107</v>
      </c>
      <c r="C3257" s="242" t="s">
        <v>187</v>
      </c>
      <c r="D3257" s="244">
        <v>16.77</v>
      </c>
    </row>
    <row r="3258" spans="1:4" x14ac:dyDescent="0.25">
      <c r="A3258" s="243">
        <v>96670</v>
      </c>
      <c r="B3258" s="242" t="s">
        <v>2108</v>
      </c>
      <c r="C3258" s="242" t="s">
        <v>187</v>
      </c>
      <c r="D3258" s="244">
        <v>25.49</v>
      </c>
    </row>
    <row r="3259" spans="1:4" x14ac:dyDescent="0.25">
      <c r="A3259" s="243">
        <v>96671</v>
      </c>
      <c r="B3259" s="242" t="s">
        <v>2109</v>
      </c>
      <c r="C3259" s="242" t="s">
        <v>187</v>
      </c>
      <c r="D3259" s="244">
        <v>33.979999999999997</v>
      </c>
    </row>
    <row r="3260" spans="1:4" x14ac:dyDescent="0.25">
      <c r="A3260" s="243">
        <v>96672</v>
      </c>
      <c r="B3260" s="242" t="s">
        <v>2110</v>
      </c>
      <c r="C3260" s="242" t="s">
        <v>187</v>
      </c>
      <c r="D3260" s="244">
        <v>49.74</v>
      </c>
    </row>
    <row r="3261" spans="1:4" x14ac:dyDescent="0.25">
      <c r="A3261" s="243">
        <v>96673</v>
      </c>
      <c r="B3261" s="242" t="s">
        <v>2111</v>
      </c>
      <c r="C3261" s="242" t="s">
        <v>187</v>
      </c>
      <c r="D3261" s="244">
        <v>81.900000000000006</v>
      </c>
    </row>
    <row r="3262" spans="1:4" x14ac:dyDescent="0.25">
      <c r="A3262" s="243">
        <v>96674</v>
      </c>
      <c r="B3262" s="242" t="s">
        <v>2112</v>
      </c>
      <c r="C3262" s="242" t="s">
        <v>187</v>
      </c>
      <c r="D3262" s="244">
        <v>114.98</v>
      </c>
    </row>
    <row r="3263" spans="1:4" x14ac:dyDescent="0.25">
      <c r="A3263" s="243">
        <v>96675</v>
      </c>
      <c r="B3263" s="242" t="s">
        <v>2113</v>
      </c>
      <c r="C3263" s="242" t="s">
        <v>187</v>
      </c>
      <c r="D3263" s="244">
        <v>201.11</v>
      </c>
    </row>
    <row r="3264" spans="1:4" x14ac:dyDescent="0.25">
      <c r="A3264" s="243">
        <v>96676</v>
      </c>
      <c r="B3264" s="242" t="s">
        <v>2114</v>
      </c>
      <c r="C3264" s="242" t="s">
        <v>187</v>
      </c>
      <c r="D3264" s="244">
        <v>13.42</v>
      </c>
    </row>
    <row r="3265" spans="1:4" x14ac:dyDescent="0.25">
      <c r="A3265" s="243">
        <v>96677</v>
      </c>
      <c r="B3265" s="242" t="s">
        <v>2115</v>
      </c>
      <c r="C3265" s="242" t="s">
        <v>187</v>
      </c>
      <c r="D3265" s="244">
        <v>22.25</v>
      </c>
    </row>
    <row r="3266" spans="1:4" x14ac:dyDescent="0.25">
      <c r="A3266" s="243">
        <v>96678</v>
      </c>
      <c r="B3266" s="242" t="s">
        <v>2116</v>
      </c>
      <c r="C3266" s="242" t="s">
        <v>187</v>
      </c>
      <c r="D3266" s="244">
        <v>30.87</v>
      </c>
    </row>
    <row r="3267" spans="1:4" x14ac:dyDescent="0.25">
      <c r="A3267" s="243">
        <v>96679</v>
      </c>
      <c r="B3267" s="242" t="s">
        <v>2117</v>
      </c>
      <c r="C3267" s="242" t="s">
        <v>187</v>
      </c>
      <c r="D3267" s="244">
        <v>45.01</v>
      </c>
    </row>
    <row r="3268" spans="1:4" x14ac:dyDescent="0.25">
      <c r="A3268" s="243">
        <v>96680</v>
      </c>
      <c r="B3268" s="242" t="s">
        <v>2118</v>
      </c>
      <c r="C3268" s="242" t="s">
        <v>187</v>
      </c>
      <c r="D3268" s="244">
        <v>60.29</v>
      </c>
    </row>
    <row r="3269" spans="1:4" x14ac:dyDescent="0.25">
      <c r="A3269" s="243">
        <v>96681</v>
      </c>
      <c r="B3269" s="242" t="s">
        <v>2119</v>
      </c>
      <c r="C3269" s="242" t="s">
        <v>187</v>
      </c>
      <c r="D3269" s="244">
        <v>113.89</v>
      </c>
    </row>
    <row r="3270" spans="1:4" x14ac:dyDescent="0.25">
      <c r="A3270" s="243">
        <v>96682</v>
      </c>
      <c r="B3270" s="242" t="s">
        <v>2120</v>
      </c>
      <c r="C3270" s="242" t="s">
        <v>187</v>
      </c>
      <c r="D3270" s="244">
        <v>168.23</v>
      </c>
    </row>
    <row r="3271" spans="1:4" x14ac:dyDescent="0.25">
      <c r="A3271" s="243">
        <v>96683</v>
      </c>
      <c r="B3271" s="242" t="s">
        <v>2121</v>
      </c>
      <c r="C3271" s="242" t="s">
        <v>187</v>
      </c>
      <c r="D3271" s="244">
        <v>229.62</v>
      </c>
    </row>
    <row r="3272" spans="1:4" x14ac:dyDescent="0.25">
      <c r="A3272" s="243">
        <v>96718</v>
      </c>
      <c r="B3272" s="242" t="s">
        <v>2122</v>
      </c>
      <c r="C3272" s="242" t="s">
        <v>187</v>
      </c>
      <c r="D3272" s="244">
        <v>9.1</v>
      </c>
    </row>
    <row r="3273" spans="1:4" x14ac:dyDescent="0.25">
      <c r="A3273" s="243">
        <v>96719</v>
      </c>
      <c r="B3273" s="242" t="s">
        <v>2123</v>
      </c>
      <c r="C3273" s="242" t="s">
        <v>187</v>
      </c>
      <c r="D3273" s="244">
        <v>16.13</v>
      </c>
    </row>
    <row r="3274" spans="1:4" x14ac:dyDescent="0.25">
      <c r="A3274" s="243">
        <v>96720</v>
      </c>
      <c r="B3274" s="242" t="s">
        <v>2124</v>
      </c>
      <c r="C3274" s="242" t="s">
        <v>187</v>
      </c>
      <c r="D3274" s="244">
        <v>19.73</v>
      </c>
    </row>
    <row r="3275" spans="1:4" x14ac:dyDescent="0.25">
      <c r="A3275" s="243">
        <v>96721</v>
      </c>
      <c r="B3275" s="242" t="s">
        <v>2125</v>
      </c>
      <c r="C3275" s="242" t="s">
        <v>187</v>
      </c>
      <c r="D3275" s="244">
        <v>27.56</v>
      </c>
    </row>
    <row r="3276" spans="1:4" x14ac:dyDescent="0.25">
      <c r="A3276" s="243">
        <v>96722</v>
      </c>
      <c r="B3276" s="242" t="s">
        <v>2126</v>
      </c>
      <c r="C3276" s="242" t="s">
        <v>187</v>
      </c>
      <c r="D3276" s="244">
        <v>37.15</v>
      </c>
    </row>
    <row r="3277" spans="1:4" x14ac:dyDescent="0.25">
      <c r="A3277" s="243">
        <v>96723</v>
      </c>
      <c r="B3277" s="242" t="s">
        <v>2127</v>
      </c>
      <c r="C3277" s="242" t="s">
        <v>187</v>
      </c>
      <c r="D3277" s="244">
        <v>50.85</v>
      </c>
    </row>
    <row r="3278" spans="1:4" x14ac:dyDescent="0.25">
      <c r="A3278" s="243">
        <v>96724</v>
      </c>
      <c r="B3278" s="242" t="s">
        <v>2128</v>
      </c>
      <c r="C3278" s="242" t="s">
        <v>187</v>
      </c>
      <c r="D3278" s="244">
        <v>82.97</v>
      </c>
    </row>
    <row r="3279" spans="1:4" x14ac:dyDescent="0.25">
      <c r="A3279" s="243">
        <v>96725</v>
      </c>
      <c r="B3279" s="242" t="s">
        <v>2129</v>
      </c>
      <c r="C3279" s="242" t="s">
        <v>187</v>
      </c>
      <c r="D3279" s="244">
        <v>111.55</v>
      </c>
    </row>
    <row r="3280" spans="1:4" x14ac:dyDescent="0.25">
      <c r="A3280" s="243">
        <v>96726</v>
      </c>
      <c r="B3280" s="242" t="s">
        <v>2130</v>
      </c>
      <c r="C3280" s="242" t="s">
        <v>187</v>
      </c>
      <c r="D3280" s="244">
        <v>182.32</v>
      </c>
    </row>
    <row r="3281" spans="1:4" x14ac:dyDescent="0.25">
      <c r="A3281" s="243">
        <v>96727</v>
      </c>
      <c r="B3281" s="242" t="s">
        <v>2131</v>
      </c>
      <c r="C3281" s="242" t="s">
        <v>187</v>
      </c>
      <c r="D3281" s="244">
        <v>13.33</v>
      </c>
    </row>
    <row r="3282" spans="1:4" x14ac:dyDescent="0.25">
      <c r="A3282" s="243">
        <v>96728</v>
      </c>
      <c r="B3282" s="242" t="s">
        <v>2132</v>
      </c>
      <c r="C3282" s="242" t="s">
        <v>187</v>
      </c>
      <c r="D3282" s="244">
        <v>16.5</v>
      </c>
    </row>
    <row r="3283" spans="1:4" x14ac:dyDescent="0.25">
      <c r="A3283" s="243">
        <v>96729</v>
      </c>
      <c r="B3283" s="242" t="s">
        <v>2133</v>
      </c>
      <c r="C3283" s="242" t="s">
        <v>187</v>
      </c>
      <c r="D3283" s="244">
        <v>25.66</v>
      </c>
    </row>
    <row r="3284" spans="1:4" x14ac:dyDescent="0.25">
      <c r="A3284" s="243">
        <v>96730</v>
      </c>
      <c r="B3284" s="242" t="s">
        <v>2134</v>
      </c>
      <c r="C3284" s="242" t="s">
        <v>187</v>
      </c>
      <c r="D3284" s="244">
        <v>33.33</v>
      </c>
    </row>
    <row r="3285" spans="1:4" x14ac:dyDescent="0.25">
      <c r="A3285" s="243">
        <v>96731</v>
      </c>
      <c r="B3285" s="242" t="s">
        <v>2135</v>
      </c>
      <c r="C3285" s="242" t="s">
        <v>187</v>
      </c>
      <c r="D3285" s="244">
        <v>48.56</v>
      </c>
    </row>
    <row r="3286" spans="1:4" x14ac:dyDescent="0.25">
      <c r="A3286" s="243">
        <v>96732</v>
      </c>
      <c r="B3286" s="242" t="s">
        <v>2136</v>
      </c>
      <c r="C3286" s="242" t="s">
        <v>187</v>
      </c>
      <c r="D3286" s="244">
        <v>61.56</v>
      </c>
    </row>
    <row r="3287" spans="1:4" x14ac:dyDescent="0.25">
      <c r="A3287" s="243">
        <v>96733</v>
      </c>
      <c r="B3287" s="242" t="s">
        <v>2137</v>
      </c>
      <c r="C3287" s="242" t="s">
        <v>187</v>
      </c>
      <c r="D3287" s="244">
        <v>114.01</v>
      </c>
    </row>
    <row r="3288" spans="1:4" x14ac:dyDescent="0.25">
      <c r="A3288" s="243">
        <v>96734</v>
      </c>
      <c r="B3288" s="242" t="s">
        <v>2138</v>
      </c>
      <c r="C3288" s="242" t="s">
        <v>187</v>
      </c>
      <c r="D3288" s="244">
        <v>161.88999999999999</v>
      </c>
    </row>
    <row r="3289" spans="1:4" x14ac:dyDescent="0.25">
      <c r="A3289" s="243">
        <v>96735</v>
      </c>
      <c r="B3289" s="242" t="s">
        <v>2139</v>
      </c>
      <c r="C3289" s="242" t="s">
        <v>187</v>
      </c>
      <c r="D3289" s="244">
        <v>208.7</v>
      </c>
    </row>
    <row r="3290" spans="1:4" x14ac:dyDescent="0.25">
      <c r="A3290" s="243">
        <v>96794</v>
      </c>
      <c r="B3290" s="242" t="s">
        <v>2140</v>
      </c>
      <c r="C3290" s="242" t="s">
        <v>187</v>
      </c>
      <c r="D3290" s="244">
        <v>8.0299999999999994</v>
      </c>
    </row>
    <row r="3291" spans="1:4" x14ac:dyDescent="0.25">
      <c r="A3291" s="243">
        <v>96795</v>
      </c>
      <c r="B3291" s="242" t="s">
        <v>2141</v>
      </c>
      <c r="C3291" s="242" t="s">
        <v>187</v>
      </c>
      <c r="D3291" s="244">
        <v>10.28</v>
      </c>
    </row>
    <row r="3292" spans="1:4" x14ac:dyDescent="0.25">
      <c r="A3292" s="243">
        <v>96796</v>
      </c>
      <c r="B3292" s="242" t="s">
        <v>2142</v>
      </c>
      <c r="C3292" s="242" t="s">
        <v>187</v>
      </c>
      <c r="D3292" s="244">
        <v>14.58</v>
      </c>
    </row>
    <row r="3293" spans="1:4" x14ac:dyDescent="0.25">
      <c r="A3293" s="243">
        <v>96797</v>
      </c>
      <c r="B3293" s="242" t="s">
        <v>2143</v>
      </c>
      <c r="C3293" s="242" t="s">
        <v>187</v>
      </c>
      <c r="D3293" s="244">
        <v>22.37</v>
      </c>
    </row>
    <row r="3294" spans="1:4" x14ac:dyDescent="0.25">
      <c r="A3294" s="243">
        <v>96798</v>
      </c>
      <c r="B3294" s="242" t="s">
        <v>2144</v>
      </c>
      <c r="C3294" s="242" t="s">
        <v>187</v>
      </c>
      <c r="D3294" s="244">
        <v>8.1199999999999992</v>
      </c>
    </row>
    <row r="3295" spans="1:4" x14ac:dyDescent="0.25">
      <c r="A3295" s="243">
        <v>96799</v>
      </c>
      <c r="B3295" s="242" t="s">
        <v>2145</v>
      </c>
      <c r="C3295" s="242" t="s">
        <v>187</v>
      </c>
      <c r="D3295" s="244">
        <v>10.82</v>
      </c>
    </row>
    <row r="3296" spans="1:4" x14ac:dyDescent="0.25">
      <c r="A3296" s="243">
        <v>96800</v>
      </c>
      <c r="B3296" s="242" t="s">
        <v>2146</v>
      </c>
      <c r="C3296" s="242" t="s">
        <v>187</v>
      </c>
      <c r="D3296" s="244">
        <v>15.71</v>
      </c>
    </row>
    <row r="3297" spans="1:4" x14ac:dyDescent="0.25">
      <c r="A3297" s="243">
        <v>96801</v>
      </c>
      <c r="B3297" s="242" t="s">
        <v>2147</v>
      </c>
      <c r="C3297" s="242" t="s">
        <v>187</v>
      </c>
      <c r="D3297" s="244">
        <v>24.31</v>
      </c>
    </row>
    <row r="3298" spans="1:4" x14ac:dyDescent="0.25">
      <c r="A3298" s="243">
        <v>97327</v>
      </c>
      <c r="B3298" s="242" t="s">
        <v>2148</v>
      </c>
      <c r="C3298" s="242" t="s">
        <v>187</v>
      </c>
      <c r="D3298" s="244">
        <v>27.4</v>
      </c>
    </row>
    <row r="3299" spans="1:4" x14ac:dyDescent="0.25">
      <c r="A3299" s="243">
        <v>97328</v>
      </c>
      <c r="B3299" s="242" t="s">
        <v>2149</v>
      </c>
      <c r="C3299" s="242" t="s">
        <v>187</v>
      </c>
      <c r="D3299" s="244">
        <v>47.86</v>
      </c>
    </row>
    <row r="3300" spans="1:4" x14ac:dyDescent="0.25">
      <c r="A3300" s="243">
        <v>97329</v>
      </c>
      <c r="B3300" s="242" t="s">
        <v>2150</v>
      </c>
      <c r="C3300" s="242" t="s">
        <v>187</v>
      </c>
      <c r="D3300" s="244">
        <v>60.18</v>
      </c>
    </row>
    <row r="3301" spans="1:4" x14ac:dyDescent="0.25">
      <c r="A3301" s="243">
        <v>97330</v>
      </c>
      <c r="B3301" s="242" t="s">
        <v>2151</v>
      </c>
      <c r="C3301" s="242" t="s">
        <v>187</v>
      </c>
      <c r="D3301" s="244">
        <v>73.61</v>
      </c>
    </row>
    <row r="3302" spans="1:4" x14ac:dyDescent="0.25">
      <c r="A3302" s="243">
        <v>97331</v>
      </c>
      <c r="B3302" s="242" t="s">
        <v>2152</v>
      </c>
      <c r="C3302" s="242" t="s">
        <v>187</v>
      </c>
      <c r="D3302" s="244">
        <v>27.62</v>
      </c>
    </row>
    <row r="3303" spans="1:4" x14ac:dyDescent="0.25">
      <c r="A3303" s="243">
        <v>97332</v>
      </c>
      <c r="B3303" s="242" t="s">
        <v>2153</v>
      </c>
      <c r="C3303" s="242" t="s">
        <v>187</v>
      </c>
      <c r="D3303" s="244">
        <v>48.11</v>
      </c>
    </row>
    <row r="3304" spans="1:4" x14ac:dyDescent="0.25">
      <c r="A3304" s="243">
        <v>97333</v>
      </c>
      <c r="B3304" s="242" t="s">
        <v>2154</v>
      </c>
      <c r="C3304" s="242" t="s">
        <v>187</v>
      </c>
      <c r="D3304" s="244">
        <v>60.49</v>
      </c>
    </row>
    <row r="3305" spans="1:4" x14ac:dyDescent="0.25">
      <c r="A3305" s="243">
        <v>97334</v>
      </c>
      <c r="B3305" s="242" t="s">
        <v>2155</v>
      </c>
      <c r="C3305" s="242" t="s">
        <v>187</v>
      </c>
      <c r="D3305" s="244">
        <v>73.95</v>
      </c>
    </row>
    <row r="3306" spans="1:4" x14ac:dyDescent="0.25">
      <c r="A3306" s="243">
        <v>97335</v>
      </c>
      <c r="B3306" s="242" t="s">
        <v>2156</v>
      </c>
      <c r="C3306" s="242" t="s">
        <v>187</v>
      </c>
      <c r="D3306" s="244">
        <v>77.86</v>
      </c>
    </row>
    <row r="3307" spans="1:4" x14ac:dyDescent="0.25">
      <c r="A3307" s="243">
        <v>97336</v>
      </c>
      <c r="B3307" s="242" t="s">
        <v>2157</v>
      </c>
      <c r="C3307" s="242" t="s">
        <v>187</v>
      </c>
      <c r="D3307" s="244">
        <v>98.92</v>
      </c>
    </row>
    <row r="3308" spans="1:4" x14ac:dyDescent="0.25">
      <c r="A3308" s="243">
        <v>97337</v>
      </c>
      <c r="B3308" s="242" t="s">
        <v>2158</v>
      </c>
      <c r="C3308" s="242" t="s">
        <v>187</v>
      </c>
      <c r="D3308" s="244">
        <v>148.84</v>
      </c>
    </row>
    <row r="3309" spans="1:4" x14ac:dyDescent="0.25">
      <c r="A3309" s="243">
        <v>97338</v>
      </c>
      <c r="B3309" s="242" t="s">
        <v>2159</v>
      </c>
      <c r="C3309" s="242" t="s">
        <v>187</v>
      </c>
      <c r="D3309" s="244">
        <v>178.98</v>
      </c>
    </row>
    <row r="3310" spans="1:4" x14ac:dyDescent="0.25">
      <c r="A3310" s="243">
        <v>97339</v>
      </c>
      <c r="B3310" s="242" t="s">
        <v>2160</v>
      </c>
      <c r="C3310" s="242" t="s">
        <v>187</v>
      </c>
      <c r="D3310" s="244">
        <v>192.29</v>
      </c>
    </row>
    <row r="3311" spans="1:4" x14ac:dyDescent="0.25">
      <c r="A3311" s="243">
        <v>97340</v>
      </c>
      <c r="B3311" s="242" t="s">
        <v>2161</v>
      </c>
      <c r="C3311" s="242" t="s">
        <v>187</v>
      </c>
      <c r="D3311" s="244">
        <v>192.82</v>
      </c>
    </row>
    <row r="3312" spans="1:4" x14ac:dyDescent="0.25">
      <c r="A3312" s="243">
        <v>97341</v>
      </c>
      <c r="B3312" s="242" t="s">
        <v>2162</v>
      </c>
      <c r="C3312" s="242" t="s">
        <v>187</v>
      </c>
      <c r="D3312" s="244">
        <v>51.1</v>
      </c>
    </row>
    <row r="3313" spans="1:4" x14ac:dyDescent="0.25">
      <c r="A3313" s="243">
        <v>97342</v>
      </c>
      <c r="B3313" s="242" t="s">
        <v>2163</v>
      </c>
      <c r="C3313" s="242" t="s">
        <v>187</v>
      </c>
      <c r="D3313" s="244">
        <v>80.88</v>
      </c>
    </row>
    <row r="3314" spans="1:4" x14ac:dyDescent="0.25">
      <c r="A3314" s="243">
        <v>97343</v>
      </c>
      <c r="B3314" s="242" t="s">
        <v>2164</v>
      </c>
      <c r="C3314" s="242" t="s">
        <v>187</v>
      </c>
      <c r="D3314" s="244">
        <v>102.16</v>
      </c>
    </row>
    <row r="3315" spans="1:4" x14ac:dyDescent="0.25">
      <c r="A3315" s="243">
        <v>97344</v>
      </c>
      <c r="B3315" s="242" t="s">
        <v>2165</v>
      </c>
      <c r="C3315" s="242" t="s">
        <v>187</v>
      </c>
      <c r="D3315" s="244">
        <v>57.73</v>
      </c>
    </row>
    <row r="3316" spans="1:4" x14ac:dyDescent="0.25">
      <c r="A3316" s="243">
        <v>97345</v>
      </c>
      <c r="B3316" s="242" t="s">
        <v>2166</v>
      </c>
      <c r="C3316" s="242" t="s">
        <v>187</v>
      </c>
      <c r="D3316" s="244">
        <v>92.27</v>
      </c>
    </row>
    <row r="3317" spans="1:4" x14ac:dyDescent="0.25">
      <c r="A3317" s="243">
        <v>97346</v>
      </c>
      <c r="B3317" s="242" t="s">
        <v>2167</v>
      </c>
      <c r="C3317" s="242" t="s">
        <v>187</v>
      </c>
      <c r="D3317" s="244">
        <v>117.7</v>
      </c>
    </row>
    <row r="3318" spans="1:4" x14ac:dyDescent="0.25">
      <c r="A3318" s="243">
        <v>97347</v>
      </c>
      <c r="B3318" s="242" t="s">
        <v>2168</v>
      </c>
      <c r="C3318" s="242" t="s">
        <v>187</v>
      </c>
      <c r="D3318" s="244">
        <v>93.92</v>
      </c>
    </row>
    <row r="3319" spans="1:4" x14ac:dyDescent="0.25">
      <c r="A3319" s="243">
        <v>97348</v>
      </c>
      <c r="B3319" s="242" t="s">
        <v>2169</v>
      </c>
      <c r="C3319" s="242" t="s">
        <v>187</v>
      </c>
      <c r="D3319" s="244">
        <v>129.82</v>
      </c>
    </row>
    <row r="3320" spans="1:4" x14ac:dyDescent="0.25">
      <c r="A3320" s="243">
        <v>97349</v>
      </c>
      <c r="B3320" s="242" t="s">
        <v>2170</v>
      </c>
      <c r="C3320" s="242" t="s">
        <v>187</v>
      </c>
      <c r="D3320" s="244">
        <v>187.31</v>
      </c>
    </row>
    <row r="3321" spans="1:4" x14ac:dyDescent="0.25">
      <c r="A3321" s="243">
        <v>97350</v>
      </c>
      <c r="B3321" s="242" t="s">
        <v>2171</v>
      </c>
      <c r="C3321" s="242" t="s">
        <v>187</v>
      </c>
      <c r="D3321" s="244">
        <v>227.5</v>
      </c>
    </row>
    <row r="3322" spans="1:4" x14ac:dyDescent="0.25">
      <c r="A3322" s="243">
        <v>97351</v>
      </c>
      <c r="B3322" s="242" t="s">
        <v>2172</v>
      </c>
      <c r="C3322" s="242" t="s">
        <v>187</v>
      </c>
      <c r="D3322" s="244">
        <v>314.69</v>
      </c>
    </row>
    <row r="3323" spans="1:4" x14ac:dyDescent="0.25">
      <c r="A3323" s="243">
        <v>97352</v>
      </c>
      <c r="B3323" s="242" t="s">
        <v>2173</v>
      </c>
      <c r="C3323" s="242" t="s">
        <v>187</v>
      </c>
      <c r="D3323" s="244">
        <v>407.96</v>
      </c>
    </row>
    <row r="3324" spans="1:4" x14ac:dyDescent="0.25">
      <c r="A3324" s="243">
        <v>97353</v>
      </c>
      <c r="B3324" s="242" t="s">
        <v>2174</v>
      </c>
      <c r="C3324" s="242" t="s">
        <v>187</v>
      </c>
      <c r="D3324" s="244">
        <v>60.6</v>
      </c>
    </row>
    <row r="3325" spans="1:4" x14ac:dyDescent="0.25">
      <c r="A3325" s="243">
        <v>97354</v>
      </c>
      <c r="B3325" s="242" t="s">
        <v>2175</v>
      </c>
      <c r="C3325" s="242" t="s">
        <v>187</v>
      </c>
      <c r="D3325" s="244">
        <v>96.94</v>
      </c>
    </row>
    <row r="3326" spans="1:4" x14ac:dyDescent="0.25">
      <c r="A3326" s="243">
        <v>97355</v>
      </c>
      <c r="B3326" s="242" t="s">
        <v>2176</v>
      </c>
      <c r="C3326" s="242" t="s">
        <v>187</v>
      </c>
      <c r="D3326" s="244">
        <v>133.06</v>
      </c>
    </row>
    <row r="3327" spans="1:4" x14ac:dyDescent="0.25">
      <c r="A3327" s="243">
        <v>97356</v>
      </c>
      <c r="B3327" s="242" t="s">
        <v>2177</v>
      </c>
      <c r="C3327" s="242" t="s">
        <v>187</v>
      </c>
      <c r="D3327" s="244">
        <v>67.23</v>
      </c>
    </row>
    <row r="3328" spans="1:4" x14ac:dyDescent="0.25">
      <c r="A3328" s="243">
        <v>97357</v>
      </c>
      <c r="B3328" s="242" t="s">
        <v>2178</v>
      </c>
      <c r="C3328" s="242" t="s">
        <v>187</v>
      </c>
      <c r="D3328" s="244">
        <v>108.33</v>
      </c>
    </row>
    <row r="3329" spans="1:4" x14ac:dyDescent="0.25">
      <c r="A3329" s="243">
        <v>97358</v>
      </c>
      <c r="B3329" s="242" t="s">
        <v>2179</v>
      </c>
      <c r="C3329" s="242" t="s">
        <v>187</v>
      </c>
      <c r="D3329" s="244">
        <v>148.6</v>
      </c>
    </row>
    <row r="3330" spans="1:4" x14ac:dyDescent="0.25">
      <c r="A3330" s="243">
        <v>97498</v>
      </c>
      <c r="B3330" s="242" t="s">
        <v>11628</v>
      </c>
      <c r="C3330" s="242" t="s">
        <v>187</v>
      </c>
      <c r="D3330" s="244">
        <v>49</v>
      </c>
    </row>
    <row r="3331" spans="1:4" x14ac:dyDescent="0.25">
      <c r="A3331" s="243">
        <v>97535</v>
      </c>
      <c r="B3331" s="242" t="s">
        <v>11629</v>
      </c>
      <c r="C3331" s="242" t="s">
        <v>187</v>
      </c>
      <c r="D3331" s="244">
        <v>52.03</v>
      </c>
    </row>
    <row r="3332" spans="1:4" x14ac:dyDescent="0.25">
      <c r="A3332" s="243">
        <v>97536</v>
      </c>
      <c r="B3332" s="242" t="s">
        <v>11630</v>
      </c>
      <c r="C3332" s="242" t="s">
        <v>187</v>
      </c>
      <c r="D3332" s="244">
        <v>58.97</v>
      </c>
    </row>
    <row r="3333" spans="1:4" x14ac:dyDescent="0.25">
      <c r="A3333" s="243">
        <v>100788</v>
      </c>
      <c r="B3333" s="242" t="s">
        <v>11631</v>
      </c>
      <c r="C3333" s="242" t="s">
        <v>239</v>
      </c>
      <c r="D3333" s="244">
        <v>421.89</v>
      </c>
    </row>
    <row r="3334" spans="1:4" x14ac:dyDescent="0.25">
      <c r="A3334" s="243">
        <v>100791</v>
      </c>
      <c r="B3334" s="242" t="s">
        <v>11632</v>
      </c>
      <c r="C3334" s="242" t="s">
        <v>187</v>
      </c>
      <c r="D3334" s="244">
        <v>16.350000000000001</v>
      </c>
    </row>
    <row r="3335" spans="1:4" x14ac:dyDescent="0.25">
      <c r="A3335" s="243">
        <v>100792</v>
      </c>
      <c r="B3335" s="242" t="s">
        <v>11633</v>
      </c>
      <c r="C3335" s="242" t="s">
        <v>187</v>
      </c>
      <c r="D3335" s="244">
        <v>24.55</v>
      </c>
    </row>
    <row r="3336" spans="1:4" x14ac:dyDescent="0.25">
      <c r="A3336" s="243">
        <v>100793</v>
      </c>
      <c r="B3336" s="242" t="s">
        <v>11634</v>
      </c>
      <c r="C3336" s="242" t="s">
        <v>187</v>
      </c>
      <c r="D3336" s="244">
        <v>32.880000000000003</v>
      </c>
    </row>
    <row r="3337" spans="1:4" x14ac:dyDescent="0.25">
      <c r="A3337" s="243">
        <v>100794</v>
      </c>
      <c r="B3337" s="242" t="s">
        <v>11635</v>
      </c>
      <c r="C3337" s="242" t="s">
        <v>187</v>
      </c>
      <c r="D3337" s="244">
        <v>44.72</v>
      </c>
    </row>
    <row r="3338" spans="1:4" x14ac:dyDescent="0.25">
      <c r="A3338" s="243">
        <v>100799</v>
      </c>
      <c r="B3338" s="242" t="s">
        <v>11636</v>
      </c>
      <c r="C3338" s="242" t="s">
        <v>187</v>
      </c>
      <c r="D3338" s="244">
        <v>16.66</v>
      </c>
    </row>
    <row r="3339" spans="1:4" x14ac:dyDescent="0.25">
      <c r="A3339" s="243">
        <v>100800</v>
      </c>
      <c r="B3339" s="242" t="s">
        <v>11637</v>
      </c>
      <c r="C3339" s="242" t="s">
        <v>187</v>
      </c>
      <c r="D3339" s="244">
        <v>24.87</v>
      </c>
    </row>
    <row r="3340" spans="1:4" x14ac:dyDescent="0.25">
      <c r="A3340" s="243">
        <v>100801</v>
      </c>
      <c r="B3340" s="242" t="s">
        <v>11638</v>
      </c>
      <c r="C3340" s="242" t="s">
        <v>187</v>
      </c>
      <c r="D3340" s="244">
        <v>33.19</v>
      </c>
    </row>
    <row r="3341" spans="1:4" x14ac:dyDescent="0.25">
      <c r="A3341" s="243">
        <v>100802</v>
      </c>
      <c r="B3341" s="242" t="s">
        <v>11639</v>
      </c>
      <c r="C3341" s="242" t="s">
        <v>187</v>
      </c>
      <c r="D3341" s="244">
        <v>45.03</v>
      </c>
    </row>
    <row r="3342" spans="1:4" x14ac:dyDescent="0.25">
      <c r="A3342" s="243">
        <v>100803</v>
      </c>
      <c r="B3342" s="242" t="s">
        <v>11640</v>
      </c>
      <c r="C3342" s="242" t="s">
        <v>187</v>
      </c>
      <c r="D3342" s="244">
        <v>15.7</v>
      </c>
    </row>
    <row r="3343" spans="1:4" x14ac:dyDescent="0.25">
      <c r="A3343" s="243">
        <v>100804</v>
      </c>
      <c r="B3343" s="242" t="s">
        <v>11641</v>
      </c>
      <c r="C3343" s="242" t="s">
        <v>187</v>
      </c>
      <c r="D3343" s="244">
        <v>23.78</v>
      </c>
    </row>
    <row r="3344" spans="1:4" x14ac:dyDescent="0.25">
      <c r="A3344" s="243">
        <v>100805</v>
      </c>
      <c r="B3344" s="242" t="s">
        <v>11642</v>
      </c>
      <c r="C3344" s="242" t="s">
        <v>187</v>
      </c>
      <c r="D3344" s="244">
        <v>31.97</v>
      </c>
    </row>
    <row r="3345" spans="1:4" x14ac:dyDescent="0.25">
      <c r="A3345" s="243">
        <v>100806</v>
      </c>
      <c r="B3345" s="242" t="s">
        <v>11643</v>
      </c>
      <c r="C3345" s="242" t="s">
        <v>187</v>
      </c>
      <c r="D3345" s="244">
        <v>43.6</v>
      </c>
    </row>
    <row r="3346" spans="1:4" x14ac:dyDescent="0.25">
      <c r="A3346" s="243">
        <v>100807</v>
      </c>
      <c r="B3346" s="242" t="s">
        <v>11644</v>
      </c>
      <c r="C3346" s="242" t="s">
        <v>187</v>
      </c>
      <c r="D3346" s="244">
        <v>20.32</v>
      </c>
    </row>
    <row r="3347" spans="1:4" x14ac:dyDescent="0.25">
      <c r="A3347" s="243">
        <v>100808</v>
      </c>
      <c r="B3347" s="242" t="s">
        <v>11645</v>
      </c>
      <c r="C3347" s="242" t="s">
        <v>187</v>
      </c>
      <c r="D3347" s="244">
        <v>29.21</v>
      </c>
    </row>
    <row r="3348" spans="1:4" x14ac:dyDescent="0.25">
      <c r="A3348" s="243">
        <v>100809</v>
      </c>
      <c r="B3348" s="242" t="s">
        <v>11646</v>
      </c>
      <c r="C3348" s="242" t="s">
        <v>187</v>
      </c>
      <c r="D3348" s="244">
        <v>38.39</v>
      </c>
    </row>
    <row r="3349" spans="1:4" x14ac:dyDescent="0.25">
      <c r="A3349" s="243">
        <v>100810</v>
      </c>
      <c r="B3349" s="242" t="s">
        <v>11647</v>
      </c>
      <c r="C3349" s="242" t="s">
        <v>187</v>
      </c>
      <c r="D3349" s="244">
        <v>51.42</v>
      </c>
    </row>
    <row r="3350" spans="1:4" x14ac:dyDescent="0.25">
      <c r="A3350" s="243">
        <v>101918</v>
      </c>
      <c r="B3350" s="242" t="s">
        <v>11648</v>
      </c>
      <c r="C3350" s="242" t="s">
        <v>187</v>
      </c>
      <c r="D3350" s="244">
        <v>232.91</v>
      </c>
    </row>
    <row r="3351" spans="1:4" x14ac:dyDescent="0.25">
      <c r="A3351" s="243">
        <v>101919</v>
      </c>
      <c r="B3351" s="242" t="s">
        <v>11649</v>
      </c>
      <c r="C3351" s="242" t="s">
        <v>239</v>
      </c>
      <c r="D3351" s="244">
        <v>256.5</v>
      </c>
    </row>
    <row r="3352" spans="1:4" x14ac:dyDescent="0.25">
      <c r="A3352" s="243">
        <v>101920</v>
      </c>
      <c r="B3352" s="242" t="s">
        <v>11650</v>
      </c>
      <c r="C3352" s="242" t="s">
        <v>239</v>
      </c>
      <c r="D3352" s="244">
        <v>122.58</v>
      </c>
    </row>
    <row r="3353" spans="1:4" x14ac:dyDescent="0.25">
      <c r="A3353" s="243">
        <v>101921</v>
      </c>
      <c r="B3353" s="242" t="s">
        <v>11651</v>
      </c>
      <c r="C3353" s="242" t="s">
        <v>239</v>
      </c>
      <c r="D3353" s="244">
        <v>139.82</v>
      </c>
    </row>
    <row r="3354" spans="1:4" x14ac:dyDescent="0.25">
      <c r="A3354" s="243">
        <v>101922</v>
      </c>
      <c r="B3354" s="242" t="s">
        <v>11652</v>
      </c>
      <c r="C3354" s="242" t="s">
        <v>239</v>
      </c>
      <c r="D3354" s="244">
        <v>139.82</v>
      </c>
    </row>
    <row r="3355" spans="1:4" x14ac:dyDescent="0.25">
      <c r="A3355" s="243">
        <v>101923</v>
      </c>
      <c r="B3355" s="242" t="s">
        <v>11653</v>
      </c>
      <c r="C3355" s="242" t="s">
        <v>239</v>
      </c>
      <c r="D3355" s="244">
        <v>139.82</v>
      </c>
    </row>
    <row r="3356" spans="1:4" x14ac:dyDescent="0.25">
      <c r="A3356" s="243">
        <v>101924</v>
      </c>
      <c r="B3356" s="242" t="s">
        <v>11654</v>
      </c>
      <c r="C3356" s="242" t="s">
        <v>239</v>
      </c>
      <c r="D3356" s="244">
        <v>115.36</v>
      </c>
    </row>
    <row r="3357" spans="1:4" x14ac:dyDescent="0.25">
      <c r="A3357" s="243">
        <v>101925</v>
      </c>
      <c r="B3357" s="242" t="s">
        <v>11655</v>
      </c>
      <c r="C3357" s="242" t="s">
        <v>239</v>
      </c>
      <c r="D3357" s="244">
        <v>192.65</v>
      </c>
    </row>
    <row r="3358" spans="1:4" x14ac:dyDescent="0.25">
      <c r="A3358" s="243">
        <v>101926</v>
      </c>
      <c r="B3358" s="242" t="s">
        <v>11656</v>
      </c>
      <c r="C3358" s="242" t="s">
        <v>239</v>
      </c>
      <c r="D3358" s="244">
        <v>248.49</v>
      </c>
    </row>
    <row r="3359" spans="1:4" x14ac:dyDescent="0.25">
      <c r="A3359" s="243">
        <v>101927</v>
      </c>
      <c r="B3359" s="242" t="s">
        <v>11657</v>
      </c>
      <c r="C3359" s="242" t="s">
        <v>187</v>
      </c>
      <c r="D3359" s="244">
        <v>223.49</v>
      </c>
    </row>
    <row r="3360" spans="1:4" x14ac:dyDescent="0.25">
      <c r="A3360" s="243">
        <v>101928</v>
      </c>
      <c r="B3360" s="242" t="s">
        <v>11658</v>
      </c>
      <c r="C3360" s="242" t="s">
        <v>239</v>
      </c>
      <c r="D3360" s="244">
        <v>260.10000000000002</v>
      </c>
    </row>
    <row r="3361" spans="1:4" x14ac:dyDescent="0.25">
      <c r="A3361" s="243">
        <v>101929</v>
      </c>
      <c r="B3361" s="242" t="s">
        <v>11659</v>
      </c>
      <c r="C3361" s="242" t="s">
        <v>239</v>
      </c>
      <c r="D3361" s="244">
        <v>126.18</v>
      </c>
    </row>
    <row r="3362" spans="1:4" x14ac:dyDescent="0.25">
      <c r="A3362" s="243">
        <v>101930</v>
      </c>
      <c r="B3362" s="242" t="s">
        <v>11660</v>
      </c>
      <c r="C3362" s="242" t="s">
        <v>239</v>
      </c>
      <c r="D3362" s="244">
        <v>143.41999999999999</v>
      </c>
    </row>
    <row r="3363" spans="1:4" x14ac:dyDescent="0.25">
      <c r="A3363" s="243">
        <v>101931</v>
      </c>
      <c r="B3363" s="242" t="s">
        <v>11661</v>
      </c>
      <c r="C3363" s="242" t="s">
        <v>239</v>
      </c>
      <c r="D3363" s="244">
        <v>143.41999999999999</v>
      </c>
    </row>
    <row r="3364" spans="1:4" x14ac:dyDescent="0.25">
      <c r="A3364" s="243">
        <v>101932</v>
      </c>
      <c r="B3364" s="242" t="s">
        <v>11662</v>
      </c>
      <c r="C3364" s="242" t="s">
        <v>239</v>
      </c>
      <c r="D3364" s="244">
        <v>143.41999999999999</v>
      </c>
    </row>
    <row r="3365" spans="1:4" x14ac:dyDescent="0.25">
      <c r="A3365" s="243">
        <v>101933</v>
      </c>
      <c r="B3365" s="242" t="s">
        <v>11663</v>
      </c>
      <c r="C3365" s="242" t="s">
        <v>239</v>
      </c>
      <c r="D3365" s="244">
        <v>118.96</v>
      </c>
    </row>
    <row r="3366" spans="1:4" x14ac:dyDescent="0.25">
      <c r="A3366" s="243">
        <v>101934</v>
      </c>
      <c r="B3366" s="242" t="s">
        <v>11664</v>
      </c>
      <c r="C3366" s="242" t="s">
        <v>239</v>
      </c>
      <c r="D3366" s="244">
        <v>198.07</v>
      </c>
    </row>
    <row r="3367" spans="1:4" x14ac:dyDescent="0.25">
      <c r="A3367" s="243">
        <v>101935</v>
      </c>
      <c r="B3367" s="242" t="s">
        <v>11665</v>
      </c>
      <c r="C3367" s="242" t="s">
        <v>239</v>
      </c>
      <c r="D3367" s="244">
        <v>255.7</v>
      </c>
    </row>
    <row r="3368" spans="1:4" x14ac:dyDescent="0.25">
      <c r="A3368" s="243">
        <v>89358</v>
      </c>
      <c r="B3368" s="242" t="s">
        <v>2180</v>
      </c>
      <c r="C3368" s="242" t="s">
        <v>239</v>
      </c>
      <c r="D3368" s="244">
        <v>5.51</v>
      </c>
    </row>
    <row r="3369" spans="1:4" x14ac:dyDescent="0.25">
      <c r="A3369" s="243">
        <v>89359</v>
      </c>
      <c r="B3369" s="242" t="s">
        <v>2181</v>
      </c>
      <c r="C3369" s="242" t="s">
        <v>239</v>
      </c>
      <c r="D3369" s="244">
        <v>5.87</v>
      </c>
    </row>
    <row r="3370" spans="1:4" x14ac:dyDescent="0.25">
      <c r="A3370" s="243">
        <v>89360</v>
      </c>
      <c r="B3370" s="242" t="s">
        <v>2182</v>
      </c>
      <c r="C3370" s="242" t="s">
        <v>239</v>
      </c>
      <c r="D3370" s="244">
        <v>7.34</v>
      </c>
    </row>
    <row r="3371" spans="1:4" x14ac:dyDescent="0.25">
      <c r="A3371" s="243">
        <v>89361</v>
      </c>
      <c r="B3371" s="242" t="s">
        <v>2183</v>
      </c>
      <c r="C3371" s="242" t="s">
        <v>239</v>
      </c>
      <c r="D3371" s="244">
        <v>6.76</v>
      </c>
    </row>
    <row r="3372" spans="1:4" x14ac:dyDescent="0.25">
      <c r="A3372" s="243">
        <v>89362</v>
      </c>
      <c r="B3372" s="242" t="s">
        <v>2184</v>
      </c>
      <c r="C3372" s="242" t="s">
        <v>239</v>
      </c>
      <c r="D3372" s="244">
        <v>6.6</v>
      </c>
    </row>
    <row r="3373" spans="1:4" x14ac:dyDescent="0.25">
      <c r="A3373" s="243">
        <v>89363</v>
      </c>
      <c r="B3373" s="242" t="s">
        <v>2185</v>
      </c>
      <c r="C3373" s="242" t="s">
        <v>239</v>
      </c>
      <c r="D3373" s="244">
        <v>7.36</v>
      </c>
    </row>
    <row r="3374" spans="1:4" x14ac:dyDescent="0.25">
      <c r="A3374" s="243">
        <v>89364</v>
      </c>
      <c r="B3374" s="242" t="s">
        <v>2186</v>
      </c>
      <c r="C3374" s="242" t="s">
        <v>239</v>
      </c>
      <c r="D3374" s="244">
        <v>8.92</v>
      </c>
    </row>
    <row r="3375" spans="1:4" x14ac:dyDescent="0.25">
      <c r="A3375" s="243">
        <v>89365</v>
      </c>
      <c r="B3375" s="242" t="s">
        <v>2187</v>
      </c>
      <c r="C3375" s="242" t="s">
        <v>239</v>
      </c>
      <c r="D3375" s="244">
        <v>8.2200000000000006</v>
      </c>
    </row>
    <row r="3376" spans="1:4" x14ac:dyDescent="0.25">
      <c r="A3376" s="243">
        <v>89366</v>
      </c>
      <c r="B3376" s="242" t="s">
        <v>2188</v>
      </c>
      <c r="C3376" s="242" t="s">
        <v>239</v>
      </c>
      <c r="D3376" s="244">
        <v>13.04</v>
      </c>
    </row>
    <row r="3377" spans="1:4" x14ac:dyDescent="0.25">
      <c r="A3377" s="243">
        <v>89367</v>
      </c>
      <c r="B3377" s="242" t="s">
        <v>2189</v>
      </c>
      <c r="C3377" s="242" t="s">
        <v>239</v>
      </c>
      <c r="D3377" s="244">
        <v>9.36</v>
      </c>
    </row>
    <row r="3378" spans="1:4" x14ac:dyDescent="0.25">
      <c r="A3378" s="243">
        <v>89368</v>
      </c>
      <c r="B3378" s="242" t="s">
        <v>2190</v>
      </c>
      <c r="C3378" s="242" t="s">
        <v>239</v>
      </c>
      <c r="D3378" s="244">
        <v>11.48</v>
      </c>
    </row>
    <row r="3379" spans="1:4" x14ac:dyDescent="0.25">
      <c r="A3379" s="243">
        <v>89369</v>
      </c>
      <c r="B3379" s="242" t="s">
        <v>2191</v>
      </c>
      <c r="C3379" s="242" t="s">
        <v>239</v>
      </c>
      <c r="D3379" s="244">
        <v>14.1</v>
      </c>
    </row>
    <row r="3380" spans="1:4" x14ac:dyDescent="0.25">
      <c r="A3380" s="243">
        <v>89370</v>
      </c>
      <c r="B3380" s="242" t="s">
        <v>2192</v>
      </c>
      <c r="C3380" s="242" t="s">
        <v>239</v>
      </c>
      <c r="D3380" s="244">
        <v>11.03</v>
      </c>
    </row>
    <row r="3381" spans="1:4" x14ac:dyDescent="0.25">
      <c r="A3381" s="243">
        <v>89371</v>
      </c>
      <c r="B3381" s="242" t="s">
        <v>2193</v>
      </c>
      <c r="C3381" s="242" t="s">
        <v>239</v>
      </c>
      <c r="D3381" s="244">
        <v>4.28</v>
      </c>
    </row>
    <row r="3382" spans="1:4" x14ac:dyDescent="0.25">
      <c r="A3382" s="243">
        <v>89372</v>
      </c>
      <c r="B3382" s="242" t="s">
        <v>2194</v>
      </c>
      <c r="C3382" s="242" t="s">
        <v>239</v>
      </c>
      <c r="D3382" s="244">
        <v>11.27</v>
      </c>
    </row>
    <row r="3383" spans="1:4" x14ac:dyDescent="0.25">
      <c r="A3383" s="243">
        <v>89373</v>
      </c>
      <c r="B3383" s="242" t="s">
        <v>2195</v>
      </c>
      <c r="C3383" s="242" t="s">
        <v>239</v>
      </c>
      <c r="D3383" s="244">
        <v>4.92</v>
      </c>
    </row>
    <row r="3384" spans="1:4" x14ac:dyDescent="0.25">
      <c r="A3384" s="243">
        <v>89374</v>
      </c>
      <c r="B3384" s="242" t="s">
        <v>2196</v>
      </c>
      <c r="C3384" s="242" t="s">
        <v>239</v>
      </c>
      <c r="D3384" s="244">
        <v>8.7100000000000009</v>
      </c>
    </row>
    <row r="3385" spans="1:4" x14ac:dyDescent="0.25">
      <c r="A3385" s="243">
        <v>89375</v>
      </c>
      <c r="B3385" s="242" t="s">
        <v>2197</v>
      </c>
      <c r="C3385" s="242" t="s">
        <v>239</v>
      </c>
      <c r="D3385" s="244">
        <v>11</v>
      </c>
    </row>
    <row r="3386" spans="1:4" x14ac:dyDescent="0.25">
      <c r="A3386" s="243">
        <v>89376</v>
      </c>
      <c r="B3386" s="242" t="s">
        <v>2198</v>
      </c>
      <c r="C3386" s="242" t="s">
        <v>239</v>
      </c>
      <c r="D3386" s="244">
        <v>4.3499999999999996</v>
      </c>
    </row>
    <row r="3387" spans="1:4" x14ac:dyDescent="0.25">
      <c r="A3387" s="243">
        <v>89377</v>
      </c>
      <c r="B3387" s="242" t="s">
        <v>2199</v>
      </c>
      <c r="C3387" s="242" t="s">
        <v>239</v>
      </c>
      <c r="D3387" s="244">
        <v>7.73</v>
      </c>
    </row>
    <row r="3388" spans="1:4" x14ac:dyDescent="0.25">
      <c r="A3388" s="243">
        <v>89378</v>
      </c>
      <c r="B3388" s="242" t="s">
        <v>2200</v>
      </c>
      <c r="C3388" s="242" t="s">
        <v>239</v>
      </c>
      <c r="D3388" s="244">
        <v>5.09</v>
      </c>
    </row>
    <row r="3389" spans="1:4" x14ac:dyDescent="0.25">
      <c r="A3389" s="243">
        <v>89379</v>
      </c>
      <c r="B3389" s="242" t="s">
        <v>2201</v>
      </c>
      <c r="C3389" s="242" t="s">
        <v>239</v>
      </c>
      <c r="D3389" s="244">
        <v>14.41</v>
      </c>
    </row>
    <row r="3390" spans="1:4" x14ac:dyDescent="0.25">
      <c r="A3390" s="243">
        <v>89380</v>
      </c>
      <c r="B3390" s="242" t="s">
        <v>2202</v>
      </c>
      <c r="C3390" s="242" t="s">
        <v>239</v>
      </c>
      <c r="D3390" s="244">
        <v>7.96</v>
      </c>
    </row>
    <row r="3391" spans="1:4" x14ac:dyDescent="0.25">
      <c r="A3391" s="243">
        <v>89381</v>
      </c>
      <c r="B3391" s="242" t="s">
        <v>2203</v>
      </c>
      <c r="C3391" s="242" t="s">
        <v>239</v>
      </c>
      <c r="D3391" s="244">
        <v>10.99</v>
      </c>
    </row>
    <row r="3392" spans="1:4" x14ac:dyDescent="0.25">
      <c r="A3392" s="243">
        <v>89382</v>
      </c>
      <c r="B3392" s="242" t="s">
        <v>2204</v>
      </c>
      <c r="C3392" s="242" t="s">
        <v>239</v>
      </c>
      <c r="D3392" s="244">
        <v>13.12</v>
      </c>
    </row>
    <row r="3393" spans="1:4" x14ac:dyDescent="0.25">
      <c r="A3393" s="243">
        <v>89383</v>
      </c>
      <c r="B3393" s="242" t="s">
        <v>2205</v>
      </c>
      <c r="C3393" s="242" t="s">
        <v>239</v>
      </c>
      <c r="D3393" s="244">
        <v>5.19</v>
      </c>
    </row>
    <row r="3394" spans="1:4" x14ac:dyDescent="0.25">
      <c r="A3394" s="243">
        <v>89384</v>
      </c>
      <c r="B3394" s="242" t="s">
        <v>2206</v>
      </c>
      <c r="C3394" s="242" t="s">
        <v>239</v>
      </c>
      <c r="D3394" s="244">
        <v>11.14</v>
      </c>
    </row>
    <row r="3395" spans="1:4" x14ac:dyDescent="0.25">
      <c r="A3395" s="243">
        <v>89385</v>
      </c>
      <c r="B3395" s="242" t="s">
        <v>2207</v>
      </c>
      <c r="C3395" s="242" t="s">
        <v>239</v>
      </c>
      <c r="D3395" s="244">
        <v>5.93</v>
      </c>
    </row>
    <row r="3396" spans="1:4" x14ac:dyDescent="0.25">
      <c r="A3396" s="243">
        <v>89386</v>
      </c>
      <c r="B3396" s="242" t="s">
        <v>2208</v>
      </c>
      <c r="C3396" s="242" t="s">
        <v>239</v>
      </c>
      <c r="D3396" s="244">
        <v>7.23</v>
      </c>
    </row>
    <row r="3397" spans="1:4" x14ac:dyDescent="0.25">
      <c r="A3397" s="243">
        <v>89387</v>
      </c>
      <c r="B3397" s="242" t="s">
        <v>2209</v>
      </c>
      <c r="C3397" s="242" t="s">
        <v>239</v>
      </c>
      <c r="D3397" s="244">
        <v>29.47</v>
      </c>
    </row>
    <row r="3398" spans="1:4" x14ac:dyDescent="0.25">
      <c r="A3398" s="243">
        <v>89388</v>
      </c>
      <c r="B3398" s="242" t="s">
        <v>2210</v>
      </c>
      <c r="C3398" s="242" t="s">
        <v>239</v>
      </c>
      <c r="D3398" s="244">
        <v>9.75</v>
      </c>
    </row>
    <row r="3399" spans="1:4" x14ac:dyDescent="0.25">
      <c r="A3399" s="243">
        <v>89389</v>
      </c>
      <c r="B3399" s="242" t="s">
        <v>2211</v>
      </c>
      <c r="C3399" s="242" t="s">
        <v>239</v>
      </c>
      <c r="D3399" s="244">
        <v>10.61</v>
      </c>
    </row>
    <row r="3400" spans="1:4" x14ac:dyDescent="0.25">
      <c r="A3400" s="243">
        <v>89390</v>
      </c>
      <c r="B3400" s="242" t="s">
        <v>2212</v>
      </c>
      <c r="C3400" s="242" t="s">
        <v>239</v>
      </c>
      <c r="D3400" s="244">
        <v>19.77</v>
      </c>
    </row>
    <row r="3401" spans="1:4" x14ac:dyDescent="0.25">
      <c r="A3401" s="243">
        <v>89391</v>
      </c>
      <c r="B3401" s="242" t="s">
        <v>2213</v>
      </c>
      <c r="C3401" s="242" t="s">
        <v>239</v>
      </c>
      <c r="D3401" s="244">
        <v>7.13</v>
      </c>
    </row>
    <row r="3402" spans="1:4" x14ac:dyDescent="0.25">
      <c r="A3402" s="243">
        <v>89392</v>
      </c>
      <c r="B3402" s="242" t="s">
        <v>2214</v>
      </c>
      <c r="C3402" s="242" t="s">
        <v>239</v>
      </c>
      <c r="D3402" s="244">
        <v>23.6</v>
      </c>
    </row>
    <row r="3403" spans="1:4" x14ac:dyDescent="0.25">
      <c r="A3403" s="243">
        <v>89393</v>
      </c>
      <c r="B3403" s="242" t="s">
        <v>2215</v>
      </c>
      <c r="C3403" s="242" t="s">
        <v>239</v>
      </c>
      <c r="D3403" s="244">
        <v>7.77</v>
      </c>
    </row>
    <row r="3404" spans="1:4" x14ac:dyDescent="0.25">
      <c r="A3404" s="243">
        <v>89394</v>
      </c>
      <c r="B3404" s="242" t="s">
        <v>2216</v>
      </c>
      <c r="C3404" s="242" t="s">
        <v>239</v>
      </c>
      <c r="D3404" s="244">
        <v>16.5</v>
      </c>
    </row>
    <row r="3405" spans="1:4" x14ac:dyDescent="0.25">
      <c r="A3405" s="243">
        <v>89395</v>
      </c>
      <c r="B3405" s="242" t="s">
        <v>2217</v>
      </c>
      <c r="C3405" s="242" t="s">
        <v>239</v>
      </c>
      <c r="D3405" s="244">
        <v>9.34</v>
      </c>
    </row>
    <row r="3406" spans="1:4" x14ac:dyDescent="0.25">
      <c r="A3406" s="243">
        <v>89396</v>
      </c>
      <c r="B3406" s="242" t="s">
        <v>2218</v>
      </c>
      <c r="C3406" s="242" t="s">
        <v>239</v>
      </c>
      <c r="D3406" s="244">
        <v>16.8</v>
      </c>
    </row>
    <row r="3407" spans="1:4" x14ac:dyDescent="0.25">
      <c r="A3407" s="243">
        <v>89397</v>
      </c>
      <c r="B3407" s="242" t="s">
        <v>2219</v>
      </c>
      <c r="C3407" s="242" t="s">
        <v>239</v>
      </c>
      <c r="D3407" s="244">
        <v>11.33</v>
      </c>
    </row>
    <row r="3408" spans="1:4" x14ac:dyDescent="0.25">
      <c r="A3408" s="243">
        <v>89398</v>
      </c>
      <c r="B3408" s="242" t="s">
        <v>2220</v>
      </c>
      <c r="C3408" s="242" t="s">
        <v>239</v>
      </c>
      <c r="D3408" s="244">
        <v>13.99</v>
      </c>
    </row>
    <row r="3409" spans="1:4" x14ac:dyDescent="0.25">
      <c r="A3409" s="243">
        <v>89399</v>
      </c>
      <c r="B3409" s="242" t="s">
        <v>2221</v>
      </c>
      <c r="C3409" s="242" t="s">
        <v>239</v>
      </c>
      <c r="D3409" s="244">
        <v>26.66</v>
      </c>
    </row>
    <row r="3410" spans="1:4" x14ac:dyDescent="0.25">
      <c r="A3410" s="243">
        <v>89400</v>
      </c>
      <c r="B3410" s="242" t="s">
        <v>2222</v>
      </c>
      <c r="C3410" s="242" t="s">
        <v>239</v>
      </c>
      <c r="D3410" s="244">
        <v>15.97</v>
      </c>
    </row>
    <row r="3411" spans="1:4" x14ac:dyDescent="0.25">
      <c r="A3411" s="243">
        <v>89404</v>
      </c>
      <c r="B3411" s="242" t="s">
        <v>2223</v>
      </c>
      <c r="C3411" s="242" t="s">
        <v>239</v>
      </c>
      <c r="D3411" s="244">
        <v>3.85</v>
      </c>
    </row>
    <row r="3412" spans="1:4" x14ac:dyDescent="0.25">
      <c r="A3412" s="243">
        <v>89405</v>
      </c>
      <c r="B3412" s="242" t="s">
        <v>2224</v>
      </c>
      <c r="C3412" s="242" t="s">
        <v>239</v>
      </c>
      <c r="D3412" s="244">
        <v>4.21</v>
      </c>
    </row>
    <row r="3413" spans="1:4" x14ac:dyDescent="0.25">
      <c r="A3413" s="243">
        <v>89406</v>
      </c>
      <c r="B3413" s="242" t="s">
        <v>2225</v>
      </c>
      <c r="C3413" s="242" t="s">
        <v>239</v>
      </c>
      <c r="D3413" s="244">
        <v>5.68</v>
      </c>
    </row>
    <row r="3414" spans="1:4" x14ac:dyDescent="0.25">
      <c r="A3414" s="243">
        <v>89407</v>
      </c>
      <c r="B3414" s="242" t="s">
        <v>2226</v>
      </c>
      <c r="C3414" s="242" t="s">
        <v>239</v>
      </c>
      <c r="D3414" s="244">
        <v>5.0999999999999996</v>
      </c>
    </row>
    <row r="3415" spans="1:4" x14ac:dyDescent="0.25">
      <c r="A3415" s="243">
        <v>89408</v>
      </c>
      <c r="B3415" s="242" t="s">
        <v>2227</v>
      </c>
      <c r="C3415" s="242" t="s">
        <v>239</v>
      </c>
      <c r="D3415" s="244">
        <v>4.6900000000000004</v>
      </c>
    </row>
    <row r="3416" spans="1:4" x14ac:dyDescent="0.25">
      <c r="A3416" s="243">
        <v>89409</v>
      </c>
      <c r="B3416" s="242" t="s">
        <v>2228</v>
      </c>
      <c r="C3416" s="242" t="s">
        <v>239</v>
      </c>
      <c r="D3416" s="244">
        <v>5.45</v>
      </c>
    </row>
    <row r="3417" spans="1:4" x14ac:dyDescent="0.25">
      <c r="A3417" s="243">
        <v>89410</v>
      </c>
      <c r="B3417" s="242" t="s">
        <v>2229</v>
      </c>
      <c r="C3417" s="242" t="s">
        <v>239</v>
      </c>
      <c r="D3417" s="244">
        <v>7.01</v>
      </c>
    </row>
    <row r="3418" spans="1:4" x14ac:dyDescent="0.25">
      <c r="A3418" s="243">
        <v>89411</v>
      </c>
      <c r="B3418" s="242" t="s">
        <v>2230</v>
      </c>
      <c r="C3418" s="242" t="s">
        <v>239</v>
      </c>
      <c r="D3418" s="244">
        <v>6.31</v>
      </c>
    </row>
    <row r="3419" spans="1:4" x14ac:dyDescent="0.25">
      <c r="A3419" s="243">
        <v>89412</v>
      </c>
      <c r="B3419" s="242" t="s">
        <v>2231</v>
      </c>
      <c r="C3419" s="242" t="s">
        <v>239</v>
      </c>
      <c r="D3419" s="244">
        <v>7.26</v>
      </c>
    </row>
    <row r="3420" spans="1:4" x14ac:dyDescent="0.25">
      <c r="A3420" s="243">
        <v>89413</v>
      </c>
      <c r="B3420" s="242" t="s">
        <v>2232</v>
      </c>
      <c r="C3420" s="242" t="s">
        <v>239</v>
      </c>
      <c r="D3420" s="244">
        <v>7.05</v>
      </c>
    </row>
    <row r="3421" spans="1:4" x14ac:dyDescent="0.25">
      <c r="A3421" s="243">
        <v>89414</v>
      </c>
      <c r="B3421" s="242" t="s">
        <v>2233</v>
      </c>
      <c r="C3421" s="242" t="s">
        <v>239</v>
      </c>
      <c r="D3421" s="244">
        <v>9.17</v>
      </c>
    </row>
    <row r="3422" spans="1:4" x14ac:dyDescent="0.25">
      <c r="A3422" s="243">
        <v>89415</v>
      </c>
      <c r="B3422" s="242" t="s">
        <v>2234</v>
      </c>
      <c r="C3422" s="242" t="s">
        <v>239</v>
      </c>
      <c r="D3422" s="244">
        <v>11.79</v>
      </c>
    </row>
    <row r="3423" spans="1:4" x14ac:dyDescent="0.25">
      <c r="A3423" s="243">
        <v>89416</v>
      </c>
      <c r="B3423" s="242" t="s">
        <v>2235</v>
      </c>
      <c r="C3423" s="242" t="s">
        <v>239</v>
      </c>
      <c r="D3423" s="244">
        <v>8.7200000000000006</v>
      </c>
    </row>
    <row r="3424" spans="1:4" x14ac:dyDescent="0.25">
      <c r="A3424" s="243">
        <v>89417</v>
      </c>
      <c r="B3424" s="242" t="s">
        <v>2236</v>
      </c>
      <c r="C3424" s="242" t="s">
        <v>239</v>
      </c>
      <c r="D3424" s="244">
        <v>3.19</v>
      </c>
    </row>
    <row r="3425" spans="1:4" x14ac:dyDescent="0.25">
      <c r="A3425" s="243">
        <v>89418</v>
      </c>
      <c r="B3425" s="242" t="s">
        <v>2237</v>
      </c>
      <c r="C3425" s="242" t="s">
        <v>239</v>
      </c>
      <c r="D3425" s="244">
        <v>10.18</v>
      </c>
    </row>
    <row r="3426" spans="1:4" x14ac:dyDescent="0.25">
      <c r="A3426" s="243">
        <v>89419</v>
      </c>
      <c r="B3426" s="242" t="s">
        <v>2238</v>
      </c>
      <c r="C3426" s="242" t="s">
        <v>239</v>
      </c>
      <c r="D3426" s="244">
        <v>3.83</v>
      </c>
    </row>
    <row r="3427" spans="1:4" x14ac:dyDescent="0.25">
      <c r="A3427" s="243">
        <v>89420</v>
      </c>
      <c r="B3427" s="242" t="s">
        <v>2239</v>
      </c>
      <c r="C3427" s="242" t="s">
        <v>239</v>
      </c>
      <c r="D3427" s="244">
        <v>7.62</v>
      </c>
    </row>
    <row r="3428" spans="1:4" x14ac:dyDescent="0.25">
      <c r="A3428" s="243">
        <v>89421</v>
      </c>
      <c r="B3428" s="242" t="s">
        <v>2240</v>
      </c>
      <c r="C3428" s="242" t="s">
        <v>239</v>
      </c>
      <c r="D3428" s="244">
        <v>9.91</v>
      </c>
    </row>
    <row r="3429" spans="1:4" x14ac:dyDescent="0.25">
      <c r="A3429" s="243">
        <v>89422</v>
      </c>
      <c r="B3429" s="242" t="s">
        <v>2241</v>
      </c>
      <c r="C3429" s="242" t="s">
        <v>239</v>
      </c>
      <c r="D3429" s="244">
        <v>3.26</v>
      </c>
    </row>
    <row r="3430" spans="1:4" x14ac:dyDescent="0.25">
      <c r="A3430" s="243">
        <v>89423</v>
      </c>
      <c r="B3430" s="242" t="s">
        <v>2242</v>
      </c>
      <c r="C3430" s="242" t="s">
        <v>239</v>
      </c>
      <c r="D3430" s="244">
        <v>7.15</v>
      </c>
    </row>
    <row r="3431" spans="1:4" x14ac:dyDescent="0.25">
      <c r="A3431" s="243">
        <v>89424</v>
      </c>
      <c r="B3431" s="242" t="s">
        <v>2243</v>
      </c>
      <c r="C3431" s="242" t="s">
        <v>239</v>
      </c>
      <c r="D3431" s="244">
        <v>3.8</v>
      </c>
    </row>
    <row r="3432" spans="1:4" x14ac:dyDescent="0.25">
      <c r="A3432" s="243">
        <v>89425</v>
      </c>
      <c r="B3432" s="242" t="s">
        <v>2244</v>
      </c>
      <c r="C3432" s="242" t="s">
        <v>239</v>
      </c>
      <c r="D3432" s="244">
        <v>13.12</v>
      </c>
    </row>
    <row r="3433" spans="1:4" x14ac:dyDescent="0.25">
      <c r="A3433" s="243">
        <v>89426</v>
      </c>
      <c r="B3433" s="242" t="s">
        <v>2245</v>
      </c>
      <c r="C3433" s="242" t="s">
        <v>239</v>
      </c>
      <c r="D3433" s="244">
        <v>6.67</v>
      </c>
    </row>
    <row r="3434" spans="1:4" x14ac:dyDescent="0.25">
      <c r="A3434" s="243">
        <v>89427</v>
      </c>
      <c r="B3434" s="242" t="s">
        <v>2246</v>
      </c>
      <c r="C3434" s="242" t="s">
        <v>239</v>
      </c>
      <c r="D3434" s="244">
        <v>9.6999999999999993</v>
      </c>
    </row>
    <row r="3435" spans="1:4" x14ac:dyDescent="0.25">
      <c r="A3435" s="243">
        <v>89428</v>
      </c>
      <c r="B3435" s="242" t="s">
        <v>2247</v>
      </c>
      <c r="C3435" s="242" t="s">
        <v>239</v>
      </c>
      <c r="D3435" s="244">
        <v>11.83</v>
      </c>
    </row>
    <row r="3436" spans="1:4" x14ac:dyDescent="0.25">
      <c r="A3436" s="243">
        <v>89429</v>
      </c>
      <c r="B3436" s="242" t="s">
        <v>2248</v>
      </c>
      <c r="C3436" s="242" t="s">
        <v>239</v>
      </c>
      <c r="D3436" s="244">
        <v>3.9</v>
      </c>
    </row>
    <row r="3437" spans="1:4" x14ac:dyDescent="0.25">
      <c r="A3437" s="243">
        <v>89430</v>
      </c>
      <c r="B3437" s="242" t="s">
        <v>2249</v>
      </c>
      <c r="C3437" s="242" t="s">
        <v>239</v>
      </c>
      <c r="D3437" s="244">
        <v>9.85</v>
      </c>
    </row>
    <row r="3438" spans="1:4" x14ac:dyDescent="0.25">
      <c r="A3438" s="243">
        <v>89431</v>
      </c>
      <c r="B3438" s="242" t="s">
        <v>2250</v>
      </c>
      <c r="C3438" s="242" t="s">
        <v>239</v>
      </c>
      <c r="D3438" s="244">
        <v>5.67</v>
      </c>
    </row>
    <row r="3439" spans="1:4" x14ac:dyDescent="0.25">
      <c r="A3439" s="243">
        <v>89432</v>
      </c>
      <c r="B3439" s="242" t="s">
        <v>2251</v>
      </c>
      <c r="C3439" s="242" t="s">
        <v>239</v>
      </c>
      <c r="D3439" s="244">
        <v>27.91</v>
      </c>
    </row>
    <row r="3440" spans="1:4" x14ac:dyDescent="0.25">
      <c r="A3440" s="243">
        <v>89433</v>
      </c>
      <c r="B3440" s="242" t="s">
        <v>2252</v>
      </c>
      <c r="C3440" s="242" t="s">
        <v>239</v>
      </c>
      <c r="D3440" s="244">
        <v>8.19</v>
      </c>
    </row>
    <row r="3441" spans="1:4" x14ac:dyDescent="0.25">
      <c r="A3441" s="243">
        <v>89434</v>
      </c>
      <c r="B3441" s="242" t="s">
        <v>2253</v>
      </c>
      <c r="C3441" s="242" t="s">
        <v>239</v>
      </c>
      <c r="D3441" s="244">
        <v>9.0500000000000007</v>
      </c>
    </row>
    <row r="3442" spans="1:4" x14ac:dyDescent="0.25">
      <c r="A3442" s="243">
        <v>89435</v>
      </c>
      <c r="B3442" s="242" t="s">
        <v>2254</v>
      </c>
      <c r="C3442" s="242" t="s">
        <v>239</v>
      </c>
      <c r="D3442" s="244">
        <v>18.21</v>
      </c>
    </row>
    <row r="3443" spans="1:4" x14ac:dyDescent="0.25">
      <c r="A3443" s="243">
        <v>89436</v>
      </c>
      <c r="B3443" s="242" t="s">
        <v>2255</v>
      </c>
      <c r="C3443" s="242" t="s">
        <v>239</v>
      </c>
      <c r="D3443" s="244">
        <v>5.57</v>
      </c>
    </row>
    <row r="3444" spans="1:4" x14ac:dyDescent="0.25">
      <c r="A3444" s="243">
        <v>89437</v>
      </c>
      <c r="B3444" s="242" t="s">
        <v>2256</v>
      </c>
      <c r="C3444" s="242" t="s">
        <v>239</v>
      </c>
      <c r="D3444" s="244">
        <v>22.04</v>
      </c>
    </row>
    <row r="3445" spans="1:4" x14ac:dyDescent="0.25">
      <c r="A3445" s="243">
        <v>89438</v>
      </c>
      <c r="B3445" s="242" t="s">
        <v>2257</v>
      </c>
      <c r="C3445" s="242" t="s">
        <v>239</v>
      </c>
      <c r="D3445" s="244">
        <v>5.56</v>
      </c>
    </row>
    <row r="3446" spans="1:4" x14ac:dyDescent="0.25">
      <c r="A3446" s="243">
        <v>89439</v>
      </c>
      <c r="B3446" s="242" t="s">
        <v>2258</v>
      </c>
      <c r="C3446" s="242" t="s">
        <v>239</v>
      </c>
      <c r="D3446" s="244">
        <v>7.56</v>
      </c>
    </row>
    <row r="3447" spans="1:4" x14ac:dyDescent="0.25">
      <c r="A3447" s="243">
        <v>89440</v>
      </c>
      <c r="B3447" s="242" t="s">
        <v>2259</v>
      </c>
      <c r="C3447" s="242" t="s">
        <v>239</v>
      </c>
      <c r="D3447" s="244">
        <v>6.77</v>
      </c>
    </row>
    <row r="3448" spans="1:4" x14ac:dyDescent="0.25">
      <c r="A3448" s="243">
        <v>89441</v>
      </c>
      <c r="B3448" s="242" t="s">
        <v>2260</v>
      </c>
      <c r="C3448" s="242" t="s">
        <v>239</v>
      </c>
      <c r="D3448" s="244">
        <v>14.23</v>
      </c>
    </row>
    <row r="3449" spans="1:4" x14ac:dyDescent="0.25">
      <c r="A3449" s="243">
        <v>89442</v>
      </c>
      <c r="B3449" s="242" t="s">
        <v>2261</v>
      </c>
      <c r="C3449" s="242" t="s">
        <v>239</v>
      </c>
      <c r="D3449" s="244">
        <v>8.76</v>
      </c>
    </row>
    <row r="3450" spans="1:4" x14ac:dyDescent="0.25">
      <c r="A3450" s="243">
        <v>89443</v>
      </c>
      <c r="B3450" s="242" t="s">
        <v>2262</v>
      </c>
      <c r="C3450" s="242" t="s">
        <v>239</v>
      </c>
      <c r="D3450" s="244">
        <v>10.95</v>
      </c>
    </row>
    <row r="3451" spans="1:4" x14ac:dyDescent="0.25">
      <c r="A3451" s="243">
        <v>89444</v>
      </c>
      <c r="B3451" s="242" t="s">
        <v>2263</v>
      </c>
      <c r="C3451" s="242" t="s">
        <v>239</v>
      </c>
      <c r="D3451" s="244">
        <v>23.62</v>
      </c>
    </row>
    <row r="3452" spans="1:4" x14ac:dyDescent="0.25">
      <c r="A3452" s="243">
        <v>89445</v>
      </c>
      <c r="B3452" s="242" t="s">
        <v>2264</v>
      </c>
      <c r="C3452" s="242" t="s">
        <v>239</v>
      </c>
      <c r="D3452" s="244">
        <v>12.93</v>
      </c>
    </row>
    <row r="3453" spans="1:4" x14ac:dyDescent="0.25">
      <c r="A3453" s="243">
        <v>89481</v>
      </c>
      <c r="B3453" s="242" t="s">
        <v>2265</v>
      </c>
      <c r="C3453" s="242" t="s">
        <v>239</v>
      </c>
      <c r="D3453" s="244">
        <v>3.71</v>
      </c>
    </row>
    <row r="3454" spans="1:4" x14ac:dyDescent="0.25">
      <c r="A3454" s="243">
        <v>89485</v>
      </c>
      <c r="B3454" s="242" t="s">
        <v>2266</v>
      </c>
      <c r="C3454" s="242" t="s">
        <v>239</v>
      </c>
      <c r="D3454" s="244">
        <v>4.47</v>
      </c>
    </row>
    <row r="3455" spans="1:4" x14ac:dyDescent="0.25">
      <c r="A3455" s="243">
        <v>89489</v>
      </c>
      <c r="B3455" s="242" t="s">
        <v>2267</v>
      </c>
      <c r="C3455" s="242" t="s">
        <v>239</v>
      </c>
      <c r="D3455" s="244">
        <v>6.03</v>
      </c>
    </row>
    <row r="3456" spans="1:4" x14ac:dyDescent="0.25">
      <c r="A3456" s="243">
        <v>89490</v>
      </c>
      <c r="B3456" s="242" t="s">
        <v>2268</v>
      </c>
      <c r="C3456" s="242" t="s">
        <v>239</v>
      </c>
      <c r="D3456" s="244">
        <v>5.33</v>
      </c>
    </row>
    <row r="3457" spans="1:4" x14ac:dyDescent="0.25">
      <c r="A3457" s="243">
        <v>89492</v>
      </c>
      <c r="B3457" s="242" t="s">
        <v>2269</v>
      </c>
      <c r="C3457" s="242" t="s">
        <v>239</v>
      </c>
      <c r="D3457" s="244">
        <v>5.95</v>
      </c>
    </row>
    <row r="3458" spans="1:4" x14ac:dyDescent="0.25">
      <c r="A3458" s="243">
        <v>89493</v>
      </c>
      <c r="B3458" s="242" t="s">
        <v>2270</v>
      </c>
      <c r="C3458" s="242" t="s">
        <v>239</v>
      </c>
      <c r="D3458" s="244">
        <v>8.07</v>
      </c>
    </row>
    <row r="3459" spans="1:4" x14ac:dyDescent="0.25">
      <c r="A3459" s="243">
        <v>89494</v>
      </c>
      <c r="B3459" s="242" t="s">
        <v>2271</v>
      </c>
      <c r="C3459" s="242" t="s">
        <v>239</v>
      </c>
      <c r="D3459" s="244">
        <v>10.69</v>
      </c>
    </row>
    <row r="3460" spans="1:4" x14ac:dyDescent="0.25">
      <c r="A3460" s="243">
        <v>89496</v>
      </c>
      <c r="B3460" s="242" t="s">
        <v>2272</v>
      </c>
      <c r="C3460" s="242" t="s">
        <v>239</v>
      </c>
      <c r="D3460" s="244">
        <v>7.62</v>
      </c>
    </row>
    <row r="3461" spans="1:4" x14ac:dyDescent="0.25">
      <c r="A3461" s="243">
        <v>89497</v>
      </c>
      <c r="B3461" s="242" t="s">
        <v>2273</v>
      </c>
      <c r="C3461" s="242" t="s">
        <v>239</v>
      </c>
      <c r="D3461" s="244">
        <v>9.8699999999999992</v>
      </c>
    </row>
    <row r="3462" spans="1:4" x14ac:dyDescent="0.25">
      <c r="A3462" s="243">
        <v>89498</v>
      </c>
      <c r="B3462" s="242" t="s">
        <v>2274</v>
      </c>
      <c r="C3462" s="242" t="s">
        <v>239</v>
      </c>
      <c r="D3462" s="244">
        <v>10.84</v>
      </c>
    </row>
    <row r="3463" spans="1:4" x14ac:dyDescent="0.25">
      <c r="A3463" s="243">
        <v>89499</v>
      </c>
      <c r="B3463" s="242" t="s">
        <v>2275</v>
      </c>
      <c r="C3463" s="242" t="s">
        <v>239</v>
      </c>
      <c r="D3463" s="244">
        <v>17.010000000000002</v>
      </c>
    </row>
    <row r="3464" spans="1:4" x14ac:dyDescent="0.25">
      <c r="A3464" s="243">
        <v>89500</v>
      </c>
      <c r="B3464" s="242" t="s">
        <v>2276</v>
      </c>
      <c r="C3464" s="242" t="s">
        <v>239</v>
      </c>
      <c r="D3464" s="244">
        <v>11.03</v>
      </c>
    </row>
    <row r="3465" spans="1:4" x14ac:dyDescent="0.25">
      <c r="A3465" s="243">
        <v>89501</v>
      </c>
      <c r="B3465" s="242" t="s">
        <v>2277</v>
      </c>
      <c r="C3465" s="242" t="s">
        <v>239</v>
      </c>
      <c r="D3465" s="244">
        <v>11.95</v>
      </c>
    </row>
    <row r="3466" spans="1:4" x14ac:dyDescent="0.25">
      <c r="A3466" s="243">
        <v>89502</v>
      </c>
      <c r="B3466" s="242" t="s">
        <v>2278</v>
      </c>
      <c r="C3466" s="242" t="s">
        <v>239</v>
      </c>
      <c r="D3466" s="244">
        <v>13.7</v>
      </c>
    </row>
    <row r="3467" spans="1:4" x14ac:dyDescent="0.25">
      <c r="A3467" s="243">
        <v>89503</v>
      </c>
      <c r="B3467" s="242" t="s">
        <v>2279</v>
      </c>
      <c r="C3467" s="242" t="s">
        <v>239</v>
      </c>
      <c r="D3467" s="244">
        <v>21.36</v>
      </c>
    </row>
    <row r="3468" spans="1:4" x14ac:dyDescent="0.25">
      <c r="A3468" s="243">
        <v>89504</v>
      </c>
      <c r="B3468" s="242" t="s">
        <v>2280</v>
      </c>
      <c r="C3468" s="242" t="s">
        <v>239</v>
      </c>
      <c r="D3468" s="244">
        <v>18.579999999999998</v>
      </c>
    </row>
    <row r="3469" spans="1:4" x14ac:dyDescent="0.25">
      <c r="A3469" s="243">
        <v>89505</v>
      </c>
      <c r="B3469" s="242" t="s">
        <v>2281</v>
      </c>
      <c r="C3469" s="242" t="s">
        <v>239</v>
      </c>
      <c r="D3469" s="244">
        <v>32.159999999999997</v>
      </c>
    </row>
    <row r="3470" spans="1:4" x14ac:dyDescent="0.25">
      <c r="A3470" s="243">
        <v>89506</v>
      </c>
      <c r="B3470" s="242" t="s">
        <v>2282</v>
      </c>
      <c r="C3470" s="242" t="s">
        <v>239</v>
      </c>
      <c r="D3470" s="244">
        <v>36.340000000000003</v>
      </c>
    </row>
    <row r="3471" spans="1:4" x14ac:dyDescent="0.25">
      <c r="A3471" s="243">
        <v>89507</v>
      </c>
      <c r="B3471" s="242" t="s">
        <v>2283</v>
      </c>
      <c r="C3471" s="242" t="s">
        <v>239</v>
      </c>
      <c r="D3471" s="244">
        <v>45.04</v>
      </c>
    </row>
    <row r="3472" spans="1:4" x14ac:dyDescent="0.25">
      <c r="A3472" s="243">
        <v>89510</v>
      </c>
      <c r="B3472" s="242" t="s">
        <v>2284</v>
      </c>
      <c r="C3472" s="242" t="s">
        <v>239</v>
      </c>
      <c r="D3472" s="244">
        <v>29.07</v>
      </c>
    </row>
    <row r="3473" spans="1:4" x14ac:dyDescent="0.25">
      <c r="A3473" s="243">
        <v>89513</v>
      </c>
      <c r="B3473" s="242" t="s">
        <v>2285</v>
      </c>
      <c r="C3473" s="242" t="s">
        <v>239</v>
      </c>
      <c r="D3473" s="244">
        <v>102.21</v>
      </c>
    </row>
    <row r="3474" spans="1:4" x14ac:dyDescent="0.25">
      <c r="A3474" s="243">
        <v>89514</v>
      </c>
      <c r="B3474" s="242" t="s">
        <v>2286</v>
      </c>
      <c r="C3474" s="242" t="s">
        <v>239</v>
      </c>
      <c r="D3474" s="244">
        <v>8.82</v>
      </c>
    </row>
    <row r="3475" spans="1:4" x14ac:dyDescent="0.25">
      <c r="A3475" s="243">
        <v>89515</v>
      </c>
      <c r="B3475" s="242" t="s">
        <v>2287</v>
      </c>
      <c r="C3475" s="242" t="s">
        <v>239</v>
      </c>
      <c r="D3475" s="244">
        <v>76.760000000000005</v>
      </c>
    </row>
    <row r="3476" spans="1:4" x14ac:dyDescent="0.25">
      <c r="A3476" s="243">
        <v>89516</v>
      </c>
      <c r="B3476" s="242" t="s">
        <v>2288</v>
      </c>
      <c r="C3476" s="242" t="s">
        <v>239</v>
      </c>
      <c r="D3476" s="244">
        <v>7.63</v>
      </c>
    </row>
    <row r="3477" spans="1:4" x14ac:dyDescent="0.25">
      <c r="A3477" s="243">
        <v>89517</v>
      </c>
      <c r="B3477" s="242" t="s">
        <v>2289</v>
      </c>
      <c r="C3477" s="242" t="s">
        <v>239</v>
      </c>
      <c r="D3477" s="244">
        <v>64.38</v>
      </c>
    </row>
    <row r="3478" spans="1:4" x14ac:dyDescent="0.25">
      <c r="A3478" s="243">
        <v>89518</v>
      </c>
      <c r="B3478" s="242" t="s">
        <v>2290</v>
      </c>
      <c r="C3478" s="242" t="s">
        <v>239</v>
      </c>
      <c r="D3478" s="244">
        <v>13.29</v>
      </c>
    </row>
    <row r="3479" spans="1:4" x14ac:dyDescent="0.25">
      <c r="A3479" s="243">
        <v>89519</v>
      </c>
      <c r="B3479" s="242" t="s">
        <v>2291</v>
      </c>
      <c r="C3479" s="242" t="s">
        <v>239</v>
      </c>
      <c r="D3479" s="244">
        <v>43.02</v>
      </c>
    </row>
    <row r="3480" spans="1:4" x14ac:dyDescent="0.25">
      <c r="A3480" s="243">
        <v>89520</v>
      </c>
      <c r="B3480" s="242" t="s">
        <v>2292</v>
      </c>
      <c r="C3480" s="242" t="s">
        <v>239</v>
      </c>
      <c r="D3480" s="244">
        <v>11.72</v>
      </c>
    </row>
    <row r="3481" spans="1:4" x14ac:dyDescent="0.25">
      <c r="A3481" s="243">
        <v>89521</v>
      </c>
      <c r="B3481" s="242" t="s">
        <v>2293</v>
      </c>
      <c r="C3481" s="242" t="s">
        <v>239</v>
      </c>
      <c r="D3481" s="244">
        <v>120.56</v>
      </c>
    </row>
    <row r="3482" spans="1:4" x14ac:dyDescent="0.25">
      <c r="A3482" s="243">
        <v>89522</v>
      </c>
      <c r="B3482" s="242" t="s">
        <v>2294</v>
      </c>
      <c r="C3482" s="242" t="s">
        <v>239</v>
      </c>
      <c r="D3482" s="244">
        <v>26.88</v>
      </c>
    </row>
    <row r="3483" spans="1:4" x14ac:dyDescent="0.25">
      <c r="A3483" s="243">
        <v>89523</v>
      </c>
      <c r="B3483" s="242" t="s">
        <v>2295</v>
      </c>
      <c r="C3483" s="242" t="s">
        <v>239</v>
      </c>
      <c r="D3483" s="244">
        <v>90.6</v>
      </c>
    </row>
    <row r="3484" spans="1:4" x14ac:dyDescent="0.25">
      <c r="A3484" s="243">
        <v>89524</v>
      </c>
      <c r="B3484" s="242" t="s">
        <v>2296</v>
      </c>
      <c r="C3484" s="242" t="s">
        <v>239</v>
      </c>
      <c r="D3484" s="244">
        <v>23.86</v>
      </c>
    </row>
    <row r="3485" spans="1:4" x14ac:dyDescent="0.25">
      <c r="A3485" s="243">
        <v>89525</v>
      </c>
      <c r="B3485" s="242" t="s">
        <v>2297</v>
      </c>
      <c r="C3485" s="242" t="s">
        <v>239</v>
      </c>
      <c r="D3485" s="244">
        <v>89.08</v>
      </c>
    </row>
    <row r="3486" spans="1:4" x14ac:dyDescent="0.25">
      <c r="A3486" s="243">
        <v>89526</v>
      </c>
      <c r="B3486" s="242" t="s">
        <v>2298</v>
      </c>
      <c r="C3486" s="242" t="s">
        <v>239</v>
      </c>
      <c r="D3486" s="244">
        <v>34.85</v>
      </c>
    </row>
    <row r="3487" spans="1:4" x14ac:dyDescent="0.25">
      <c r="A3487" s="243">
        <v>89527</v>
      </c>
      <c r="B3487" s="242" t="s">
        <v>2299</v>
      </c>
      <c r="C3487" s="242" t="s">
        <v>239</v>
      </c>
      <c r="D3487" s="244">
        <v>68.06</v>
      </c>
    </row>
    <row r="3488" spans="1:4" x14ac:dyDescent="0.25">
      <c r="A3488" s="243">
        <v>89528</v>
      </c>
      <c r="B3488" s="242" t="s">
        <v>2300</v>
      </c>
      <c r="C3488" s="242" t="s">
        <v>239</v>
      </c>
      <c r="D3488" s="244">
        <v>3.14</v>
      </c>
    </row>
    <row r="3489" spans="1:4" x14ac:dyDescent="0.25">
      <c r="A3489" s="243">
        <v>89529</v>
      </c>
      <c r="B3489" s="242" t="s">
        <v>2301</v>
      </c>
      <c r="C3489" s="242" t="s">
        <v>239</v>
      </c>
      <c r="D3489" s="244">
        <v>39.31</v>
      </c>
    </row>
    <row r="3490" spans="1:4" x14ac:dyDescent="0.25">
      <c r="A3490" s="243">
        <v>89530</v>
      </c>
      <c r="B3490" s="242" t="s">
        <v>2302</v>
      </c>
      <c r="C3490" s="242" t="s">
        <v>239</v>
      </c>
      <c r="D3490" s="244">
        <v>12.46</v>
      </c>
    </row>
    <row r="3491" spans="1:4" x14ac:dyDescent="0.25">
      <c r="A3491" s="243">
        <v>89531</v>
      </c>
      <c r="B3491" s="242" t="s">
        <v>2303</v>
      </c>
      <c r="C3491" s="242" t="s">
        <v>239</v>
      </c>
      <c r="D3491" s="244">
        <v>31.97</v>
      </c>
    </row>
    <row r="3492" spans="1:4" x14ac:dyDescent="0.25">
      <c r="A3492" s="243">
        <v>89532</v>
      </c>
      <c r="B3492" s="242" t="s">
        <v>2304</v>
      </c>
      <c r="C3492" s="242" t="s">
        <v>239</v>
      </c>
      <c r="D3492" s="244">
        <v>6.01</v>
      </c>
    </row>
    <row r="3493" spans="1:4" x14ac:dyDescent="0.25">
      <c r="A3493" s="243">
        <v>89533</v>
      </c>
      <c r="B3493" s="242" t="s">
        <v>2305</v>
      </c>
      <c r="C3493" s="242" t="s">
        <v>239</v>
      </c>
      <c r="D3493" s="244">
        <v>31.97</v>
      </c>
    </row>
    <row r="3494" spans="1:4" x14ac:dyDescent="0.25">
      <c r="A3494" s="243">
        <v>89534</v>
      </c>
      <c r="B3494" s="242" t="s">
        <v>2306</v>
      </c>
      <c r="C3494" s="242" t="s">
        <v>239</v>
      </c>
      <c r="D3494" s="244">
        <v>3.98</v>
      </c>
    </row>
    <row r="3495" spans="1:4" x14ac:dyDescent="0.25">
      <c r="A3495" s="243">
        <v>89535</v>
      </c>
      <c r="B3495" s="242" t="s">
        <v>2307</v>
      </c>
      <c r="C3495" s="242" t="s">
        <v>239</v>
      </c>
      <c r="D3495" s="244">
        <v>50.81</v>
      </c>
    </row>
    <row r="3496" spans="1:4" x14ac:dyDescent="0.25">
      <c r="A3496" s="243">
        <v>89536</v>
      </c>
      <c r="B3496" s="242" t="s">
        <v>2308</v>
      </c>
      <c r="C3496" s="242" t="s">
        <v>239</v>
      </c>
      <c r="D3496" s="244">
        <v>11.17</v>
      </c>
    </row>
    <row r="3497" spans="1:4" x14ac:dyDescent="0.25">
      <c r="A3497" s="243">
        <v>89538</v>
      </c>
      <c r="B3497" s="242" t="s">
        <v>2309</v>
      </c>
      <c r="C3497" s="242" t="s">
        <v>239</v>
      </c>
      <c r="D3497" s="244">
        <v>3.24</v>
      </c>
    </row>
    <row r="3498" spans="1:4" x14ac:dyDescent="0.25">
      <c r="A3498" s="243">
        <v>89539</v>
      </c>
      <c r="B3498" s="242" t="s">
        <v>11666</v>
      </c>
      <c r="C3498" s="242" t="s">
        <v>239</v>
      </c>
      <c r="D3498" s="244">
        <v>34.01</v>
      </c>
    </row>
    <row r="3499" spans="1:4" x14ac:dyDescent="0.25">
      <c r="A3499" s="243">
        <v>89540</v>
      </c>
      <c r="B3499" s="242" t="s">
        <v>2310</v>
      </c>
      <c r="C3499" s="242" t="s">
        <v>239</v>
      </c>
      <c r="D3499" s="244">
        <v>9.19</v>
      </c>
    </row>
    <row r="3500" spans="1:4" x14ac:dyDescent="0.25">
      <c r="A3500" s="243">
        <v>89541</v>
      </c>
      <c r="B3500" s="242" t="s">
        <v>2311</v>
      </c>
      <c r="C3500" s="242" t="s">
        <v>239</v>
      </c>
      <c r="D3500" s="244">
        <v>4.95</v>
      </c>
    </row>
    <row r="3501" spans="1:4" x14ac:dyDescent="0.25">
      <c r="A3501" s="243">
        <v>89542</v>
      </c>
      <c r="B3501" s="242" t="s">
        <v>2312</v>
      </c>
      <c r="C3501" s="242" t="s">
        <v>239</v>
      </c>
      <c r="D3501" s="244">
        <v>27.19</v>
      </c>
    </row>
    <row r="3502" spans="1:4" x14ac:dyDescent="0.25">
      <c r="A3502" s="243">
        <v>89544</v>
      </c>
      <c r="B3502" s="242" t="s">
        <v>2313</v>
      </c>
      <c r="C3502" s="242" t="s">
        <v>239</v>
      </c>
      <c r="D3502" s="244">
        <v>7.89</v>
      </c>
    </row>
    <row r="3503" spans="1:4" x14ac:dyDescent="0.25">
      <c r="A3503" s="243">
        <v>89545</v>
      </c>
      <c r="B3503" s="242" t="s">
        <v>2314</v>
      </c>
      <c r="C3503" s="242" t="s">
        <v>239</v>
      </c>
      <c r="D3503" s="244">
        <v>12.33</v>
      </c>
    </row>
    <row r="3504" spans="1:4" x14ac:dyDescent="0.25">
      <c r="A3504" s="243">
        <v>89546</v>
      </c>
      <c r="B3504" s="242" t="s">
        <v>2315</v>
      </c>
      <c r="C3504" s="242" t="s">
        <v>239</v>
      </c>
      <c r="D3504" s="244">
        <v>10.74</v>
      </c>
    </row>
    <row r="3505" spans="1:4" x14ac:dyDescent="0.25">
      <c r="A3505" s="243">
        <v>89547</v>
      </c>
      <c r="B3505" s="242" t="s">
        <v>2316</v>
      </c>
      <c r="C3505" s="242" t="s">
        <v>239</v>
      </c>
      <c r="D3505" s="244">
        <v>18.75</v>
      </c>
    </row>
    <row r="3506" spans="1:4" x14ac:dyDescent="0.25">
      <c r="A3506" s="243">
        <v>89548</v>
      </c>
      <c r="B3506" s="242" t="s">
        <v>2317</v>
      </c>
      <c r="C3506" s="242" t="s">
        <v>239</v>
      </c>
      <c r="D3506" s="244">
        <v>20.25</v>
      </c>
    </row>
    <row r="3507" spans="1:4" x14ac:dyDescent="0.25">
      <c r="A3507" s="243">
        <v>89549</v>
      </c>
      <c r="B3507" s="242" t="s">
        <v>2318</v>
      </c>
      <c r="C3507" s="242" t="s">
        <v>239</v>
      </c>
      <c r="D3507" s="244">
        <v>14.73</v>
      </c>
    </row>
    <row r="3508" spans="1:4" x14ac:dyDescent="0.25">
      <c r="A3508" s="243">
        <v>89550</v>
      </c>
      <c r="B3508" s="242" t="s">
        <v>2319</v>
      </c>
      <c r="C3508" s="242" t="s">
        <v>239</v>
      </c>
      <c r="D3508" s="244">
        <v>35.22</v>
      </c>
    </row>
    <row r="3509" spans="1:4" x14ac:dyDescent="0.25">
      <c r="A3509" s="243">
        <v>89551</v>
      </c>
      <c r="B3509" s="242" t="s">
        <v>2320</v>
      </c>
      <c r="C3509" s="242" t="s">
        <v>239</v>
      </c>
      <c r="D3509" s="244">
        <v>8.33</v>
      </c>
    </row>
    <row r="3510" spans="1:4" x14ac:dyDescent="0.25">
      <c r="A3510" s="243">
        <v>89552</v>
      </c>
      <c r="B3510" s="242" t="s">
        <v>2321</v>
      </c>
      <c r="C3510" s="242" t="s">
        <v>239</v>
      </c>
      <c r="D3510" s="244">
        <v>17.489999999999998</v>
      </c>
    </row>
    <row r="3511" spans="1:4" x14ac:dyDescent="0.25">
      <c r="A3511" s="243">
        <v>89553</v>
      </c>
      <c r="B3511" s="242" t="s">
        <v>2322</v>
      </c>
      <c r="C3511" s="242" t="s">
        <v>239</v>
      </c>
      <c r="D3511" s="244">
        <v>4.8499999999999996</v>
      </c>
    </row>
    <row r="3512" spans="1:4" x14ac:dyDescent="0.25">
      <c r="A3512" s="243">
        <v>89554</v>
      </c>
      <c r="B3512" s="242" t="s">
        <v>2323</v>
      </c>
      <c r="C3512" s="242" t="s">
        <v>239</v>
      </c>
      <c r="D3512" s="244">
        <v>22.78</v>
      </c>
    </row>
    <row r="3513" spans="1:4" x14ac:dyDescent="0.25">
      <c r="A3513" s="243">
        <v>89555</v>
      </c>
      <c r="B3513" s="242" t="s">
        <v>2324</v>
      </c>
      <c r="C3513" s="242" t="s">
        <v>239</v>
      </c>
      <c r="D3513" s="244">
        <v>21.32</v>
      </c>
    </row>
    <row r="3514" spans="1:4" x14ac:dyDescent="0.25">
      <c r="A3514" s="243">
        <v>89556</v>
      </c>
      <c r="B3514" s="242" t="s">
        <v>2325</v>
      </c>
      <c r="C3514" s="242" t="s">
        <v>239</v>
      </c>
      <c r="D3514" s="244">
        <v>33.049999999999997</v>
      </c>
    </row>
    <row r="3515" spans="1:4" x14ac:dyDescent="0.25">
      <c r="A3515" s="243">
        <v>89557</v>
      </c>
      <c r="B3515" s="242" t="s">
        <v>2326</v>
      </c>
      <c r="C3515" s="242" t="s">
        <v>239</v>
      </c>
      <c r="D3515" s="244">
        <v>26.3</v>
      </c>
    </row>
    <row r="3516" spans="1:4" x14ac:dyDescent="0.25">
      <c r="A3516" s="243">
        <v>89558</v>
      </c>
      <c r="B3516" s="242" t="s">
        <v>2327</v>
      </c>
      <c r="C3516" s="242" t="s">
        <v>239</v>
      </c>
      <c r="D3516" s="244">
        <v>7.69</v>
      </c>
    </row>
    <row r="3517" spans="1:4" x14ac:dyDescent="0.25">
      <c r="A3517" s="243">
        <v>89559</v>
      </c>
      <c r="B3517" s="242" t="s">
        <v>2328</v>
      </c>
      <c r="C3517" s="242" t="s">
        <v>239</v>
      </c>
      <c r="D3517" s="244">
        <v>57.51</v>
      </c>
    </row>
    <row r="3518" spans="1:4" x14ac:dyDescent="0.25">
      <c r="A3518" s="243">
        <v>89561</v>
      </c>
      <c r="B3518" s="242" t="s">
        <v>2329</v>
      </c>
      <c r="C3518" s="242" t="s">
        <v>239</v>
      </c>
      <c r="D3518" s="244">
        <v>11.38</v>
      </c>
    </row>
    <row r="3519" spans="1:4" x14ac:dyDescent="0.25">
      <c r="A3519" s="243">
        <v>89562</v>
      </c>
      <c r="B3519" s="242" t="s">
        <v>2330</v>
      </c>
      <c r="C3519" s="242" t="s">
        <v>239</v>
      </c>
      <c r="D3519" s="244">
        <v>8.24</v>
      </c>
    </row>
    <row r="3520" spans="1:4" x14ac:dyDescent="0.25">
      <c r="A3520" s="243">
        <v>89563</v>
      </c>
      <c r="B3520" s="242" t="s">
        <v>2331</v>
      </c>
      <c r="C3520" s="242" t="s">
        <v>239</v>
      </c>
      <c r="D3520" s="244">
        <v>20.43</v>
      </c>
    </row>
    <row r="3521" spans="1:4" x14ac:dyDescent="0.25">
      <c r="A3521" s="243">
        <v>89564</v>
      </c>
      <c r="B3521" s="242" t="s">
        <v>2332</v>
      </c>
      <c r="C3521" s="242" t="s">
        <v>239</v>
      </c>
      <c r="D3521" s="244">
        <v>15.5</v>
      </c>
    </row>
    <row r="3522" spans="1:4" x14ac:dyDescent="0.25">
      <c r="A3522" s="243">
        <v>89565</v>
      </c>
      <c r="B3522" s="242" t="s">
        <v>2333</v>
      </c>
      <c r="C3522" s="242" t="s">
        <v>239</v>
      </c>
      <c r="D3522" s="244">
        <v>49.69</v>
      </c>
    </row>
    <row r="3523" spans="1:4" x14ac:dyDescent="0.25">
      <c r="A3523" s="243">
        <v>89566</v>
      </c>
      <c r="B3523" s="242" t="s">
        <v>2334</v>
      </c>
      <c r="C3523" s="242" t="s">
        <v>239</v>
      </c>
      <c r="D3523" s="244">
        <v>43.18</v>
      </c>
    </row>
    <row r="3524" spans="1:4" x14ac:dyDescent="0.25">
      <c r="A3524" s="243">
        <v>89567</v>
      </c>
      <c r="B3524" s="242" t="s">
        <v>2335</v>
      </c>
      <c r="C3524" s="242" t="s">
        <v>239</v>
      </c>
      <c r="D3524" s="244">
        <v>72.39</v>
      </c>
    </row>
    <row r="3525" spans="1:4" x14ac:dyDescent="0.25">
      <c r="A3525" s="243">
        <v>89568</v>
      </c>
      <c r="B3525" s="242" t="s">
        <v>2336</v>
      </c>
      <c r="C3525" s="242" t="s">
        <v>239</v>
      </c>
      <c r="D3525" s="244">
        <v>31.96</v>
      </c>
    </row>
    <row r="3526" spans="1:4" x14ac:dyDescent="0.25">
      <c r="A3526" s="243">
        <v>89569</v>
      </c>
      <c r="B3526" s="242" t="s">
        <v>2337</v>
      </c>
      <c r="C3526" s="242" t="s">
        <v>239</v>
      </c>
      <c r="D3526" s="244">
        <v>68.400000000000006</v>
      </c>
    </row>
    <row r="3527" spans="1:4" x14ac:dyDescent="0.25">
      <c r="A3527" s="243">
        <v>89570</v>
      </c>
      <c r="B3527" s="242" t="s">
        <v>2338</v>
      </c>
      <c r="C3527" s="242" t="s">
        <v>239</v>
      </c>
      <c r="D3527" s="244">
        <v>10.78</v>
      </c>
    </row>
    <row r="3528" spans="1:4" x14ac:dyDescent="0.25">
      <c r="A3528" s="243">
        <v>89571</v>
      </c>
      <c r="B3528" s="242" t="s">
        <v>2339</v>
      </c>
      <c r="C3528" s="242" t="s">
        <v>239</v>
      </c>
      <c r="D3528" s="244">
        <v>66.69</v>
      </c>
    </row>
    <row r="3529" spans="1:4" x14ac:dyDescent="0.25">
      <c r="A3529" s="243">
        <v>89572</v>
      </c>
      <c r="B3529" s="242" t="s">
        <v>2340</v>
      </c>
      <c r="C3529" s="242" t="s">
        <v>239</v>
      </c>
      <c r="D3529" s="244">
        <v>7.25</v>
      </c>
    </row>
    <row r="3530" spans="1:4" x14ac:dyDescent="0.25">
      <c r="A3530" s="243">
        <v>89573</v>
      </c>
      <c r="B3530" s="242" t="s">
        <v>2341</v>
      </c>
      <c r="C3530" s="242" t="s">
        <v>239</v>
      </c>
      <c r="D3530" s="244">
        <v>60.68</v>
      </c>
    </row>
    <row r="3531" spans="1:4" x14ac:dyDescent="0.25">
      <c r="A3531" s="243">
        <v>89574</v>
      </c>
      <c r="B3531" s="242" t="s">
        <v>2342</v>
      </c>
      <c r="C3531" s="242" t="s">
        <v>239</v>
      </c>
      <c r="D3531" s="244">
        <v>117.88</v>
      </c>
    </row>
    <row r="3532" spans="1:4" x14ac:dyDescent="0.25">
      <c r="A3532" s="243">
        <v>89575</v>
      </c>
      <c r="B3532" s="242" t="s">
        <v>2343</v>
      </c>
      <c r="C3532" s="242" t="s">
        <v>239</v>
      </c>
      <c r="D3532" s="244">
        <v>9.84</v>
      </c>
    </row>
    <row r="3533" spans="1:4" x14ac:dyDescent="0.25">
      <c r="A3533" s="243">
        <v>89577</v>
      </c>
      <c r="B3533" s="242" t="s">
        <v>2344</v>
      </c>
      <c r="C3533" s="242" t="s">
        <v>239</v>
      </c>
      <c r="D3533" s="244">
        <v>32.700000000000003</v>
      </c>
    </row>
    <row r="3534" spans="1:4" x14ac:dyDescent="0.25">
      <c r="A3534" s="243">
        <v>89579</v>
      </c>
      <c r="B3534" s="242" t="s">
        <v>2345</v>
      </c>
      <c r="C3534" s="242" t="s">
        <v>239</v>
      </c>
      <c r="D3534" s="244">
        <v>10.1</v>
      </c>
    </row>
    <row r="3535" spans="1:4" x14ac:dyDescent="0.25">
      <c r="A3535" s="243">
        <v>89581</v>
      </c>
      <c r="B3535" s="242" t="s">
        <v>2346</v>
      </c>
      <c r="C3535" s="242" t="s">
        <v>239</v>
      </c>
      <c r="D3535" s="244">
        <v>25.63</v>
      </c>
    </row>
    <row r="3536" spans="1:4" x14ac:dyDescent="0.25">
      <c r="A3536" s="243">
        <v>89582</v>
      </c>
      <c r="B3536" s="242" t="s">
        <v>2347</v>
      </c>
      <c r="C3536" s="242" t="s">
        <v>239</v>
      </c>
      <c r="D3536" s="244">
        <v>22.61</v>
      </c>
    </row>
    <row r="3537" spans="1:4" x14ac:dyDescent="0.25">
      <c r="A3537" s="243">
        <v>89583</v>
      </c>
      <c r="B3537" s="242" t="s">
        <v>2348</v>
      </c>
      <c r="C3537" s="242" t="s">
        <v>239</v>
      </c>
      <c r="D3537" s="244">
        <v>33.6</v>
      </c>
    </row>
    <row r="3538" spans="1:4" x14ac:dyDescent="0.25">
      <c r="A3538" s="243">
        <v>89584</v>
      </c>
      <c r="B3538" s="242" t="s">
        <v>2349</v>
      </c>
      <c r="C3538" s="242" t="s">
        <v>239</v>
      </c>
      <c r="D3538" s="244">
        <v>38.06</v>
      </c>
    </row>
    <row r="3539" spans="1:4" x14ac:dyDescent="0.25">
      <c r="A3539" s="243">
        <v>89585</v>
      </c>
      <c r="B3539" s="242" t="s">
        <v>2350</v>
      </c>
      <c r="C3539" s="242" t="s">
        <v>239</v>
      </c>
      <c r="D3539" s="244">
        <v>30.72</v>
      </c>
    </row>
    <row r="3540" spans="1:4" x14ac:dyDescent="0.25">
      <c r="A3540" s="243">
        <v>89586</v>
      </c>
      <c r="B3540" s="242" t="s">
        <v>2351</v>
      </c>
      <c r="C3540" s="242" t="s">
        <v>239</v>
      </c>
      <c r="D3540" s="244">
        <v>30.72</v>
      </c>
    </row>
    <row r="3541" spans="1:4" x14ac:dyDescent="0.25">
      <c r="A3541" s="243">
        <v>89587</v>
      </c>
      <c r="B3541" s="242" t="s">
        <v>2352</v>
      </c>
      <c r="C3541" s="242" t="s">
        <v>239</v>
      </c>
      <c r="D3541" s="244">
        <v>49.56</v>
      </c>
    </row>
    <row r="3542" spans="1:4" x14ac:dyDescent="0.25">
      <c r="A3542" s="243">
        <v>89589</v>
      </c>
      <c r="B3542" s="242" t="s">
        <v>11667</v>
      </c>
      <c r="C3542" s="242" t="s">
        <v>239</v>
      </c>
      <c r="D3542" s="244">
        <v>32.76</v>
      </c>
    </row>
    <row r="3543" spans="1:4" x14ac:dyDescent="0.25">
      <c r="A3543" s="243">
        <v>89590</v>
      </c>
      <c r="B3543" s="242" t="s">
        <v>2353</v>
      </c>
      <c r="C3543" s="242" t="s">
        <v>239</v>
      </c>
      <c r="D3543" s="244">
        <v>123.61</v>
      </c>
    </row>
    <row r="3544" spans="1:4" x14ac:dyDescent="0.25">
      <c r="A3544" s="243">
        <v>89591</v>
      </c>
      <c r="B3544" s="242" t="s">
        <v>2354</v>
      </c>
      <c r="C3544" s="242" t="s">
        <v>239</v>
      </c>
      <c r="D3544" s="244">
        <v>102.54</v>
      </c>
    </row>
    <row r="3545" spans="1:4" x14ac:dyDescent="0.25">
      <c r="A3545" s="243">
        <v>89592</v>
      </c>
      <c r="B3545" s="242" t="s">
        <v>2355</v>
      </c>
      <c r="C3545" s="242" t="s">
        <v>239</v>
      </c>
      <c r="D3545" s="244">
        <v>163.80000000000001</v>
      </c>
    </row>
    <row r="3546" spans="1:4" x14ac:dyDescent="0.25">
      <c r="A3546" s="243">
        <v>89593</v>
      </c>
      <c r="B3546" s="242" t="s">
        <v>2356</v>
      </c>
      <c r="C3546" s="242" t="s">
        <v>239</v>
      </c>
      <c r="D3546" s="244">
        <v>29.54</v>
      </c>
    </row>
    <row r="3547" spans="1:4" x14ac:dyDescent="0.25">
      <c r="A3547" s="243">
        <v>89594</v>
      </c>
      <c r="B3547" s="242" t="s">
        <v>2357</v>
      </c>
      <c r="C3547" s="242" t="s">
        <v>239</v>
      </c>
      <c r="D3547" s="244">
        <v>35.76</v>
      </c>
    </row>
    <row r="3548" spans="1:4" x14ac:dyDescent="0.25">
      <c r="A3548" s="243">
        <v>89595</v>
      </c>
      <c r="B3548" s="242" t="s">
        <v>2358</v>
      </c>
      <c r="C3548" s="242" t="s">
        <v>239</v>
      </c>
      <c r="D3548" s="244">
        <v>13.32</v>
      </c>
    </row>
    <row r="3549" spans="1:4" x14ac:dyDescent="0.25">
      <c r="A3549" s="243">
        <v>89596</v>
      </c>
      <c r="B3549" s="242" t="s">
        <v>2359</v>
      </c>
      <c r="C3549" s="242" t="s">
        <v>239</v>
      </c>
      <c r="D3549" s="244">
        <v>9.66</v>
      </c>
    </row>
    <row r="3550" spans="1:4" x14ac:dyDescent="0.25">
      <c r="A3550" s="243">
        <v>89597</v>
      </c>
      <c r="B3550" s="242" t="s">
        <v>2360</v>
      </c>
      <c r="C3550" s="242" t="s">
        <v>239</v>
      </c>
      <c r="D3550" s="244">
        <v>18.59</v>
      </c>
    </row>
    <row r="3551" spans="1:4" x14ac:dyDescent="0.25">
      <c r="A3551" s="243">
        <v>89598</v>
      </c>
      <c r="B3551" s="242" t="s">
        <v>2361</v>
      </c>
      <c r="C3551" s="242" t="s">
        <v>239</v>
      </c>
      <c r="D3551" s="244">
        <v>49.55</v>
      </c>
    </row>
    <row r="3552" spans="1:4" x14ac:dyDescent="0.25">
      <c r="A3552" s="243">
        <v>89599</v>
      </c>
      <c r="B3552" s="242" t="s">
        <v>2362</v>
      </c>
      <c r="C3552" s="242" t="s">
        <v>239</v>
      </c>
      <c r="D3552" s="244">
        <v>17.809999999999999</v>
      </c>
    </row>
    <row r="3553" spans="1:4" x14ac:dyDescent="0.25">
      <c r="A3553" s="243">
        <v>89600</v>
      </c>
      <c r="B3553" s="242" t="s">
        <v>2363</v>
      </c>
      <c r="C3553" s="242" t="s">
        <v>239</v>
      </c>
      <c r="D3553" s="244">
        <v>19.309999999999999</v>
      </c>
    </row>
    <row r="3554" spans="1:4" x14ac:dyDescent="0.25">
      <c r="A3554" s="243">
        <v>89605</v>
      </c>
      <c r="B3554" s="242" t="s">
        <v>2364</v>
      </c>
      <c r="C3554" s="242" t="s">
        <v>239</v>
      </c>
      <c r="D3554" s="244">
        <v>18.13</v>
      </c>
    </row>
    <row r="3555" spans="1:4" x14ac:dyDescent="0.25">
      <c r="A3555" s="243">
        <v>89609</v>
      </c>
      <c r="B3555" s="242" t="s">
        <v>2365</v>
      </c>
      <c r="C3555" s="242" t="s">
        <v>239</v>
      </c>
      <c r="D3555" s="244">
        <v>83.43</v>
      </c>
    </row>
    <row r="3556" spans="1:4" x14ac:dyDescent="0.25">
      <c r="A3556" s="243">
        <v>89610</v>
      </c>
      <c r="B3556" s="242" t="s">
        <v>2366</v>
      </c>
      <c r="C3556" s="242" t="s">
        <v>239</v>
      </c>
      <c r="D3556" s="244">
        <v>18.600000000000001</v>
      </c>
    </row>
    <row r="3557" spans="1:4" x14ac:dyDescent="0.25">
      <c r="A3557" s="243">
        <v>89611</v>
      </c>
      <c r="B3557" s="242" t="s">
        <v>2367</v>
      </c>
      <c r="C3557" s="242" t="s">
        <v>239</v>
      </c>
      <c r="D3557" s="244">
        <v>30.79</v>
      </c>
    </row>
    <row r="3558" spans="1:4" x14ac:dyDescent="0.25">
      <c r="A3558" s="243">
        <v>89612</v>
      </c>
      <c r="B3558" s="242" t="s">
        <v>2368</v>
      </c>
      <c r="C3558" s="242" t="s">
        <v>239</v>
      </c>
      <c r="D3558" s="244">
        <v>164.93</v>
      </c>
    </row>
    <row r="3559" spans="1:4" x14ac:dyDescent="0.25">
      <c r="A3559" s="243">
        <v>89613</v>
      </c>
      <c r="B3559" s="242" t="s">
        <v>2369</v>
      </c>
      <c r="C3559" s="242" t="s">
        <v>239</v>
      </c>
      <c r="D3559" s="244">
        <v>27.44</v>
      </c>
    </row>
    <row r="3560" spans="1:4" x14ac:dyDescent="0.25">
      <c r="A3560" s="243">
        <v>89614</v>
      </c>
      <c r="B3560" s="242" t="s">
        <v>2370</v>
      </c>
      <c r="C3560" s="242" t="s">
        <v>239</v>
      </c>
      <c r="D3560" s="244">
        <v>58.88</v>
      </c>
    </row>
    <row r="3561" spans="1:4" x14ac:dyDescent="0.25">
      <c r="A3561" s="243">
        <v>89615</v>
      </c>
      <c r="B3561" s="242" t="s">
        <v>2371</v>
      </c>
      <c r="C3561" s="242" t="s">
        <v>239</v>
      </c>
      <c r="D3561" s="244">
        <v>249.66</v>
      </c>
    </row>
    <row r="3562" spans="1:4" x14ac:dyDescent="0.25">
      <c r="A3562" s="243">
        <v>89616</v>
      </c>
      <c r="B3562" s="242" t="s">
        <v>2372</v>
      </c>
      <c r="C3562" s="242" t="s">
        <v>239</v>
      </c>
      <c r="D3562" s="244">
        <v>40.049999999999997</v>
      </c>
    </row>
    <row r="3563" spans="1:4" x14ac:dyDescent="0.25">
      <c r="A3563" s="243">
        <v>89617</v>
      </c>
      <c r="B3563" s="242" t="s">
        <v>2373</v>
      </c>
      <c r="C3563" s="242" t="s">
        <v>239</v>
      </c>
      <c r="D3563" s="244">
        <v>5.48</v>
      </c>
    </row>
    <row r="3564" spans="1:4" x14ac:dyDescent="0.25">
      <c r="A3564" s="243">
        <v>89618</v>
      </c>
      <c r="B3564" s="242" t="s">
        <v>2374</v>
      </c>
      <c r="C3564" s="242" t="s">
        <v>239</v>
      </c>
      <c r="D3564" s="244">
        <v>12.94</v>
      </c>
    </row>
    <row r="3565" spans="1:4" x14ac:dyDescent="0.25">
      <c r="A3565" s="243">
        <v>89619</v>
      </c>
      <c r="B3565" s="242" t="s">
        <v>2375</v>
      </c>
      <c r="C3565" s="242" t="s">
        <v>239</v>
      </c>
      <c r="D3565" s="244">
        <v>7.47</v>
      </c>
    </row>
    <row r="3566" spans="1:4" x14ac:dyDescent="0.25">
      <c r="A3566" s="243">
        <v>89620</v>
      </c>
      <c r="B3566" s="242" t="s">
        <v>2376</v>
      </c>
      <c r="C3566" s="242" t="s">
        <v>239</v>
      </c>
      <c r="D3566" s="244">
        <v>9.5</v>
      </c>
    </row>
    <row r="3567" spans="1:4" x14ac:dyDescent="0.25">
      <c r="A3567" s="243">
        <v>89621</v>
      </c>
      <c r="B3567" s="242" t="s">
        <v>2377</v>
      </c>
      <c r="C3567" s="242" t="s">
        <v>239</v>
      </c>
      <c r="D3567" s="244">
        <v>22.17</v>
      </c>
    </row>
    <row r="3568" spans="1:4" x14ac:dyDescent="0.25">
      <c r="A3568" s="243">
        <v>89622</v>
      </c>
      <c r="B3568" s="242" t="s">
        <v>2378</v>
      </c>
      <c r="C3568" s="242" t="s">
        <v>239</v>
      </c>
      <c r="D3568" s="244">
        <v>11.48</v>
      </c>
    </row>
    <row r="3569" spans="1:4" x14ac:dyDescent="0.25">
      <c r="A3569" s="243">
        <v>89623</v>
      </c>
      <c r="B3569" s="242" t="s">
        <v>2379</v>
      </c>
      <c r="C3569" s="242" t="s">
        <v>239</v>
      </c>
      <c r="D3569" s="244">
        <v>15.63</v>
      </c>
    </row>
    <row r="3570" spans="1:4" x14ac:dyDescent="0.25">
      <c r="A3570" s="243">
        <v>89624</v>
      </c>
      <c r="B3570" s="242" t="s">
        <v>2380</v>
      </c>
      <c r="C3570" s="242" t="s">
        <v>239</v>
      </c>
      <c r="D3570" s="244">
        <v>16.63</v>
      </c>
    </row>
    <row r="3571" spans="1:4" x14ac:dyDescent="0.25">
      <c r="A3571" s="243">
        <v>89625</v>
      </c>
      <c r="B3571" s="242" t="s">
        <v>2381</v>
      </c>
      <c r="C3571" s="242" t="s">
        <v>239</v>
      </c>
      <c r="D3571" s="244">
        <v>18.96</v>
      </c>
    </row>
    <row r="3572" spans="1:4" x14ac:dyDescent="0.25">
      <c r="A3572" s="243">
        <v>89626</v>
      </c>
      <c r="B3572" s="242" t="s">
        <v>2382</v>
      </c>
      <c r="C3572" s="242" t="s">
        <v>239</v>
      </c>
      <c r="D3572" s="244">
        <v>26.65</v>
      </c>
    </row>
    <row r="3573" spans="1:4" x14ac:dyDescent="0.25">
      <c r="A3573" s="243">
        <v>89627</v>
      </c>
      <c r="B3573" s="242" t="s">
        <v>2383</v>
      </c>
      <c r="C3573" s="242" t="s">
        <v>239</v>
      </c>
      <c r="D3573" s="244">
        <v>17.809999999999999</v>
      </c>
    </row>
    <row r="3574" spans="1:4" x14ac:dyDescent="0.25">
      <c r="A3574" s="243">
        <v>89628</v>
      </c>
      <c r="B3574" s="242" t="s">
        <v>2384</v>
      </c>
      <c r="C3574" s="242" t="s">
        <v>239</v>
      </c>
      <c r="D3574" s="244">
        <v>41.15</v>
      </c>
    </row>
    <row r="3575" spans="1:4" x14ac:dyDescent="0.25">
      <c r="A3575" s="243">
        <v>89629</v>
      </c>
      <c r="B3575" s="242" t="s">
        <v>2385</v>
      </c>
      <c r="C3575" s="242" t="s">
        <v>239</v>
      </c>
      <c r="D3575" s="244">
        <v>76.510000000000005</v>
      </c>
    </row>
    <row r="3576" spans="1:4" x14ac:dyDescent="0.25">
      <c r="A3576" s="243">
        <v>89630</v>
      </c>
      <c r="B3576" s="242" t="s">
        <v>2386</v>
      </c>
      <c r="C3576" s="242" t="s">
        <v>239</v>
      </c>
      <c r="D3576" s="244">
        <v>66.040000000000006</v>
      </c>
    </row>
    <row r="3577" spans="1:4" x14ac:dyDescent="0.25">
      <c r="A3577" s="243">
        <v>89631</v>
      </c>
      <c r="B3577" s="242" t="s">
        <v>2387</v>
      </c>
      <c r="C3577" s="242" t="s">
        <v>239</v>
      </c>
      <c r="D3577" s="244">
        <v>117.15</v>
      </c>
    </row>
    <row r="3578" spans="1:4" x14ac:dyDescent="0.25">
      <c r="A3578" s="243">
        <v>89632</v>
      </c>
      <c r="B3578" s="242" t="s">
        <v>2388</v>
      </c>
      <c r="C3578" s="242" t="s">
        <v>239</v>
      </c>
      <c r="D3578" s="244">
        <v>95.73</v>
      </c>
    </row>
    <row r="3579" spans="1:4" x14ac:dyDescent="0.25">
      <c r="A3579" s="243">
        <v>89637</v>
      </c>
      <c r="B3579" s="242" t="s">
        <v>2389</v>
      </c>
      <c r="C3579" s="242" t="s">
        <v>239</v>
      </c>
      <c r="D3579" s="244">
        <v>8.57</v>
      </c>
    </row>
    <row r="3580" spans="1:4" x14ac:dyDescent="0.25">
      <c r="A3580" s="243">
        <v>89638</v>
      </c>
      <c r="B3580" s="242" t="s">
        <v>2390</v>
      </c>
      <c r="C3580" s="242" t="s">
        <v>239</v>
      </c>
      <c r="D3580" s="244">
        <v>9.86</v>
      </c>
    </row>
    <row r="3581" spans="1:4" x14ac:dyDescent="0.25">
      <c r="A3581" s="243">
        <v>89639</v>
      </c>
      <c r="B3581" s="242" t="s">
        <v>2391</v>
      </c>
      <c r="C3581" s="242" t="s">
        <v>239</v>
      </c>
      <c r="D3581" s="244">
        <v>10.36</v>
      </c>
    </row>
    <row r="3582" spans="1:4" x14ac:dyDescent="0.25">
      <c r="A3582" s="243">
        <v>89640</v>
      </c>
      <c r="B3582" s="242" t="s">
        <v>5378</v>
      </c>
      <c r="C3582" s="242" t="s">
        <v>239</v>
      </c>
      <c r="D3582" s="244">
        <v>18.05</v>
      </c>
    </row>
    <row r="3583" spans="1:4" x14ac:dyDescent="0.25">
      <c r="A3583" s="243">
        <v>89641</v>
      </c>
      <c r="B3583" s="242" t="s">
        <v>2392</v>
      </c>
      <c r="C3583" s="242" t="s">
        <v>239</v>
      </c>
      <c r="D3583" s="244">
        <v>12.43</v>
      </c>
    </row>
    <row r="3584" spans="1:4" x14ac:dyDescent="0.25">
      <c r="A3584" s="243">
        <v>89642</v>
      </c>
      <c r="B3584" s="242" t="s">
        <v>2393</v>
      </c>
      <c r="C3584" s="242" t="s">
        <v>239</v>
      </c>
      <c r="D3584" s="244">
        <v>14.91</v>
      </c>
    </row>
    <row r="3585" spans="1:4" x14ac:dyDescent="0.25">
      <c r="A3585" s="243">
        <v>89643</v>
      </c>
      <c r="B3585" s="242" t="s">
        <v>2394</v>
      </c>
      <c r="C3585" s="242" t="s">
        <v>239</v>
      </c>
      <c r="D3585" s="244">
        <v>15.74</v>
      </c>
    </row>
    <row r="3586" spans="1:4" x14ac:dyDescent="0.25">
      <c r="A3586" s="243">
        <v>89644</v>
      </c>
      <c r="B3586" s="242" t="s">
        <v>5379</v>
      </c>
      <c r="C3586" s="242" t="s">
        <v>239</v>
      </c>
      <c r="D3586" s="244">
        <v>27.46</v>
      </c>
    </row>
    <row r="3587" spans="1:4" x14ac:dyDescent="0.25">
      <c r="A3587" s="243">
        <v>89645</v>
      </c>
      <c r="B3587" s="242" t="s">
        <v>2395</v>
      </c>
      <c r="C3587" s="242" t="s">
        <v>239</v>
      </c>
      <c r="D3587" s="244">
        <v>31.86</v>
      </c>
    </row>
    <row r="3588" spans="1:4" x14ac:dyDescent="0.25">
      <c r="A3588" s="243">
        <v>89646</v>
      </c>
      <c r="B3588" s="242" t="s">
        <v>2396</v>
      </c>
      <c r="C3588" s="242" t="s">
        <v>239</v>
      </c>
      <c r="D3588" s="244">
        <v>20.8</v>
      </c>
    </row>
    <row r="3589" spans="1:4" x14ac:dyDescent="0.25">
      <c r="A3589" s="243">
        <v>89647</v>
      </c>
      <c r="B3589" s="242" t="s">
        <v>2397</v>
      </c>
      <c r="C3589" s="242" t="s">
        <v>239</v>
      </c>
      <c r="D3589" s="244">
        <v>20.23</v>
      </c>
    </row>
    <row r="3590" spans="1:4" x14ac:dyDescent="0.25">
      <c r="A3590" s="243">
        <v>89648</v>
      </c>
      <c r="B3590" s="242" t="s">
        <v>2398</v>
      </c>
      <c r="C3590" s="242" t="s">
        <v>239</v>
      </c>
      <c r="D3590" s="244">
        <v>22.89</v>
      </c>
    </row>
    <row r="3591" spans="1:4" x14ac:dyDescent="0.25">
      <c r="A3591" s="243">
        <v>89649</v>
      </c>
      <c r="B3591" s="242" t="s">
        <v>2399</v>
      </c>
      <c r="C3591" s="242" t="s">
        <v>239</v>
      </c>
      <c r="D3591" s="244">
        <v>32.07</v>
      </c>
    </row>
    <row r="3592" spans="1:4" x14ac:dyDescent="0.25">
      <c r="A3592" s="243">
        <v>89650</v>
      </c>
      <c r="B3592" s="242" t="s">
        <v>2400</v>
      </c>
      <c r="C3592" s="242" t="s">
        <v>239</v>
      </c>
      <c r="D3592" s="244">
        <v>32.07</v>
      </c>
    </row>
    <row r="3593" spans="1:4" x14ac:dyDescent="0.25">
      <c r="A3593" s="243">
        <v>89651</v>
      </c>
      <c r="B3593" s="242" t="s">
        <v>2401</v>
      </c>
      <c r="C3593" s="242" t="s">
        <v>239</v>
      </c>
      <c r="D3593" s="244">
        <v>5.83</v>
      </c>
    </row>
    <row r="3594" spans="1:4" x14ac:dyDescent="0.25">
      <c r="A3594" s="243">
        <v>89652</v>
      </c>
      <c r="B3594" s="242" t="s">
        <v>2402</v>
      </c>
      <c r="C3594" s="242" t="s">
        <v>239</v>
      </c>
      <c r="D3594" s="244">
        <v>11.51</v>
      </c>
    </row>
    <row r="3595" spans="1:4" x14ac:dyDescent="0.25">
      <c r="A3595" s="243">
        <v>89653</v>
      </c>
      <c r="B3595" s="242" t="s">
        <v>2403</v>
      </c>
      <c r="C3595" s="242" t="s">
        <v>239</v>
      </c>
      <c r="D3595" s="244">
        <v>20.239999999999998</v>
      </c>
    </row>
    <row r="3596" spans="1:4" x14ac:dyDescent="0.25">
      <c r="A3596" s="243">
        <v>89654</v>
      </c>
      <c r="B3596" s="242" t="s">
        <v>2404</v>
      </c>
      <c r="C3596" s="242" t="s">
        <v>239</v>
      </c>
      <c r="D3596" s="244">
        <v>19.670000000000002</v>
      </c>
    </row>
    <row r="3597" spans="1:4" x14ac:dyDescent="0.25">
      <c r="A3597" s="243">
        <v>89655</v>
      </c>
      <c r="B3597" s="242" t="s">
        <v>2405</v>
      </c>
      <c r="C3597" s="242" t="s">
        <v>239</v>
      </c>
      <c r="D3597" s="244">
        <v>30.34</v>
      </c>
    </row>
    <row r="3598" spans="1:4" x14ac:dyDescent="0.25">
      <c r="A3598" s="243">
        <v>89656</v>
      </c>
      <c r="B3598" s="242" t="s">
        <v>2406</v>
      </c>
      <c r="C3598" s="242" t="s">
        <v>239</v>
      </c>
      <c r="D3598" s="244">
        <v>12.41</v>
      </c>
    </row>
    <row r="3599" spans="1:4" x14ac:dyDescent="0.25">
      <c r="A3599" s="243">
        <v>89657</v>
      </c>
      <c r="B3599" s="242" t="s">
        <v>2407</v>
      </c>
      <c r="C3599" s="242" t="s">
        <v>239</v>
      </c>
      <c r="D3599" s="244">
        <v>12.69</v>
      </c>
    </row>
    <row r="3600" spans="1:4" x14ac:dyDescent="0.25">
      <c r="A3600" s="243">
        <v>89658</v>
      </c>
      <c r="B3600" s="242" t="s">
        <v>2408</v>
      </c>
      <c r="C3600" s="242" t="s">
        <v>239</v>
      </c>
      <c r="D3600" s="244">
        <v>8.1999999999999993</v>
      </c>
    </row>
    <row r="3601" spans="1:4" x14ac:dyDescent="0.25">
      <c r="A3601" s="243">
        <v>89659</v>
      </c>
      <c r="B3601" s="242" t="s">
        <v>2409</v>
      </c>
      <c r="C3601" s="242" t="s">
        <v>239</v>
      </c>
      <c r="D3601" s="244">
        <v>16.899999999999999</v>
      </c>
    </row>
    <row r="3602" spans="1:4" x14ac:dyDescent="0.25">
      <c r="A3602" s="243">
        <v>89660</v>
      </c>
      <c r="B3602" s="242" t="s">
        <v>2410</v>
      </c>
      <c r="C3602" s="242" t="s">
        <v>239</v>
      </c>
      <c r="D3602" s="244">
        <v>7.44</v>
      </c>
    </row>
    <row r="3603" spans="1:4" x14ac:dyDescent="0.25">
      <c r="A3603" s="243">
        <v>89661</v>
      </c>
      <c r="B3603" s="242" t="s">
        <v>2411</v>
      </c>
      <c r="C3603" s="242" t="s">
        <v>239</v>
      </c>
      <c r="D3603" s="244">
        <v>23.51</v>
      </c>
    </row>
    <row r="3604" spans="1:4" x14ac:dyDescent="0.25">
      <c r="A3604" s="243">
        <v>89662</v>
      </c>
      <c r="B3604" s="242" t="s">
        <v>2412</v>
      </c>
      <c r="C3604" s="242" t="s">
        <v>239</v>
      </c>
      <c r="D3604" s="244">
        <v>37.67</v>
      </c>
    </row>
    <row r="3605" spans="1:4" x14ac:dyDescent="0.25">
      <c r="A3605" s="243">
        <v>89663</v>
      </c>
      <c r="B3605" s="242" t="s">
        <v>2413</v>
      </c>
      <c r="C3605" s="242" t="s">
        <v>239</v>
      </c>
      <c r="D3605" s="244">
        <v>13.95</v>
      </c>
    </row>
    <row r="3606" spans="1:4" x14ac:dyDescent="0.25">
      <c r="A3606" s="243">
        <v>89664</v>
      </c>
      <c r="B3606" s="242" t="s">
        <v>2414</v>
      </c>
      <c r="C3606" s="242" t="s">
        <v>239</v>
      </c>
      <c r="D3606" s="244">
        <v>16.899999999999999</v>
      </c>
    </row>
    <row r="3607" spans="1:4" x14ac:dyDescent="0.25">
      <c r="A3607" s="243">
        <v>89665</v>
      </c>
      <c r="B3607" s="242" t="s">
        <v>2415</v>
      </c>
      <c r="C3607" s="242" t="s">
        <v>239</v>
      </c>
      <c r="D3607" s="244">
        <v>13.79</v>
      </c>
    </row>
    <row r="3608" spans="1:4" x14ac:dyDescent="0.25">
      <c r="A3608" s="243">
        <v>89666</v>
      </c>
      <c r="B3608" s="242" t="s">
        <v>2416</v>
      </c>
      <c r="C3608" s="242" t="s">
        <v>239</v>
      </c>
      <c r="D3608" s="244">
        <v>6.15</v>
      </c>
    </row>
    <row r="3609" spans="1:4" x14ac:dyDescent="0.25">
      <c r="A3609" s="243">
        <v>89667</v>
      </c>
      <c r="B3609" s="242" t="s">
        <v>2417</v>
      </c>
      <c r="C3609" s="242" t="s">
        <v>239</v>
      </c>
      <c r="D3609" s="244">
        <v>34.28</v>
      </c>
    </row>
    <row r="3610" spans="1:4" x14ac:dyDescent="0.25">
      <c r="A3610" s="243">
        <v>89668</v>
      </c>
      <c r="B3610" s="242" t="s">
        <v>2418</v>
      </c>
      <c r="C3610" s="242" t="s">
        <v>239</v>
      </c>
      <c r="D3610" s="244">
        <v>35.590000000000003</v>
      </c>
    </row>
    <row r="3611" spans="1:4" x14ac:dyDescent="0.25">
      <c r="A3611" s="243">
        <v>89669</v>
      </c>
      <c r="B3611" s="242" t="s">
        <v>2419</v>
      </c>
      <c r="C3611" s="242" t="s">
        <v>239</v>
      </c>
      <c r="D3611" s="244">
        <v>22</v>
      </c>
    </row>
    <row r="3612" spans="1:4" x14ac:dyDescent="0.25">
      <c r="A3612" s="243">
        <v>89670</v>
      </c>
      <c r="B3612" s="242" t="s">
        <v>2420</v>
      </c>
      <c r="C3612" s="242" t="s">
        <v>239</v>
      </c>
      <c r="D3612" s="244">
        <v>12.93</v>
      </c>
    </row>
    <row r="3613" spans="1:4" x14ac:dyDescent="0.25">
      <c r="A3613" s="243">
        <v>89671</v>
      </c>
      <c r="B3613" s="242" t="s">
        <v>2421</v>
      </c>
      <c r="C3613" s="242" t="s">
        <v>239</v>
      </c>
      <c r="D3613" s="244">
        <v>32.270000000000003</v>
      </c>
    </row>
    <row r="3614" spans="1:4" x14ac:dyDescent="0.25">
      <c r="A3614" s="243">
        <v>89672</v>
      </c>
      <c r="B3614" s="242" t="s">
        <v>2422</v>
      </c>
      <c r="C3614" s="242" t="s">
        <v>239</v>
      </c>
      <c r="D3614" s="244">
        <v>22.89</v>
      </c>
    </row>
    <row r="3615" spans="1:4" x14ac:dyDescent="0.25">
      <c r="A3615" s="243">
        <v>89673</v>
      </c>
      <c r="B3615" s="242" t="s">
        <v>2423</v>
      </c>
      <c r="C3615" s="242" t="s">
        <v>239</v>
      </c>
      <c r="D3615" s="244">
        <v>25.52</v>
      </c>
    </row>
    <row r="3616" spans="1:4" x14ac:dyDescent="0.25">
      <c r="A3616" s="243">
        <v>89674</v>
      </c>
      <c r="B3616" s="242" t="s">
        <v>2424</v>
      </c>
      <c r="C3616" s="242" t="s">
        <v>239</v>
      </c>
      <c r="D3616" s="244">
        <v>35.57</v>
      </c>
    </row>
    <row r="3617" spans="1:4" x14ac:dyDescent="0.25">
      <c r="A3617" s="243">
        <v>89675</v>
      </c>
      <c r="B3617" s="242" t="s">
        <v>2425</v>
      </c>
      <c r="C3617" s="242" t="s">
        <v>239</v>
      </c>
      <c r="D3617" s="244">
        <v>56.73</v>
      </c>
    </row>
    <row r="3618" spans="1:4" x14ac:dyDescent="0.25">
      <c r="A3618" s="243">
        <v>89676</v>
      </c>
      <c r="B3618" s="242" t="s">
        <v>2426</v>
      </c>
      <c r="C3618" s="242" t="s">
        <v>239</v>
      </c>
      <c r="D3618" s="244">
        <v>56.28</v>
      </c>
    </row>
    <row r="3619" spans="1:4" x14ac:dyDescent="0.25">
      <c r="A3619" s="243">
        <v>89677</v>
      </c>
      <c r="B3619" s="242" t="s">
        <v>2427</v>
      </c>
      <c r="C3619" s="242" t="s">
        <v>239</v>
      </c>
      <c r="D3619" s="244">
        <v>66.83</v>
      </c>
    </row>
    <row r="3620" spans="1:4" x14ac:dyDescent="0.25">
      <c r="A3620" s="243">
        <v>89678</v>
      </c>
      <c r="B3620" s="242" t="s">
        <v>2428</v>
      </c>
      <c r="C3620" s="242" t="s">
        <v>239</v>
      </c>
      <c r="D3620" s="244">
        <v>8.51</v>
      </c>
    </row>
    <row r="3621" spans="1:4" x14ac:dyDescent="0.25">
      <c r="A3621" s="243">
        <v>89679</v>
      </c>
      <c r="B3621" s="242" t="s">
        <v>2429</v>
      </c>
      <c r="C3621" s="242" t="s">
        <v>239</v>
      </c>
      <c r="D3621" s="244">
        <v>103.46</v>
      </c>
    </row>
    <row r="3622" spans="1:4" x14ac:dyDescent="0.25">
      <c r="A3622" s="243">
        <v>89680</v>
      </c>
      <c r="B3622" s="242" t="s">
        <v>2430</v>
      </c>
      <c r="C3622" s="242" t="s">
        <v>239</v>
      </c>
      <c r="D3622" s="244">
        <v>21.63</v>
      </c>
    </row>
    <row r="3623" spans="1:4" x14ac:dyDescent="0.25">
      <c r="A3623" s="243">
        <v>89681</v>
      </c>
      <c r="B3623" s="242" t="s">
        <v>2431</v>
      </c>
      <c r="C3623" s="242" t="s">
        <v>239</v>
      </c>
      <c r="D3623" s="244">
        <v>73.319999999999993</v>
      </c>
    </row>
    <row r="3624" spans="1:4" x14ac:dyDescent="0.25">
      <c r="A3624" s="243">
        <v>89682</v>
      </c>
      <c r="B3624" s="242" t="s">
        <v>2432</v>
      </c>
      <c r="C3624" s="242" t="s">
        <v>239</v>
      </c>
      <c r="D3624" s="244">
        <v>36.51</v>
      </c>
    </row>
    <row r="3625" spans="1:4" x14ac:dyDescent="0.25">
      <c r="A3625" s="243">
        <v>89683</v>
      </c>
      <c r="B3625" s="242" t="s">
        <v>11668</v>
      </c>
      <c r="C3625" s="242" t="s">
        <v>239</v>
      </c>
      <c r="D3625" s="244">
        <v>252.86</v>
      </c>
    </row>
    <row r="3626" spans="1:4" x14ac:dyDescent="0.25">
      <c r="A3626" s="243">
        <v>89684</v>
      </c>
      <c r="B3626" s="242" t="s">
        <v>2433</v>
      </c>
      <c r="C3626" s="242" t="s">
        <v>239</v>
      </c>
      <c r="D3626" s="244">
        <v>52.47</v>
      </c>
    </row>
    <row r="3627" spans="1:4" x14ac:dyDescent="0.25">
      <c r="A3627" s="243">
        <v>89685</v>
      </c>
      <c r="B3627" s="242" t="s">
        <v>2434</v>
      </c>
      <c r="C3627" s="242" t="s">
        <v>239</v>
      </c>
      <c r="D3627" s="244">
        <v>47.98</v>
      </c>
    </row>
    <row r="3628" spans="1:4" x14ac:dyDescent="0.25">
      <c r="A3628" s="243">
        <v>89686</v>
      </c>
      <c r="B3628" s="242" t="s">
        <v>2435</v>
      </c>
      <c r="C3628" s="242" t="s">
        <v>239</v>
      </c>
      <c r="D3628" s="244">
        <v>210.35</v>
      </c>
    </row>
    <row r="3629" spans="1:4" x14ac:dyDescent="0.25">
      <c r="A3629" s="243">
        <v>89687</v>
      </c>
      <c r="B3629" s="242" t="s">
        <v>2436</v>
      </c>
      <c r="C3629" s="242" t="s">
        <v>239</v>
      </c>
      <c r="D3629" s="244">
        <v>41.47</v>
      </c>
    </row>
    <row r="3630" spans="1:4" x14ac:dyDescent="0.25">
      <c r="A3630" s="243">
        <v>89689</v>
      </c>
      <c r="B3630" s="242" t="s">
        <v>2437</v>
      </c>
      <c r="C3630" s="242" t="s">
        <v>239</v>
      </c>
      <c r="D3630" s="244">
        <v>39.71</v>
      </c>
    </row>
    <row r="3631" spans="1:4" x14ac:dyDescent="0.25">
      <c r="A3631" s="243">
        <v>89690</v>
      </c>
      <c r="B3631" s="242" t="s">
        <v>2438</v>
      </c>
      <c r="C3631" s="242" t="s">
        <v>239</v>
      </c>
      <c r="D3631" s="244">
        <v>70.680000000000007</v>
      </c>
    </row>
    <row r="3632" spans="1:4" x14ac:dyDescent="0.25">
      <c r="A3632" s="243">
        <v>89691</v>
      </c>
      <c r="B3632" s="242" t="s">
        <v>2439</v>
      </c>
      <c r="C3632" s="242" t="s">
        <v>239</v>
      </c>
      <c r="D3632" s="244">
        <v>10.85</v>
      </c>
    </row>
    <row r="3633" spans="1:4" x14ac:dyDescent="0.25">
      <c r="A3633" s="243">
        <v>89692</v>
      </c>
      <c r="B3633" s="242" t="s">
        <v>2440</v>
      </c>
      <c r="C3633" s="242" t="s">
        <v>239</v>
      </c>
      <c r="D3633" s="244">
        <v>66.69</v>
      </c>
    </row>
    <row r="3634" spans="1:4" x14ac:dyDescent="0.25">
      <c r="A3634" s="243">
        <v>89693</v>
      </c>
      <c r="B3634" s="242" t="s">
        <v>2441</v>
      </c>
      <c r="C3634" s="242" t="s">
        <v>239</v>
      </c>
      <c r="D3634" s="244">
        <v>64.98</v>
      </c>
    </row>
    <row r="3635" spans="1:4" x14ac:dyDescent="0.25">
      <c r="A3635" s="243">
        <v>89694</v>
      </c>
      <c r="B3635" s="242" t="s">
        <v>2442</v>
      </c>
      <c r="C3635" s="242" t="s">
        <v>239</v>
      </c>
      <c r="D3635" s="244">
        <v>20.6</v>
      </c>
    </row>
    <row r="3636" spans="1:4" x14ac:dyDescent="0.25">
      <c r="A3636" s="243">
        <v>89695</v>
      </c>
      <c r="B3636" s="242" t="s">
        <v>2443</v>
      </c>
      <c r="C3636" s="242" t="s">
        <v>239</v>
      </c>
      <c r="D3636" s="244">
        <v>18.760000000000002</v>
      </c>
    </row>
    <row r="3637" spans="1:4" x14ac:dyDescent="0.25">
      <c r="A3637" s="243">
        <v>89696</v>
      </c>
      <c r="B3637" s="242" t="s">
        <v>2444</v>
      </c>
      <c r="C3637" s="242" t="s">
        <v>239</v>
      </c>
      <c r="D3637" s="244">
        <v>58.97</v>
      </c>
    </row>
    <row r="3638" spans="1:4" x14ac:dyDescent="0.25">
      <c r="A3638" s="243">
        <v>89697</v>
      </c>
      <c r="B3638" s="242" t="s">
        <v>2445</v>
      </c>
      <c r="C3638" s="242" t="s">
        <v>239</v>
      </c>
      <c r="D3638" s="244">
        <v>13.36</v>
      </c>
    </row>
    <row r="3639" spans="1:4" x14ac:dyDescent="0.25">
      <c r="A3639" s="243">
        <v>89698</v>
      </c>
      <c r="B3639" s="242" t="s">
        <v>2446</v>
      </c>
      <c r="C3639" s="242" t="s">
        <v>239</v>
      </c>
      <c r="D3639" s="244">
        <v>215.07</v>
      </c>
    </row>
    <row r="3640" spans="1:4" x14ac:dyDescent="0.25">
      <c r="A3640" s="243">
        <v>89699</v>
      </c>
      <c r="B3640" s="242" t="s">
        <v>2447</v>
      </c>
      <c r="C3640" s="242" t="s">
        <v>239</v>
      </c>
      <c r="D3640" s="244">
        <v>180.19</v>
      </c>
    </row>
    <row r="3641" spans="1:4" x14ac:dyDescent="0.25">
      <c r="A3641" s="243">
        <v>89700</v>
      </c>
      <c r="B3641" s="242" t="s">
        <v>2448</v>
      </c>
      <c r="C3641" s="242" t="s">
        <v>239</v>
      </c>
      <c r="D3641" s="244">
        <v>21.7</v>
      </c>
    </row>
    <row r="3642" spans="1:4" x14ac:dyDescent="0.25">
      <c r="A3642" s="243">
        <v>89701</v>
      </c>
      <c r="B3642" s="242" t="s">
        <v>2449</v>
      </c>
      <c r="C3642" s="242" t="s">
        <v>239</v>
      </c>
      <c r="D3642" s="244">
        <v>170.37</v>
      </c>
    </row>
    <row r="3643" spans="1:4" x14ac:dyDescent="0.25">
      <c r="A3643" s="243">
        <v>89702</v>
      </c>
      <c r="B3643" s="242" t="s">
        <v>2450</v>
      </c>
      <c r="C3643" s="242" t="s">
        <v>239</v>
      </c>
      <c r="D3643" s="244">
        <v>21.7</v>
      </c>
    </row>
    <row r="3644" spans="1:4" x14ac:dyDescent="0.25">
      <c r="A3644" s="243">
        <v>89703</v>
      </c>
      <c r="B3644" s="242" t="s">
        <v>2451</v>
      </c>
      <c r="C3644" s="242" t="s">
        <v>239</v>
      </c>
      <c r="D3644" s="244">
        <v>55.56</v>
      </c>
    </row>
    <row r="3645" spans="1:4" x14ac:dyDescent="0.25">
      <c r="A3645" s="243">
        <v>89704</v>
      </c>
      <c r="B3645" s="242" t="s">
        <v>2452</v>
      </c>
      <c r="C3645" s="242" t="s">
        <v>239</v>
      </c>
      <c r="D3645" s="244">
        <v>116.11</v>
      </c>
    </row>
    <row r="3646" spans="1:4" x14ac:dyDescent="0.25">
      <c r="A3646" s="243">
        <v>89705</v>
      </c>
      <c r="B3646" s="242" t="s">
        <v>2453</v>
      </c>
      <c r="C3646" s="242" t="s">
        <v>239</v>
      </c>
      <c r="D3646" s="244">
        <v>24.01</v>
      </c>
    </row>
    <row r="3647" spans="1:4" x14ac:dyDescent="0.25">
      <c r="A3647" s="243">
        <v>89706</v>
      </c>
      <c r="B3647" s="242" t="s">
        <v>2454</v>
      </c>
      <c r="C3647" s="242" t="s">
        <v>239</v>
      </c>
      <c r="D3647" s="244">
        <v>59.13</v>
      </c>
    </row>
    <row r="3648" spans="1:4" x14ac:dyDescent="0.25">
      <c r="A3648" s="243">
        <v>89718</v>
      </c>
      <c r="B3648" s="242" t="s">
        <v>2455</v>
      </c>
      <c r="C3648" s="242" t="s">
        <v>187</v>
      </c>
      <c r="D3648" s="244">
        <v>41.86</v>
      </c>
    </row>
    <row r="3649" spans="1:4" x14ac:dyDescent="0.25">
      <c r="A3649" s="243">
        <v>89719</v>
      </c>
      <c r="B3649" s="242" t="s">
        <v>2456</v>
      </c>
      <c r="C3649" s="242" t="s">
        <v>239</v>
      </c>
      <c r="D3649" s="244">
        <v>10.68</v>
      </c>
    </row>
    <row r="3650" spans="1:4" x14ac:dyDescent="0.25">
      <c r="A3650" s="243">
        <v>89720</v>
      </c>
      <c r="B3650" s="242" t="s">
        <v>2457</v>
      </c>
      <c r="C3650" s="242" t="s">
        <v>239</v>
      </c>
      <c r="D3650" s="244">
        <v>13.16</v>
      </c>
    </row>
    <row r="3651" spans="1:4" x14ac:dyDescent="0.25">
      <c r="A3651" s="243">
        <v>89721</v>
      </c>
      <c r="B3651" s="242" t="s">
        <v>2458</v>
      </c>
      <c r="C3651" s="242" t="s">
        <v>239</v>
      </c>
      <c r="D3651" s="244">
        <v>13.99</v>
      </c>
    </row>
    <row r="3652" spans="1:4" x14ac:dyDescent="0.25">
      <c r="A3652" s="243">
        <v>89722</v>
      </c>
      <c r="B3652" s="242" t="s">
        <v>5380</v>
      </c>
      <c r="C3652" s="242" t="s">
        <v>239</v>
      </c>
      <c r="D3652" s="244">
        <v>25.71</v>
      </c>
    </row>
    <row r="3653" spans="1:4" x14ac:dyDescent="0.25">
      <c r="A3653" s="243">
        <v>89723</v>
      </c>
      <c r="B3653" s="242" t="s">
        <v>2459</v>
      </c>
      <c r="C3653" s="242" t="s">
        <v>239</v>
      </c>
      <c r="D3653" s="244">
        <v>18.77</v>
      </c>
    </row>
    <row r="3654" spans="1:4" x14ac:dyDescent="0.25">
      <c r="A3654" s="243">
        <v>89724</v>
      </c>
      <c r="B3654" s="242" t="s">
        <v>2460</v>
      </c>
      <c r="C3654" s="242" t="s">
        <v>239</v>
      </c>
      <c r="D3654" s="244">
        <v>8.32</v>
      </c>
    </row>
    <row r="3655" spans="1:4" x14ac:dyDescent="0.25">
      <c r="A3655" s="243">
        <v>89725</v>
      </c>
      <c r="B3655" s="242" t="s">
        <v>2461</v>
      </c>
      <c r="C3655" s="242" t="s">
        <v>239</v>
      </c>
      <c r="D3655" s="244">
        <v>18.2</v>
      </c>
    </row>
    <row r="3656" spans="1:4" x14ac:dyDescent="0.25">
      <c r="A3656" s="243">
        <v>89726</v>
      </c>
      <c r="B3656" s="242" t="s">
        <v>2462</v>
      </c>
      <c r="C3656" s="242" t="s">
        <v>239</v>
      </c>
      <c r="D3656" s="244">
        <v>5.94</v>
      </c>
    </row>
    <row r="3657" spans="1:4" x14ac:dyDescent="0.25">
      <c r="A3657" s="243">
        <v>89727</v>
      </c>
      <c r="B3657" s="242" t="s">
        <v>2463</v>
      </c>
      <c r="C3657" s="242" t="s">
        <v>239</v>
      </c>
      <c r="D3657" s="244">
        <v>20.86</v>
      </c>
    </row>
    <row r="3658" spans="1:4" x14ac:dyDescent="0.25">
      <c r="A3658" s="243">
        <v>89728</v>
      </c>
      <c r="B3658" s="242" t="s">
        <v>2464</v>
      </c>
      <c r="C3658" s="242" t="s">
        <v>239</v>
      </c>
      <c r="D3658" s="244">
        <v>8.91</v>
      </c>
    </row>
    <row r="3659" spans="1:4" x14ac:dyDescent="0.25">
      <c r="A3659" s="243">
        <v>89729</v>
      </c>
      <c r="B3659" s="242" t="s">
        <v>2465</v>
      </c>
      <c r="C3659" s="242" t="s">
        <v>239</v>
      </c>
      <c r="D3659" s="244">
        <v>29.67</v>
      </c>
    </row>
    <row r="3660" spans="1:4" x14ac:dyDescent="0.25">
      <c r="A3660" s="243">
        <v>89730</v>
      </c>
      <c r="B3660" s="242" t="s">
        <v>2466</v>
      </c>
      <c r="C3660" s="242" t="s">
        <v>239</v>
      </c>
      <c r="D3660" s="244">
        <v>9.68</v>
      </c>
    </row>
    <row r="3661" spans="1:4" x14ac:dyDescent="0.25">
      <c r="A3661" s="243">
        <v>89731</v>
      </c>
      <c r="B3661" s="242" t="s">
        <v>2467</v>
      </c>
      <c r="C3661" s="242" t="s">
        <v>239</v>
      </c>
      <c r="D3661" s="244">
        <v>9.8800000000000008</v>
      </c>
    </row>
    <row r="3662" spans="1:4" x14ac:dyDescent="0.25">
      <c r="A3662" s="243">
        <v>89732</v>
      </c>
      <c r="B3662" s="242" t="s">
        <v>2468</v>
      </c>
      <c r="C3662" s="242" t="s">
        <v>239</v>
      </c>
      <c r="D3662" s="244">
        <v>10.44</v>
      </c>
    </row>
    <row r="3663" spans="1:4" x14ac:dyDescent="0.25">
      <c r="A3663" s="243">
        <v>89733</v>
      </c>
      <c r="B3663" s="242" t="s">
        <v>2469</v>
      </c>
      <c r="C3663" s="242" t="s">
        <v>239</v>
      </c>
      <c r="D3663" s="244">
        <v>16.5</v>
      </c>
    </row>
    <row r="3664" spans="1:4" x14ac:dyDescent="0.25">
      <c r="A3664" s="243">
        <v>89734</v>
      </c>
      <c r="B3664" s="242" t="s">
        <v>2470</v>
      </c>
      <c r="C3664" s="242" t="s">
        <v>239</v>
      </c>
      <c r="D3664" s="244">
        <v>29.67</v>
      </c>
    </row>
    <row r="3665" spans="1:4" x14ac:dyDescent="0.25">
      <c r="A3665" s="243">
        <v>89735</v>
      </c>
      <c r="B3665" s="242" t="s">
        <v>2471</v>
      </c>
      <c r="C3665" s="242" t="s">
        <v>239</v>
      </c>
      <c r="D3665" s="244">
        <v>17.420000000000002</v>
      </c>
    </row>
    <row r="3666" spans="1:4" x14ac:dyDescent="0.25">
      <c r="A3666" s="243">
        <v>89736</v>
      </c>
      <c r="B3666" s="242" t="s">
        <v>2472</v>
      </c>
      <c r="C3666" s="242" t="s">
        <v>239</v>
      </c>
      <c r="D3666" s="244">
        <v>7.05</v>
      </c>
    </row>
    <row r="3667" spans="1:4" x14ac:dyDescent="0.25">
      <c r="A3667" s="243">
        <v>89737</v>
      </c>
      <c r="B3667" s="242" t="s">
        <v>2473</v>
      </c>
      <c r="C3667" s="242" t="s">
        <v>239</v>
      </c>
      <c r="D3667" s="244">
        <v>16.93</v>
      </c>
    </row>
    <row r="3668" spans="1:4" x14ac:dyDescent="0.25">
      <c r="A3668" s="243">
        <v>89738</v>
      </c>
      <c r="B3668" s="242" t="s">
        <v>2474</v>
      </c>
      <c r="C3668" s="242" t="s">
        <v>239</v>
      </c>
      <c r="D3668" s="244">
        <v>15.75</v>
      </c>
    </row>
    <row r="3669" spans="1:4" x14ac:dyDescent="0.25">
      <c r="A3669" s="243">
        <v>89739</v>
      </c>
      <c r="B3669" s="242" t="s">
        <v>2475</v>
      </c>
      <c r="C3669" s="242" t="s">
        <v>239</v>
      </c>
      <c r="D3669" s="244">
        <v>17.739999999999998</v>
      </c>
    </row>
    <row r="3670" spans="1:4" x14ac:dyDescent="0.25">
      <c r="A3670" s="243">
        <v>89740</v>
      </c>
      <c r="B3670" s="242" t="s">
        <v>2476</v>
      </c>
      <c r="C3670" s="242" t="s">
        <v>239</v>
      </c>
      <c r="D3670" s="244">
        <v>6.29</v>
      </c>
    </row>
    <row r="3671" spans="1:4" x14ac:dyDescent="0.25">
      <c r="A3671" s="243">
        <v>89741</v>
      </c>
      <c r="B3671" s="242" t="s">
        <v>2477</v>
      </c>
      <c r="C3671" s="242" t="s">
        <v>239</v>
      </c>
      <c r="D3671" s="244">
        <v>22.36</v>
      </c>
    </row>
    <row r="3672" spans="1:4" x14ac:dyDescent="0.25">
      <c r="A3672" s="243">
        <v>89742</v>
      </c>
      <c r="B3672" s="242" t="s">
        <v>2478</v>
      </c>
      <c r="C3672" s="242" t="s">
        <v>239</v>
      </c>
      <c r="D3672" s="244">
        <v>28.4</v>
      </c>
    </row>
    <row r="3673" spans="1:4" x14ac:dyDescent="0.25">
      <c r="A3673" s="243">
        <v>89743</v>
      </c>
      <c r="B3673" s="242" t="s">
        <v>2479</v>
      </c>
      <c r="C3673" s="242" t="s">
        <v>239</v>
      </c>
      <c r="D3673" s="244">
        <v>39.909999999999997</v>
      </c>
    </row>
    <row r="3674" spans="1:4" x14ac:dyDescent="0.25">
      <c r="A3674" s="243">
        <v>89744</v>
      </c>
      <c r="B3674" s="242" t="s">
        <v>2480</v>
      </c>
      <c r="C3674" s="242" t="s">
        <v>239</v>
      </c>
      <c r="D3674" s="244">
        <v>21.96</v>
      </c>
    </row>
    <row r="3675" spans="1:4" x14ac:dyDescent="0.25">
      <c r="A3675" s="243">
        <v>89745</v>
      </c>
      <c r="B3675" s="242" t="s">
        <v>2481</v>
      </c>
      <c r="C3675" s="242" t="s">
        <v>239</v>
      </c>
      <c r="D3675" s="244">
        <v>36.520000000000003</v>
      </c>
    </row>
    <row r="3676" spans="1:4" x14ac:dyDescent="0.25">
      <c r="A3676" s="243">
        <v>89746</v>
      </c>
      <c r="B3676" s="242" t="s">
        <v>2482</v>
      </c>
      <c r="C3676" s="242" t="s">
        <v>239</v>
      </c>
      <c r="D3676" s="244">
        <v>21.91</v>
      </c>
    </row>
    <row r="3677" spans="1:4" x14ac:dyDescent="0.25">
      <c r="A3677" s="243">
        <v>89747</v>
      </c>
      <c r="B3677" s="242" t="s">
        <v>2483</v>
      </c>
      <c r="C3677" s="242" t="s">
        <v>239</v>
      </c>
      <c r="D3677" s="244">
        <v>12.8</v>
      </c>
    </row>
    <row r="3678" spans="1:4" x14ac:dyDescent="0.25">
      <c r="A3678" s="243">
        <v>89748</v>
      </c>
      <c r="B3678" s="242" t="s">
        <v>2484</v>
      </c>
      <c r="C3678" s="242" t="s">
        <v>239</v>
      </c>
      <c r="D3678" s="244">
        <v>34.44</v>
      </c>
    </row>
    <row r="3679" spans="1:4" x14ac:dyDescent="0.25">
      <c r="A3679" s="243">
        <v>89749</v>
      </c>
      <c r="B3679" s="242" t="s">
        <v>2485</v>
      </c>
      <c r="C3679" s="242" t="s">
        <v>239</v>
      </c>
      <c r="D3679" s="244">
        <v>15.75</v>
      </c>
    </row>
    <row r="3680" spans="1:4" x14ac:dyDescent="0.25">
      <c r="A3680" s="243">
        <v>89750</v>
      </c>
      <c r="B3680" s="242" t="s">
        <v>2486</v>
      </c>
      <c r="C3680" s="242" t="s">
        <v>239</v>
      </c>
      <c r="D3680" s="244">
        <v>56.57</v>
      </c>
    </row>
    <row r="3681" spans="1:4" x14ac:dyDescent="0.25">
      <c r="A3681" s="243">
        <v>89751</v>
      </c>
      <c r="B3681" s="242" t="s">
        <v>2487</v>
      </c>
      <c r="C3681" s="242" t="s">
        <v>239</v>
      </c>
      <c r="D3681" s="244">
        <v>5</v>
      </c>
    </row>
    <row r="3682" spans="1:4" x14ac:dyDescent="0.25">
      <c r="A3682" s="243">
        <v>89752</v>
      </c>
      <c r="B3682" s="242" t="s">
        <v>2488</v>
      </c>
      <c r="C3682" s="242" t="s">
        <v>239</v>
      </c>
      <c r="D3682" s="244">
        <v>5.23</v>
      </c>
    </row>
    <row r="3683" spans="1:4" x14ac:dyDescent="0.25">
      <c r="A3683" s="243">
        <v>89753</v>
      </c>
      <c r="B3683" s="242" t="s">
        <v>2489</v>
      </c>
      <c r="C3683" s="242" t="s">
        <v>239</v>
      </c>
      <c r="D3683" s="244">
        <v>8.66</v>
      </c>
    </row>
    <row r="3684" spans="1:4" x14ac:dyDescent="0.25">
      <c r="A3684" s="243">
        <v>89754</v>
      </c>
      <c r="B3684" s="242" t="s">
        <v>2490</v>
      </c>
      <c r="C3684" s="242" t="s">
        <v>239</v>
      </c>
      <c r="D3684" s="244">
        <v>15.38</v>
      </c>
    </row>
    <row r="3685" spans="1:4" x14ac:dyDescent="0.25">
      <c r="A3685" s="243">
        <v>89755</v>
      </c>
      <c r="B3685" s="242" t="s">
        <v>2491</v>
      </c>
      <c r="C3685" s="242" t="s">
        <v>239</v>
      </c>
      <c r="D3685" s="244">
        <v>11.59</v>
      </c>
    </row>
    <row r="3686" spans="1:4" x14ac:dyDescent="0.25">
      <c r="A3686" s="243">
        <v>89756</v>
      </c>
      <c r="B3686" s="242" t="s">
        <v>2492</v>
      </c>
      <c r="C3686" s="242" t="s">
        <v>239</v>
      </c>
      <c r="D3686" s="244">
        <v>21.55</v>
      </c>
    </row>
    <row r="3687" spans="1:4" x14ac:dyDescent="0.25">
      <c r="A3687" s="243">
        <v>89757</v>
      </c>
      <c r="B3687" s="242" t="s">
        <v>2493</v>
      </c>
      <c r="C3687" s="242" t="s">
        <v>239</v>
      </c>
      <c r="D3687" s="244">
        <v>34.229999999999997</v>
      </c>
    </row>
    <row r="3688" spans="1:4" x14ac:dyDescent="0.25">
      <c r="A3688" s="243">
        <v>89758</v>
      </c>
      <c r="B3688" s="242" t="s">
        <v>2494</v>
      </c>
      <c r="C3688" s="242" t="s">
        <v>239</v>
      </c>
      <c r="D3688" s="244">
        <v>54.94</v>
      </c>
    </row>
    <row r="3689" spans="1:4" x14ac:dyDescent="0.25">
      <c r="A3689" s="243">
        <v>89759</v>
      </c>
      <c r="B3689" s="242" t="s">
        <v>2495</v>
      </c>
      <c r="C3689" s="242" t="s">
        <v>239</v>
      </c>
      <c r="D3689" s="244">
        <v>7.17</v>
      </c>
    </row>
    <row r="3690" spans="1:4" x14ac:dyDescent="0.25">
      <c r="A3690" s="243">
        <v>89760</v>
      </c>
      <c r="B3690" s="242" t="s">
        <v>2496</v>
      </c>
      <c r="C3690" s="242" t="s">
        <v>239</v>
      </c>
      <c r="D3690" s="244">
        <v>20.04</v>
      </c>
    </row>
    <row r="3691" spans="1:4" x14ac:dyDescent="0.25">
      <c r="A3691" s="243">
        <v>89761</v>
      </c>
      <c r="B3691" s="242" t="s">
        <v>2497</v>
      </c>
      <c r="C3691" s="242" t="s">
        <v>239</v>
      </c>
      <c r="D3691" s="244">
        <v>34.92</v>
      </c>
    </row>
    <row r="3692" spans="1:4" x14ac:dyDescent="0.25">
      <c r="A3692" s="243">
        <v>89762</v>
      </c>
      <c r="B3692" s="242" t="s">
        <v>2498</v>
      </c>
      <c r="C3692" s="242" t="s">
        <v>239</v>
      </c>
      <c r="D3692" s="244">
        <v>50.88</v>
      </c>
    </row>
    <row r="3693" spans="1:4" x14ac:dyDescent="0.25">
      <c r="A3693" s="243">
        <v>89763</v>
      </c>
      <c r="B3693" s="242" t="s">
        <v>2499</v>
      </c>
      <c r="C3693" s="242" t="s">
        <v>239</v>
      </c>
      <c r="D3693" s="244">
        <v>208.76</v>
      </c>
    </row>
    <row r="3694" spans="1:4" x14ac:dyDescent="0.25">
      <c r="A3694" s="243">
        <v>89764</v>
      </c>
      <c r="B3694" s="242" t="s">
        <v>2500</v>
      </c>
      <c r="C3694" s="242" t="s">
        <v>239</v>
      </c>
      <c r="D3694" s="244">
        <v>38.119999999999997</v>
      </c>
    </row>
    <row r="3695" spans="1:4" x14ac:dyDescent="0.25">
      <c r="A3695" s="243">
        <v>89765</v>
      </c>
      <c r="B3695" s="242" t="s">
        <v>2501</v>
      </c>
      <c r="C3695" s="242" t="s">
        <v>239</v>
      </c>
      <c r="D3695" s="244">
        <v>13.55</v>
      </c>
    </row>
    <row r="3696" spans="1:4" x14ac:dyDescent="0.25">
      <c r="A3696" s="243">
        <v>89766</v>
      </c>
      <c r="B3696" s="242" t="s">
        <v>2502</v>
      </c>
      <c r="C3696" s="242" t="s">
        <v>239</v>
      </c>
      <c r="D3696" s="244">
        <v>21.89</v>
      </c>
    </row>
    <row r="3697" spans="1:4" x14ac:dyDescent="0.25">
      <c r="A3697" s="243">
        <v>89767</v>
      </c>
      <c r="B3697" s="242" t="s">
        <v>2503</v>
      </c>
      <c r="C3697" s="242" t="s">
        <v>239</v>
      </c>
      <c r="D3697" s="244">
        <v>21.89</v>
      </c>
    </row>
    <row r="3698" spans="1:4" x14ac:dyDescent="0.25">
      <c r="A3698" s="243">
        <v>89768</v>
      </c>
      <c r="B3698" s="242" t="s">
        <v>2504</v>
      </c>
      <c r="C3698" s="242" t="s">
        <v>239</v>
      </c>
      <c r="D3698" s="244">
        <v>21.29</v>
      </c>
    </row>
    <row r="3699" spans="1:4" x14ac:dyDescent="0.25">
      <c r="A3699" s="243">
        <v>89769</v>
      </c>
      <c r="B3699" s="242" t="s">
        <v>2505</v>
      </c>
      <c r="C3699" s="242" t="s">
        <v>239</v>
      </c>
      <c r="D3699" s="244">
        <v>55.92</v>
      </c>
    </row>
    <row r="3700" spans="1:4" x14ac:dyDescent="0.25">
      <c r="A3700" s="243">
        <v>89772</v>
      </c>
      <c r="B3700" s="242" t="s">
        <v>2506</v>
      </c>
      <c r="C3700" s="242" t="s">
        <v>187</v>
      </c>
      <c r="D3700" s="244">
        <v>79.05</v>
      </c>
    </row>
    <row r="3701" spans="1:4" x14ac:dyDescent="0.25">
      <c r="A3701" s="243">
        <v>89774</v>
      </c>
      <c r="B3701" s="242" t="s">
        <v>2507</v>
      </c>
      <c r="C3701" s="242" t="s">
        <v>239</v>
      </c>
      <c r="D3701" s="244">
        <v>14.09</v>
      </c>
    </row>
    <row r="3702" spans="1:4" x14ac:dyDescent="0.25">
      <c r="A3702" s="243">
        <v>89776</v>
      </c>
      <c r="B3702" s="242" t="s">
        <v>2508</v>
      </c>
      <c r="C3702" s="242" t="s">
        <v>239</v>
      </c>
      <c r="D3702" s="244">
        <v>19.28</v>
      </c>
    </row>
    <row r="3703" spans="1:4" x14ac:dyDescent="0.25">
      <c r="A3703" s="243">
        <v>89777</v>
      </c>
      <c r="B3703" s="242" t="s">
        <v>2509</v>
      </c>
      <c r="C3703" s="242" t="s">
        <v>239</v>
      </c>
      <c r="D3703" s="244">
        <v>28.58</v>
      </c>
    </row>
    <row r="3704" spans="1:4" x14ac:dyDescent="0.25">
      <c r="A3704" s="243">
        <v>89778</v>
      </c>
      <c r="B3704" s="242" t="s">
        <v>2510</v>
      </c>
      <c r="C3704" s="242" t="s">
        <v>239</v>
      </c>
      <c r="D3704" s="244">
        <v>17.670000000000002</v>
      </c>
    </row>
    <row r="3705" spans="1:4" x14ac:dyDescent="0.25">
      <c r="A3705" s="243">
        <v>89779</v>
      </c>
      <c r="B3705" s="242" t="s">
        <v>2511</v>
      </c>
      <c r="C3705" s="242" t="s">
        <v>239</v>
      </c>
      <c r="D3705" s="244">
        <v>27.29</v>
      </c>
    </row>
    <row r="3706" spans="1:4" x14ac:dyDescent="0.25">
      <c r="A3706" s="243">
        <v>89780</v>
      </c>
      <c r="B3706" s="242" t="s">
        <v>2512</v>
      </c>
      <c r="C3706" s="242" t="s">
        <v>239</v>
      </c>
      <c r="D3706" s="244">
        <v>28.58</v>
      </c>
    </row>
    <row r="3707" spans="1:4" x14ac:dyDescent="0.25">
      <c r="A3707" s="243">
        <v>89781</v>
      </c>
      <c r="B3707" s="242" t="s">
        <v>2513</v>
      </c>
      <c r="C3707" s="242" t="s">
        <v>239</v>
      </c>
      <c r="D3707" s="244">
        <v>43.59</v>
      </c>
    </row>
    <row r="3708" spans="1:4" x14ac:dyDescent="0.25">
      <c r="A3708" s="243">
        <v>89782</v>
      </c>
      <c r="B3708" s="242" t="s">
        <v>2514</v>
      </c>
      <c r="C3708" s="242" t="s">
        <v>239</v>
      </c>
      <c r="D3708" s="244">
        <v>9.8000000000000007</v>
      </c>
    </row>
    <row r="3709" spans="1:4" x14ac:dyDescent="0.25">
      <c r="A3709" s="243">
        <v>89783</v>
      </c>
      <c r="B3709" s="242" t="s">
        <v>2515</v>
      </c>
      <c r="C3709" s="242" t="s">
        <v>239</v>
      </c>
      <c r="D3709" s="244">
        <v>10.039999999999999</v>
      </c>
    </row>
    <row r="3710" spans="1:4" x14ac:dyDescent="0.25">
      <c r="A3710" s="243">
        <v>89784</v>
      </c>
      <c r="B3710" s="242" t="s">
        <v>2516</v>
      </c>
      <c r="C3710" s="242" t="s">
        <v>239</v>
      </c>
      <c r="D3710" s="244">
        <v>18.850000000000001</v>
      </c>
    </row>
    <row r="3711" spans="1:4" x14ac:dyDescent="0.25">
      <c r="A3711" s="243">
        <v>89785</v>
      </c>
      <c r="B3711" s="242" t="s">
        <v>2517</v>
      </c>
      <c r="C3711" s="242" t="s">
        <v>239</v>
      </c>
      <c r="D3711" s="244">
        <v>20.45</v>
      </c>
    </row>
    <row r="3712" spans="1:4" x14ac:dyDescent="0.25">
      <c r="A3712" s="243">
        <v>89786</v>
      </c>
      <c r="B3712" s="242" t="s">
        <v>2518</v>
      </c>
      <c r="C3712" s="242" t="s">
        <v>239</v>
      </c>
      <c r="D3712" s="244">
        <v>30.82</v>
      </c>
    </row>
    <row r="3713" spans="1:4" x14ac:dyDescent="0.25">
      <c r="A3713" s="243">
        <v>89787</v>
      </c>
      <c r="B3713" s="242" t="s">
        <v>2519</v>
      </c>
      <c r="C3713" s="242" t="s">
        <v>239</v>
      </c>
      <c r="D3713" s="244">
        <v>43.59</v>
      </c>
    </row>
    <row r="3714" spans="1:4" x14ac:dyDescent="0.25">
      <c r="A3714" s="243">
        <v>89788</v>
      </c>
      <c r="B3714" s="242" t="s">
        <v>2520</v>
      </c>
      <c r="C3714" s="242" t="s">
        <v>239</v>
      </c>
      <c r="D3714" s="244">
        <v>87.95</v>
      </c>
    </row>
    <row r="3715" spans="1:4" x14ac:dyDescent="0.25">
      <c r="A3715" s="243">
        <v>89789</v>
      </c>
      <c r="B3715" s="242" t="s">
        <v>2521</v>
      </c>
      <c r="C3715" s="242" t="s">
        <v>239</v>
      </c>
      <c r="D3715" s="244">
        <v>89.42</v>
      </c>
    </row>
    <row r="3716" spans="1:4" x14ac:dyDescent="0.25">
      <c r="A3716" s="243">
        <v>89790</v>
      </c>
      <c r="B3716" s="242" t="s">
        <v>2522</v>
      </c>
      <c r="C3716" s="242" t="s">
        <v>239</v>
      </c>
      <c r="D3716" s="244">
        <v>223.15</v>
      </c>
    </row>
    <row r="3717" spans="1:4" x14ac:dyDescent="0.25">
      <c r="A3717" s="243">
        <v>89791</v>
      </c>
      <c r="B3717" s="242" t="s">
        <v>2523</v>
      </c>
      <c r="C3717" s="242" t="s">
        <v>239</v>
      </c>
      <c r="D3717" s="244">
        <v>228.54</v>
      </c>
    </row>
    <row r="3718" spans="1:4" x14ac:dyDescent="0.25">
      <c r="A3718" s="243">
        <v>89792</v>
      </c>
      <c r="B3718" s="242" t="s">
        <v>2524</v>
      </c>
      <c r="C3718" s="242" t="s">
        <v>239</v>
      </c>
      <c r="D3718" s="244">
        <v>261.45</v>
      </c>
    </row>
    <row r="3719" spans="1:4" x14ac:dyDescent="0.25">
      <c r="A3719" s="243">
        <v>89793</v>
      </c>
      <c r="B3719" s="242" t="s">
        <v>2525</v>
      </c>
      <c r="C3719" s="242" t="s">
        <v>239</v>
      </c>
      <c r="D3719" s="244">
        <v>268.70999999999998</v>
      </c>
    </row>
    <row r="3720" spans="1:4" x14ac:dyDescent="0.25">
      <c r="A3720" s="243">
        <v>89794</v>
      </c>
      <c r="B3720" s="242" t="s">
        <v>2526</v>
      </c>
      <c r="C3720" s="242" t="s">
        <v>239</v>
      </c>
      <c r="D3720" s="244">
        <v>19.32</v>
      </c>
    </row>
    <row r="3721" spans="1:4" x14ac:dyDescent="0.25">
      <c r="A3721" s="243">
        <v>89795</v>
      </c>
      <c r="B3721" s="242" t="s">
        <v>2527</v>
      </c>
      <c r="C3721" s="242" t="s">
        <v>239</v>
      </c>
      <c r="D3721" s="244">
        <v>33.020000000000003</v>
      </c>
    </row>
    <row r="3722" spans="1:4" x14ac:dyDescent="0.25">
      <c r="A3722" s="243">
        <v>89796</v>
      </c>
      <c r="B3722" s="242" t="s">
        <v>2528</v>
      </c>
      <c r="C3722" s="242" t="s">
        <v>239</v>
      </c>
      <c r="D3722" s="244">
        <v>38.03</v>
      </c>
    </row>
    <row r="3723" spans="1:4" x14ac:dyDescent="0.25">
      <c r="A3723" s="243">
        <v>89797</v>
      </c>
      <c r="B3723" s="242" t="s">
        <v>2529</v>
      </c>
      <c r="C3723" s="242" t="s">
        <v>239</v>
      </c>
      <c r="D3723" s="244">
        <v>43.19</v>
      </c>
    </row>
    <row r="3724" spans="1:4" x14ac:dyDescent="0.25">
      <c r="A3724" s="243">
        <v>89801</v>
      </c>
      <c r="B3724" s="242" t="s">
        <v>2530</v>
      </c>
      <c r="C3724" s="242" t="s">
        <v>239</v>
      </c>
      <c r="D3724" s="244">
        <v>7.07</v>
      </c>
    </row>
    <row r="3725" spans="1:4" x14ac:dyDescent="0.25">
      <c r="A3725" s="243">
        <v>89802</v>
      </c>
      <c r="B3725" s="242" t="s">
        <v>2531</v>
      </c>
      <c r="C3725" s="242" t="s">
        <v>239</v>
      </c>
      <c r="D3725" s="244">
        <v>7.63</v>
      </c>
    </row>
    <row r="3726" spans="1:4" x14ac:dyDescent="0.25">
      <c r="A3726" s="243">
        <v>89803</v>
      </c>
      <c r="B3726" s="242" t="s">
        <v>2532</v>
      </c>
      <c r="C3726" s="242" t="s">
        <v>239</v>
      </c>
      <c r="D3726" s="244">
        <v>13.69</v>
      </c>
    </row>
    <row r="3727" spans="1:4" x14ac:dyDescent="0.25">
      <c r="A3727" s="243">
        <v>89804</v>
      </c>
      <c r="B3727" s="242" t="s">
        <v>2533</v>
      </c>
      <c r="C3727" s="242" t="s">
        <v>239</v>
      </c>
      <c r="D3727" s="244">
        <v>14.61</v>
      </c>
    </row>
    <row r="3728" spans="1:4" x14ac:dyDescent="0.25">
      <c r="A3728" s="243">
        <v>89805</v>
      </c>
      <c r="B3728" s="242" t="s">
        <v>2534</v>
      </c>
      <c r="C3728" s="242" t="s">
        <v>239</v>
      </c>
      <c r="D3728" s="244">
        <v>13.5</v>
      </c>
    </row>
    <row r="3729" spans="1:4" x14ac:dyDescent="0.25">
      <c r="A3729" s="243">
        <v>89806</v>
      </c>
      <c r="B3729" s="242" t="s">
        <v>2535</v>
      </c>
      <c r="C3729" s="242" t="s">
        <v>239</v>
      </c>
      <c r="D3729" s="244">
        <v>14.31</v>
      </c>
    </row>
    <row r="3730" spans="1:4" x14ac:dyDescent="0.25">
      <c r="A3730" s="243">
        <v>89807</v>
      </c>
      <c r="B3730" s="242" t="s">
        <v>2536</v>
      </c>
      <c r="C3730" s="242" t="s">
        <v>239</v>
      </c>
      <c r="D3730" s="244">
        <v>24.97</v>
      </c>
    </row>
    <row r="3731" spans="1:4" x14ac:dyDescent="0.25">
      <c r="A3731" s="243">
        <v>89808</v>
      </c>
      <c r="B3731" s="242" t="s">
        <v>2537</v>
      </c>
      <c r="C3731" s="242" t="s">
        <v>239</v>
      </c>
      <c r="D3731" s="244">
        <v>36.479999999999997</v>
      </c>
    </row>
    <row r="3732" spans="1:4" x14ac:dyDescent="0.25">
      <c r="A3732" s="243">
        <v>89809</v>
      </c>
      <c r="B3732" s="242" t="s">
        <v>2538</v>
      </c>
      <c r="C3732" s="242" t="s">
        <v>239</v>
      </c>
      <c r="D3732" s="244">
        <v>17.899999999999999</v>
      </c>
    </row>
    <row r="3733" spans="1:4" x14ac:dyDescent="0.25">
      <c r="A3733" s="243">
        <v>89810</v>
      </c>
      <c r="B3733" s="242" t="s">
        <v>2539</v>
      </c>
      <c r="C3733" s="242" t="s">
        <v>239</v>
      </c>
      <c r="D3733" s="244">
        <v>17.850000000000001</v>
      </c>
    </row>
    <row r="3734" spans="1:4" x14ac:dyDescent="0.25">
      <c r="A3734" s="243">
        <v>89811</v>
      </c>
      <c r="B3734" s="242" t="s">
        <v>2540</v>
      </c>
      <c r="C3734" s="242" t="s">
        <v>239</v>
      </c>
      <c r="D3734" s="244">
        <v>30.38</v>
      </c>
    </row>
    <row r="3735" spans="1:4" x14ac:dyDescent="0.25">
      <c r="A3735" s="243">
        <v>89812</v>
      </c>
      <c r="B3735" s="242" t="s">
        <v>2541</v>
      </c>
      <c r="C3735" s="242" t="s">
        <v>239</v>
      </c>
      <c r="D3735" s="244">
        <v>52.51</v>
      </c>
    </row>
    <row r="3736" spans="1:4" x14ac:dyDescent="0.25">
      <c r="A3736" s="243">
        <v>89813</v>
      </c>
      <c r="B3736" s="242" t="s">
        <v>2542</v>
      </c>
      <c r="C3736" s="242" t="s">
        <v>239</v>
      </c>
      <c r="D3736" s="244">
        <v>7.1</v>
      </c>
    </row>
    <row r="3737" spans="1:4" x14ac:dyDescent="0.25">
      <c r="A3737" s="243">
        <v>89814</v>
      </c>
      <c r="B3737" s="242" t="s">
        <v>2543</v>
      </c>
      <c r="C3737" s="242" t="s">
        <v>239</v>
      </c>
      <c r="D3737" s="244">
        <v>13.82</v>
      </c>
    </row>
    <row r="3738" spans="1:4" x14ac:dyDescent="0.25">
      <c r="A3738" s="243">
        <v>89815</v>
      </c>
      <c r="B3738" s="242" t="s">
        <v>2544</v>
      </c>
      <c r="C3738" s="242" t="s">
        <v>239</v>
      </c>
      <c r="D3738" s="244">
        <v>34.200000000000003</v>
      </c>
    </row>
    <row r="3739" spans="1:4" x14ac:dyDescent="0.25">
      <c r="A3739" s="243">
        <v>89816</v>
      </c>
      <c r="B3739" s="242" t="s">
        <v>2545</v>
      </c>
      <c r="C3739" s="242" t="s">
        <v>239</v>
      </c>
      <c r="D3739" s="244">
        <v>50.16</v>
      </c>
    </row>
    <row r="3740" spans="1:4" x14ac:dyDescent="0.25">
      <c r="A3740" s="243">
        <v>89817</v>
      </c>
      <c r="B3740" s="242" t="s">
        <v>2546</v>
      </c>
      <c r="C3740" s="242" t="s">
        <v>239</v>
      </c>
      <c r="D3740" s="244">
        <v>11.9</v>
      </c>
    </row>
    <row r="3741" spans="1:4" x14ac:dyDescent="0.25">
      <c r="A3741" s="243">
        <v>89818</v>
      </c>
      <c r="B3741" s="242" t="s">
        <v>2547</v>
      </c>
      <c r="C3741" s="242" t="s">
        <v>239</v>
      </c>
      <c r="D3741" s="244">
        <v>208.04</v>
      </c>
    </row>
    <row r="3742" spans="1:4" x14ac:dyDescent="0.25">
      <c r="A3742" s="243">
        <v>89819</v>
      </c>
      <c r="B3742" s="242" t="s">
        <v>2548</v>
      </c>
      <c r="C3742" s="242" t="s">
        <v>239</v>
      </c>
      <c r="D3742" s="244">
        <v>17.09</v>
      </c>
    </row>
    <row r="3743" spans="1:4" x14ac:dyDescent="0.25">
      <c r="A3743" s="243">
        <v>89820</v>
      </c>
      <c r="B3743" s="242" t="s">
        <v>2549</v>
      </c>
      <c r="C3743" s="242" t="s">
        <v>239</v>
      </c>
      <c r="D3743" s="244">
        <v>37.4</v>
      </c>
    </row>
    <row r="3744" spans="1:4" x14ac:dyDescent="0.25">
      <c r="A3744" s="243">
        <v>89821</v>
      </c>
      <c r="B3744" s="242" t="s">
        <v>2550</v>
      </c>
      <c r="C3744" s="242" t="s">
        <v>239</v>
      </c>
      <c r="D3744" s="244">
        <v>14.86</v>
      </c>
    </row>
    <row r="3745" spans="1:4" x14ac:dyDescent="0.25">
      <c r="A3745" s="243">
        <v>89822</v>
      </c>
      <c r="B3745" s="242" t="s">
        <v>2551</v>
      </c>
      <c r="C3745" s="242" t="s">
        <v>239</v>
      </c>
      <c r="D3745" s="244">
        <v>25.72</v>
      </c>
    </row>
    <row r="3746" spans="1:4" x14ac:dyDescent="0.25">
      <c r="A3746" s="243">
        <v>89823</v>
      </c>
      <c r="B3746" s="242" t="s">
        <v>2552</v>
      </c>
      <c r="C3746" s="242" t="s">
        <v>239</v>
      </c>
      <c r="D3746" s="244">
        <v>24.48</v>
      </c>
    </row>
    <row r="3747" spans="1:4" x14ac:dyDescent="0.25">
      <c r="A3747" s="243">
        <v>89824</v>
      </c>
      <c r="B3747" s="242" t="s">
        <v>2553</v>
      </c>
      <c r="C3747" s="242" t="s">
        <v>239</v>
      </c>
      <c r="D3747" s="244">
        <v>46.93</v>
      </c>
    </row>
    <row r="3748" spans="1:4" x14ac:dyDescent="0.25">
      <c r="A3748" s="243">
        <v>89825</v>
      </c>
      <c r="B3748" s="242" t="s">
        <v>2554</v>
      </c>
      <c r="C3748" s="242" t="s">
        <v>239</v>
      </c>
      <c r="D3748" s="244">
        <v>15.41</v>
      </c>
    </row>
    <row r="3749" spans="1:4" x14ac:dyDescent="0.25">
      <c r="A3749" s="243">
        <v>89826</v>
      </c>
      <c r="B3749" s="242" t="s">
        <v>2555</v>
      </c>
      <c r="C3749" s="242" t="s">
        <v>239</v>
      </c>
      <c r="D3749" s="244">
        <v>212.03</v>
      </c>
    </row>
    <row r="3750" spans="1:4" x14ac:dyDescent="0.25">
      <c r="A3750" s="243">
        <v>89827</v>
      </c>
      <c r="B3750" s="242" t="s">
        <v>2556</v>
      </c>
      <c r="C3750" s="242" t="s">
        <v>239</v>
      </c>
      <c r="D3750" s="244">
        <v>17.010000000000002</v>
      </c>
    </row>
    <row r="3751" spans="1:4" x14ac:dyDescent="0.25">
      <c r="A3751" s="243">
        <v>89828</v>
      </c>
      <c r="B3751" s="242" t="s">
        <v>2557</v>
      </c>
      <c r="C3751" s="242" t="s">
        <v>239</v>
      </c>
      <c r="D3751" s="244">
        <v>73.099999999999994</v>
      </c>
    </row>
    <row r="3752" spans="1:4" x14ac:dyDescent="0.25">
      <c r="A3752" s="243">
        <v>89829</v>
      </c>
      <c r="B3752" s="242" t="s">
        <v>2558</v>
      </c>
      <c r="C3752" s="242" t="s">
        <v>239</v>
      </c>
      <c r="D3752" s="244">
        <v>26.46</v>
      </c>
    </row>
    <row r="3753" spans="1:4" x14ac:dyDescent="0.25">
      <c r="A3753" s="243">
        <v>89830</v>
      </c>
      <c r="B3753" s="242" t="s">
        <v>2559</v>
      </c>
      <c r="C3753" s="242" t="s">
        <v>239</v>
      </c>
      <c r="D3753" s="244">
        <v>28.66</v>
      </c>
    </row>
    <row r="3754" spans="1:4" x14ac:dyDescent="0.25">
      <c r="A3754" s="243">
        <v>89831</v>
      </c>
      <c r="B3754" s="242" t="s">
        <v>2560</v>
      </c>
      <c r="C3754" s="242" t="s">
        <v>239</v>
      </c>
      <c r="D3754" s="244">
        <v>254.12</v>
      </c>
    </row>
    <row r="3755" spans="1:4" x14ac:dyDescent="0.25">
      <c r="A3755" s="243">
        <v>89832</v>
      </c>
      <c r="B3755" s="242" t="s">
        <v>2561</v>
      </c>
      <c r="C3755" s="242" t="s">
        <v>239</v>
      </c>
      <c r="D3755" s="244">
        <v>49.34</v>
      </c>
    </row>
    <row r="3756" spans="1:4" x14ac:dyDescent="0.25">
      <c r="A3756" s="243">
        <v>89833</v>
      </c>
      <c r="B3756" s="242" t="s">
        <v>2562</v>
      </c>
      <c r="C3756" s="242" t="s">
        <v>239</v>
      </c>
      <c r="D3756" s="244">
        <v>32.74</v>
      </c>
    </row>
    <row r="3757" spans="1:4" x14ac:dyDescent="0.25">
      <c r="A3757" s="243">
        <v>89834</v>
      </c>
      <c r="B3757" s="242" t="s">
        <v>2563</v>
      </c>
      <c r="C3757" s="242" t="s">
        <v>239</v>
      </c>
      <c r="D3757" s="244">
        <v>37.9</v>
      </c>
    </row>
    <row r="3758" spans="1:4" x14ac:dyDescent="0.25">
      <c r="A3758" s="243">
        <v>89835</v>
      </c>
      <c r="B3758" s="242" t="s">
        <v>2564</v>
      </c>
      <c r="C3758" s="242" t="s">
        <v>239</v>
      </c>
      <c r="D3758" s="244">
        <v>47.8</v>
      </c>
    </row>
    <row r="3759" spans="1:4" x14ac:dyDescent="0.25">
      <c r="A3759" s="243">
        <v>89836</v>
      </c>
      <c r="B3759" s="242" t="s">
        <v>2565</v>
      </c>
      <c r="C3759" s="242" t="s">
        <v>239</v>
      </c>
      <c r="D3759" s="244">
        <v>343.7</v>
      </c>
    </row>
    <row r="3760" spans="1:4" x14ac:dyDescent="0.25">
      <c r="A3760" s="243">
        <v>89837</v>
      </c>
      <c r="B3760" s="242" t="s">
        <v>2566</v>
      </c>
      <c r="C3760" s="242" t="s">
        <v>239</v>
      </c>
      <c r="D3760" s="244">
        <v>169.22</v>
      </c>
    </row>
    <row r="3761" spans="1:4" x14ac:dyDescent="0.25">
      <c r="A3761" s="243">
        <v>89838</v>
      </c>
      <c r="B3761" s="242" t="s">
        <v>2567</v>
      </c>
      <c r="C3761" s="242" t="s">
        <v>239</v>
      </c>
      <c r="D3761" s="244">
        <v>184.19</v>
      </c>
    </row>
    <row r="3762" spans="1:4" x14ac:dyDescent="0.25">
      <c r="A3762" s="243">
        <v>89839</v>
      </c>
      <c r="B3762" s="242" t="s">
        <v>2568</v>
      </c>
      <c r="C3762" s="242" t="s">
        <v>239</v>
      </c>
      <c r="D3762" s="244">
        <v>245.39</v>
      </c>
    </row>
    <row r="3763" spans="1:4" x14ac:dyDescent="0.25">
      <c r="A3763" s="243">
        <v>89840</v>
      </c>
      <c r="B3763" s="242" t="s">
        <v>2569</v>
      </c>
      <c r="C3763" s="242" t="s">
        <v>239</v>
      </c>
      <c r="D3763" s="244">
        <v>210.84</v>
      </c>
    </row>
    <row r="3764" spans="1:4" x14ac:dyDescent="0.25">
      <c r="A3764" s="243">
        <v>89841</v>
      </c>
      <c r="B3764" s="242" t="s">
        <v>2570</v>
      </c>
      <c r="C3764" s="242" t="s">
        <v>239</v>
      </c>
      <c r="D3764" s="244">
        <v>360.84</v>
      </c>
    </row>
    <row r="3765" spans="1:4" x14ac:dyDescent="0.25">
      <c r="A3765" s="243">
        <v>89842</v>
      </c>
      <c r="B3765" s="242" t="s">
        <v>2571</v>
      </c>
      <c r="C3765" s="242" t="s">
        <v>239</v>
      </c>
      <c r="D3765" s="244">
        <v>54.49</v>
      </c>
    </row>
    <row r="3766" spans="1:4" x14ac:dyDescent="0.25">
      <c r="A3766" s="243">
        <v>89844</v>
      </c>
      <c r="B3766" s="242" t="s">
        <v>2572</v>
      </c>
      <c r="C3766" s="242" t="s">
        <v>239</v>
      </c>
      <c r="D3766" s="244">
        <v>69.87</v>
      </c>
    </row>
    <row r="3767" spans="1:4" x14ac:dyDescent="0.25">
      <c r="A3767" s="243">
        <v>89845</v>
      </c>
      <c r="B3767" s="242" t="s">
        <v>2573</v>
      </c>
      <c r="C3767" s="242" t="s">
        <v>239</v>
      </c>
      <c r="D3767" s="244">
        <v>110.2</v>
      </c>
    </row>
    <row r="3768" spans="1:4" x14ac:dyDescent="0.25">
      <c r="A3768" s="243">
        <v>89846</v>
      </c>
      <c r="B3768" s="242" t="s">
        <v>2574</v>
      </c>
      <c r="C3768" s="242" t="s">
        <v>239</v>
      </c>
      <c r="D3768" s="244">
        <v>254.35</v>
      </c>
    </row>
    <row r="3769" spans="1:4" x14ac:dyDescent="0.25">
      <c r="A3769" s="243">
        <v>89847</v>
      </c>
      <c r="B3769" s="242" t="s">
        <v>2575</v>
      </c>
      <c r="C3769" s="242" t="s">
        <v>239</v>
      </c>
      <c r="D3769" s="244">
        <v>311.77</v>
      </c>
    </row>
    <row r="3770" spans="1:4" x14ac:dyDescent="0.25">
      <c r="A3770" s="243">
        <v>89850</v>
      </c>
      <c r="B3770" s="242" t="s">
        <v>2576</v>
      </c>
      <c r="C3770" s="242" t="s">
        <v>239</v>
      </c>
      <c r="D3770" s="244">
        <v>21.64</v>
      </c>
    </row>
    <row r="3771" spans="1:4" x14ac:dyDescent="0.25">
      <c r="A3771" s="243">
        <v>89851</v>
      </c>
      <c r="B3771" s="242" t="s">
        <v>2577</v>
      </c>
      <c r="C3771" s="242" t="s">
        <v>239</v>
      </c>
      <c r="D3771" s="244">
        <v>21.59</v>
      </c>
    </row>
    <row r="3772" spans="1:4" x14ac:dyDescent="0.25">
      <c r="A3772" s="243">
        <v>89852</v>
      </c>
      <c r="B3772" s="242" t="s">
        <v>2578</v>
      </c>
      <c r="C3772" s="242" t="s">
        <v>239</v>
      </c>
      <c r="D3772" s="244">
        <v>34.119999999999997</v>
      </c>
    </row>
    <row r="3773" spans="1:4" x14ac:dyDescent="0.25">
      <c r="A3773" s="243">
        <v>89853</v>
      </c>
      <c r="B3773" s="242" t="s">
        <v>2579</v>
      </c>
      <c r="C3773" s="242" t="s">
        <v>239</v>
      </c>
      <c r="D3773" s="244">
        <v>56.25</v>
      </c>
    </row>
    <row r="3774" spans="1:4" x14ac:dyDescent="0.25">
      <c r="A3774" s="243">
        <v>89854</v>
      </c>
      <c r="B3774" s="242" t="s">
        <v>2580</v>
      </c>
      <c r="C3774" s="242" t="s">
        <v>239</v>
      </c>
      <c r="D3774" s="244">
        <v>77.650000000000006</v>
      </c>
    </row>
    <row r="3775" spans="1:4" x14ac:dyDescent="0.25">
      <c r="A3775" s="243">
        <v>89855</v>
      </c>
      <c r="B3775" s="242" t="s">
        <v>2581</v>
      </c>
      <c r="C3775" s="242" t="s">
        <v>239</v>
      </c>
      <c r="D3775" s="244">
        <v>82.11</v>
      </c>
    </row>
    <row r="3776" spans="1:4" x14ac:dyDescent="0.25">
      <c r="A3776" s="243">
        <v>89856</v>
      </c>
      <c r="B3776" s="242" t="s">
        <v>2582</v>
      </c>
      <c r="C3776" s="242" t="s">
        <v>239</v>
      </c>
      <c r="D3776" s="244">
        <v>17.350000000000001</v>
      </c>
    </row>
    <row r="3777" spans="1:4" x14ac:dyDescent="0.25">
      <c r="A3777" s="243">
        <v>89857</v>
      </c>
      <c r="B3777" s="242" t="s">
        <v>2583</v>
      </c>
      <c r="C3777" s="242" t="s">
        <v>239</v>
      </c>
      <c r="D3777" s="244">
        <v>26.97</v>
      </c>
    </row>
    <row r="3778" spans="1:4" x14ac:dyDescent="0.25">
      <c r="A3778" s="243">
        <v>89859</v>
      </c>
      <c r="B3778" s="242" t="s">
        <v>2584</v>
      </c>
      <c r="C3778" s="242" t="s">
        <v>239</v>
      </c>
      <c r="D3778" s="244">
        <v>116.75</v>
      </c>
    </row>
    <row r="3779" spans="1:4" x14ac:dyDescent="0.25">
      <c r="A3779" s="243">
        <v>89860</v>
      </c>
      <c r="B3779" s="242" t="s">
        <v>2585</v>
      </c>
      <c r="C3779" s="242" t="s">
        <v>239</v>
      </c>
      <c r="D3779" s="244">
        <v>37.729999999999997</v>
      </c>
    </row>
    <row r="3780" spans="1:4" x14ac:dyDescent="0.25">
      <c r="A3780" s="243">
        <v>89861</v>
      </c>
      <c r="B3780" s="242" t="s">
        <v>2586</v>
      </c>
      <c r="C3780" s="242" t="s">
        <v>239</v>
      </c>
      <c r="D3780" s="244">
        <v>42.89</v>
      </c>
    </row>
    <row r="3781" spans="1:4" x14ac:dyDescent="0.25">
      <c r="A3781" s="243">
        <v>89862</v>
      </c>
      <c r="B3781" s="242" t="s">
        <v>2587</v>
      </c>
      <c r="C3781" s="242" t="s">
        <v>239</v>
      </c>
      <c r="D3781" s="244">
        <v>90.62</v>
      </c>
    </row>
    <row r="3782" spans="1:4" x14ac:dyDescent="0.25">
      <c r="A3782" s="243">
        <v>89863</v>
      </c>
      <c r="B3782" s="242" t="s">
        <v>2588</v>
      </c>
      <c r="C3782" s="242" t="s">
        <v>239</v>
      </c>
      <c r="D3782" s="244">
        <v>176.78</v>
      </c>
    </row>
    <row r="3783" spans="1:4" x14ac:dyDescent="0.25">
      <c r="A3783" s="243">
        <v>89866</v>
      </c>
      <c r="B3783" s="242" t="s">
        <v>2589</v>
      </c>
      <c r="C3783" s="242" t="s">
        <v>239</v>
      </c>
      <c r="D3783" s="244">
        <v>4.0599999999999996</v>
      </c>
    </row>
    <row r="3784" spans="1:4" x14ac:dyDescent="0.25">
      <c r="A3784" s="243">
        <v>89867</v>
      </c>
      <c r="B3784" s="242" t="s">
        <v>2590</v>
      </c>
      <c r="C3784" s="242" t="s">
        <v>239</v>
      </c>
      <c r="D3784" s="244">
        <v>4.82</v>
      </c>
    </row>
    <row r="3785" spans="1:4" x14ac:dyDescent="0.25">
      <c r="A3785" s="243">
        <v>89868</v>
      </c>
      <c r="B3785" s="242" t="s">
        <v>2591</v>
      </c>
      <c r="C3785" s="242" t="s">
        <v>239</v>
      </c>
      <c r="D3785" s="244">
        <v>3.17</v>
      </c>
    </row>
    <row r="3786" spans="1:4" x14ac:dyDescent="0.25">
      <c r="A3786" s="243">
        <v>89869</v>
      </c>
      <c r="B3786" s="242" t="s">
        <v>2592</v>
      </c>
      <c r="C3786" s="242" t="s">
        <v>239</v>
      </c>
      <c r="D3786" s="244">
        <v>6.87</v>
      </c>
    </row>
    <row r="3787" spans="1:4" x14ac:dyDescent="0.25">
      <c r="A3787" s="243">
        <v>89979</v>
      </c>
      <c r="B3787" s="242" t="s">
        <v>2593</v>
      </c>
      <c r="C3787" s="242" t="s">
        <v>239</v>
      </c>
      <c r="D3787" s="244">
        <v>23.48</v>
      </c>
    </row>
    <row r="3788" spans="1:4" x14ac:dyDescent="0.25">
      <c r="A3788" s="243">
        <v>89980</v>
      </c>
      <c r="B3788" s="242" t="s">
        <v>2594</v>
      </c>
      <c r="C3788" s="242" t="s">
        <v>239</v>
      </c>
      <c r="D3788" s="244">
        <v>9.0399999999999991</v>
      </c>
    </row>
    <row r="3789" spans="1:4" x14ac:dyDescent="0.25">
      <c r="A3789" s="243">
        <v>89981</v>
      </c>
      <c r="B3789" s="242" t="s">
        <v>2595</v>
      </c>
      <c r="C3789" s="242" t="s">
        <v>239</v>
      </c>
      <c r="D3789" s="244">
        <v>21.2</v>
      </c>
    </row>
    <row r="3790" spans="1:4" x14ac:dyDescent="0.25">
      <c r="A3790" s="243">
        <v>90373</v>
      </c>
      <c r="B3790" s="242" t="s">
        <v>2596</v>
      </c>
      <c r="C3790" s="242" t="s">
        <v>239</v>
      </c>
      <c r="D3790" s="244">
        <v>11.92</v>
      </c>
    </row>
    <row r="3791" spans="1:4" x14ac:dyDescent="0.25">
      <c r="A3791" s="243">
        <v>90374</v>
      </c>
      <c r="B3791" s="242" t="s">
        <v>2597</v>
      </c>
      <c r="C3791" s="242" t="s">
        <v>239</v>
      </c>
      <c r="D3791" s="244">
        <v>18.98</v>
      </c>
    </row>
    <row r="3792" spans="1:4" x14ac:dyDescent="0.25">
      <c r="A3792" s="243">
        <v>90375</v>
      </c>
      <c r="B3792" s="242" t="s">
        <v>2598</v>
      </c>
      <c r="C3792" s="242" t="s">
        <v>239</v>
      </c>
      <c r="D3792" s="244">
        <v>7.26</v>
      </c>
    </row>
    <row r="3793" spans="1:4" x14ac:dyDescent="0.25">
      <c r="A3793" s="243">
        <v>92287</v>
      </c>
      <c r="B3793" s="242" t="s">
        <v>2599</v>
      </c>
      <c r="C3793" s="242" t="s">
        <v>239</v>
      </c>
      <c r="D3793" s="244">
        <v>16.059999999999999</v>
      </c>
    </row>
    <row r="3794" spans="1:4" x14ac:dyDescent="0.25">
      <c r="A3794" s="243">
        <v>92288</v>
      </c>
      <c r="B3794" s="242" t="s">
        <v>2600</v>
      </c>
      <c r="C3794" s="242" t="s">
        <v>239</v>
      </c>
      <c r="D3794" s="244">
        <v>25.32</v>
      </c>
    </row>
    <row r="3795" spans="1:4" x14ac:dyDescent="0.25">
      <c r="A3795" s="243">
        <v>92289</v>
      </c>
      <c r="B3795" s="242" t="s">
        <v>2601</v>
      </c>
      <c r="C3795" s="242" t="s">
        <v>239</v>
      </c>
      <c r="D3795" s="244">
        <v>45.44</v>
      </c>
    </row>
    <row r="3796" spans="1:4" x14ac:dyDescent="0.25">
      <c r="A3796" s="243">
        <v>92290</v>
      </c>
      <c r="B3796" s="242" t="s">
        <v>2602</v>
      </c>
      <c r="C3796" s="242" t="s">
        <v>239</v>
      </c>
      <c r="D3796" s="244">
        <v>69.78</v>
      </c>
    </row>
    <row r="3797" spans="1:4" x14ac:dyDescent="0.25">
      <c r="A3797" s="243">
        <v>92291</v>
      </c>
      <c r="B3797" s="242" t="s">
        <v>2603</v>
      </c>
      <c r="C3797" s="242" t="s">
        <v>239</v>
      </c>
      <c r="D3797" s="244">
        <v>107.62</v>
      </c>
    </row>
    <row r="3798" spans="1:4" x14ac:dyDescent="0.25">
      <c r="A3798" s="243">
        <v>92292</v>
      </c>
      <c r="B3798" s="242" t="s">
        <v>2604</v>
      </c>
      <c r="C3798" s="242" t="s">
        <v>239</v>
      </c>
      <c r="D3798" s="244">
        <v>341.84</v>
      </c>
    </row>
    <row r="3799" spans="1:4" x14ac:dyDescent="0.25">
      <c r="A3799" s="243">
        <v>92293</v>
      </c>
      <c r="B3799" s="242" t="s">
        <v>2605</v>
      </c>
      <c r="C3799" s="242" t="s">
        <v>239</v>
      </c>
      <c r="D3799" s="244">
        <v>9.11</v>
      </c>
    </row>
    <row r="3800" spans="1:4" x14ac:dyDescent="0.25">
      <c r="A3800" s="243">
        <v>92294</v>
      </c>
      <c r="B3800" s="242" t="s">
        <v>2606</v>
      </c>
      <c r="C3800" s="242" t="s">
        <v>239</v>
      </c>
      <c r="D3800" s="244">
        <v>15.45</v>
      </c>
    </row>
    <row r="3801" spans="1:4" x14ac:dyDescent="0.25">
      <c r="A3801" s="243">
        <v>92295</v>
      </c>
      <c r="B3801" s="242" t="s">
        <v>2607</v>
      </c>
      <c r="C3801" s="242" t="s">
        <v>239</v>
      </c>
      <c r="D3801" s="244">
        <v>29.56</v>
      </c>
    </row>
    <row r="3802" spans="1:4" x14ac:dyDescent="0.25">
      <c r="A3802" s="243">
        <v>92296</v>
      </c>
      <c r="B3802" s="242" t="s">
        <v>2608</v>
      </c>
      <c r="C3802" s="242" t="s">
        <v>239</v>
      </c>
      <c r="D3802" s="244">
        <v>39.61</v>
      </c>
    </row>
    <row r="3803" spans="1:4" x14ac:dyDescent="0.25">
      <c r="A3803" s="243">
        <v>92297</v>
      </c>
      <c r="B3803" s="242" t="s">
        <v>2609</v>
      </c>
      <c r="C3803" s="242" t="s">
        <v>239</v>
      </c>
      <c r="D3803" s="244">
        <v>61.72</v>
      </c>
    </row>
    <row r="3804" spans="1:4" x14ac:dyDescent="0.25">
      <c r="A3804" s="243">
        <v>92298</v>
      </c>
      <c r="B3804" s="242" t="s">
        <v>2610</v>
      </c>
      <c r="C3804" s="242" t="s">
        <v>239</v>
      </c>
      <c r="D3804" s="244">
        <v>176.42</v>
      </c>
    </row>
    <row r="3805" spans="1:4" x14ac:dyDescent="0.25">
      <c r="A3805" s="243">
        <v>92299</v>
      </c>
      <c r="B3805" s="242" t="s">
        <v>2611</v>
      </c>
      <c r="C3805" s="242" t="s">
        <v>239</v>
      </c>
      <c r="D3805" s="244">
        <v>21.17</v>
      </c>
    </row>
    <row r="3806" spans="1:4" x14ac:dyDescent="0.25">
      <c r="A3806" s="243">
        <v>92300</v>
      </c>
      <c r="B3806" s="242" t="s">
        <v>2612</v>
      </c>
      <c r="C3806" s="242" t="s">
        <v>239</v>
      </c>
      <c r="D3806" s="244">
        <v>32.15</v>
      </c>
    </row>
    <row r="3807" spans="1:4" x14ac:dyDescent="0.25">
      <c r="A3807" s="243">
        <v>92301</v>
      </c>
      <c r="B3807" s="242" t="s">
        <v>2613</v>
      </c>
      <c r="C3807" s="242" t="s">
        <v>239</v>
      </c>
      <c r="D3807" s="244">
        <v>64.84</v>
      </c>
    </row>
    <row r="3808" spans="1:4" x14ac:dyDescent="0.25">
      <c r="A3808" s="243">
        <v>92302</v>
      </c>
      <c r="B3808" s="242" t="s">
        <v>2614</v>
      </c>
      <c r="C3808" s="242" t="s">
        <v>239</v>
      </c>
      <c r="D3808" s="244">
        <v>86.31</v>
      </c>
    </row>
    <row r="3809" spans="1:4" x14ac:dyDescent="0.25">
      <c r="A3809" s="243">
        <v>92303</v>
      </c>
      <c r="B3809" s="242" t="s">
        <v>2615</v>
      </c>
      <c r="C3809" s="242" t="s">
        <v>239</v>
      </c>
      <c r="D3809" s="244">
        <v>159.97999999999999</v>
      </c>
    </row>
    <row r="3810" spans="1:4" x14ac:dyDescent="0.25">
      <c r="A3810" s="243">
        <v>92304</v>
      </c>
      <c r="B3810" s="242" t="s">
        <v>2616</v>
      </c>
      <c r="C3810" s="242" t="s">
        <v>239</v>
      </c>
      <c r="D3810" s="244">
        <v>421.5</v>
      </c>
    </row>
    <row r="3811" spans="1:4" x14ac:dyDescent="0.25">
      <c r="A3811" s="243">
        <v>92311</v>
      </c>
      <c r="B3811" s="242" t="s">
        <v>2617</v>
      </c>
      <c r="C3811" s="242" t="s">
        <v>239</v>
      </c>
      <c r="D3811" s="244">
        <v>10.35</v>
      </c>
    </row>
    <row r="3812" spans="1:4" x14ac:dyDescent="0.25">
      <c r="A3812" s="243">
        <v>92312</v>
      </c>
      <c r="B3812" s="242" t="s">
        <v>2618</v>
      </c>
      <c r="C3812" s="242" t="s">
        <v>239</v>
      </c>
      <c r="D3812" s="244">
        <v>18.010000000000002</v>
      </c>
    </row>
    <row r="3813" spans="1:4" x14ac:dyDescent="0.25">
      <c r="A3813" s="243">
        <v>92313</v>
      </c>
      <c r="B3813" s="242" t="s">
        <v>2619</v>
      </c>
      <c r="C3813" s="242" t="s">
        <v>239</v>
      </c>
      <c r="D3813" s="244">
        <v>27.26</v>
      </c>
    </row>
    <row r="3814" spans="1:4" x14ac:dyDescent="0.25">
      <c r="A3814" s="243">
        <v>92314</v>
      </c>
      <c r="B3814" s="242" t="s">
        <v>2620</v>
      </c>
      <c r="C3814" s="242" t="s">
        <v>239</v>
      </c>
      <c r="D3814" s="244">
        <v>6.69</v>
      </c>
    </row>
    <row r="3815" spans="1:4" x14ac:dyDescent="0.25">
      <c r="A3815" s="243">
        <v>92315</v>
      </c>
      <c r="B3815" s="242" t="s">
        <v>2621</v>
      </c>
      <c r="C3815" s="242" t="s">
        <v>239</v>
      </c>
      <c r="D3815" s="244">
        <v>10.43</v>
      </c>
    </row>
    <row r="3816" spans="1:4" x14ac:dyDescent="0.25">
      <c r="A3816" s="243">
        <v>92316</v>
      </c>
      <c r="B3816" s="242" t="s">
        <v>2622</v>
      </c>
      <c r="C3816" s="242" t="s">
        <v>239</v>
      </c>
      <c r="D3816" s="244">
        <v>16.77</v>
      </c>
    </row>
    <row r="3817" spans="1:4" x14ac:dyDescent="0.25">
      <c r="A3817" s="243">
        <v>92317</v>
      </c>
      <c r="B3817" s="242" t="s">
        <v>2623</v>
      </c>
      <c r="C3817" s="242" t="s">
        <v>239</v>
      </c>
      <c r="D3817" s="244">
        <v>14.12</v>
      </c>
    </row>
    <row r="3818" spans="1:4" x14ac:dyDescent="0.25">
      <c r="A3818" s="243">
        <v>92318</v>
      </c>
      <c r="B3818" s="242" t="s">
        <v>2624</v>
      </c>
      <c r="C3818" s="242" t="s">
        <v>239</v>
      </c>
      <c r="D3818" s="244">
        <v>23.78</v>
      </c>
    </row>
    <row r="3819" spans="1:4" x14ac:dyDescent="0.25">
      <c r="A3819" s="243">
        <v>92319</v>
      </c>
      <c r="B3819" s="242" t="s">
        <v>2625</v>
      </c>
      <c r="C3819" s="242" t="s">
        <v>239</v>
      </c>
      <c r="D3819" s="244">
        <v>34.770000000000003</v>
      </c>
    </row>
    <row r="3820" spans="1:4" x14ac:dyDescent="0.25">
      <c r="A3820" s="243">
        <v>92326</v>
      </c>
      <c r="B3820" s="242" t="s">
        <v>2626</v>
      </c>
      <c r="C3820" s="242" t="s">
        <v>239</v>
      </c>
      <c r="D3820" s="244">
        <v>11.72</v>
      </c>
    </row>
    <row r="3821" spans="1:4" x14ac:dyDescent="0.25">
      <c r="A3821" s="243">
        <v>92327</v>
      </c>
      <c r="B3821" s="242" t="s">
        <v>2627</v>
      </c>
      <c r="C3821" s="242" t="s">
        <v>239</v>
      </c>
      <c r="D3821" s="244">
        <v>19.82</v>
      </c>
    </row>
    <row r="3822" spans="1:4" x14ac:dyDescent="0.25">
      <c r="A3822" s="243">
        <v>92328</v>
      </c>
      <c r="B3822" s="242" t="s">
        <v>2628</v>
      </c>
      <c r="C3822" s="242" t="s">
        <v>239</v>
      </c>
      <c r="D3822" s="244">
        <v>30.49</v>
      </c>
    </row>
    <row r="3823" spans="1:4" x14ac:dyDescent="0.25">
      <c r="A3823" s="243">
        <v>92329</v>
      </c>
      <c r="B3823" s="242" t="s">
        <v>2629</v>
      </c>
      <c r="C3823" s="242" t="s">
        <v>239</v>
      </c>
      <c r="D3823" s="244">
        <v>6.82</v>
      </c>
    </row>
    <row r="3824" spans="1:4" x14ac:dyDescent="0.25">
      <c r="A3824" s="243">
        <v>92330</v>
      </c>
      <c r="B3824" s="242" t="s">
        <v>2630</v>
      </c>
      <c r="C3824" s="242" t="s">
        <v>239</v>
      </c>
      <c r="D3824" s="244">
        <v>11.62</v>
      </c>
    </row>
    <row r="3825" spans="1:4" x14ac:dyDescent="0.25">
      <c r="A3825" s="243">
        <v>92331</v>
      </c>
      <c r="B3825" s="242" t="s">
        <v>2631</v>
      </c>
      <c r="C3825" s="242" t="s">
        <v>239</v>
      </c>
      <c r="D3825" s="244">
        <v>18.93</v>
      </c>
    </row>
    <row r="3826" spans="1:4" x14ac:dyDescent="0.25">
      <c r="A3826" s="243">
        <v>92332</v>
      </c>
      <c r="B3826" s="242" t="s">
        <v>2632</v>
      </c>
      <c r="C3826" s="242" t="s">
        <v>239</v>
      </c>
      <c r="D3826" s="244">
        <v>14.3</v>
      </c>
    </row>
    <row r="3827" spans="1:4" x14ac:dyDescent="0.25">
      <c r="A3827" s="243">
        <v>92333</v>
      </c>
      <c r="B3827" s="242" t="s">
        <v>2633</v>
      </c>
      <c r="C3827" s="242" t="s">
        <v>239</v>
      </c>
      <c r="D3827" s="244">
        <v>26.18</v>
      </c>
    </row>
    <row r="3828" spans="1:4" x14ac:dyDescent="0.25">
      <c r="A3828" s="243">
        <v>92334</v>
      </c>
      <c r="B3828" s="242" t="s">
        <v>2634</v>
      </c>
      <c r="C3828" s="242" t="s">
        <v>239</v>
      </c>
      <c r="D3828" s="244">
        <v>39.049999999999997</v>
      </c>
    </row>
    <row r="3829" spans="1:4" x14ac:dyDescent="0.25">
      <c r="A3829" s="243">
        <v>92344</v>
      </c>
      <c r="B3829" s="242" t="s">
        <v>11669</v>
      </c>
      <c r="C3829" s="242" t="s">
        <v>239</v>
      </c>
      <c r="D3829" s="244">
        <v>42.66</v>
      </c>
    </row>
    <row r="3830" spans="1:4" x14ac:dyDescent="0.25">
      <c r="A3830" s="243">
        <v>92345</v>
      </c>
      <c r="B3830" s="242" t="s">
        <v>11670</v>
      </c>
      <c r="C3830" s="242" t="s">
        <v>239</v>
      </c>
      <c r="D3830" s="244">
        <v>42.64</v>
      </c>
    </row>
    <row r="3831" spans="1:4" x14ac:dyDescent="0.25">
      <c r="A3831" s="243">
        <v>92346</v>
      </c>
      <c r="B3831" s="242" t="s">
        <v>11671</v>
      </c>
      <c r="C3831" s="242" t="s">
        <v>239</v>
      </c>
      <c r="D3831" s="244">
        <v>56.24</v>
      </c>
    </row>
    <row r="3832" spans="1:4" x14ac:dyDescent="0.25">
      <c r="A3832" s="243">
        <v>92347</v>
      </c>
      <c r="B3832" s="242" t="s">
        <v>11672</v>
      </c>
      <c r="C3832" s="242" t="s">
        <v>239</v>
      </c>
      <c r="D3832" s="244">
        <v>62.67</v>
      </c>
    </row>
    <row r="3833" spans="1:4" x14ac:dyDescent="0.25">
      <c r="A3833" s="243">
        <v>92348</v>
      </c>
      <c r="B3833" s="242" t="s">
        <v>11673</v>
      </c>
      <c r="C3833" s="242" t="s">
        <v>239</v>
      </c>
      <c r="D3833" s="244">
        <v>79.2</v>
      </c>
    </row>
    <row r="3834" spans="1:4" x14ac:dyDescent="0.25">
      <c r="A3834" s="243">
        <v>92349</v>
      </c>
      <c r="B3834" s="242" t="s">
        <v>11674</v>
      </c>
      <c r="C3834" s="242" t="s">
        <v>239</v>
      </c>
      <c r="D3834" s="244">
        <v>84.92</v>
      </c>
    </row>
    <row r="3835" spans="1:4" x14ac:dyDescent="0.25">
      <c r="A3835" s="243">
        <v>92350</v>
      </c>
      <c r="B3835" s="242" t="s">
        <v>11675</v>
      </c>
      <c r="C3835" s="242" t="s">
        <v>239</v>
      </c>
      <c r="D3835" s="244">
        <v>63.34</v>
      </c>
    </row>
    <row r="3836" spans="1:4" x14ac:dyDescent="0.25">
      <c r="A3836" s="243">
        <v>92351</v>
      </c>
      <c r="B3836" s="242" t="s">
        <v>11676</v>
      </c>
      <c r="C3836" s="242" t="s">
        <v>239</v>
      </c>
      <c r="D3836" s="244">
        <v>61.9</v>
      </c>
    </row>
    <row r="3837" spans="1:4" x14ac:dyDescent="0.25">
      <c r="A3837" s="243">
        <v>92352</v>
      </c>
      <c r="B3837" s="242" t="s">
        <v>11677</v>
      </c>
      <c r="C3837" s="242" t="s">
        <v>239</v>
      </c>
      <c r="D3837" s="244">
        <v>96.58</v>
      </c>
    </row>
    <row r="3838" spans="1:4" x14ac:dyDescent="0.25">
      <c r="A3838" s="243">
        <v>92353</v>
      </c>
      <c r="B3838" s="242" t="s">
        <v>11678</v>
      </c>
      <c r="C3838" s="242" t="s">
        <v>239</v>
      </c>
      <c r="D3838" s="244">
        <v>90.29</v>
      </c>
    </row>
    <row r="3839" spans="1:4" x14ac:dyDescent="0.25">
      <c r="A3839" s="243">
        <v>92354</v>
      </c>
      <c r="B3839" s="242" t="s">
        <v>11679</v>
      </c>
      <c r="C3839" s="242" t="s">
        <v>239</v>
      </c>
      <c r="D3839" s="244">
        <v>128.51</v>
      </c>
    </row>
    <row r="3840" spans="1:4" x14ac:dyDescent="0.25">
      <c r="A3840" s="243">
        <v>92355</v>
      </c>
      <c r="B3840" s="242" t="s">
        <v>11680</v>
      </c>
      <c r="C3840" s="242" t="s">
        <v>239</v>
      </c>
      <c r="D3840" s="244">
        <v>116.38</v>
      </c>
    </row>
    <row r="3841" spans="1:4" x14ac:dyDescent="0.25">
      <c r="A3841" s="243">
        <v>92356</v>
      </c>
      <c r="B3841" s="242" t="s">
        <v>11681</v>
      </c>
      <c r="C3841" s="242" t="s">
        <v>239</v>
      </c>
      <c r="D3841" s="244">
        <v>82.55</v>
      </c>
    </row>
    <row r="3842" spans="1:4" x14ac:dyDescent="0.25">
      <c r="A3842" s="243">
        <v>92357</v>
      </c>
      <c r="B3842" s="242" t="s">
        <v>11682</v>
      </c>
      <c r="C3842" s="242" t="s">
        <v>239</v>
      </c>
      <c r="D3842" s="244">
        <v>123.6</v>
      </c>
    </row>
    <row r="3843" spans="1:4" x14ac:dyDescent="0.25">
      <c r="A3843" s="243">
        <v>92358</v>
      </c>
      <c r="B3843" s="242" t="s">
        <v>11683</v>
      </c>
      <c r="C3843" s="242" t="s">
        <v>239</v>
      </c>
      <c r="D3843" s="244">
        <v>154.07</v>
      </c>
    </row>
    <row r="3844" spans="1:4" x14ac:dyDescent="0.25">
      <c r="A3844" s="243">
        <v>92369</v>
      </c>
      <c r="B3844" s="242" t="s">
        <v>11684</v>
      </c>
      <c r="C3844" s="242" t="s">
        <v>239</v>
      </c>
      <c r="D3844" s="244">
        <v>22.79</v>
      </c>
    </row>
    <row r="3845" spans="1:4" x14ac:dyDescent="0.25">
      <c r="A3845" s="243">
        <v>92370</v>
      </c>
      <c r="B3845" s="242" t="s">
        <v>11685</v>
      </c>
      <c r="C3845" s="242" t="s">
        <v>239</v>
      </c>
      <c r="D3845" s="244">
        <v>23.94</v>
      </c>
    </row>
    <row r="3846" spans="1:4" x14ac:dyDescent="0.25">
      <c r="A3846" s="243">
        <v>92371</v>
      </c>
      <c r="B3846" s="242" t="s">
        <v>11686</v>
      </c>
      <c r="C3846" s="242" t="s">
        <v>239</v>
      </c>
      <c r="D3846" s="244">
        <v>27.65</v>
      </c>
    </row>
    <row r="3847" spans="1:4" x14ac:dyDescent="0.25">
      <c r="A3847" s="243">
        <v>92372</v>
      </c>
      <c r="B3847" s="242" t="s">
        <v>11687</v>
      </c>
      <c r="C3847" s="242" t="s">
        <v>239</v>
      </c>
      <c r="D3847" s="244">
        <v>28.73</v>
      </c>
    </row>
    <row r="3848" spans="1:4" x14ac:dyDescent="0.25">
      <c r="A3848" s="243">
        <v>92373</v>
      </c>
      <c r="B3848" s="242" t="s">
        <v>11688</v>
      </c>
      <c r="C3848" s="242" t="s">
        <v>239</v>
      </c>
      <c r="D3848" s="244">
        <v>32.72</v>
      </c>
    </row>
    <row r="3849" spans="1:4" x14ac:dyDescent="0.25">
      <c r="A3849" s="243">
        <v>92374</v>
      </c>
      <c r="B3849" s="242" t="s">
        <v>11689</v>
      </c>
      <c r="C3849" s="242" t="s">
        <v>239</v>
      </c>
      <c r="D3849" s="244">
        <v>32.93</v>
      </c>
    </row>
    <row r="3850" spans="1:4" x14ac:dyDescent="0.25">
      <c r="A3850" s="243">
        <v>92375</v>
      </c>
      <c r="B3850" s="242" t="s">
        <v>11690</v>
      </c>
      <c r="C3850" s="242" t="s">
        <v>239</v>
      </c>
      <c r="D3850" s="244">
        <v>42.63</v>
      </c>
    </row>
    <row r="3851" spans="1:4" x14ac:dyDescent="0.25">
      <c r="A3851" s="243">
        <v>92376</v>
      </c>
      <c r="B3851" s="242" t="s">
        <v>11691</v>
      </c>
      <c r="C3851" s="242" t="s">
        <v>239</v>
      </c>
      <c r="D3851" s="244">
        <v>42.61</v>
      </c>
    </row>
    <row r="3852" spans="1:4" x14ac:dyDescent="0.25">
      <c r="A3852" s="243">
        <v>92377</v>
      </c>
      <c r="B3852" s="242" t="s">
        <v>11692</v>
      </c>
      <c r="C3852" s="242" t="s">
        <v>239</v>
      </c>
      <c r="D3852" s="244">
        <v>57.3</v>
      </c>
    </row>
    <row r="3853" spans="1:4" x14ac:dyDescent="0.25">
      <c r="A3853" s="243">
        <v>92378</v>
      </c>
      <c r="B3853" s="242" t="s">
        <v>11693</v>
      </c>
      <c r="C3853" s="242" t="s">
        <v>239</v>
      </c>
      <c r="D3853" s="244">
        <v>63.73</v>
      </c>
    </row>
    <row r="3854" spans="1:4" x14ac:dyDescent="0.25">
      <c r="A3854" s="243">
        <v>92379</v>
      </c>
      <c r="B3854" s="242" t="s">
        <v>11694</v>
      </c>
      <c r="C3854" s="242" t="s">
        <v>239</v>
      </c>
      <c r="D3854" s="244">
        <v>81.39</v>
      </c>
    </row>
    <row r="3855" spans="1:4" x14ac:dyDescent="0.25">
      <c r="A3855" s="243">
        <v>92380</v>
      </c>
      <c r="B3855" s="242" t="s">
        <v>11695</v>
      </c>
      <c r="C3855" s="242" t="s">
        <v>239</v>
      </c>
      <c r="D3855" s="244">
        <v>87.11</v>
      </c>
    </row>
    <row r="3856" spans="1:4" x14ac:dyDescent="0.25">
      <c r="A3856" s="243">
        <v>92381</v>
      </c>
      <c r="B3856" s="242" t="s">
        <v>11696</v>
      </c>
      <c r="C3856" s="242" t="s">
        <v>239</v>
      </c>
      <c r="D3856" s="244">
        <v>34.47</v>
      </c>
    </row>
    <row r="3857" spans="1:4" x14ac:dyDescent="0.25">
      <c r="A3857" s="243">
        <v>92382</v>
      </c>
      <c r="B3857" s="242" t="s">
        <v>11697</v>
      </c>
      <c r="C3857" s="242" t="s">
        <v>239</v>
      </c>
      <c r="D3857" s="244">
        <v>32.93</v>
      </c>
    </row>
    <row r="3858" spans="1:4" x14ac:dyDescent="0.25">
      <c r="A3858" s="243">
        <v>92383</v>
      </c>
      <c r="B3858" s="242" t="s">
        <v>11698</v>
      </c>
      <c r="C3858" s="242" t="s">
        <v>239</v>
      </c>
      <c r="D3858" s="244">
        <v>43.62</v>
      </c>
    </row>
    <row r="3859" spans="1:4" x14ac:dyDescent="0.25">
      <c r="A3859" s="243">
        <v>92384</v>
      </c>
      <c r="B3859" s="242" t="s">
        <v>11699</v>
      </c>
      <c r="C3859" s="242" t="s">
        <v>239</v>
      </c>
      <c r="D3859" s="244">
        <v>40.57</v>
      </c>
    </row>
    <row r="3860" spans="1:4" x14ac:dyDescent="0.25">
      <c r="A3860" s="243">
        <v>92385</v>
      </c>
      <c r="B3860" s="242" t="s">
        <v>11700</v>
      </c>
      <c r="C3860" s="242" t="s">
        <v>239</v>
      </c>
      <c r="D3860" s="244">
        <v>50.04</v>
      </c>
    </row>
    <row r="3861" spans="1:4" x14ac:dyDescent="0.25">
      <c r="A3861" s="243">
        <v>92386</v>
      </c>
      <c r="B3861" s="242" t="s">
        <v>11701</v>
      </c>
      <c r="C3861" s="242" t="s">
        <v>239</v>
      </c>
      <c r="D3861" s="244">
        <v>47.93</v>
      </c>
    </row>
    <row r="3862" spans="1:4" x14ac:dyDescent="0.25">
      <c r="A3862" s="243">
        <v>92387</v>
      </c>
      <c r="B3862" s="242" t="s">
        <v>11702</v>
      </c>
      <c r="C3862" s="242" t="s">
        <v>239</v>
      </c>
      <c r="D3862" s="244">
        <v>63.28</v>
      </c>
    </row>
    <row r="3863" spans="1:4" x14ac:dyDescent="0.25">
      <c r="A3863" s="243">
        <v>92388</v>
      </c>
      <c r="B3863" s="242" t="s">
        <v>11703</v>
      </c>
      <c r="C3863" s="242" t="s">
        <v>239</v>
      </c>
      <c r="D3863" s="244">
        <v>61.84</v>
      </c>
    </row>
    <row r="3864" spans="1:4" x14ac:dyDescent="0.25">
      <c r="A3864" s="243">
        <v>92389</v>
      </c>
      <c r="B3864" s="242" t="s">
        <v>11704</v>
      </c>
      <c r="C3864" s="242" t="s">
        <v>239</v>
      </c>
      <c r="D3864" s="244">
        <v>98.2</v>
      </c>
    </row>
    <row r="3865" spans="1:4" x14ac:dyDescent="0.25">
      <c r="A3865" s="243">
        <v>92390</v>
      </c>
      <c r="B3865" s="242" t="s">
        <v>11705</v>
      </c>
      <c r="C3865" s="242" t="s">
        <v>239</v>
      </c>
      <c r="D3865" s="244">
        <v>91.91</v>
      </c>
    </row>
    <row r="3866" spans="1:4" x14ac:dyDescent="0.25">
      <c r="A3866" s="243">
        <v>92635</v>
      </c>
      <c r="B3866" s="242" t="s">
        <v>11706</v>
      </c>
      <c r="C3866" s="242" t="s">
        <v>239</v>
      </c>
      <c r="D3866" s="244">
        <v>131.79</v>
      </c>
    </row>
    <row r="3867" spans="1:4" x14ac:dyDescent="0.25">
      <c r="A3867" s="243">
        <v>92636</v>
      </c>
      <c r="B3867" s="242" t="s">
        <v>11707</v>
      </c>
      <c r="C3867" s="242" t="s">
        <v>239</v>
      </c>
      <c r="D3867" s="244">
        <v>119.66</v>
      </c>
    </row>
    <row r="3868" spans="1:4" x14ac:dyDescent="0.25">
      <c r="A3868" s="243">
        <v>92637</v>
      </c>
      <c r="B3868" s="242" t="s">
        <v>11708</v>
      </c>
      <c r="C3868" s="242" t="s">
        <v>239</v>
      </c>
      <c r="D3868" s="244">
        <v>44.51</v>
      </c>
    </row>
    <row r="3869" spans="1:4" x14ac:dyDescent="0.25">
      <c r="A3869" s="243">
        <v>92638</v>
      </c>
      <c r="B3869" s="242" t="s">
        <v>11709</v>
      </c>
      <c r="C3869" s="242" t="s">
        <v>239</v>
      </c>
      <c r="D3869" s="244">
        <v>54.47</v>
      </c>
    </row>
    <row r="3870" spans="1:4" x14ac:dyDescent="0.25">
      <c r="A3870" s="243">
        <v>92639</v>
      </c>
      <c r="B3870" s="242" t="s">
        <v>11710</v>
      </c>
      <c r="C3870" s="242" t="s">
        <v>239</v>
      </c>
      <c r="D3870" s="244">
        <v>63.16</v>
      </c>
    </row>
    <row r="3871" spans="1:4" x14ac:dyDescent="0.25">
      <c r="A3871" s="243">
        <v>92640</v>
      </c>
      <c r="B3871" s="242" t="s">
        <v>11711</v>
      </c>
      <c r="C3871" s="242" t="s">
        <v>239</v>
      </c>
      <c r="D3871" s="244">
        <v>82.45</v>
      </c>
    </row>
    <row r="3872" spans="1:4" x14ac:dyDescent="0.25">
      <c r="A3872" s="243">
        <v>92642</v>
      </c>
      <c r="B3872" s="242" t="s">
        <v>11712</v>
      </c>
      <c r="C3872" s="242" t="s">
        <v>239</v>
      </c>
      <c r="D3872" s="244">
        <v>125.71</v>
      </c>
    </row>
    <row r="3873" spans="1:4" x14ac:dyDescent="0.25">
      <c r="A3873" s="243">
        <v>92644</v>
      </c>
      <c r="B3873" s="242" t="s">
        <v>11713</v>
      </c>
      <c r="C3873" s="242" t="s">
        <v>239</v>
      </c>
      <c r="D3873" s="244">
        <v>158.43</v>
      </c>
    </row>
    <row r="3874" spans="1:4" x14ac:dyDescent="0.25">
      <c r="A3874" s="243">
        <v>92657</v>
      </c>
      <c r="B3874" s="242" t="s">
        <v>11714</v>
      </c>
      <c r="C3874" s="242" t="s">
        <v>239</v>
      </c>
      <c r="D3874" s="244">
        <v>16.899999999999999</v>
      </c>
    </row>
    <row r="3875" spans="1:4" x14ac:dyDescent="0.25">
      <c r="A3875" s="243">
        <v>92658</v>
      </c>
      <c r="B3875" s="242" t="s">
        <v>11715</v>
      </c>
      <c r="C3875" s="242" t="s">
        <v>239</v>
      </c>
      <c r="D3875" s="244">
        <v>18.05</v>
      </c>
    </row>
    <row r="3876" spans="1:4" x14ac:dyDescent="0.25">
      <c r="A3876" s="243">
        <v>92659</v>
      </c>
      <c r="B3876" s="242" t="s">
        <v>11716</v>
      </c>
      <c r="C3876" s="242" t="s">
        <v>239</v>
      </c>
      <c r="D3876" s="244">
        <v>20.95</v>
      </c>
    </row>
    <row r="3877" spans="1:4" x14ac:dyDescent="0.25">
      <c r="A3877" s="243">
        <v>92660</v>
      </c>
      <c r="B3877" s="242" t="s">
        <v>11717</v>
      </c>
      <c r="C3877" s="242" t="s">
        <v>239</v>
      </c>
      <c r="D3877" s="244">
        <v>22.03</v>
      </c>
    </row>
    <row r="3878" spans="1:4" x14ac:dyDescent="0.25">
      <c r="A3878" s="243">
        <v>92661</v>
      </c>
      <c r="B3878" s="242" t="s">
        <v>11718</v>
      </c>
      <c r="C3878" s="242" t="s">
        <v>239</v>
      </c>
      <c r="D3878" s="244">
        <v>25.1</v>
      </c>
    </row>
    <row r="3879" spans="1:4" x14ac:dyDescent="0.25">
      <c r="A3879" s="243">
        <v>92662</v>
      </c>
      <c r="B3879" s="242" t="s">
        <v>11719</v>
      </c>
      <c r="C3879" s="242" t="s">
        <v>239</v>
      </c>
      <c r="D3879" s="244">
        <v>25.31</v>
      </c>
    </row>
    <row r="3880" spans="1:4" x14ac:dyDescent="0.25">
      <c r="A3880" s="243">
        <v>92663</v>
      </c>
      <c r="B3880" s="242" t="s">
        <v>11720</v>
      </c>
      <c r="C3880" s="242" t="s">
        <v>239</v>
      </c>
      <c r="D3880" s="244">
        <v>33.840000000000003</v>
      </c>
    </row>
    <row r="3881" spans="1:4" x14ac:dyDescent="0.25">
      <c r="A3881" s="243">
        <v>92664</v>
      </c>
      <c r="B3881" s="242" t="s">
        <v>11721</v>
      </c>
      <c r="C3881" s="242" t="s">
        <v>239</v>
      </c>
      <c r="D3881" s="244">
        <v>33.82</v>
      </c>
    </row>
    <row r="3882" spans="1:4" x14ac:dyDescent="0.25">
      <c r="A3882" s="243">
        <v>92665</v>
      </c>
      <c r="B3882" s="242" t="s">
        <v>11722</v>
      </c>
      <c r="C3882" s="242" t="s">
        <v>239</v>
      </c>
      <c r="D3882" s="244">
        <v>46.77</v>
      </c>
    </row>
    <row r="3883" spans="1:4" x14ac:dyDescent="0.25">
      <c r="A3883" s="243">
        <v>92666</v>
      </c>
      <c r="B3883" s="242" t="s">
        <v>11723</v>
      </c>
      <c r="C3883" s="242" t="s">
        <v>239</v>
      </c>
      <c r="D3883" s="244">
        <v>53.2</v>
      </c>
    </row>
    <row r="3884" spans="1:4" x14ac:dyDescent="0.25">
      <c r="A3884" s="243">
        <v>92667</v>
      </c>
      <c r="B3884" s="242" t="s">
        <v>11724</v>
      </c>
      <c r="C3884" s="242" t="s">
        <v>239</v>
      </c>
      <c r="D3884" s="244">
        <v>69.150000000000006</v>
      </c>
    </row>
    <row r="3885" spans="1:4" x14ac:dyDescent="0.25">
      <c r="A3885" s="243">
        <v>92668</v>
      </c>
      <c r="B3885" s="242" t="s">
        <v>11725</v>
      </c>
      <c r="C3885" s="242" t="s">
        <v>239</v>
      </c>
      <c r="D3885" s="244">
        <v>74.87</v>
      </c>
    </row>
    <row r="3886" spans="1:4" x14ac:dyDescent="0.25">
      <c r="A3886" s="243">
        <v>92669</v>
      </c>
      <c r="B3886" s="242" t="s">
        <v>11726</v>
      </c>
      <c r="C3886" s="242" t="s">
        <v>239</v>
      </c>
      <c r="D3886" s="244">
        <v>25.62</v>
      </c>
    </row>
    <row r="3887" spans="1:4" x14ac:dyDescent="0.25">
      <c r="A3887" s="243">
        <v>92670</v>
      </c>
      <c r="B3887" s="242" t="s">
        <v>11727</v>
      </c>
      <c r="C3887" s="242" t="s">
        <v>239</v>
      </c>
      <c r="D3887" s="244">
        <v>24.08</v>
      </c>
    </row>
    <row r="3888" spans="1:4" x14ac:dyDescent="0.25">
      <c r="A3888" s="243">
        <v>92671</v>
      </c>
      <c r="B3888" s="242" t="s">
        <v>11728</v>
      </c>
      <c r="C3888" s="242" t="s">
        <v>239</v>
      </c>
      <c r="D3888" s="244">
        <v>33.58</v>
      </c>
    </row>
    <row r="3889" spans="1:4" x14ac:dyDescent="0.25">
      <c r="A3889" s="243">
        <v>92672</v>
      </c>
      <c r="B3889" s="242" t="s">
        <v>11729</v>
      </c>
      <c r="C3889" s="242" t="s">
        <v>239</v>
      </c>
      <c r="D3889" s="244">
        <v>30.53</v>
      </c>
    </row>
    <row r="3890" spans="1:4" x14ac:dyDescent="0.25">
      <c r="A3890" s="243">
        <v>92673</v>
      </c>
      <c r="B3890" s="242" t="s">
        <v>11730</v>
      </c>
      <c r="C3890" s="242" t="s">
        <v>239</v>
      </c>
      <c r="D3890" s="244">
        <v>38.619999999999997</v>
      </c>
    </row>
    <row r="3891" spans="1:4" x14ac:dyDescent="0.25">
      <c r="A3891" s="243">
        <v>92674</v>
      </c>
      <c r="B3891" s="242" t="s">
        <v>11731</v>
      </c>
      <c r="C3891" s="242" t="s">
        <v>239</v>
      </c>
      <c r="D3891" s="244">
        <v>36.51</v>
      </c>
    </row>
    <row r="3892" spans="1:4" x14ac:dyDescent="0.25">
      <c r="A3892" s="243">
        <v>92675</v>
      </c>
      <c r="B3892" s="242" t="s">
        <v>11732</v>
      </c>
      <c r="C3892" s="242" t="s">
        <v>239</v>
      </c>
      <c r="D3892" s="244">
        <v>50.13</v>
      </c>
    </row>
    <row r="3893" spans="1:4" x14ac:dyDescent="0.25">
      <c r="A3893" s="243">
        <v>92676</v>
      </c>
      <c r="B3893" s="242" t="s">
        <v>11733</v>
      </c>
      <c r="C3893" s="242" t="s">
        <v>239</v>
      </c>
      <c r="D3893" s="244">
        <v>48.69</v>
      </c>
    </row>
    <row r="3894" spans="1:4" x14ac:dyDescent="0.25">
      <c r="A3894" s="243">
        <v>92677</v>
      </c>
      <c r="B3894" s="242" t="s">
        <v>11734</v>
      </c>
      <c r="C3894" s="242" t="s">
        <v>239</v>
      </c>
      <c r="D3894" s="244">
        <v>82.45</v>
      </c>
    </row>
    <row r="3895" spans="1:4" x14ac:dyDescent="0.25">
      <c r="A3895" s="243">
        <v>92678</v>
      </c>
      <c r="B3895" s="242" t="s">
        <v>11735</v>
      </c>
      <c r="C3895" s="242" t="s">
        <v>239</v>
      </c>
      <c r="D3895" s="244">
        <v>76.16</v>
      </c>
    </row>
    <row r="3896" spans="1:4" x14ac:dyDescent="0.25">
      <c r="A3896" s="243">
        <v>92679</v>
      </c>
      <c r="B3896" s="242" t="s">
        <v>11736</v>
      </c>
      <c r="C3896" s="242" t="s">
        <v>239</v>
      </c>
      <c r="D3896" s="244">
        <v>113.45</v>
      </c>
    </row>
    <row r="3897" spans="1:4" x14ac:dyDescent="0.25">
      <c r="A3897" s="243">
        <v>92680</v>
      </c>
      <c r="B3897" s="242" t="s">
        <v>11737</v>
      </c>
      <c r="C3897" s="242" t="s">
        <v>239</v>
      </c>
      <c r="D3897" s="244">
        <v>101.32</v>
      </c>
    </row>
    <row r="3898" spans="1:4" x14ac:dyDescent="0.25">
      <c r="A3898" s="243">
        <v>92681</v>
      </c>
      <c r="B3898" s="242" t="s">
        <v>11738</v>
      </c>
      <c r="C3898" s="242" t="s">
        <v>239</v>
      </c>
      <c r="D3898" s="244">
        <v>32.71</v>
      </c>
    </row>
    <row r="3899" spans="1:4" x14ac:dyDescent="0.25">
      <c r="A3899" s="243">
        <v>92682</v>
      </c>
      <c r="B3899" s="242" t="s">
        <v>11739</v>
      </c>
      <c r="C3899" s="242" t="s">
        <v>239</v>
      </c>
      <c r="D3899" s="244">
        <v>41.05</v>
      </c>
    </row>
    <row r="3900" spans="1:4" x14ac:dyDescent="0.25">
      <c r="A3900" s="243">
        <v>92683</v>
      </c>
      <c r="B3900" s="242" t="s">
        <v>11740</v>
      </c>
      <c r="C3900" s="242" t="s">
        <v>239</v>
      </c>
      <c r="D3900" s="244">
        <v>47.93</v>
      </c>
    </row>
    <row r="3901" spans="1:4" x14ac:dyDescent="0.25">
      <c r="A3901" s="243">
        <v>92684</v>
      </c>
      <c r="B3901" s="242" t="s">
        <v>11741</v>
      </c>
      <c r="C3901" s="242" t="s">
        <v>239</v>
      </c>
      <c r="D3901" s="244">
        <v>64.92</v>
      </c>
    </row>
    <row r="3902" spans="1:4" x14ac:dyDescent="0.25">
      <c r="A3902" s="243">
        <v>92685</v>
      </c>
      <c r="B3902" s="242" t="s">
        <v>11742</v>
      </c>
      <c r="C3902" s="242" t="s">
        <v>239</v>
      </c>
      <c r="D3902" s="244">
        <v>104.73</v>
      </c>
    </row>
    <row r="3903" spans="1:4" x14ac:dyDescent="0.25">
      <c r="A3903" s="243">
        <v>92686</v>
      </c>
      <c r="B3903" s="242" t="s">
        <v>11743</v>
      </c>
      <c r="C3903" s="242" t="s">
        <v>239</v>
      </c>
      <c r="D3903" s="244">
        <v>133.94999999999999</v>
      </c>
    </row>
    <row r="3904" spans="1:4" x14ac:dyDescent="0.25">
      <c r="A3904" s="243">
        <v>92692</v>
      </c>
      <c r="B3904" s="242" t="s">
        <v>11744</v>
      </c>
      <c r="C3904" s="242" t="s">
        <v>239</v>
      </c>
      <c r="D3904" s="244">
        <v>9.1</v>
      </c>
    </row>
    <row r="3905" spans="1:4" x14ac:dyDescent="0.25">
      <c r="A3905" s="243">
        <v>92693</v>
      </c>
      <c r="B3905" s="242" t="s">
        <v>11745</v>
      </c>
      <c r="C3905" s="242" t="s">
        <v>239</v>
      </c>
      <c r="D3905" s="244">
        <v>9.36</v>
      </c>
    </row>
    <row r="3906" spans="1:4" x14ac:dyDescent="0.25">
      <c r="A3906" s="243">
        <v>92694</v>
      </c>
      <c r="B3906" s="242" t="s">
        <v>11746</v>
      </c>
      <c r="C3906" s="242" t="s">
        <v>239</v>
      </c>
      <c r="D3906" s="244">
        <v>14.42</v>
      </c>
    </row>
    <row r="3907" spans="1:4" x14ac:dyDescent="0.25">
      <c r="A3907" s="243">
        <v>92695</v>
      </c>
      <c r="B3907" s="242" t="s">
        <v>11747</v>
      </c>
      <c r="C3907" s="242" t="s">
        <v>239</v>
      </c>
      <c r="D3907" s="244">
        <v>14.67</v>
      </c>
    </row>
    <row r="3908" spans="1:4" x14ac:dyDescent="0.25">
      <c r="A3908" s="243">
        <v>92696</v>
      </c>
      <c r="B3908" s="242" t="s">
        <v>11748</v>
      </c>
      <c r="C3908" s="242" t="s">
        <v>239</v>
      </c>
      <c r="D3908" s="244">
        <v>22.54</v>
      </c>
    </row>
    <row r="3909" spans="1:4" x14ac:dyDescent="0.25">
      <c r="A3909" s="243">
        <v>92697</v>
      </c>
      <c r="B3909" s="242" t="s">
        <v>11749</v>
      </c>
      <c r="C3909" s="242" t="s">
        <v>239</v>
      </c>
      <c r="D3909" s="244">
        <v>23.69</v>
      </c>
    </row>
    <row r="3910" spans="1:4" x14ac:dyDescent="0.25">
      <c r="A3910" s="243">
        <v>92698</v>
      </c>
      <c r="B3910" s="242" t="s">
        <v>11750</v>
      </c>
      <c r="C3910" s="242" t="s">
        <v>239</v>
      </c>
      <c r="D3910" s="244">
        <v>13.42</v>
      </c>
    </row>
    <row r="3911" spans="1:4" x14ac:dyDescent="0.25">
      <c r="A3911" s="243">
        <v>92699</v>
      </c>
      <c r="B3911" s="242" t="s">
        <v>11751</v>
      </c>
      <c r="C3911" s="242" t="s">
        <v>239</v>
      </c>
      <c r="D3911" s="244">
        <v>12.58</v>
      </c>
    </row>
    <row r="3912" spans="1:4" x14ac:dyDescent="0.25">
      <c r="A3912" s="243">
        <v>92700</v>
      </c>
      <c r="B3912" s="242" t="s">
        <v>11752</v>
      </c>
      <c r="C3912" s="242" t="s">
        <v>239</v>
      </c>
      <c r="D3912" s="244">
        <v>21.85</v>
      </c>
    </row>
    <row r="3913" spans="1:4" x14ac:dyDescent="0.25">
      <c r="A3913" s="243">
        <v>92701</v>
      </c>
      <c r="B3913" s="242" t="s">
        <v>11753</v>
      </c>
      <c r="C3913" s="242" t="s">
        <v>239</v>
      </c>
      <c r="D3913" s="244">
        <v>20.61</v>
      </c>
    </row>
    <row r="3914" spans="1:4" x14ac:dyDescent="0.25">
      <c r="A3914" s="243">
        <v>92702</v>
      </c>
      <c r="B3914" s="242" t="s">
        <v>11754</v>
      </c>
      <c r="C3914" s="242" t="s">
        <v>239</v>
      </c>
      <c r="D3914" s="244">
        <v>34.119999999999997</v>
      </c>
    </row>
    <row r="3915" spans="1:4" x14ac:dyDescent="0.25">
      <c r="A3915" s="243">
        <v>92703</v>
      </c>
      <c r="B3915" s="242" t="s">
        <v>11755</v>
      </c>
      <c r="C3915" s="242" t="s">
        <v>239</v>
      </c>
      <c r="D3915" s="244">
        <v>32.58</v>
      </c>
    </row>
    <row r="3916" spans="1:4" x14ac:dyDescent="0.25">
      <c r="A3916" s="243">
        <v>92704</v>
      </c>
      <c r="B3916" s="242" t="s">
        <v>11756</v>
      </c>
      <c r="C3916" s="242" t="s">
        <v>239</v>
      </c>
      <c r="D3916" s="244">
        <v>16.97</v>
      </c>
    </row>
    <row r="3917" spans="1:4" x14ac:dyDescent="0.25">
      <c r="A3917" s="243">
        <v>92705</v>
      </c>
      <c r="B3917" s="242" t="s">
        <v>11757</v>
      </c>
      <c r="C3917" s="242" t="s">
        <v>239</v>
      </c>
      <c r="D3917" s="244">
        <v>27.25</v>
      </c>
    </row>
    <row r="3918" spans="1:4" x14ac:dyDescent="0.25">
      <c r="A3918" s="243">
        <v>92706</v>
      </c>
      <c r="B3918" s="242" t="s">
        <v>11758</v>
      </c>
      <c r="C3918" s="242" t="s">
        <v>239</v>
      </c>
      <c r="D3918" s="244">
        <v>44.04</v>
      </c>
    </row>
    <row r="3919" spans="1:4" x14ac:dyDescent="0.25">
      <c r="A3919" s="243">
        <v>92889</v>
      </c>
      <c r="B3919" s="242" t="s">
        <v>11759</v>
      </c>
      <c r="C3919" s="242" t="s">
        <v>239</v>
      </c>
      <c r="D3919" s="244">
        <v>84.39</v>
      </c>
    </row>
    <row r="3920" spans="1:4" x14ac:dyDescent="0.25">
      <c r="A3920" s="243">
        <v>92890</v>
      </c>
      <c r="B3920" s="242" t="s">
        <v>11760</v>
      </c>
      <c r="C3920" s="242" t="s">
        <v>239</v>
      </c>
      <c r="D3920" s="244">
        <v>128.01</v>
      </c>
    </row>
    <row r="3921" spans="1:4" x14ac:dyDescent="0.25">
      <c r="A3921" s="243">
        <v>92891</v>
      </c>
      <c r="B3921" s="242" t="s">
        <v>11761</v>
      </c>
      <c r="C3921" s="242" t="s">
        <v>239</v>
      </c>
      <c r="D3921" s="244">
        <v>187.78</v>
      </c>
    </row>
    <row r="3922" spans="1:4" x14ac:dyDescent="0.25">
      <c r="A3922" s="243">
        <v>92892</v>
      </c>
      <c r="B3922" s="242" t="s">
        <v>11762</v>
      </c>
      <c r="C3922" s="242" t="s">
        <v>239</v>
      </c>
      <c r="D3922" s="244">
        <v>36.369999999999997</v>
      </c>
    </row>
    <row r="3923" spans="1:4" x14ac:dyDescent="0.25">
      <c r="A3923" s="243">
        <v>92893</v>
      </c>
      <c r="B3923" s="242" t="s">
        <v>11763</v>
      </c>
      <c r="C3923" s="242" t="s">
        <v>239</v>
      </c>
      <c r="D3923" s="244">
        <v>51.82</v>
      </c>
    </row>
    <row r="3924" spans="1:4" x14ac:dyDescent="0.25">
      <c r="A3924" s="243">
        <v>92894</v>
      </c>
      <c r="B3924" s="242" t="s">
        <v>11764</v>
      </c>
      <c r="C3924" s="242" t="s">
        <v>239</v>
      </c>
      <c r="D3924" s="244">
        <v>61.91</v>
      </c>
    </row>
    <row r="3925" spans="1:4" x14ac:dyDescent="0.25">
      <c r="A3925" s="243">
        <v>92895</v>
      </c>
      <c r="B3925" s="242" t="s">
        <v>11765</v>
      </c>
      <c r="C3925" s="242" t="s">
        <v>239</v>
      </c>
      <c r="D3925" s="244">
        <v>84.36</v>
      </c>
    </row>
    <row r="3926" spans="1:4" x14ac:dyDescent="0.25">
      <c r="A3926" s="243">
        <v>92896</v>
      </c>
      <c r="B3926" s="242" t="s">
        <v>11766</v>
      </c>
      <c r="C3926" s="242" t="s">
        <v>239</v>
      </c>
      <c r="D3926" s="244">
        <v>129.07</v>
      </c>
    </row>
    <row r="3927" spans="1:4" x14ac:dyDescent="0.25">
      <c r="A3927" s="243">
        <v>92897</v>
      </c>
      <c r="B3927" s="242" t="s">
        <v>11767</v>
      </c>
      <c r="C3927" s="242" t="s">
        <v>239</v>
      </c>
      <c r="D3927" s="244">
        <v>189.97</v>
      </c>
    </row>
    <row r="3928" spans="1:4" x14ac:dyDescent="0.25">
      <c r="A3928" s="243">
        <v>92898</v>
      </c>
      <c r="B3928" s="242" t="s">
        <v>11768</v>
      </c>
      <c r="C3928" s="242" t="s">
        <v>239</v>
      </c>
      <c r="D3928" s="244">
        <v>30.48</v>
      </c>
    </row>
    <row r="3929" spans="1:4" x14ac:dyDescent="0.25">
      <c r="A3929" s="243">
        <v>92899</v>
      </c>
      <c r="B3929" s="242" t="s">
        <v>11769</v>
      </c>
      <c r="C3929" s="242" t="s">
        <v>239</v>
      </c>
      <c r="D3929" s="244">
        <v>45.12</v>
      </c>
    </row>
    <row r="3930" spans="1:4" x14ac:dyDescent="0.25">
      <c r="A3930" s="243">
        <v>92900</v>
      </c>
      <c r="B3930" s="242" t="s">
        <v>11770</v>
      </c>
      <c r="C3930" s="242" t="s">
        <v>239</v>
      </c>
      <c r="D3930" s="244">
        <v>54.29</v>
      </c>
    </row>
    <row r="3931" spans="1:4" x14ac:dyDescent="0.25">
      <c r="A3931" s="243">
        <v>92901</v>
      </c>
      <c r="B3931" s="242" t="s">
        <v>11771</v>
      </c>
      <c r="C3931" s="242" t="s">
        <v>239</v>
      </c>
      <c r="D3931" s="244">
        <v>75.569999999999993</v>
      </c>
    </row>
    <row r="3932" spans="1:4" x14ac:dyDescent="0.25">
      <c r="A3932" s="243">
        <v>92902</v>
      </c>
      <c r="B3932" s="242" t="s">
        <v>11772</v>
      </c>
      <c r="C3932" s="242" t="s">
        <v>239</v>
      </c>
      <c r="D3932" s="244">
        <v>118.54</v>
      </c>
    </row>
    <row r="3933" spans="1:4" x14ac:dyDescent="0.25">
      <c r="A3933" s="243">
        <v>92903</v>
      </c>
      <c r="B3933" s="242" t="s">
        <v>11773</v>
      </c>
      <c r="C3933" s="242" t="s">
        <v>239</v>
      </c>
      <c r="D3933" s="244">
        <v>177.73</v>
      </c>
    </row>
    <row r="3934" spans="1:4" x14ac:dyDescent="0.25">
      <c r="A3934" s="243">
        <v>92904</v>
      </c>
      <c r="B3934" s="242" t="s">
        <v>11774</v>
      </c>
      <c r="C3934" s="242" t="s">
        <v>239</v>
      </c>
      <c r="D3934" s="244">
        <v>20.76</v>
      </c>
    </row>
    <row r="3935" spans="1:4" x14ac:dyDescent="0.25">
      <c r="A3935" s="243">
        <v>92905</v>
      </c>
      <c r="B3935" s="242" t="s">
        <v>11775</v>
      </c>
      <c r="C3935" s="242" t="s">
        <v>239</v>
      </c>
      <c r="D3935" s="244">
        <v>29.64</v>
      </c>
    </row>
    <row r="3936" spans="1:4" x14ac:dyDescent="0.25">
      <c r="A3936" s="243">
        <v>92906</v>
      </c>
      <c r="B3936" s="242" t="s">
        <v>11776</v>
      </c>
      <c r="C3936" s="242" t="s">
        <v>239</v>
      </c>
      <c r="D3936" s="244">
        <v>36.119999999999997</v>
      </c>
    </row>
    <row r="3937" spans="1:4" x14ac:dyDescent="0.25">
      <c r="A3937" s="243">
        <v>92907</v>
      </c>
      <c r="B3937" s="242" t="s">
        <v>11777</v>
      </c>
      <c r="C3937" s="242" t="s">
        <v>239</v>
      </c>
      <c r="D3937" s="244">
        <v>45.07</v>
      </c>
    </row>
    <row r="3938" spans="1:4" x14ac:dyDescent="0.25">
      <c r="A3938" s="243">
        <v>92908</v>
      </c>
      <c r="B3938" s="242" t="s">
        <v>11778</v>
      </c>
      <c r="C3938" s="242" t="s">
        <v>239</v>
      </c>
      <c r="D3938" s="244">
        <v>45.07</v>
      </c>
    </row>
    <row r="3939" spans="1:4" x14ac:dyDescent="0.25">
      <c r="A3939" s="243">
        <v>92909</v>
      </c>
      <c r="B3939" s="242" t="s">
        <v>11779</v>
      </c>
      <c r="C3939" s="242" t="s">
        <v>239</v>
      </c>
      <c r="D3939" s="244">
        <v>45.07</v>
      </c>
    </row>
    <row r="3940" spans="1:4" x14ac:dyDescent="0.25">
      <c r="A3940" s="243">
        <v>92910</v>
      </c>
      <c r="B3940" s="242" t="s">
        <v>11780</v>
      </c>
      <c r="C3940" s="242" t="s">
        <v>239</v>
      </c>
      <c r="D3940" s="244">
        <v>65.38</v>
      </c>
    </row>
    <row r="3941" spans="1:4" x14ac:dyDescent="0.25">
      <c r="A3941" s="243">
        <v>92911</v>
      </c>
      <c r="B3941" s="242" t="s">
        <v>11781</v>
      </c>
      <c r="C3941" s="242" t="s">
        <v>239</v>
      </c>
      <c r="D3941" s="244">
        <v>65.38</v>
      </c>
    </row>
    <row r="3942" spans="1:4" x14ac:dyDescent="0.25">
      <c r="A3942" s="243">
        <v>92912</v>
      </c>
      <c r="B3942" s="242" t="s">
        <v>11782</v>
      </c>
      <c r="C3942" s="242" t="s">
        <v>239</v>
      </c>
      <c r="D3942" s="244">
        <v>87.79</v>
      </c>
    </row>
    <row r="3943" spans="1:4" x14ac:dyDescent="0.25">
      <c r="A3943" s="243">
        <v>92913</v>
      </c>
      <c r="B3943" s="242" t="s">
        <v>11783</v>
      </c>
      <c r="C3943" s="242" t="s">
        <v>239</v>
      </c>
      <c r="D3943" s="244">
        <v>89.66</v>
      </c>
    </row>
    <row r="3944" spans="1:4" x14ac:dyDescent="0.25">
      <c r="A3944" s="243">
        <v>92914</v>
      </c>
      <c r="B3944" s="242" t="s">
        <v>11784</v>
      </c>
      <c r="C3944" s="242" t="s">
        <v>239</v>
      </c>
      <c r="D3944" s="244">
        <v>89.66</v>
      </c>
    </row>
    <row r="3945" spans="1:4" x14ac:dyDescent="0.25">
      <c r="A3945" s="243">
        <v>92918</v>
      </c>
      <c r="B3945" s="242" t="s">
        <v>11785</v>
      </c>
      <c r="C3945" s="242" t="s">
        <v>239</v>
      </c>
      <c r="D3945" s="244">
        <v>23.85</v>
      </c>
    </row>
    <row r="3946" spans="1:4" x14ac:dyDescent="0.25">
      <c r="A3946" s="243">
        <v>92920</v>
      </c>
      <c r="B3946" s="242" t="s">
        <v>11786</v>
      </c>
      <c r="C3946" s="242" t="s">
        <v>239</v>
      </c>
      <c r="D3946" s="244">
        <v>24.01</v>
      </c>
    </row>
    <row r="3947" spans="1:4" x14ac:dyDescent="0.25">
      <c r="A3947" s="243">
        <v>92925</v>
      </c>
      <c r="B3947" s="242" t="s">
        <v>11787</v>
      </c>
      <c r="C3947" s="242" t="s">
        <v>239</v>
      </c>
      <c r="D3947" s="244">
        <v>29.59</v>
      </c>
    </row>
    <row r="3948" spans="1:4" x14ac:dyDescent="0.25">
      <c r="A3948" s="243">
        <v>92926</v>
      </c>
      <c r="B3948" s="242" t="s">
        <v>11788</v>
      </c>
      <c r="C3948" s="242" t="s">
        <v>239</v>
      </c>
      <c r="D3948" s="244">
        <v>29.58</v>
      </c>
    </row>
    <row r="3949" spans="1:4" x14ac:dyDescent="0.25">
      <c r="A3949" s="243">
        <v>92927</v>
      </c>
      <c r="B3949" s="242" t="s">
        <v>11789</v>
      </c>
      <c r="C3949" s="242" t="s">
        <v>239</v>
      </c>
      <c r="D3949" s="244">
        <v>29.58</v>
      </c>
    </row>
    <row r="3950" spans="1:4" x14ac:dyDescent="0.25">
      <c r="A3950" s="243">
        <v>92928</v>
      </c>
      <c r="B3950" s="242" t="s">
        <v>11790</v>
      </c>
      <c r="C3950" s="242" t="s">
        <v>239</v>
      </c>
      <c r="D3950" s="244">
        <v>33.82</v>
      </c>
    </row>
    <row r="3951" spans="1:4" x14ac:dyDescent="0.25">
      <c r="A3951" s="243">
        <v>92929</v>
      </c>
      <c r="B3951" s="242" t="s">
        <v>11791</v>
      </c>
      <c r="C3951" s="242" t="s">
        <v>239</v>
      </c>
      <c r="D3951" s="244">
        <v>33.82</v>
      </c>
    </row>
    <row r="3952" spans="1:4" x14ac:dyDescent="0.25">
      <c r="A3952" s="243">
        <v>92930</v>
      </c>
      <c r="B3952" s="242" t="s">
        <v>11792</v>
      </c>
      <c r="C3952" s="242" t="s">
        <v>239</v>
      </c>
      <c r="D3952" s="244">
        <v>33.82</v>
      </c>
    </row>
    <row r="3953" spans="1:4" x14ac:dyDescent="0.25">
      <c r="A3953" s="243">
        <v>92931</v>
      </c>
      <c r="B3953" s="242" t="s">
        <v>11793</v>
      </c>
      <c r="C3953" s="242" t="s">
        <v>239</v>
      </c>
      <c r="D3953" s="244">
        <v>45.04</v>
      </c>
    </row>
    <row r="3954" spans="1:4" x14ac:dyDescent="0.25">
      <c r="A3954" s="243">
        <v>92932</v>
      </c>
      <c r="B3954" s="242" t="s">
        <v>11794</v>
      </c>
      <c r="C3954" s="242" t="s">
        <v>239</v>
      </c>
      <c r="D3954" s="244">
        <v>45.04</v>
      </c>
    </row>
    <row r="3955" spans="1:4" x14ac:dyDescent="0.25">
      <c r="A3955" s="243">
        <v>92933</v>
      </c>
      <c r="B3955" s="242" t="s">
        <v>11795</v>
      </c>
      <c r="C3955" s="242" t="s">
        <v>239</v>
      </c>
      <c r="D3955" s="244">
        <v>45.04</v>
      </c>
    </row>
    <row r="3956" spans="1:4" x14ac:dyDescent="0.25">
      <c r="A3956" s="243">
        <v>92934</v>
      </c>
      <c r="B3956" s="242" t="s">
        <v>11796</v>
      </c>
      <c r="C3956" s="242" t="s">
        <v>239</v>
      </c>
      <c r="D3956" s="244">
        <v>66.44</v>
      </c>
    </row>
    <row r="3957" spans="1:4" x14ac:dyDescent="0.25">
      <c r="A3957" s="243">
        <v>92935</v>
      </c>
      <c r="B3957" s="242" t="s">
        <v>11797</v>
      </c>
      <c r="C3957" s="242" t="s">
        <v>239</v>
      </c>
      <c r="D3957" s="244">
        <v>66.44</v>
      </c>
    </row>
    <row r="3958" spans="1:4" x14ac:dyDescent="0.25">
      <c r="A3958" s="243">
        <v>92936</v>
      </c>
      <c r="B3958" s="242" t="s">
        <v>11798</v>
      </c>
      <c r="C3958" s="242" t="s">
        <v>239</v>
      </c>
      <c r="D3958" s="244">
        <v>91.85</v>
      </c>
    </row>
    <row r="3959" spans="1:4" x14ac:dyDescent="0.25">
      <c r="A3959" s="243">
        <v>92937</v>
      </c>
      <c r="B3959" s="242" t="s">
        <v>11799</v>
      </c>
      <c r="C3959" s="242" t="s">
        <v>239</v>
      </c>
      <c r="D3959" s="244">
        <v>91.85</v>
      </c>
    </row>
    <row r="3960" spans="1:4" x14ac:dyDescent="0.25">
      <c r="A3960" s="243">
        <v>92938</v>
      </c>
      <c r="B3960" s="242" t="s">
        <v>11800</v>
      </c>
      <c r="C3960" s="242" t="s">
        <v>239</v>
      </c>
      <c r="D3960" s="244">
        <v>17.96</v>
      </c>
    </row>
    <row r="3961" spans="1:4" x14ac:dyDescent="0.25">
      <c r="A3961" s="243">
        <v>92939</v>
      </c>
      <c r="B3961" s="242" t="s">
        <v>11801</v>
      </c>
      <c r="C3961" s="242" t="s">
        <v>239</v>
      </c>
      <c r="D3961" s="244">
        <v>18.12</v>
      </c>
    </row>
    <row r="3962" spans="1:4" x14ac:dyDescent="0.25">
      <c r="A3962" s="243">
        <v>92940</v>
      </c>
      <c r="B3962" s="242" t="s">
        <v>11802</v>
      </c>
      <c r="C3962" s="242" t="s">
        <v>239</v>
      </c>
      <c r="D3962" s="244">
        <v>22.89</v>
      </c>
    </row>
    <row r="3963" spans="1:4" x14ac:dyDescent="0.25">
      <c r="A3963" s="243">
        <v>92941</v>
      </c>
      <c r="B3963" s="242" t="s">
        <v>11803</v>
      </c>
      <c r="C3963" s="242" t="s">
        <v>239</v>
      </c>
      <c r="D3963" s="244">
        <v>22.88</v>
      </c>
    </row>
    <row r="3964" spans="1:4" x14ac:dyDescent="0.25">
      <c r="A3964" s="243">
        <v>92942</v>
      </c>
      <c r="B3964" s="242" t="s">
        <v>11804</v>
      </c>
      <c r="C3964" s="242" t="s">
        <v>239</v>
      </c>
      <c r="D3964" s="244">
        <v>22.88</v>
      </c>
    </row>
    <row r="3965" spans="1:4" x14ac:dyDescent="0.25">
      <c r="A3965" s="243">
        <v>92943</v>
      </c>
      <c r="B3965" s="242" t="s">
        <v>11805</v>
      </c>
      <c r="C3965" s="242" t="s">
        <v>239</v>
      </c>
      <c r="D3965" s="244">
        <v>26.2</v>
      </c>
    </row>
    <row r="3966" spans="1:4" x14ac:dyDescent="0.25">
      <c r="A3966" s="243">
        <v>92944</v>
      </c>
      <c r="B3966" s="242" t="s">
        <v>11806</v>
      </c>
      <c r="C3966" s="242" t="s">
        <v>239</v>
      </c>
      <c r="D3966" s="244">
        <v>26.2</v>
      </c>
    </row>
    <row r="3967" spans="1:4" x14ac:dyDescent="0.25">
      <c r="A3967" s="243">
        <v>92945</v>
      </c>
      <c r="B3967" s="242" t="s">
        <v>11807</v>
      </c>
      <c r="C3967" s="242" t="s">
        <v>239</v>
      </c>
      <c r="D3967" s="244">
        <v>26.2</v>
      </c>
    </row>
    <row r="3968" spans="1:4" x14ac:dyDescent="0.25">
      <c r="A3968" s="243">
        <v>92946</v>
      </c>
      <c r="B3968" s="242" t="s">
        <v>11808</v>
      </c>
      <c r="C3968" s="242" t="s">
        <v>239</v>
      </c>
      <c r="D3968" s="244">
        <v>36.25</v>
      </c>
    </row>
    <row r="3969" spans="1:4" x14ac:dyDescent="0.25">
      <c r="A3969" s="243">
        <v>92947</v>
      </c>
      <c r="B3969" s="242" t="s">
        <v>11809</v>
      </c>
      <c r="C3969" s="242" t="s">
        <v>239</v>
      </c>
      <c r="D3969" s="244">
        <v>36.25</v>
      </c>
    </row>
    <row r="3970" spans="1:4" x14ac:dyDescent="0.25">
      <c r="A3970" s="243">
        <v>92948</v>
      </c>
      <c r="B3970" s="242" t="s">
        <v>11810</v>
      </c>
      <c r="C3970" s="242" t="s">
        <v>239</v>
      </c>
      <c r="D3970" s="244">
        <v>36.25</v>
      </c>
    </row>
    <row r="3971" spans="1:4" x14ac:dyDescent="0.25">
      <c r="A3971" s="243">
        <v>92949</v>
      </c>
      <c r="B3971" s="242" t="s">
        <v>11811</v>
      </c>
      <c r="C3971" s="242" t="s">
        <v>239</v>
      </c>
      <c r="D3971" s="244">
        <v>55.91</v>
      </c>
    </row>
    <row r="3972" spans="1:4" x14ac:dyDescent="0.25">
      <c r="A3972" s="243">
        <v>92950</v>
      </c>
      <c r="B3972" s="242" t="s">
        <v>11812</v>
      </c>
      <c r="C3972" s="242" t="s">
        <v>239</v>
      </c>
      <c r="D3972" s="244">
        <v>55.91</v>
      </c>
    </row>
    <row r="3973" spans="1:4" x14ac:dyDescent="0.25">
      <c r="A3973" s="243">
        <v>92951</v>
      </c>
      <c r="B3973" s="242" t="s">
        <v>11813</v>
      </c>
      <c r="C3973" s="242" t="s">
        <v>239</v>
      </c>
      <c r="D3973" s="244">
        <v>79.61</v>
      </c>
    </row>
    <row r="3974" spans="1:4" x14ac:dyDescent="0.25">
      <c r="A3974" s="243">
        <v>92952</v>
      </c>
      <c r="B3974" s="242" t="s">
        <v>11814</v>
      </c>
      <c r="C3974" s="242" t="s">
        <v>239</v>
      </c>
      <c r="D3974" s="244">
        <v>79.61</v>
      </c>
    </row>
    <row r="3975" spans="1:4" x14ac:dyDescent="0.25">
      <c r="A3975" s="243">
        <v>92953</v>
      </c>
      <c r="B3975" s="242" t="s">
        <v>11815</v>
      </c>
      <c r="C3975" s="242" t="s">
        <v>239</v>
      </c>
      <c r="D3975" s="244">
        <v>15.51</v>
      </c>
    </row>
    <row r="3976" spans="1:4" x14ac:dyDescent="0.25">
      <c r="A3976" s="243">
        <v>93050</v>
      </c>
      <c r="B3976" s="242" t="s">
        <v>2635</v>
      </c>
      <c r="C3976" s="242" t="s">
        <v>239</v>
      </c>
      <c r="D3976" s="244">
        <v>10.4</v>
      </c>
    </row>
    <row r="3977" spans="1:4" x14ac:dyDescent="0.25">
      <c r="A3977" s="243">
        <v>93051</v>
      </c>
      <c r="B3977" s="242" t="s">
        <v>2636</v>
      </c>
      <c r="C3977" s="242" t="s">
        <v>239</v>
      </c>
      <c r="D3977" s="244">
        <v>9.52</v>
      </c>
    </row>
    <row r="3978" spans="1:4" x14ac:dyDescent="0.25">
      <c r="A3978" s="243">
        <v>93052</v>
      </c>
      <c r="B3978" s="242" t="s">
        <v>2637</v>
      </c>
      <c r="C3978" s="242" t="s">
        <v>239</v>
      </c>
      <c r="D3978" s="244">
        <v>505.55</v>
      </c>
    </row>
    <row r="3979" spans="1:4" x14ac:dyDescent="0.25">
      <c r="A3979" s="243">
        <v>93054</v>
      </c>
      <c r="B3979" s="242" t="s">
        <v>2638</v>
      </c>
      <c r="C3979" s="242" t="s">
        <v>239</v>
      </c>
      <c r="D3979" s="244">
        <v>20.72</v>
      </c>
    </row>
    <row r="3980" spans="1:4" x14ac:dyDescent="0.25">
      <c r="A3980" s="243">
        <v>93055</v>
      </c>
      <c r="B3980" s="242" t="s">
        <v>2639</v>
      </c>
      <c r="C3980" s="242" t="s">
        <v>239</v>
      </c>
      <c r="D3980" s="244">
        <v>43.19</v>
      </c>
    </row>
    <row r="3981" spans="1:4" x14ac:dyDescent="0.25">
      <c r="A3981" s="243">
        <v>93056</v>
      </c>
      <c r="B3981" s="242" t="s">
        <v>2640</v>
      </c>
      <c r="C3981" s="242" t="s">
        <v>239</v>
      </c>
      <c r="D3981" s="244">
        <v>15.45</v>
      </c>
    </row>
    <row r="3982" spans="1:4" x14ac:dyDescent="0.25">
      <c r="A3982" s="243">
        <v>93057</v>
      </c>
      <c r="B3982" s="242" t="s">
        <v>2641</v>
      </c>
      <c r="C3982" s="242" t="s">
        <v>239</v>
      </c>
      <c r="D3982" s="244">
        <v>13.35</v>
      </c>
    </row>
    <row r="3983" spans="1:4" x14ac:dyDescent="0.25">
      <c r="A3983" s="243">
        <v>93058</v>
      </c>
      <c r="B3983" s="242" t="s">
        <v>2642</v>
      </c>
      <c r="C3983" s="242" t="s">
        <v>239</v>
      </c>
      <c r="D3983" s="244">
        <v>555.85</v>
      </c>
    </row>
    <row r="3984" spans="1:4" x14ac:dyDescent="0.25">
      <c r="A3984" s="243">
        <v>93059</v>
      </c>
      <c r="B3984" s="242" t="s">
        <v>2643</v>
      </c>
      <c r="C3984" s="242" t="s">
        <v>239</v>
      </c>
      <c r="D3984" s="244">
        <v>28.61</v>
      </c>
    </row>
    <row r="3985" spans="1:4" x14ac:dyDescent="0.25">
      <c r="A3985" s="243">
        <v>93060</v>
      </c>
      <c r="B3985" s="242" t="s">
        <v>2644</v>
      </c>
      <c r="C3985" s="242" t="s">
        <v>239</v>
      </c>
      <c r="D3985" s="244">
        <v>75.739999999999995</v>
      </c>
    </row>
    <row r="3986" spans="1:4" x14ac:dyDescent="0.25">
      <c r="A3986" s="243">
        <v>93061</v>
      </c>
      <c r="B3986" s="242" t="s">
        <v>2645</v>
      </c>
      <c r="C3986" s="242" t="s">
        <v>239</v>
      </c>
      <c r="D3986" s="244">
        <v>29.68</v>
      </c>
    </row>
    <row r="3987" spans="1:4" x14ac:dyDescent="0.25">
      <c r="A3987" s="243">
        <v>93062</v>
      </c>
      <c r="B3987" s="242" t="s">
        <v>2646</v>
      </c>
      <c r="C3987" s="242" t="s">
        <v>239</v>
      </c>
      <c r="D3987" s="244">
        <v>25.61</v>
      </c>
    </row>
    <row r="3988" spans="1:4" x14ac:dyDescent="0.25">
      <c r="A3988" s="243">
        <v>93063</v>
      </c>
      <c r="B3988" s="242" t="s">
        <v>2647</v>
      </c>
      <c r="C3988" s="242" t="s">
        <v>239</v>
      </c>
      <c r="D3988" s="244">
        <v>636.64</v>
      </c>
    </row>
    <row r="3989" spans="1:4" x14ac:dyDescent="0.25">
      <c r="A3989" s="243">
        <v>93064</v>
      </c>
      <c r="B3989" s="242" t="s">
        <v>2648</v>
      </c>
      <c r="C3989" s="242" t="s">
        <v>239</v>
      </c>
      <c r="D3989" s="244">
        <v>46.29</v>
      </c>
    </row>
    <row r="3990" spans="1:4" x14ac:dyDescent="0.25">
      <c r="A3990" s="243">
        <v>93065</v>
      </c>
      <c r="B3990" s="242" t="s">
        <v>2649</v>
      </c>
      <c r="C3990" s="242" t="s">
        <v>239</v>
      </c>
      <c r="D3990" s="244">
        <v>43.28</v>
      </c>
    </row>
    <row r="3991" spans="1:4" x14ac:dyDescent="0.25">
      <c r="A3991" s="243">
        <v>93066</v>
      </c>
      <c r="B3991" s="242" t="s">
        <v>2650</v>
      </c>
      <c r="C3991" s="242" t="s">
        <v>239</v>
      </c>
      <c r="D3991" s="244">
        <v>799.29</v>
      </c>
    </row>
    <row r="3992" spans="1:4" x14ac:dyDescent="0.25">
      <c r="A3992" s="243">
        <v>93067</v>
      </c>
      <c r="B3992" s="242" t="s">
        <v>2651</v>
      </c>
      <c r="C3992" s="242" t="s">
        <v>239</v>
      </c>
      <c r="D3992" s="244">
        <v>69</v>
      </c>
    </row>
    <row r="3993" spans="1:4" x14ac:dyDescent="0.25">
      <c r="A3993" s="243">
        <v>93068</v>
      </c>
      <c r="B3993" s="242" t="s">
        <v>2652</v>
      </c>
      <c r="C3993" s="242" t="s">
        <v>239</v>
      </c>
      <c r="D3993" s="244">
        <v>60.16</v>
      </c>
    </row>
    <row r="3994" spans="1:4" x14ac:dyDescent="0.25">
      <c r="A3994" s="243">
        <v>93069</v>
      </c>
      <c r="B3994" s="242" t="s">
        <v>2653</v>
      </c>
      <c r="C3994" s="242" t="s">
        <v>239</v>
      </c>
      <c r="D3994" s="245">
        <v>1107.94</v>
      </c>
    </row>
    <row r="3995" spans="1:4" x14ac:dyDescent="0.25">
      <c r="A3995" s="243">
        <v>93070</v>
      </c>
      <c r="B3995" s="242" t="s">
        <v>2654</v>
      </c>
      <c r="C3995" s="242" t="s">
        <v>239</v>
      </c>
      <c r="D3995" s="244">
        <v>176.42</v>
      </c>
    </row>
    <row r="3996" spans="1:4" x14ac:dyDescent="0.25">
      <c r="A3996" s="243">
        <v>93071</v>
      </c>
      <c r="B3996" s="242" t="s">
        <v>2655</v>
      </c>
      <c r="C3996" s="242" t="s">
        <v>239</v>
      </c>
      <c r="D3996" s="244">
        <v>163.68</v>
      </c>
    </row>
    <row r="3997" spans="1:4" x14ac:dyDescent="0.25">
      <c r="A3997" s="243">
        <v>93072</v>
      </c>
      <c r="B3997" s="242" t="s">
        <v>2656</v>
      </c>
      <c r="C3997" s="242" t="s">
        <v>239</v>
      </c>
      <c r="D3997" s="245">
        <v>1462.04</v>
      </c>
    </row>
    <row r="3998" spans="1:4" x14ac:dyDescent="0.25">
      <c r="A3998" s="243">
        <v>93073</v>
      </c>
      <c r="B3998" s="242" t="s">
        <v>2657</v>
      </c>
      <c r="C3998" s="242" t="s">
        <v>239</v>
      </c>
      <c r="D3998" s="244">
        <v>78.83</v>
      </c>
    </row>
    <row r="3999" spans="1:4" x14ac:dyDescent="0.25">
      <c r="A3999" s="243">
        <v>93074</v>
      </c>
      <c r="B3999" s="242" t="s">
        <v>2658</v>
      </c>
      <c r="C3999" s="242" t="s">
        <v>239</v>
      </c>
      <c r="D3999" s="244">
        <v>10.31</v>
      </c>
    </row>
    <row r="4000" spans="1:4" x14ac:dyDescent="0.25">
      <c r="A4000" s="243">
        <v>93075</v>
      </c>
      <c r="B4000" s="242" t="s">
        <v>2659</v>
      </c>
      <c r="C4000" s="242" t="s">
        <v>239</v>
      </c>
      <c r="D4000" s="244">
        <v>18.72</v>
      </c>
    </row>
    <row r="4001" spans="1:4" x14ac:dyDescent="0.25">
      <c r="A4001" s="243">
        <v>93076</v>
      </c>
      <c r="B4001" s="242" t="s">
        <v>2660</v>
      </c>
      <c r="C4001" s="242" t="s">
        <v>239</v>
      </c>
      <c r="D4001" s="244">
        <v>17.73</v>
      </c>
    </row>
    <row r="4002" spans="1:4" x14ac:dyDescent="0.25">
      <c r="A4002" s="243">
        <v>93077</v>
      </c>
      <c r="B4002" s="242" t="s">
        <v>2661</v>
      </c>
      <c r="C4002" s="242" t="s">
        <v>239</v>
      </c>
      <c r="D4002" s="244">
        <v>27.18</v>
      </c>
    </row>
    <row r="4003" spans="1:4" x14ac:dyDescent="0.25">
      <c r="A4003" s="243">
        <v>93078</v>
      </c>
      <c r="B4003" s="242" t="s">
        <v>2662</v>
      </c>
      <c r="C4003" s="242" t="s">
        <v>239</v>
      </c>
      <c r="D4003" s="244">
        <v>29.65</v>
      </c>
    </row>
    <row r="4004" spans="1:4" x14ac:dyDescent="0.25">
      <c r="A4004" s="243">
        <v>93079</v>
      </c>
      <c r="B4004" s="242" t="s">
        <v>2663</v>
      </c>
      <c r="C4004" s="242" t="s">
        <v>239</v>
      </c>
      <c r="D4004" s="244">
        <v>25.53</v>
      </c>
    </row>
    <row r="4005" spans="1:4" x14ac:dyDescent="0.25">
      <c r="A4005" s="243">
        <v>93080</v>
      </c>
      <c r="B4005" s="242" t="s">
        <v>2664</v>
      </c>
      <c r="C4005" s="242" t="s">
        <v>239</v>
      </c>
      <c r="D4005" s="244">
        <v>6.72</v>
      </c>
    </row>
    <row r="4006" spans="1:4" x14ac:dyDescent="0.25">
      <c r="A4006" s="243">
        <v>93081</v>
      </c>
      <c r="B4006" s="242" t="s">
        <v>2665</v>
      </c>
      <c r="C4006" s="242" t="s">
        <v>239</v>
      </c>
      <c r="D4006" s="244">
        <v>17.39</v>
      </c>
    </row>
    <row r="4007" spans="1:4" x14ac:dyDescent="0.25">
      <c r="A4007" s="243">
        <v>93082</v>
      </c>
      <c r="B4007" s="242" t="s">
        <v>2666</v>
      </c>
      <c r="C4007" s="242" t="s">
        <v>239</v>
      </c>
      <c r="D4007" s="244">
        <v>21.64</v>
      </c>
    </row>
    <row r="4008" spans="1:4" x14ac:dyDescent="0.25">
      <c r="A4008" s="243">
        <v>93083</v>
      </c>
      <c r="B4008" s="242" t="s">
        <v>2667</v>
      </c>
      <c r="C4008" s="242" t="s">
        <v>239</v>
      </c>
      <c r="D4008" s="244">
        <v>436.51</v>
      </c>
    </row>
    <row r="4009" spans="1:4" x14ac:dyDescent="0.25">
      <c r="A4009" s="243">
        <v>93084</v>
      </c>
      <c r="B4009" s="242" t="s">
        <v>2668</v>
      </c>
      <c r="C4009" s="242" t="s">
        <v>239</v>
      </c>
      <c r="D4009" s="244">
        <v>11.72</v>
      </c>
    </row>
    <row r="4010" spans="1:4" x14ac:dyDescent="0.25">
      <c r="A4010" s="243">
        <v>93085</v>
      </c>
      <c r="B4010" s="242" t="s">
        <v>2669</v>
      </c>
      <c r="C4010" s="242" t="s">
        <v>239</v>
      </c>
      <c r="D4010" s="244">
        <v>10.84</v>
      </c>
    </row>
    <row r="4011" spans="1:4" x14ac:dyDescent="0.25">
      <c r="A4011" s="243">
        <v>93086</v>
      </c>
      <c r="B4011" s="242" t="s">
        <v>2670</v>
      </c>
      <c r="C4011" s="242" t="s">
        <v>239</v>
      </c>
      <c r="D4011" s="244">
        <v>506.87</v>
      </c>
    </row>
    <row r="4012" spans="1:4" x14ac:dyDescent="0.25">
      <c r="A4012" s="243">
        <v>93087</v>
      </c>
      <c r="B4012" s="242" t="s">
        <v>2671</v>
      </c>
      <c r="C4012" s="242" t="s">
        <v>239</v>
      </c>
      <c r="D4012" s="244">
        <v>18.75</v>
      </c>
    </row>
    <row r="4013" spans="1:4" x14ac:dyDescent="0.25">
      <c r="A4013" s="243">
        <v>93088</v>
      </c>
      <c r="B4013" s="242" t="s">
        <v>2672</v>
      </c>
      <c r="C4013" s="242" t="s">
        <v>239</v>
      </c>
      <c r="D4013" s="244">
        <v>22.22</v>
      </c>
    </row>
    <row r="4014" spans="1:4" x14ac:dyDescent="0.25">
      <c r="A4014" s="243">
        <v>93089</v>
      </c>
      <c r="B4014" s="242" t="s">
        <v>2673</v>
      </c>
      <c r="C4014" s="242" t="s">
        <v>239</v>
      </c>
      <c r="D4014" s="244">
        <v>44.51</v>
      </c>
    </row>
    <row r="4015" spans="1:4" x14ac:dyDescent="0.25">
      <c r="A4015" s="243">
        <v>93090</v>
      </c>
      <c r="B4015" s="242" t="s">
        <v>2674</v>
      </c>
      <c r="C4015" s="242" t="s">
        <v>239</v>
      </c>
      <c r="D4015" s="244">
        <v>16.77</v>
      </c>
    </row>
    <row r="4016" spans="1:4" x14ac:dyDescent="0.25">
      <c r="A4016" s="243">
        <v>93091</v>
      </c>
      <c r="B4016" s="242" t="s">
        <v>2675</v>
      </c>
      <c r="C4016" s="242" t="s">
        <v>239</v>
      </c>
      <c r="D4016" s="244">
        <v>14.67</v>
      </c>
    </row>
    <row r="4017" spans="1:4" x14ac:dyDescent="0.25">
      <c r="A4017" s="243">
        <v>93092</v>
      </c>
      <c r="B4017" s="242" t="s">
        <v>2676</v>
      </c>
      <c r="C4017" s="242" t="s">
        <v>239</v>
      </c>
      <c r="D4017" s="244">
        <v>557.16999999999996</v>
      </c>
    </row>
    <row r="4018" spans="1:4" x14ac:dyDescent="0.25">
      <c r="A4018" s="243">
        <v>93093</v>
      </c>
      <c r="B4018" s="242" t="s">
        <v>2677</v>
      </c>
      <c r="C4018" s="242" t="s">
        <v>239</v>
      </c>
      <c r="D4018" s="244">
        <v>29.93</v>
      </c>
    </row>
    <row r="4019" spans="1:4" x14ac:dyDescent="0.25">
      <c r="A4019" s="243">
        <v>93094</v>
      </c>
      <c r="B4019" s="242" t="s">
        <v>2678</v>
      </c>
      <c r="C4019" s="242" t="s">
        <v>239</v>
      </c>
      <c r="D4019" s="244">
        <v>77.06</v>
      </c>
    </row>
    <row r="4020" spans="1:4" x14ac:dyDescent="0.25">
      <c r="A4020" s="243">
        <v>93095</v>
      </c>
      <c r="B4020" s="242" t="s">
        <v>2679</v>
      </c>
      <c r="C4020" s="242" t="s">
        <v>239</v>
      </c>
      <c r="D4020" s="244">
        <v>56.56</v>
      </c>
    </row>
    <row r="4021" spans="1:4" x14ac:dyDescent="0.25">
      <c r="A4021" s="243">
        <v>93096</v>
      </c>
      <c r="B4021" s="242" t="s">
        <v>2680</v>
      </c>
      <c r="C4021" s="242" t="s">
        <v>239</v>
      </c>
      <c r="D4021" s="244">
        <v>81.44</v>
      </c>
    </row>
    <row r="4022" spans="1:4" x14ac:dyDescent="0.25">
      <c r="A4022" s="243">
        <v>93097</v>
      </c>
      <c r="B4022" s="242" t="s">
        <v>2681</v>
      </c>
      <c r="C4022" s="242" t="s">
        <v>239</v>
      </c>
      <c r="D4022" s="244">
        <v>10.47</v>
      </c>
    </row>
    <row r="4023" spans="1:4" x14ac:dyDescent="0.25">
      <c r="A4023" s="243">
        <v>93098</v>
      </c>
      <c r="B4023" s="242" t="s">
        <v>2682</v>
      </c>
      <c r="C4023" s="242" t="s">
        <v>239</v>
      </c>
      <c r="D4023" s="244">
        <v>18.88</v>
      </c>
    </row>
    <row r="4024" spans="1:4" x14ac:dyDescent="0.25">
      <c r="A4024" s="243">
        <v>93099</v>
      </c>
      <c r="B4024" s="242" t="s">
        <v>2683</v>
      </c>
      <c r="C4024" s="242" t="s">
        <v>239</v>
      </c>
      <c r="D4024" s="244">
        <v>19.54</v>
      </c>
    </row>
    <row r="4025" spans="1:4" x14ac:dyDescent="0.25">
      <c r="A4025" s="243">
        <v>93100</v>
      </c>
      <c r="B4025" s="242" t="s">
        <v>2684</v>
      </c>
      <c r="C4025" s="242" t="s">
        <v>239</v>
      </c>
      <c r="D4025" s="244">
        <v>28.99</v>
      </c>
    </row>
    <row r="4026" spans="1:4" x14ac:dyDescent="0.25">
      <c r="A4026" s="243">
        <v>93101</v>
      </c>
      <c r="B4026" s="242" t="s">
        <v>2685</v>
      </c>
      <c r="C4026" s="242" t="s">
        <v>239</v>
      </c>
      <c r="D4026" s="244">
        <v>31.46</v>
      </c>
    </row>
    <row r="4027" spans="1:4" x14ac:dyDescent="0.25">
      <c r="A4027" s="243">
        <v>93102</v>
      </c>
      <c r="B4027" s="242" t="s">
        <v>2686</v>
      </c>
      <c r="C4027" s="242" t="s">
        <v>239</v>
      </c>
      <c r="D4027" s="244">
        <v>27.19</v>
      </c>
    </row>
    <row r="4028" spans="1:4" x14ac:dyDescent="0.25">
      <c r="A4028" s="243">
        <v>93103</v>
      </c>
      <c r="B4028" s="242" t="s">
        <v>2687</v>
      </c>
      <c r="C4028" s="242" t="s">
        <v>239</v>
      </c>
      <c r="D4028" s="244">
        <v>6.85</v>
      </c>
    </row>
    <row r="4029" spans="1:4" x14ac:dyDescent="0.25">
      <c r="A4029" s="243">
        <v>93104</v>
      </c>
      <c r="B4029" s="242" t="s">
        <v>2688</v>
      </c>
      <c r="C4029" s="242" t="s">
        <v>239</v>
      </c>
      <c r="D4029" s="244">
        <v>17.52</v>
      </c>
    </row>
    <row r="4030" spans="1:4" x14ac:dyDescent="0.25">
      <c r="A4030" s="243">
        <v>93105</v>
      </c>
      <c r="B4030" s="242" t="s">
        <v>2689</v>
      </c>
      <c r="C4030" s="242" t="s">
        <v>239</v>
      </c>
      <c r="D4030" s="244">
        <v>21.77</v>
      </c>
    </row>
    <row r="4031" spans="1:4" x14ac:dyDescent="0.25">
      <c r="A4031" s="243">
        <v>93106</v>
      </c>
      <c r="B4031" s="242" t="s">
        <v>2690</v>
      </c>
      <c r="C4031" s="242" t="s">
        <v>239</v>
      </c>
      <c r="D4031" s="244">
        <v>436.64</v>
      </c>
    </row>
    <row r="4032" spans="1:4" x14ac:dyDescent="0.25">
      <c r="A4032" s="243">
        <v>93107</v>
      </c>
      <c r="B4032" s="242" t="s">
        <v>2691</v>
      </c>
      <c r="C4032" s="242" t="s">
        <v>239</v>
      </c>
      <c r="D4032" s="244">
        <v>12.91</v>
      </c>
    </row>
    <row r="4033" spans="1:4" x14ac:dyDescent="0.25">
      <c r="A4033" s="243">
        <v>93108</v>
      </c>
      <c r="B4033" s="242" t="s">
        <v>2692</v>
      </c>
      <c r="C4033" s="242" t="s">
        <v>239</v>
      </c>
      <c r="D4033" s="244">
        <v>12.03</v>
      </c>
    </row>
    <row r="4034" spans="1:4" x14ac:dyDescent="0.25">
      <c r="A4034" s="243">
        <v>93109</v>
      </c>
      <c r="B4034" s="242" t="s">
        <v>2693</v>
      </c>
      <c r="C4034" s="242" t="s">
        <v>239</v>
      </c>
      <c r="D4034" s="244">
        <v>508.06</v>
      </c>
    </row>
    <row r="4035" spans="1:4" x14ac:dyDescent="0.25">
      <c r="A4035" s="243">
        <v>93110</v>
      </c>
      <c r="B4035" s="242" t="s">
        <v>2694</v>
      </c>
      <c r="C4035" s="242" t="s">
        <v>239</v>
      </c>
      <c r="D4035" s="244">
        <v>19.940000000000001</v>
      </c>
    </row>
    <row r="4036" spans="1:4" x14ac:dyDescent="0.25">
      <c r="A4036" s="243">
        <v>93111</v>
      </c>
      <c r="B4036" s="242" t="s">
        <v>2695</v>
      </c>
      <c r="C4036" s="242" t="s">
        <v>239</v>
      </c>
      <c r="D4036" s="244">
        <v>23.23</v>
      </c>
    </row>
    <row r="4037" spans="1:4" x14ac:dyDescent="0.25">
      <c r="A4037" s="243">
        <v>93112</v>
      </c>
      <c r="B4037" s="242" t="s">
        <v>2696</v>
      </c>
      <c r="C4037" s="242" t="s">
        <v>239</v>
      </c>
      <c r="D4037" s="244">
        <v>45.7</v>
      </c>
    </row>
    <row r="4038" spans="1:4" x14ac:dyDescent="0.25">
      <c r="A4038" s="243">
        <v>93113</v>
      </c>
      <c r="B4038" s="242" t="s">
        <v>2697</v>
      </c>
      <c r="C4038" s="242" t="s">
        <v>239</v>
      </c>
      <c r="D4038" s="244">
        <v>18.93</v>
      </c>
    </row>
    <row r="4039" spans="1:4" x14ac:dyDescent="0.25">
      <c r="A4039" s="243">
        <v>93114</v>
      </c>
      <c r="B4039" s="242" t="s">
        <v>2698</v>
      </c>
      <c r="C4039" s="242" t="s">
        <v>239</v>
      </c>
      <c r="D4039" s="244">
        <v>32.090000000000003</v>
      </c>
    </row>
    <row r="4040" spans="1:4" x14ac:dyDescent="0.25">
      <c r="A4040" s="243">
        <v>93115</v>
      </c>
      <c r="B4040" s="242" t="s">
        <v>2699</v>
      </c>
      <c r="C4040" s="242" t="s">
        <v>239</v>
      </c>
      <c r="D4040" s="244">
        <v>79.22</v>
      </c>
    </row>
    <row r="4041" spans="1:4" x14ac:dyDescent="0.25">
      <c r="A4041" s="243">
        <v>93116</v>
      </c>
      <c r="B4041" s="242" t="s">
        <v>2700</v>
      </c>
      <c r="C4041" s="242" t="s">
        <v>239</v>
      </c>
      <c r="D4041" s="244">
        <v>559.33000000000004</v>
      </c>
    </row>
    <row r="4042" spans="1:4" x14ac:dyDescent="0.25">
      <c r="A4042" s="243">
        <v>93117</v>
      </c>
      <c r="B4042" s="242" t="s">
        <v>2701</v>
      </c>
      <c r="C4042" s="242" t="s">
        <v>239</v>
      </c>
      <c r="D4042" s="244">
        <v>56.74</v>
      </c>
    </row>
    <row r="4043" spans="1:4" x14ac:dyDescent="0.25">
      <c r="A4043" s="243">
        <v>93118</v>
      </c>
      <c r="B4043" s="242" t="s">
        <v>2702</v>
      </c>
      <c r="C4043" s="242" t="s">
        <v>239</v>
      </c>
      <c r="D4043" s="244">
        <v>83.84</v>
      </c>
    </row>
    <row r="4044" spans="1:4" x14ac:dyDescent="0.25">
      <c r="A4044" s="243">
        <v>93119</v>
      </c>
      <c r="B4044" s="242" t="s">
        <v>2703</v>
      </c>
      <c r="C4044" s="242" t="s">
        <v>239</v>
      </c>
      <c r="D4044" s="244">
        <v>15.78</v>
      </c>
    </row>
    <row r="4045" spans="1:4" x14ac:dyDescent="0.25">
      <c r="A4045" s="243">
        <v>93120</v>
      </c>
      <c r="B4045" s="242" t="s">
        <v>2704</v>
      </c>
      <c r="C4045" s="242" t="s">
        <v>239</v>
      </c>
      <c r="D4045" s="244">
        <v>25.23</v>
      </c>
    </row>
    <row r="4046" spans="1:4" x14ac:dyDescent="0.25">
      <c r="A4046" s="243">
        <v>93121</v>
      </c>
      <c r="B4046" s="242" t="s">
        <v>2705</v>
      </c>
      <c r="C4046" s="242" t="s">
        <v>239</v>
      </c>
      <c r="D4046" s="244">
        <v>27.7</v>
      </c>
    </row>
    <row r="4047" spans="1:4" x14ac:dyDescent="0.25">
      <c r="A4047" s="243">
        <v>93122</v>
      </c>
      <c r="B4047" s="242" t="s">
        <v>2706</v>
      </c>
      <c r="C4047" s="242" t="s">
        <v>239</v>
      </c>
      <c r="D4047" s="244">
        <v>23.59</v>
      </c>
    </row>
    <row r="4048" spans="1:4" x14ac:dyDescent="0.25">
      <c r="A4048" s="243">
        <v>93123</v>
      </c>
      <c r="B4048" s="242" t="s">
        <v>2707</v>
      </c>
      <c r="C4048" s="242" t="s">
        <v>239</v>
      </c>
      <c r="D4048" s="244">
        <v>53.9</v>
      </c>
    </row>
    <row r="4049" spans="1:4" x14ac:dyDescent="0.25">
      <c r="A4049" s="243">
        <v>93124</v>
      </c>
      <c r="B4049" s="242" t="s">
        <v>2708</v>
      </c>
      <c r="C4049" s="242" t="s">
        <v>239</v>
      </c>
      <c r="D4049" s="244">
        <v>85.66</v>
      </c>
    </row>
    <row r="4050" spans="1:4" x14ac:dyDescent="0.25">
      <c r="A4050" s="243">
        <v>93125</v>
      </c>
      <c r="B4050" s="242" t="s">
        <v>2709</v>
      </c>
      <c r="C4050" s="242" t="s">
        <v>239</v>
      </c>
      <c r="D4050" s="244">
        <v>125.21</v>
      </c>
    </row>
    <row r="4051" spans="1:4" x14ac:dyDescent="0.25">
      <c r="A4051" s="243">
        <v>93126</v>
      </c>
      <c r="B4051" s="242" t="s">
        <v>2710</v>
      </c>
      <c r="C4051" s="242" t="s">
        <v>239</v>
      </c>
      <c r="D4051" s="244">
        <v>280.68</v>
      </c>
    </row>
    <row r="4052" spans="1:4" x14ac:dyDescent="0.25">
      <c r="A4052" s="243">
        <v>93133</v>
      </c>
      <c r="B4052" s="242" t="s">
        <v>2711</v>
      </c>
      <c r="C4052" s="242" t="s">
        <v>239</v>
      </c>
      <c r="D4052" s="244">
        <v>16.829999999999998</v>
      </c>
    </row>
    <row r="4053" spans="1:4" x14ac:dyDescent="0.25">
      <c r="A4053" s="243">
        <v>94465</v>
      </c>
      <c r="B4053" s="242" t="s">
        <v>2712</v>
      </c>
      <c r="C4053" s="242" t="s">
        <v>239</v>
      </c>
      <c r="D4053" s="244">
        <v>33.369999999999997</v>
      </c>
    </row>
    <row r="4054" spans="1:4" x14ac:dyDescent="0.25">
      <c r="A4054" s="243">
        <v>94466</v>
      </c>
      <c r="B4054" s="242" t="s">
        <v>2713</v>
      </c>
      <c r="C4054" s="242" t="s">
        <v>239</v>
      </c>
      <c r="D4054" s="244">
        <v>33.39</v>
      </c>
    </row>
    <row r="4055" spans="1:4" x14ac:dyDescent="0.25">
      <c r="A4055" s="243">
        <v>94467</v>
      </c>
      <c r="B4055" s="242" t="s">
        <v>2714</v>
      </c>
      <c r="C4055" s="242" t="s">
        <v>239</v>
      </c>
      <c r="D4055" s="244">
        <v>51.49</v>
      </c>
    </row>
    <row r="4056" spans="1:4" x14ac:dyDescent="0.25">
      <c r="A4056" s="243">
        <v>94468</v>
      </c>
      <c r="B4056" s="242" t="s">
        <v>2715</v>
      </c>
      <c r="C4056" s="242" t="s">
        <v>239</v>
      </c>
      <c r="D4056" s="244">
        <v>45.06</v>
      </c>
    </row>
    <row r="4057" spans="1:4" x14ac:dyDescent="0.25">
      <c r="A4057" s="243">
        <v>94469</v>
      </c>
      <c r="B4057" s="242" t="s">
        <v>2716</v>
      </c>
      <c r="C4057" s="242" t="s">
        <v>239</v>
      </c>
      <c r="D4057" s="244">
        <v>74.760000000000005</v>
      </c>
    </row>
    <row r="4058" spans="1:4" x14ac:dyDescent="0.25">
      <c r="A4058" s="243">
        <v>94470</v>
      </c>
      <c r="B4058" s="242" t="s">
        <v>2717</v>
      </c>
      <c r="C4058" s="242" t="s">
        <v>239</v>
      </c>
      <c r="D4058" s="244">
        <v>69.040000000000006</v>
      </c>
    </row>
    <row r="4059" spans="1:4" x14ac:dyDescent="0.25">
      <c r="A4059" s="243">
        <v>94471</v>
      </c>
      <c r="B4059" s="242" t="s">
        <v>2718</v>
      </c>
      <c r="C4059" s="242" t="s">
        <v>239</v>
      </c>
      <c r="D4059" s="244">
        <v>48.02</v>
      </c>
    </row>
    <row r="4060" spans="1:4" x14ac:dyDescent="0.25">
      <c r="A4060" s="243">
        <v>94472</v>
      </c>
      <c r="B4060" s="242" t="s">
        <v>2719</v>
      </c>
      <c r="C4060" s="242" t="s">
        <v>239</v>
      </c>
      <c r="D4060" s="244">
        <v>49.46</v>
      </c>
    </row>
    <row r="4061" spans="1:4" x14ac:dyDescent="0.25">
      <c r="A4061" s="243">
        <v>94473</v>
      </c>
      <c r="B4061" s="242" t="s">
        <v>2720</v>
      </c>
      <c r="C4061" s="242" t="s">
        <v>239</v>
      </c>
      <c r="D4061" s="244">
        <v>73.62</v>
      </c>
    </row>
    <row r="4062" spans="1:4" x14ac:dyDescent="0.25">
      <c r="A4062" s="243">
        <v>94474</v>
      </c>
      <c r="B4062" s="242" t="s">
        <v>2721</v>
      </c>
      <c r="C4062" s="242" t="s">
        <v>239</v>
      </c>
      <c r="D4062" s="244">
        <v>79.91</v>
      </c>
    </row>
    <row r="4063" spans="1:4" x14ac:dyDescent="0.25">
      <c r="A4063" s="243">
        <v>94475</v>
      </c>
      <c r="B4063" s="242" t="s">
        <v>2722</v>
      </c>
      <c r="C4063" s="242" t="s">
        <v>239</v>
      </c>
      <c r="D4063" s="244">
        <v>101.17</v>
      </c>
    </row>
    <row r="4064" spans="1:4" x14ac:dyDescent="0.25">
      <c r="A4064" s="243">
        <v>94476</v>
      </c>
      <c r="B4064" s="242" t="s">
        <v>2723</v>
      </c>
      <c r="C4064" s="242" t="s">
        <v>239</v>
      </c>
      <c r="D4064" s="244">
        <v>113.3</v>
      </c>
    </row>
    <row r="4065" spans="1:4" x14ac:dyDescent="0.25">
      <c r="A4065" s="243">
        <v>94477</v>
      </c>
      <c r="B4065" s="242" t="s">
        <v>2724</v>
      </c>
      <c r="C4065" s="242" t="s">
        <v>239</v>
      </c>
      <c r="D4065" s="244">
        <v>63.96</v>
      </c>
    </row>
    <row r="4066" spans="1:4" x14ac:dyDescent="0.25">
      <c r="A4066" s="243">
        <v>94478</v>
      </c>
      <c r="B4066" s="242" t="s">
        <v>2725</v>
      </c>
      <c r="C4066" s="242" t="s">
        <v>239</v>
      </c>
      <c r="D4066" s="244">
        <v>101.26</v>
      </c>
    </row>
    <row r="4067" spans="1:4" x14ac:dyDescent="0.25">
      <c r="A4067" s="243">
        <v>94479</v>
      </c>
      <c r="B4067" s="242" t="s">
        <v>2726</v>
      </c>
      <c r="C4067" s="242" t="s">
        <v>239</v>
      </c>
      <c r="D4067" s="244">
        <v>133.68</v>
      </c>
    </row>
    <row r="4068" spans="1:4" x14ac:dyDescent="0.25">
      <c r="A4068" s="243">
        <v>94606</v>
      </c>
      <c r="B4068" s="242" t="s">
        <v>2727</v>
      </c>
      <c r="C4068" s="242" t="s">
        <v>239</v>
      </c>
      <c r="D4068" s="244">
        <v>71.33</v>
      </c>
    </row>
    <row r="4069" spans="1:4" x14ac:dyDescent="0.25">
      <c r="A4069" s="243">
        <v>94608</v>
      </c>
      <c r="B4069" s="242" t="s">
        <v>2728</v>
      </c>
      <c r="C4069" s="242" t="s">
        <v>239</v>
      </c>
      <c r="D4069" s="244">
        <v>183.38</v>
      </c>
    </row>
    <row r="4070" spans="1:4" x14ac:dyDescent="0.25">
      <c r="A4070" s="243">
        <v>94610</v>
      </c>
      <c r="B4070" s="242" t="s">
        <v>2729</v>
      </c>
      <c r="C4070" s="242" t="s">
        <v>239</v>
      </c>
      <c r="D4070" s="244">
        <v>274.60000000000002</v>
      </c>
    </row>
    <row r="4071" spans="1:4" x14ac:dyDescent="0.25">
      <c r="A4071" s="243">
        <v>94612</v>
      </c>
      <c r="B4071" s="242" t="s">
        <v>2730</v>
      </c>
      <c r="C4071" s="242" t="s">
        <v>239</v>
      </c>
      <c r="D4071" s="244">
        <v>387.72</v>
      </c>
    </row>
    <row r="4072" spans="1:4" x14ac:dyDescent="0.25">
      <c r="A4072" s="243">
        <v>94614</v>
      </c>
      <c r="B4072" s="242" t="s">
        <v>2731</v>
      </c>
      <c r="C4072" s="242" t="s">
        <v>239</v>
      </c>
      <c r="D4072" s="244">
        <v>121.7</v>
      </c>
    </row>
    <row r="4073" spans="1:4" x14ac:dyDescent="0.25">
      <c r="A4073" s="243">
        <v>94615</v>
      </c>
      <c r="B4073" s="242" t="s">
        <v>2732</v>
      </c>
      <c r="C4073" s="242" t="s">
        <v>239</v>
      </c>
      <c r="D4073" s="244">
        <v>139.29</v>
      </c>
    </row>
    <row r="4074" spans="1:4" x14ac:dyDescent="0.25">
      <c r="A4074" s="243">
        <v>94616</v>
      </c>
      <c r="B4074" s="242" t="s">
        <v>2733</v>
      </c>
      <c r="C4074" s="242" t="s">
        <v>239</v>
      </c>
      <c r="D4074" s="244">
        <v>352.89</v>
      </c>
    </row>
    <row r="4075" spans="1:4" x14ac:dyDescent="0.25">
      <c r="A4075" s="243">
        <v>94617</v>
      </c>
      <c r="B4075" s="242" t="s">
        <v>2734</v>
      </c>
      <c r="C4075" s="242" t="s">
        <v>239</v>
      </c>
      <c r="D4075" s="244">
        <v>291.73</v>
      </c>
    </row>
    <row r="4076" spans="1:4" x14ac:dyDescent="0.25">
      <c r="A4076" s="243">
        <v>94618</v>
      </c>
      <c r="B4076" s="242" t="s">
        <v>2735</v>
      </c>
      <c r="C4076" s="242" t="s">
        <v>239</v>
      </c>
      <c r="D4076" s="244">
        <v>345.68</v>
      </c>
    </row>
    <row r="4077" spans="1:4" x14ac:dyDescent="0.25">
      <c r="A4077" s="243">
        <v>94620</v>
      </c>
      <c r="B4077" s="242" t="s">
        <v>2736</v>
      </c>
      <c r="C4077" s="242" t="s">
        <v>239</v>
      </c>
      <c r="D4077" s="244">
        <v>803.18</v>
      </c>
    </row>
    <row r="4078" spans="1:4" x14ac:dyDescent="0.25">
      <c r="A4078" s="243">
        <v>94622</v>
      </c>
      <c r="B4078" s="242" t="s">
        <v>2737</v>
      </c>
      <c r="C4078" s="242" t="s">
        <v>239</v>
      </c>
      <c r="D4078" s="244">
        <v>179.13</v>
      </c>
    </row>
    <row r="4079" spans="1:4" x14ac:dyDescent="0.25">
      <c r="A4079" s="243">
        <v>94623</v>
      </c>
      <c r="B4079" s="242" t="s">
        <v>2738</v>
      </c>
      <c r="C4079" s="242" t="s">
        <v>239</v>
      </c>
      <c r="D4079" s="244">
        <v>436.28</v>
      </c>
    </row>
    <row r="4080" spans="1:4" x14ac:dyDescent="0.25">
      <c r="A4080" s="243">
        <v>94624</v>
      </c>
      <c r="B4080" s="242" t="s">
        <v>2739</v>
      </c>
      <c r="C4080" s="242" t="s">
        <v>239</v>
      </c>
      <c r="D4080" s="244">
        <v>668.72</v>
      </c>
    </row>
    <row r="4081" spans="1:4" x14ac:dyDescent="0.25">
      <c r="A4081" s="243">
        <v>94625</v>
      </c>
      <c r="B4081" s="242" t="s">
        <v>2740</v>
      </c>
      <c r="C4081" s="242" t="s">
        <v>239</v>
      </c>
      <c r="D4081" s="245">
        <v>1404.56</v>
      </c>
    </row>
    <row r="4082" spans="1:4" x14ac:dyDescent="0.25">
      <c r="A4082" s="243">
        <v>94656</v>
      </c>
      <c r="B4082" s="242" t="s">
        <v>2741</v>
      </c>
      <c r="C4082" s="242" t="s">
        <v>239</v>
      </c>
      <c r="D4082" s="244">
        <v>5.09</v>
      </c>
    </row>
    <row r="4083" spans="1:4" x14ac:dyDescent="0.25">
      <c r="A4083" s="243">
        <v>94657</v>
      </c>
      <c r="B4083" s="242" t="s">
        <v>2742</v>
      </c>
      <c r="C4083" s="242" t="s">
        <v>239</v>
      </c>
      <c r="D4083" s="244">
        <v>4.99</v>
      </c>
    </row>
    <row r="4084" spans="1:4" x14ac:dyDescent="0.25">
      <c r="A4084" s="243">
        <v>94658</v>
      </c>
      <c r="B4084" s="242" t="s">
        <v>2743</v>
      </c>
      <c r="C4084" s="242" t="s">
        <v>239</v>
      </c>
      <c r="D4084" s="244">
        <v>6.02</v>
      </c>
    </row>
    <row r="4085" spans="1:4" x14ac:dyDescent="0.25">
      <c r="A4085" s="243">
        <v>94659</v>
      </c>
      <c r="B4085" s="242" t="s">
        <v>2744</v>
      </c>
      <c r="C4085" s="242" t="s">
        <v>239</v>
      </c>
      <c r="D4085" s="244">
        <v>6.12</v>
      </c>
    </row>
    <row r="4086" spans="1:4" x14ac:dyDescent="0.25">
      <c r="A4086" s="243">
        <v>94660</v>
      </c>
      <c r="B4086" s="242" t="s">
        <v>2745</v>
      </c>
      <c r="C4086" s="242" t="s">
        <v>239</v>
      </c>
      <c r="D4086" s="244">
        <v>10.07</v>
      </c>
    </row>
    <row r="4087" spans="1:4" x14ac:dyDescent="0.25">
      <c r="A4087" s="243">
        <v>94661</v>
      </c>
      <c r="B4087" s="242" t="s">
        <v>2746</v>
      </c>
      <c r="C4087" s="242" t="s">
        <v>239</v>
      </c>
      <c r="D4087" s="244">
        <v>10.51</v>
      </c>
    </row>
    <row r="4088" spans="1:4" x14ac:dyDescent="0.25">
      <c r="A4088" s="243">
        <v>94662</v>
      </c>
      <c r="B4088" s="242" t="s">
        <v>2747</v>
      </c>
      <c r="C4088" s="242" t="s">
        <v>239</v>
      </c>
      <c r="D4088" s="244">
        <v>11</v>
      </c>
    </row>
    <row r="4089" spans="1:4" x14ac:dyDescent="0.25">
      <c r="A4089" s="243">
        <v>94663</v>
      </c>
      <c r="B4089" s="242" t="s">
        <v>2748</v>
      </c>
      <c r="C4089" s="242" t="s">
        <v>239</v>
      </c>
      <c r="D4089" s="244">
        <v>11.18</v>
      </c>
    </row>
    <row r="4090" spans="1:4" x14ac:dyDescent="0.25">
      <c r="A4090" s="243">
        <v>94664</v>
      </c>
      <c r="B4090" s="242" t="s">
        <v>2749</v>
      </c>
      <c r="C4090" s="242" t="s">
        <v>239</v>
      </c>
      <c r="D4090" s="244">
        <v>24.45</v>
      </c>
    </row>
    <row r="4091" spans="1:4" x14ac:dyDescent="0.25">
      <c r="A4091" s="243">
        <v>94665</v>
      </c>
      <c r="B4091" s="242" t="s">
        <v>2750</v>
      </c>
      <c r="C4091" s="242" t="s">
        <v>239</v>
      </c>
      <c r="D4091" s="244">
        <v>24.44</v>
      </c>
    </row>
    <row r="4092" spans="1:4" x14ac:dyDescent="0.25">
      <c r="A4092" s="243">
        <v>94666</v>
      </c>
      <c r="B4092" s="242" t="s">
        <v>2751</v>
      </c>
      <c r="C4092" s="242" t="s">
        <v>239</v>
      </c>
      <c r="D4092" s="244">
        <v>29.84</v>
      </c>
    </row>
    <row r="4093" spans="1:4" x14ac:dyDescent="0.25">
      <c r="A4093" s="243">
        <v>94667</v>
      </c>
      <c r="B4093" s="242" t="s">
        <v>2752</v>
      </c>
      <c r="C4093" s="242" t="s">
        <v>239</v>
      </c>
      <c r="D4093" s="244">
        <v>33.19</v>
      </c>
    </row>
    <row r="4094" spans="1:4" x14ac:dyDescent="0.25">
      <c r="A4094" s="243">
        <v>94668</v>
      </c>
      <c r="B4094" s="242" t="s">
        <v>2753</v>
      </c>
      <c r="C4094" s="242" t="s">
        <v>239</v>
      </c>
      <c r="D4094" s="244">
        <v>51.21</v>
      </c>
    </row>
    <row r="4095" spans="1:4" x14ac:dyDescent="0.25">
      <c r="A4095" s="243">
        <v>94669</v>
      </c>
      <c r="B4095" s="242" t="s">
        <v>2754</v>
      </c>
      <c r="C4095" s="242" t="s">
        <v>239</v>
      </c>
      <c r="D4095" s="244">
        <v>70.040000000000006</v>
      </c>
    </row>
    <row r="4096" spans="1:4" x14ac:dyDescent="0.25">
      <c r="A4096" s="243">
        <v>94670</v>
      </c>
      <c r="B4096" s="242" t="s">
        <v>2755</v>
      </c>
      <c r="C4096" s="242" t="s">
        <v>239</v>
      </c>
      <c r="D4096" s="244">
        <v>67.97</v>
      </c>
    </row>
    <row r="4097" spans="1:4" x14ac:dyDescent="0.25">
      <c r="A4097" s="243">
        <v>94671</v>
      </c>
      <c r="B4097" s="242" t="s">
        <v>2756</v>
      </c>
      <c r="C4097" s="242" t="s">
        <v>239</v>
      </c>
      <c r="D4097" s="244">
        <v>99.36</v>
      </c>
    </row>
    <row r="4098" spans="1:4" x14ac:dyDescent="0.25">
      <c r="A4098" s="243">
        <v>94672</v>
      </c>
      <c r="B4098" s="242" t="s">
        <v>2757</v>
      </c>
      <c r="C4098" s="242" t="s">
        <v>239</v>
      </c>
      <c r="D4098" s="244">
        <v>8.76</v>
      </c>
    </row>
    <row r="4099" spans="1:4" x14ac:dyDescent="0.25">
      <c r="A4099" s="243">
        <v>94673</v>
      </c>
      <c r="B4099" s="242" t="s">
        <v>2758</v>
      </c>
      <c r="C4099" s="242" t="s">
        <v>239</v>
      </c>
      <c r="D4099" s="244">
        <v>8.51</v>
      </c>
    </row>
    <row r="4100" spans="1:4" x14ac:dyDescent="0.25">
      <c r="A4100" s="243">
        <v>94674</v>
      </c>
      <c r="B4100" s="242" t="s">
        <v>2759</v>
      </c>
      <c r="C4100" s="242" t="s">
        <v>239</v>
      </c>
      <c r="D4100" s="244">
        <v>7.63</v>
      </c>
    </row>
    <row r="4101" spans="1:4" x14ac:dyDescent="0.25">
      <c r="A4101" s="243">
        <v>94675</v>
      </c>
      <c r="B4101" s="242" t="s">
        <v>2760</v>
      </c>
      <c r="C4101" s="242" t="s">
        <v>239</v>
      </c>
      <c r="D4101" s="244">
        <v>12.37</v>
      </c>
    </row>
    <row r="4102" spans="1:4" x14ac:dyDescent="0.25">
      <c r="A4102" s="243">
        <v>94676</v>
      </c>
      <c r="B4102" s="242" t="s">
        <v>2761</v>
      </c>
      <c r="C4102" s="242" t="s">
        <v>239</v>
      </c>
      <c r="D4102" s="244">
        <v>13.54</v>
      </c>
    </row>
    <row r="4103" spans="1:4" x14ac:dyDescent="0.25">
      <c r="A4103" s="243">
        <v>94677</v>
      </c>
      <c r="B4103" s="242" t="s">
        <v>2762</v>
      </c>
      <c r="C4103" s="242" t="s">
        <v>239</v>
      </c>
      <c r="D4103" s="244">
        <v>20.68</v>
      </c>
    </row>
    <row r="4104" spans="1:4" x14ac:dyDescent="0.25">
      <c r="A4104" s="243">
        <v>94678</v>
      </c>
      <c r="B4104" s="242" t="s">
        <v>2763</v>
      </c>
      <c r="C4104" s="242" t="s">
        <v>239</v>
      </c>
      <c r="D4104" s="244">
        <v>13.96</v>
      </c>
    </row>
    <row r="4105" spans="1:4" x14ac:dyDescent="0.25">
      <c r="A4105" s="243">
        <v>94679</v>
      </c>
      <c r="B4105" s="242" t="s">
        <v>2764</v>
      </c>
      <c r="C4105" s="242" t="s">
        <v>239</v>
      </c>
      <c r="D4105" s="244">
        <v>23.37</v>
      </c>
    </row>
    <row r="4106" spans="1:4" x14ac:dyDescent="0.25">
      <c r="A4106" s="243">
        <v>94680</v>
      </c>
      <c r="B4106" s="242" t="s">
        <v>2765</v>
      </c>
      <c r="C4106" s="242" t="s">
        <v>239</v>
      </c>
      <c r="D4106" s="244">
        <v>39.57</v>
      </c>
    </row>
    <row r="4107" spans="1:4" x14ac:dyDescent="0.25">
      <c r="A4107" s="243">
        <v>94681</v>
      </c>
      <c r="B4107" s="242" t="s">
        <v>2766</v>
      </c>
      <c r="C4107" s="242" t="s">
        <v>239</v>
      </c>
      <c r="D4107" s="244">
        <v>52.45</v>
      </c>
    </row>
    <row r="4108" spans="1:4" x14ac:dyDescent="0.25">
      <c r="A4108" s="243">
        <v>94682</v>
      </c>
      <c r="B4108" s="242" t="s">
        <v>2767</v>
      </c>
      <c r="C4108" s="242" t="s">
        <v>239</v>
      </c>
      <c r="D4108" s="244">
        <v>105.86</v>
      </c>
    </row>
    <row r="4109" spans="1:4" x14ac:dyDescent="0.25">
      <c r="A4109" s="243">
        <v>94683</v>
      </c>
      <c r="B4109" s="242" t="s">
        <v>2768</v>
      </c>
      <c r="C4109" s="242" t="s">
        <v>239</v>
      </c>
      <c r="D4109" s="244">
        <v>68.03</v>
      </c>
    </row>
    <row r="4110" spans="1:4" x14ac:dyDescent="0.25">
      <c r="A4110" s="243">
        <v>94684</v>
      </c>
      <c r="B4110" s="242" t="s">
        <v>2769</v>
      </c>
      <c r="C4110" s="242" t="s">
        <v>239</v>
      </c>
      <c r="D4110" s="244">
        <v>134.94999999999999</v>
      </c>
    </row>
    <row r="4111" spans="1:4" x14ac:dyDescent="0.25">
      <c r="A4111" s="243">
        <v>94685</v>
      </c>
      <c r="B4111" s="242" t="s">
        <v>2770</v>
      </c>
      <c r="C4111" s="242" t="s">
        <v>239</v>
      </c>
      <c r="D4111" s="244">
        <v>103.47</v>
      </c>
    </row>
    <row r="4112" spans="1:4" x14ac:dyDescent="0.25">
      <c r="A4112" s="243">
        <v>94686</v>
      </c>
      <c r="B4112" s="242" t="s">
        <v>2771</v>
      </c>
      <c r="C4112" s="242" t="s">
        <v>239</v>
      </c>
      <c r="D4112" s="244">
        <v>253.64</v>
      </c>
    </row>
    <row r="4113" spans="1:4" x14ac:dyDescent="0.25">
      <c r="A4113" s="243">
        <v>94687</v>
      </c>
      <c r="B4113" s="242" t="s">
        <v>2772</v>
      </c>
      <c r="C4113" s="242" t="s">
        <v>239</v>
      </c>
      <c r="D4113" s="244">
        <v>206.18</v>
      </c>
    </row>
    <row r="4114" spans="1:4" x14ac:dyDescent="0.25">
      <c r="A4114" s="243">
        <v>94688</v>
      </c>
      <c r="B4114" s="242" t="s">
        <v>2773</v>
      </c>
      <c r="C4114" s="242" t="s">
        <v>239</v>
      </c>
      <c r="D4114" s="244">
        <v>8.74</v>
      </c>
    </row>
    <row r="4115" spans="1:4" x14ac:dyDescent="0.25">
      <c r="A4115" s="243">
        <v>94689</v>
      </c>
      <c r="B4115" s="242" t="s">
        <v>2774</v>
      </c>
      <c r="C4115" s="242" t="s">
        <v>239</v>
      </c>
      <c r="D4115" s="244">
        <v>12.15</v>
      </c>
    </row>
    <row r="4116" spans="1:4" x14ac:dyDescent="0.25">
      <c r="A4116" s="243">
        <v>94690</v>
      </c>
      <c r="B4116" s="242" t="s">
        <v>2775</v>
      </c>
      <c r="C4116" s="242" t="s">
        <v>239</v>
      </c>
      <c r="D4116" s="244">
        <v>11.59</v>
      </c>
    </row>
    <row r="4117" spans="1:4" x14ac:dyDescent="0.25">
      <c r="A4117" s="243">
        <v>94691</v>
      </c>
      <c r="B4117" s="242" t="s">
        <v>2776</v>
      </c>
      <c r="C4117" s="242" t="s">
        <v>239</v>
      </c>
      <c r="D4117" s="244">
        <v>13.57</v>
      </c>
    </row>
    <row r="4118" spans="1:4" x14ac:dyDescent="0.25">
      <c r="A4118" s="243">
        <v>94692</v>
      </c>
      <c r="B4118" s="242" t="s">
        <v>2777</v>
      </c>
      <c r="C4118" s="242" t="s">
        <v>239</v>
      </c>
      <c r="D4118" s="244">
        <v>20.7</v>
      </c>
    </row>
    <row r="4119" spans="1:4" x14ac:dyDescent="0.25">
      <c r="A4119" s="243">
        <v>94693</v>
      </c>
      <c r="B4119" s="242" t="s">
        <v>2778</v>
      </c>
      <c r="C4119" s="242" t="s">
        <v>239</v>
      </c>
      <c r="D4119" s="244">
        <v>21.7</v>
      </c>
    </row>
    <row r="4120" spans="1:4" x14ac:dyDescent="0.25">
      <c r="A4120" s="243">
        <v>94694</v>
      </c>
      <c r="B4120" s="242" t="s">
        <v>2779</v>
      </c>
      <c r="C4120" s="242" t="s">
        <v>239</v>
      </c>
      <c r="D4120" s="244">
        <v>21.75</v>
      </c>
    </row>
    <row r="4121" spans="1:4" x14ac:dyDescent="0.25">
      <c r="A4121" s="243">
        <v>94695</v>
      </c>
      <c r="B4121" s="242" t="s">
        <v>2780</v>
      </c>
      <c r="C4121" s="242" t="s">
        <v>239</v>
      </c>
      <c r="D4121" s="244">
        <v>29.44</v>
      </c>
    </row>
    <row r="4122" spans="1:4" x14ac:dyDescent="0.25">
      <c r="A4122" s="243">
        <v>94696</v>
      </c>
      <c r="B4122" s="242" t="s">
        <v>2781</v>
      </c>
      <c r="C4122" s="242" t="s">
        <v>239</v>
      </c>
      <c r="D4122" s="244">
        <v>51.65</v>
      </c>
    </row>
    <row r="4123" spans="1:4" x14ac:dyDescent="0.25">
      <c r="A4123" s="243">
        <v>94697</v>
      </c>
      <c r="B4123" s="242" t="s">
        <v>2782</v>
      </c>
      <c r="C4123" s="242" t="s">
        <v>239</v>
      </c>
      <c r="D4123" s="244">
        <v>81.42</v>
      </c>
    </row>
    <row r="4124" spans="1:4" x14ac:dyDescent="0.25">
      <c r="A4124" s="243">
        <v>94698</v>
      </c>
      <c r="B4124" s="242" t="s">
        <v>2783</v>
      </c>
      <c r="C4124" s="242" t="s">
        <v>239</v>
      </c>
      <c r="D4124" s="244">
        <v>70.95</v>
      </c>
    </row>
    <row r="4125" spans="1:4" x14ac:dyDescent="0.25">
      <c r="A4125" s="243">
        <v>94699</v>
      </c>
      <c r="B4125" s="242" t="s">
        <v>2784</v>
      </c>
      <c r="C4125" s="242" t="s">
        <v>239</v>
      </c>
      <c r="D4125" s="244">
        <v>137.11000000000001</v>
      </c>
    </row>
    <row r="4126" spans="1:4" x14ac:dyDescent="0.25">
      <c r="A4126" s="243">
        <v>94700</v>
      </c>
      <c r="B4126" s="242" t="s">
        <v>2785</v>
      </c>
      <c r="C4126" s="242" t="s">
        <v>239</v>
      </c>
      <c r="D4126" s="244">
        <v>115.69</v>
      </c>
    </row>
    <row r="4127" spans="1:4" x14ac:dyDescent="0.25">
      <c r="A4127" s="243">
        <v>94701</v>
      </c>
      <c r="B4127" s="242" t="s">
        <v>2786</v>
      </c>
      <c r="C4127" s="242" t="s">
        <v>239</v>
      </c>
      <c r="D4127" s="244">
        <v>205.05</v>
      </c>
    </row>
    <row r="4128" spans="1:4" x14ac:dyDescent="0.25">
      <c r="A4128" s="243">
        <v>94702</v>
      </c>
      <c r="B4128" s="242" t="s">
        <v>2787</v>
      </c>
      <c r="C4128" s="242" t="s">
        <v>239</v>
      </c>
      <c r="D4128" s="244">
        <v>194.09</v>
      </c>
    </row>
    <row r="4129" spans="1:4" x14ac:dyDescent="0.25">
      <c r="A4129" s="243">
        <v>94703</v>
      </c>
      <c r="B4129" s="242" t="s">
        <v>2788</v>
      </c>
      <c r="C4129" s="242" t="s">
        <v>239</v>
      </c>
      <c r="D4129" s="244">
        <v>17.22</v>
      </c>
    </row>
    <row r="4130" spans="1:4" x14ac:dyDescent="0.25">
      <c r="A4130" s="243">
        <v>94704</v>
      </c>
      <c r="B4130" s="242" t="s">
        <v>2789</v>
      </c>
      <c r="C4130" s="242" t="s">
        <v>239</v>
      </c>
      <c r="D4130" s="244">
        <v>20.51</v>
      </c>
    </row>
    <row r="4131" spans="1:4" x14ac:dyDescent="0.25">
      <c r="A4131" s="243">
        <v>94705</v>
      </c>
      <c r="B4131" s="242" t="s">
        <v>2790</v>
      </c>
      <c r="C4131" s="242" t="s">
        <v>239</v>
      </c>
      <c r="D4131" s="244">
        <v>25.49</v>
      </c>
    </row>
    <row r="4132" spans="1:4" x14ac:dyDescent="0.25">
      <c r="A4132" s="243">
        <v>94706</v>
      </c>
      <c r="B4132" s="242" t="s">
        <v>2791</v>
      </c>
      <c r="C4132" s="242" t="s">
        <v>239</v>
      </c>
      <c r="D4132" s="244">
        <v>37.68</v>
      </c>
    </row>
    <row r="4133" spans="1:4" x14ac:dyDescent="0.25">
      <c r="A4133" s="243">
        <v>94707</v>
      </c>
      <c r="B4133" s="242" t="s">
        <v>2792</v>
      </c>
      <c r="C4133" s="242" t="s">
        <v>239</v>
      </c>
      <c r="D4133" s="244">
        <v>46.92</v>
      </c>
    </row>
    <row r="4134" spans="1:4" x14ac:dyDescent="0.25">
      <c r="A4134" s="243">
        <v>94708</v>
      </c>
      <c r="B4134" s="242" t="s">
        <v>2793</v>
      </c>
      <c r="C4134" s="242" t="s">
        <v>239</v>
      </c>
      <c r="D4134" s="244">
        <v>21.57</v>
      </c>
    </row>
    <row r="4135" spans="1:4" x14ac:dyDescent="0.25">
      <c r="A4135" s="243">
        <v>94709</v>
      </c>
      <c r="B4135" s="242" t="s">
        <v>2794</v>
      </c>
      <c r="C4135" s="242" t="s">
        <v>239</v>
      </c>
      <c r="D4135" s="244">
        <v>28.12</v>
      </c>
    </row>
    <row r="4136" spans="1:4" x14ac:dyDescent="0.25">
      <c r="A4136" s="243">
        <v>94710</v>
      </c>
      <c r="B4136" s="242" t="s">
        <v>2795</v>
      </c>
      <c r="C4136" s="242" t="s">
        <v>239</v>
      </c>
      <c r="D4136" s="244">
        <v>44.4</v>
      </c>
    </row>
    <row r="4137" spans="1:4" x14ac:dyDescent="0.25">
      <c r="A4137" s="243">
        <v>94711</v>
      </c>
      <c r="B4137" s="242" t="s">
        <v>2796</v>
      </c>
      <c r="C4137" s="242" t="s">
        <v>239</v>
      </c>
      <c r="D4137" s="244">
        <v>53.64</v>
      </c>
    </row>
    <row r="4138" spans="1:4" x14ac:dyDescent="0.25">
      <c r="A4138" s="243">
        <v>94712</v>
      </c>
      <c r="B4138" s="242" t="s">
        <v>2797</v>
      </c>
      <c r="C4138" s="242" t="s">
        <v>239</v>
      </c>
      <c r="D4138" s="244">
        <v>72.319999999999993</v>
      </c>
    </row>
    <row r="4139" spans="1:4" x14ac:dyDescent="0.25">
      <c r="A4139" s="243">
        <v>94713</v>
      </c>
      <c r="B4139" s="242" t="s">
        <v>2798</v>
      </c>
      <c r="C4139" s="242" t="s">
        <v>239</v>
      </c>
      <c r="D4139" s="244">
        <v>190.84</v>
      </c>
    </row>
    <row r="4140" spans="1:4" x14ac:dyDescent="0.25">
      <c r="A4140" s="243">
        <v>94714</v>
      </c>
      <c r="B4140" s="242" t="s">
        <v>2799</v>
      </c>
      <c r="C4140" s="242" t="s">
        <v>239</v>
      </c>
      <c r="D4140" s="244">
        <v>259.19</v>
      </c>
    </row>
    <row r="4141" spans="1:4" x14ac:dyDescent="0.25">
      <c r="A4141" s="243">
        <v>94715</v>
      </c>
      <c r="B4141" s="242" t="s">
        <v>2800</v>
      </c>
      <c r="C4141" s="242" t="s">
        <v>239</v>
      </c>
      <c r="D4141" s="244">
        <v>358.3</v>
      </c>
    </row>
    <row r="4142" spans="1:4" x14ac:dyDescent="0.25">
      <c r="A4142" s="243">
        <v>94724</v>
      </c>
      <c r="B4142" s="242" t="s">
        <v>2801</v>
      </c>
      <c r="C4142" s="242" t="s">
        <v>239</v>
      </c>
      <c r="D4142" s="244">
        <v>33.880000000000003</v>
      </c>
    </row>
    <row r="4143" spans="1:4" x14ac:dyDescent="0.25">
      <c r="A4143" s="243">
        <v>94725</v>
      </c>
      <c r="B4143" s="242" t="s">
        <v>2802</v>
      </c>
      <c r="C4143" s="242" t="s">
        <v>239</v>
      </c>
      <c r="D4143" s="244">
        <v>6.49</v>
      </c>
    </row>
    <row r="4144" spans="1:4" x14ac:dyDescent="0.25">
      <c r="A4144" s="243">
        <v>94726</v>
      </c>
      <c r="B4144" s="242" t="s">
        <v>2803</v>
      </c>
      <c r="C4144" s="242" t="s">
        <v>239</v>
      </c>
      <c r="D4144" s="244">
        <v>53.47</v>
      </c>
    </row>
    <row r="4145" spans="1:4" x14ac:dyDescent="0.25">
      <c r="A4145" s="243">
        <v>94727</v>
      </c>
      <c r="B4145" s="242" t="s">
        <v>2804</v>
      </c>
      <c r="C4145" s="242" t="s">
        <v>239</v>
      </c>
      <c r="D4145" s="244">
        <v>10.119999999999999</v>
      </c>
    </row>
    <row r="4146" spans="1:4" x14ac:dyDescent="0.25">
      <c r="A4146" s="243">
        <v>94728</v>
      </c>
      <c r="B4146" s="242" t="s">
        <v>2805</v>
      </c>
      <c r="C4146" s="242" t="s">
        <v>239</v>
      </c>
      <c r="D4146" s="244">
        <v>207.5</v>
      </c>
    </row>
    <row r="4147" spans="1:4" x14ac:dyDescent="0.25">
      <c r="A4147" s="243">
        <v>94729</v>
      </c>
      <c r="B4147" s="242" t="s">
        <v>2806</v>
      </c>
      <c r="C4147" s="242" t="s">
        <v>239</v>
      </c>
      <c r="D4147" s="244">
        <v>18.78</v>
      </c>
    </row>
    <row r="4148" spans="1:4" x14ac:dyDescent="0.25">
      <c r="A4148" s="243">
        <v>94730</v>
      </c>
      <c r="B4148" s="242" t="s">
        <v>2807</v>
      </c>
      <c r="C4148" s="242" t="s">
        <v>239</v>
      </c>
      <c r="D4148" s="244">
        <v>252.68</v>
      </c>
    </row>
    <row r="4149" spans="1:4" x14ac:dyDescent="0.25">
      <c r="A4149" s="243">
        <v>94731</v>
      </c>
      <c r="B4149" s="242" t="s">
        <v>2808</v>
      </c>
      <c r="C4149" s="242" t="s">
        <v>239</v>
      </c>
      <c r="D4149" s="244">
        <v>24.28</v>
      </c>
    </row>
    <row r="4150" spans="1:4" x14ac:dyDescent="0.25">
      <c r="A4150" s="243">
        <v>94733</v>
      </c>
      <c r="B4150" s="242" t="s">
        <v>2809</v>
      </c>
      <c r="C4150" s="242" t="s">
        <v>239</v>
      </c>
      <c r="D4150" s="244">
        <v>47.72</v>
      </c>
    </row>
    <row r="4151" spans="1:4" x14ac:dyDescent="0.25">
      <c r="A4151" s="243">
        <v>94737</v>
      </c>
      <c r="B4151" s="242" t="s">
        <v>2810</v>
      </c>
      <c r="C4151" s="242" t="s">
        <v>239</v>
      </c>
      <c r="D4151" s="244">
        <v>210.15</v>
      </c>
    </row>
    <row r="4152" spans="1:4" x14ac:dyDescent="0.25">
      <c r="A4152" s="243">
        <v>94740</v>
      </c>
      <c r="B4152" s="242" t="s">
        <v>2811</v>
      </c>
      <c r="C4152" s="242" t="s">
        <v>239</v>
      </c>
      <c r="D4152" s="244">
        <v>10.43</v>
      </c>
    </row>
    <row r="4153" spans="1:4" x14ac:dyDescent="0.25">
      <c r="A4153" s="243">
        <v>94741</v>
      </c>
      <c r="B4153" s="242" t="s">
        <v>2812</v>
      </c>
      <c r="C4153" s="242" t="s">
        <v>239</v>
      </c>
      <c r="D4153" s="244">
        <v>13.74</v>
      </c>
    </row>
    <row r="4154" spans="1:4" x14ac:dyDescent="0.25">
      <c r="A4154" s="243">
        <v>94742</v>
      </c>
      <c r="B4154" s="242" t="s">
        <v>2813</v>
      </c>
      <c r="C4154" s="242" t="s">
        <v>239</v>
      </c>
      <c r="D4154" s="244">
        <v>17.440000000000001</v>
      </c>
    </row>
    <row r="4155" spans="1:4" x14ac:dyDescent="0.25">
      <c r="A4155" s="243">
        <v>94743</v>
      </c>
      <c r="B4155" s="242" t="s">
        <v>2814</v>
      </c>
      <c r="C4155" s="242" t="s">
        <v>239</v>
      </c>
      <c r="D4155" s="244">
        <v>19.53</v>
      </c>
    </row>
    <row r="4156" spans="1:4" x14ac:dyDescent="0.25">
      <c r="A4156" s="243">
        <v>94744</v>
      </c>
      <c r="B4156" s="242" t="s">
        <v>2815</v>
      </c>
      <c r="C4156" s="242" t="s">
        <v>239</v>
      </c>
      <c r="D4156" s="244">
        <v>28.73</v>
      </c>
    </row>
    <row r="4157" spans="1:4" x14ac:dyDescent="0.25">
      <c r="A4157" s="243">
        <v>94746</v>
      </c>
      <c r="B4157" s="242" t="s">
        <v>2816</v>
      </c>
      <c r="C4157" s="242" t="s">
        <v>239</v>
      </c>
      <c r="D4157" s="244">
        <v>42.68</v>
      </c>
    </row>
    <row r="4158" spans="1:4" x14ac:dyDescent="0.25">
      <c r="A4158" s="243">
        <v>94748</v>
      </c>
      <c r="B4158" s="242" t="s">
        <v>2817</v>
      </c>
      <c r="C4158" s="242" t="s">
        <v>239</v>
      </c>
      <c r="D4158" s="244">
        <v>89.31</v>
      </c>
    </row>
    <row r="4159" spans="1:4" x14ac:dyDescent="0.25">
      <c r="A4159" s="243">
        <v>94750</v>
      </c>
      <c r="B4159" s="242" t="s">
        <v>2818</v>
      </c>
      <c r="C4159" s="242" t="s">
        <v>239</v>
      </c>
      <c r="D4159" s="244">
        <v>221.23</v>
      </c>
    </row>
    <row r="4160" spans="1:4" x14ac:dyDescent="0.25">
      <c r="A4160" s="243">
        <v>94752</v>
      </c>
      <c r="B4160" s="242" t="s">
        <v>2819</v>
      </c>
      <c r="C4160" s="242" t="s">
        <v>239</v>
      </c>
      <c r="D4160" s="244">
        <v>264.24</v>
      </c>
    </row>
    <row r="4161" spans="1:4" x14ac:dyDescent="0.25">
      <c r="A4161" s="243">
        <v>94756</v>
      </c>
      <c r="B4161" s="242" t="s">
        <v>2820</v>
      </c>
      <c r="C4161" s="242" t="s">
        <v>239</v>
      </c>
      <c r="D4161" s="244">
        <v>13</v>
      </c>
    </row>
    <row r="4162" spans="1:4" x14ac:dyDescent="0.25">
      <c r="A4162" s="243">
        <v>94757</v>
      </c>
      <c r="B4162" s="242" t="s">
        <v>2821</v>
      </c>
      <c r="C4162" s="242" t="s">
        <v>239</v>
      </c>
      <c r="D4162" s="244">
        <v>19.25</v>
      </c>
    </row>
    <row r="4163" spans="1:4" x14ac:dyDescent="0.25">
      <c r="A4163" s="243">
        <v>94758</v>
      </c>
      <c r="B4163" s="242" t="s">
        <v>2822</v>
      </c>
      <c r="C4163" s="242" t="s">
        <v>239</v>
      </c>
      <c r="D4163" s="244">
        <v>54.29</v>
      </c>
    </row>
    <row r="4164" spans="1:4" x14ac:dyDescent="0.25">
      <c r="A4164" s="243">
        <v>94759</v>
      </c>
      <c r="B4164" s="242" t="s">
        <v>2823</v>
      </c>
      <c r="C4164" s="242" t="s">
        <v>239</v>
      </c>
      <c r="D4164" s="244">
        <v>68.2</v>
      </c>
    </row>
    <row r="4165" spans="1:4" x14ac:dyDescent="0.25">
      <c r="A4165" s="243">
        <v>94760</v>
      </c>
      <c r="B4165" s="242" t="s">
        <v>2824</v>
      </c>
      <c r="C4165" s="242" t="s">
        <v>239</v>
      </c>
      <c r="D4165" s="244">
        <v>111.52</v>
      </c>
    </row>
    <row r="4166" spans="1:4" x14ac:dyDescent="0.25">
      <c r="A4166" s="243">
        <v>94761</v>
      </c>
      <c r="B4166" s="242" t="s">
        <v>2825</v>
      </c>
      <c r="C4166" s="242" t="s">
        <v>239</v>
      </c>
      <c r="D4166" s="244">
        <v>250.95</v>
      </c>
    </row>
    <row r="4167" spans="1:4" x14ac:dyDescent="0.25">
      <c r="A4167" s="243">
        <v>94762</v>
      </c>
      <c r="B4167" s="242" t="s">
        <v>2826</v>
      </c>
      <c r="C4167" s="242" t="s">
        <v>239</v>
      </c>
      <c r="D4167" s="244">
        <v>314.3</v>
      </c>
    </row>
    <row r="4168" spans="1:4" x14ac:dyDescent="0.25">
      <c r="A4168" s="243">
        <v>94783</v>
      </c>
      <c r="B4168" s="242" t="s">
        <v>2827</v>
      </c>
      <c r="C4168" s="242" t="s">
        <v>239</v>
      </c>
      <c r="D4168" s="244">
        <v>15.79</v>
      </c>
    </row>
    <row r="4169" spans="1:4" x14ac:dyDescent="0.25">
      <c r="A4169" s="243">
        <v>94785</v>
      </c>
      <c r="B4169" s="242" t="s">
        <v>2828</v>
      </c>
      <c r="C4169" s="242" t="s">
        <v>239</v>
      </c>
      <c r="D4169" s="244">
        <v>28.59</v>
      </c>
    </row>
    <row r="4170" spans="1:4" x14ac:dyDescent="0.25">
      <c r="A4170" s="243">
        <v>94786</v>
      </c>
      <c r="B4170" s="242" t="s">
        <v>2829</v>
      </c>
      <c r="C4170" s="242" t="s">
        <v>239</v>
      </c>
      <c r="D4170" s="244">
        <v>37.880000000000003</v>
      </c>
    </row>
    <row r="4171" spans="1:4" x14ac:dyDescent="0.25">
      <c r="A4171" s="243">
        <v>94787</v>
      </c>
      <c r="B4171" s="242" t="s">
        <v>2830</v>
      </c>
      <c r="C4171" s="242" t="s">
        <v>239</v>
      </c>
      <c r="D4171" s="244">
        <v>51.18</v>
      </c>
    </row>
    <row r="4172" spans="1:4" x14ac:dyDescent="0.25">
      <c r="A4172" s="243">
        <v>94788</v>
      </c>
      <c r="B4172" s="242" t="s">
        <v>2831</v>
      </c>
      <c r="C4172" s="242" t="s">
        <v>239</v>
      </c>
      <c r="D4172" s="244">
        <v>74.540000000000006</v>
      </c>
    </row>
    <row r="4173" spans="1:4" x14ac:dyDescent="0.25">
      <c r="A4173" s="243">
        <v>94789</v>
      </c>
      <c r="B4173" s="242" t="s">
        <v>2832</v>
      </c>
      <c r="C4173" s="242" t="s">
        <v>239</v>
      </c>
      <c r="D4173" s="244">
        <v>236.65</v>
      </c>
    </row>
    <row r="4174" spans="1:4" x14ac:dyDescent="0.25">
      <c r="A4174" s="243">
        <v>94790</v>
      </c>
      <c r="B4174" s="242" t="s">
        <v>2833</v>
      </c>
      <c r="C4174" s="242" t="s">
        <v>239</v>
      </c>
      <c r="D4174" s="244">
        <v>273.94</v>
      </c>
    </row>
    <row r="4175" spans="1:4" x14ac:dyDescent="0.25">
      <c r="A4175" s="243">
        <v>94791</v>
      </c>
      <c r="B4175" s="242" t="s">
        <v>2834</v>
      </c>
      <c r="C4175" s="242" t="s">
        <v>239</v>
      </c>
      <c r="D4175" s="244">
        <v>384.26</v>
      </c>
    </row>
    <row r="4176" spans="1:4" x14ac:dyDescent="0.25">
      <c r="A4176" s="243">
        <v>94863</v>
      </c>
      <c r="B4176" s="242" t="s">
        <v>2835</v>
      </c>
      <c r="C4176" s="242" t="s">
        <v>239</v>
      </c>
      <c r="D4176" s="244">
        <v>182.41</v>
      </c>
    </row>
    <row r="4177" spans="1:4" x14ac:dyDescent="0.25">
      <c r="A4177" s="243">
        <v>95141</v>
      </c>
      <c r="B4177" s="242" t="s">
        <v>2836</v>
      </c>
      <c r="C4177" s="242" t="s">
        <v>239</v>
      </c>
      <c r="D4177" s="244">
        <v>26.57</v>
      </c>
    </row>
    <row r="4178" spans="1:4" x14ac:dyDescent="0.25">
      <c r="A4178" s="243">
        <v>95237</v>
      </c>
      <c r="B4178" s="242" t="s">
        <v>2837</v>
      </c>
      <c r="C4178" s="242" t="s">
        <v>239</v>
      </c>
      <c r="D4178" s="244">
        <v>21.92</v>
      </c>
    </row>
    <row r="4179" spans="1:4" x14ac:dyDescent="0.25">
      <c r="A4179" s="243">
        <v>95693</v>
      </c>
      <c r="B4179" s="242" t="s">
        <v>2838</v>
      </c>
      <c r="C4179" s="242" t="s">
        <v>239</v>
      </c>
      <c r="D4179" s="244">
        <v>53.64</v>
      </c>
    </row>
    <row r="4180" spans="1:4" x14ac:dyDescent="0.25">
      <c r="A4180" s="243">
        <v>95694</v>
      </c>
      <c r="B4180" s="242" t="s">
        <v>2839</v>
      </c>
      <c r="C4180" s="242" t="s">
        <v>239</v>
      </c>
      <c r="D4180" s="244">
        <v>63.25</v>
      </c>
    </row>
    <row r="4181" spans="1:4" x14ac:dyDescent="0.25">
      <c r="A4181" s="243">
        <v>95695</v>
      </c>
      <c r="B4181" s="242" t="s">
        <v>2840</v>
      </c>
      <c r="C4181" s="242" t="s">
        <v>239</v>
      </c>
      <c r="D4181" s="244">
        <v>62</v>
      </c>
    </row>
    <row r="4182" spans="1:4" x14ac:dyDescent="0.25">
      <c r="A4182" s="243">
        <v>95696</v>
      </c>
      <c r="B4182" s="242" t="s">
        <v>11816</v>
      </c>
      <c r="C4182" s="242" t="s">
        <v>239</v>
      </c>
      <c r="D4182" s="244">
        <v>41.79</v>
      </c>
    </row>
    <row r="4183" spans="1:4" x14ac:dyDescent="0.25">
      <c r="A4183" s="243">
        <v>96637</v>
      </c>
      <c r="B4183" s="242" t="s">
        <v>2841</v>
      </c>
      <c r="C4183" s="242" t="s">
        <v>239</v>
      </c>
      <c r="D4183" s="244">
        <v>10.57</v>
      </c>
    </row>
    <row r="4184" spans="1:4" x14ac:dyDescent="0.25">
      <c r="A4184" s="243">
        <v>96638</v>
      </c>
      <c r="B4184" s="242" t="s">
        <v>2842</v>
      </c>
      <c r="C4184" s="242" t="s">
        <v>239</v>
      </c>
      <c r="D4184" s="244">
        <v>9.9700000000000006</v>
      </c>
    </row>
    <row r="4185" spans="1:4" x14ac:dyDescent="0.25">
      <c r="A4185" s="243">
        <v>96639</v>
      </c>
      <c r="B4185" s="242" t="s">
        <v>2843</v>
      </c>
      <c r="C4185" s="242" t="s">
        <v>239</v>
      </c>
      <c r="D4185" s="244">
        <v>7.54</v>
      </c>
    </row>
    <row r="4186" spans="1:4" x14ac:dyDescent="0.25">
      <c r="A4186" s="243">
        <v>96640</v>
      </c>
      <c r="B4186" s="242" t="s">
        <v>2844</v>
      </c>
      <c r="C4186" s="242" t="s">
        <v>239</v>
      </c>
      <c r="D4186" s="244">
        <v>24.11</v>
      </c>
    </row>
    <row r="4187" spans="1:4" x14ac:dyDescent="0.25">
      <c r="A4187" s="243">
        <v>96641</v>
      </c>
      <c r="B4187" s="242" t="s">
        <v>2845</v>
      </c>
      <c r="C4187" s="242" t="s">
        <v>239</v>
      </c>
      <c r="D4187" s="244">
        <v>18.190000000000001</v>
      </c>
    </row>
    <row r="4188" spans="1:4" x14ac:dyDescent="0.25">
      <c r="A4188" s="243">
        <v>96642</v>
      </c>
      <c r="B4188" s="242" t="s">
        <v>2846</v>
      </c>
      <c r="C4188" s="242" t="s">
        <v>239</v>
      </c>
      <c r="D4188" s="244">
        <v>13.93</v>
      </c>
    </row>
    <row r="4189" spans="1:4" x14ac:dyDescent="0.25">
      <c r="A4189" s="243">
        <v>96643</v>
      </c>
      <c r="B4189" s="242" t="s">
        <v>2847</v>
      </c>
      <c r="C4189" s="242" t="s">
        <v>239</v>
      </c>
      <c r="D4189" s="244">
        <v>48.64</v>
      </c>
    </row>
    <row r="4190" spans="1:4" x14ac:dyDescent="0.25">
      <c r="A4190" s="243">
        <v>96650</v>
      </c>
      <c r="B4190" s="242" t="s">
        <v>2848</v>
      </c>
      <c r="C4190" s="242" t="s">
        <v>239</v>
      </c>
      <c r="D4190" s="244">
        <v>8.1999999999999993</v>
      </c>
    </row>
    <row r="4191" spans="1:4" x14ac:dyDescent="0.25">
      <c r="A4191" s="243">
        <v>96651</v>
      </c>
      <c r="B4191" s="242" t="s">
        <v>2849</v>
      </c>
      <c r="C4191" s="242" t="s">
        <v>239</v>
      </c>
      <c r="D4191" s="244">
        <v>7.6</v>
      </c>
    </row>
    <row r="4192" spans="1:4" x14ac:dyDescent="0.25">
      <c r="A4192" s="243">
        <v>96652</v>
      </c>
      <c r="B4192" s="242" t="s">
        <v>2850</v>
      </c>
      <c r="C4192" s="242" t="s">
        <v>239</v>
      </c>
      <c r="D4192" s="244">
        <v>15.15</v>
      </c>
    </row>
    <row r="4193" spans="1:4" x14ac:dyDescent="0.25">
      <c r="A4193" s="243">
        <v>96653</v>
      </c>
      <c r="B4193" s="242" t="s">
        <v>2851</v>
      </c>
      <c r="C4193" s="242" t="s">
        <v>239</v>
      </c>
      <c r="D4193" s="244">
        <v>15.09</v>
      </c>
    </row>
    <row r="4194" spans="1:4" x14ac:dyDescent="0.25">
      <c r="A4194" s="243">
        <v>96654</v>
      </c>
      <c r="B4194" s="242" t="s">
        <v>2852</v>
      </c>
      <c r="C4194" s="242" t="s">
        <v>239</v>
      </c>
      <c r="D4194" s="244">
        <v>25.57</v>
      </c>
    </row>
    <row r="4195" spans="1:4" x14ac:dyDescent="0.25">
      <c r="A4195" s="243">
        <v>96655</v>
      </c>
      <c r="B4195" s="242" t="s">
        <v>2853</v>
      </c>
      <c r="C4195" s="242" t="s">
        <v>239</v>
      </c>
      <c r="D4195" s="244">
        <v>24.92</v>
      </c>
    </row>
    <row r="4196" spans="1:4" x14ac:dyDescent="0.25">
      <c r="A4196" s="243">
        <v>96656</v>
      </c>
      <c r="B4196" s="242" t="s">
        <v>2854</v>
      </c>
      <c r="C4196" s="242" t="s">
        <v>239</v>
      </c>
      <c r="D4196" s="244">
        <v>5.98</v>
      </c>
    </row>
    <row r="4197" spans="1:4" x14ac:dyDescent="0.25">
      <c r="A4197" s="243">
        <v>96657</v>
      </c>
      <c r="B4197" s="242" t="s">
        <v>2855</v>
      </c>
      <c r="C4197" s="242" t="s">
        <v>239</v>
      </c>
      <c r="D4197" s="244">
        <v>22.55</v>
      </c>
    </row>
    <row r="4198" spans="1:4" x14ac:dyDescent="0.25">
      <c r="A4198" s="243">
        <v>96658</v>
      </c>
      <c r="B4198" s="242" t="s">
        <v>2856</v>
      </c>
      <c r="C4198" s="242" t="s">
        <v>239</v>
      </c>
      <c r="D4198" s="244">
        <v>16.63</v>
      </c>
    </row>
    <row r="4199" spans="1:4" x14ac:dyDescent="0.25">
      <c r="A4199" s="243">
        <v>96659</v>
      </c>
      <c r="B4199" s="242" t="s">
        <v>2857</v>
      </c>
      <c r="C4199" s="242" t="s">
        <v>239</v>
      </c>
      <c r="D4199" s="244">
        <v>10.3</v>
      </c>
    </row>
    <row r="4200" spans="1:4" x14ac:dyDescent="0.25">
      <c r="A4200" s="243">
        <v>96660</v>
      </c>
      <c r="B4200" s="242" t="s">
        <v>2858</v>
      </c>
      <c r="C4200" s="242" t="s">
        <v>239</v>
      </c>
      <c r="D4200" s="244">
        <v>37.94</v>
      </c>
    </row>
    <row r="4201" spans="1:4" x14ac:dyDescent="0.25">
      <c r="A4201" s="243">
        <v>96661</v>
      </c>
      <c r="B4201" s="242" t="s">
        <v>2859</v>
      </c>
      <c r="C4201" s="242" t="s">
        <v>239</v>
      </c>
      <c r="D4201" s="244">
        <v>28.84</v>
      </c>
    </row>
    <row r="4202" spans="1:4" x14ac:dyDescent="0.25">
      <c r="A4202" s="243">
        <v>96662</v>
      </c>
      <c r="B4202" s="242" t="s">
        <v>2860</v>
      </c>
      <c r="C4202" s="242" t="s">
        <v>239</v>
      </c>
      <c r="D4202" s="244">
        <v>10.61</v>
      </c>
    </row>
    <row r="4203" spans="1:4" x14ac:dyDescent="0.25">
      <c r="A4203" s="243">
        <v>96663</v>
      </c>
      <c r="B4203" s="242" t="s">
        <v>2861</v>
      </c>
      <c r="C4203" s="242" t="s">
        <v>239</v>
      </c>
      <c r="D4203" s="244">
        <v>19.670000000000002</v>
      </c>
    </row>
    <row r="4204" spans="1:4" x14ac:dyDescent="0.25">
      <c r="A4204" s="243">
        <v>96664</v>
      </c>
      <c r="B4204" s="242" t="s">
        <v>2862</v>
      </c>
      <c r="C4204" s="242" t="s">
        <v>239</v>
      </c>
      <c r="D4204" s="244">
        <v>21.62</v>
      </c>
    </row>
    <row r="4205" spans="1:4" x14ac:dyDescent="0.25">
      <c r="A4205" s="243">
        <v>96665</v>
      </c>
      <c r="B4205" s="242" t="s">
        <v>2863</v>
      </c>
      <c r="C4205" s="242" t="s">
        <v>239</v>
      </c>
      <c r="D4205" s="244">
        <v>10.76</v>
      </c>
    </row>
    <row r="4206" spans="1:4" x14ac:dyDescent="0.25">
      <c r="A4206" s="243">
        <v>96666</v>
      </c>
      <c r="B4206" s="242" t="s">
        <v>2864</v>
      </c>
      <c r="C4206" s="242" t="s">
        <v>239</v>
      </c>
      <c r="D4206" s="244">
        <v>20.34</v>
      </c>
    </row>
    <row r="4207" spans="1:4" x14ac:dyDescent="0.25">
      <c r="A4207" s="243">
        <v>96667</v>
      </c>
      <c r="B4207" s="242" t="s">
        <v>2865</v>
      </c>
      <c r="C4207" s="242" t="s">
        <v>239</v>
      </c>
      <c r="D4207" s="244">
        <v>36.78</v>
      </c>
    </row>
    <row r="4208" spans="1:4" x14ac:dyDescent="0.25">
      <c r="A4208" s="243">
        <v>96684</v>
      </c>
      <c r="B4208" s="242" t="s">
        <v>2866</v>
      </c>
      <c r="C4208" s="242" t="s">
        <v>239</v>
      </c>
      <c r="D4208" s="244">
        <v>4.66</v>
      </c>
    </row>
    <row r="4209" spans="1:4" x14ac:dyDescent="0.25">
      <c r="A4209" s="243">
        <v>96685</v>
      </c>
      <c r="B4209" s="242" t="s">
        <v>2867</v>
      </c>
      <c r="C4209" s="242" t="s">
        <v>239</v>
      </c>
      <c r="D4209" s="244">
        <v>4.0599999999999996</v>
      </c>
    </row>
    <row r="4210" spans="1:4" x14ac:dyDescent="0.25">
      <c r="A4210" s="243">
        <v>96686</v>
      </c>
      <c r="B4210" s="242" t="s">
        <v>2868</v>
      </c>
      <c r="C4210" s="242" t="s">
        <v>239</v>
      </c>
      <c r="D4210" s="244">
        <v>7.02</v>
      </c>
    </row>
    <row r="4211" spans="1:4" x14ac:dyDescent="0.25">
      <c r="A4211" s="243">
        <v>96687</v>
      </c>
      <c r="B4211" s="242" t="s">
        <v>2869</v>
      </c>
      <c r="C4211" s="242" t="s">
        <v>239</v>
      </c>
      <c r="D4211" s="244">
        <v>6.96</v>
      </c>
    </row>
    <row r="4212" spans="1:4" x14ac:dyDescent="0.25">
      <c r="A4212" s="243">
        <v>96688</v>
      </c>
      <c r="B4212" s="242" t="s">
        <v>2870</v>
      </c>
      <c r="C4212" s="242" t="s">
        <v>239</v>
      </c>
      <c r="D4212" s="244">
        <v>12.44</v>
      </c>
    </row>
    <row r="4213" spans="1:4" x14ac:dyDescent="0.25">
      <c r="A4213" s="243">
        <v>96689</v>
      </c>
      <c r="B4213" s="242" t="s">
        <v>2871</v>
      </c>
      <c r="C4213" s="242" t="s">
        <v>239</v>
      </c>
      <c r="D4213" s="244">
        <v>11.79</v>
      </c>
    </row>
    <row r="4214" spans="1:4" x14ac:dyDescent="0.25">
      <c r="A4214" s="243">
        <v>96690</v>
      </c>
      <c r="B4214" s="242" t="s">
        <v>2872</v>
      </c>
      <c r="C4214" s="242" t="s">
        <v>239</v>
      </c>
      <c r="D4214" s="244">
        <v>23.92</v>
      </c>
    </row>
    <row r="4215" spans="1:4" x14ac:dyDescent="0.25">
      <c r="A4215" s="243">
        <v>96691</v>
      </c>
      <c r="B4215" s="242" t="s">
        <v>2873</v>
      </c>
      <c r="C4215" s="242" t="s">
        <v>239</v>
      </c>
      <c r="D4215" s="244">
        <v>24.8</v>
      </c>
    </row>
    <row r="4216" spans="1:4" x14ac:dyDescent="0.25">
      <c r="A4216" s="243">
        <v>96692</v>
      </c>
      <c r="B4216" s="242" t="s">
        <v>2874</v>
      </c>
      <c r="C4216" s="242" t="s">
        <v>239</v>
      </c>
      <c r="D4216" s="244">
        <v>36.07</v>
      </c>
    </row>
    <row r="4217" spans="1:4" x14ac:dyDescent="0.25">
      <c r="A4217" s="243">
        <v>96693</v>
      </c>
      <c r="B4217" s="242" t="s">
        <v>2875</v>
      </c>
      <c r="C4217" s="242" t="s">
        <v>239</v>
      </c>
      <c r="D4217" s="244">
        <v>33.9</v>
      </c>
    </row>
    <row r="4218" spans="1:4" x14ac:dyDescent="0.25">
      <c r="A4218" s="243">
        <v>96694</v>
      </c>
      <c r="B4218" s="242" t="s">
        <v>2876</v>
      </c>
      <c r="C4218" s="242" t="s">
        <v>239</v>
      </c>
      <c r="D4218" s="244">
        <v>83.28</v>
      </c>
    </row>
    <row r="4219" spans="1:4" x14ac:dyDescent="0.25">
      <c r="A4219" s="243">
        <v>96695</v>
      </c>
      <c r="B4219" s="242" t="s">
        <v>2877</v>
      </c>
      <c r="C4219" s="242" t="s">
        <v>239</v>
      </c>
      <c r="D4219" s="244">
        <v>80.72</v>
      </c>
    </row>
    <row r="4220" spans="1:4" x14ac:dyDescent="0.25">
      <c r="A4220" s="243">
        <v>96696</v>
      </c>
      <c r="B4220" s="242" t="s">
        <v>2878</v>
      </c>
      <c r="C4220" s="242" t="s">
        <v>239</v>
      </c>
      <c r="D4220" s="244">
        <v>125.96</v>
      </c>
    </row>
    <row r="4221" spans="1:4" x14ac:dyDescent="0.25">
      <c r="A4221" s="243">
        <v>96697</v>
      </c>
      <c r="B4221" s="242" t="s">
        <v>2879</v>
      </c>
      <c r="C4221" s="242" t="s">
        <v>239</v>
      </c>
      <c r="D4221" s="244">
        <v>188.62</v>
      </c>
    </row>
    <row r="4222" spans="1:4" x14ac:dyDescent="0.25">
      <c r="A4222" s="243">
        <v>96698</v>
      </c>
      <c r="B4222" s="242" t="s">
        <v>2880</v>
      </c>
      <c r="C4222" s="242" t="s">
        <v>239</v>
      </c>
      <c r="D4222" s="244">
        <v>3.61</v>
      </c>
    </row>
    <row r="4223" spans="1:4" x14ac:dyDescent="0.25">
      <c r="A4223" s="243">
        <v>96699</v>
      </c>
      <c r="B4223" s="242" t="s">
        <v>2881</v>
      </c>
      <c r="C4223" s="242" t="s">
        <v>239</v>
      </c>
      <c r="D4223" s="244">
        <v>20.18</v>
      </c>
    </row>
    <row r="4224" spans="1:4" x14ac:dyDescent="0.25">
      <c r="A4224" s="243">
        <v>96700</v>
      </c>
      <c r="B4224" s="242" t="s">
        <v>2882</v>
      </c>
      <c r="C4224" s="242" t="s">
        <v>239</v>
      </c>
      <c r="D4224" s="244">
        <v>14.26</v>
      </c>
    </row>
    <row r="4225" spans="1:4" x14ac:dyDescent="0.25">
      <c r="A4225" s="243">
        <v>96701</v>
      </c>
      <c r="B4225" s="242" t="s">
        <v>2883</v>
      </c>
      <c r="C4225" s="242" t="s">
        <v>239</v>
      </c>
      <c r="D4225" s="244">
        <v>4.88</v>
      </c>
    </row>
    <row r="4226" spans="1:4" x14ac:dyDescent="0.25">
      <c r="A4226" s="243">
        <v>96702</v>
      </c>
      <c r="B4226" s="242" t="s">
        <v>2884</v>
      </c>
      <c r="C4226" s="242" t="s">
        <v>239</v>
      </c>
      <c r="D4226" s="244">
        <v>5.19</v>
      </c>
    </row>
    <row r="4227" spans="1:4" x14ac:dyDescent="0.25">
      <c r="A4227" s="243">
        <v>96703</v>
      </c>
      <c r="B4227" s="242" t="s">
        <v>2885</v>
      </c>
      <c r="C4227" s="242" t="s">
        <v>239</v>
      </c>
      <c r="D4227" s="244">
        <v>10.89</v>
      </c>
    </row>
    <row r="4228" spans="1:4" x14ac:dyDescent="0.25">
      <c r="A4228" s="243">
        <v>96704</v>
      </c>
      <c r="B4228" s="242" t="s">
        <v>2886</v>
      </c>
      <c r="C4228" s="242" t="s">
        <v>239</v>
      </c>
      <c r="D4228" s="244">
        <v>12.84</v>
      </c>
    </row>
    <row r="4229" spans="1:4" x14ac:dyDescent="0.25">
      <c r="A4229" s="243">
        <v>96705</v>
      </c>
      <c r="B4229" s="242" t="s">
        <v>2887</v>
      </c>
      <c r="C4229" s="242" t="s">
        <v>239</v>
      </c>
      <c r="D4229" s="244">
        <v>16.43</v>
      </c>
    </row>
    <row r="4230" spans="1:4" x14ac:dyDescent="0.25">
      <c r="A4230" s="243">
        <v>96706</v>
      </c>
      <c r="B4230" s="242" t="s">
        <v>2888</v>
      </c>
      <c r="C4230" s="242" t="s">
        <v>239</v>
      </c>
      <c r="D4230" s="244">
        <v>24.6</v>
      </c>
    </row>
    <row r="4231" spans="1:4" x14ac:dyDescent="0.25">
      <c r="A4231" s="243">
        <v>96707</v>
      </c>
      <c r="B4231" s="242" t="s">
        <v>2889</v>
      </c>
      <c r="C4231" s="242" t="s">
        <v>239</v>
      </c>
      <c r="D4231" s="244">
        <v>53.36</v>
      </c>
    </row>
    <row r="4232" spans="1:4" x14ac:dyDescent="0.25">
      <c r="A4232" s="243">
        <v>96708</v>
      </c>
      <c r="B4232" s="242" t="s">
        <v>2890</v>
      </c>
      <c r="C4232" s="242" t="s">
        <v>239</v>
      </c>
      <c r="D4232" s="244">
        <v>84.87</v>
      </c>
    </row>
    <row r="4233" spans="1:4" x14ac:dyDescent="0.25">
      <c r="A4233" s="243">
        <v>96709</v>
      </c>
      <c r="B4233" s="242" t="s">
        <v>2891</v>
      </c>
      <c r="C4233" s="242" t="s">
        <v>239</v>
      </c>
      <c r="D4233" s="244">
        <v>134.69999999999999</v>
      </c>
    </row>
    <row r="4234" spans="1:4" x14ac:dyDescent="0.25">
      <c r="A4234" s="243">
        <v>96710</v>
      </c>
      <c r="B4234" s="242" t="s">
        <v>2892</v>
      </c>
      <c r="C4234" s="242" t="s">
        <v>239</v>
      </c>
      <c r="D4234" s="244">
        <v>6.05</v>
      </c>
    </row>
    <row r="4235" spans="1:4" x14ac:dyDescent="0.25">
      <c r="A4235" s="243">
        <v>96711</v>
      </c>
      <c r="B4235" s="242" t="s">
        <v>2893</v>
      </c>
      <c r="C4235" s="242" t="s">
        <v>239</v>
      </c>
      <c r="D4235" s="244">
        <v>9.5299999999999994</v>
      </c>
    </row>
    <row r="4236" spans="1:4" x14ac:dyDescent="0.25">
      <c r="A4236" s="243">
        <v>96712</v>
      </c>
      <c r="B4236" s="242" t="s">
        <v>2894</v>
      </c>
      <c r="C4236" s="242" t="s">
        <v>239</v>
      </c>
      <c r="D4236" s="244">
        <v>19.22</v>
      </c>
    </row>
    <row r="4237" spans="1:4" x14ac:dyDescent="0.25">
      <c r="A4237" s="243">
        <v>96713</v>
      </c>
      <c r="B4237" s="242" t="s">
        <v>2895</v>
      </c>
      <c r="C4237" s="242" t="s">
        <v>239</v>
      </c>
      <c r="D4237" s="244">
        <v>26.38</v>
      </c>
    </row>
    <row r="4238" spans="1:4" x14ac:dyDescent="0.25">
      <c r="A4238" s="243">
        <v>96714</v>
      </c>
      <c r="B4238" s="242" t="s">
        <v>2896</v>
      </c>
      <c r="C4238" s="242" t="s">
        <v>239</v>
      </c>
      <c r="D4238" s="244">
        <v>45.16</v>
      </c>
    </row>
    <row r="4239" spans="1:4" x14ac:dyDescent="0.25">
      <c r="A4239" s="243">
        <v>96715</v>
      </c>
      <c r="B4239" s="242" t="s">
        <v>2897</v>
      </c>
      <c r="C4239" s="242" t="s">
        <v>239</v>
      </c>
      <c r="D4239" s="244">
        <v>87.91</v>
      </c>
    </row>
    <row r="4240" spans="1:4" x14ac:dyDescent="0.25">
      <c r="A4240" s="243">
        <v>96716</v>
      </c>
      <c r="B4240" s="242" t="s">
        <v>2898</v>
      </c>
      <c r="C4240" s="242" t="s">
        <v>239</v>
      </c>
      <c r="D4240" s="244">
        <v>132.75</v>
      </c>
    </row>
    <row r="4241" spans="1:4" x14ac:dyDescent="0.25">
      <c r="A4241" s="243">
        <v>96717</v>
      </c>
      <c r="B4241" s="242" t="s">
        <v>2899</v>
      </c>
      <c r="C4241" s="242" t="s">
        <v>239</v>
      </c>
      <c r="D4241" s="244">
        <v>210.22</v>
      </c>
    </row>
    <row r="4242" spans="1:4" x14ac:dyDescent="0.25">
      <c r="A4242" s="243">
        <v>96736</v>
      </c>
      <c r="B4242" s="242" t="s">
        <v>2900</v>
      </c>
      <c r="C4242" s="242" t="s">
        <v>239</v>
      </c>
      <c r="D4242" s="244">
        <v>4.41</v>
      </c>
    </row>
    <row r="4243" spans="1:4" x14ac:dyDescent="0.25">
      <c r="A4243" s="243">
        <v>96737</v>
      </c>
      <c r="B4243" s="242" t="s">
        <v>2901</v>
      </c>
      <c r="C4243" s="242" t="s">
        <v>239</v>
      </c>
      <c r="D4243" s="244">
        <v>5.32</v>
      </c>
    </row>
    <row r="4244" spans="1:4" x14ac:dyDescent="0.25">
      <c r="A4244" s="243">
        <v>96738</v>
      </c>
      <c r="B4244" s="242" t="s">
        <v>2902</v>
      </c>
      <c r="C4244" s="242" t="s">
        <v>239</v>
      </c>
      <c r="D4244" s="244">
        <v>21.89</v>
      </c>
    </row>
    <row r="4245" spans="1:4" x14ac:dyDescent="0.25">
      <c r="A4245" s="243">
        <v>96739</v>
      </c>
      <c r="B4245" s="242" t="s">
        <v>2903</v>
      </c>
      <c r="C4245" s="242" t="s">
        <v>239</v>
      </c>
      <c r="D4245" s="244">
        <v>6.91</v>
      </c>
    </row>
    <row r="4246" spans="1:4" x14ac:dyDescent="0.25">
      <c r="A4246" s="243">
        <v>96740</v>
      </c>
      <c r="B4246" s="242" t="s">
        <v>2904</v>
      </c>
      <c r="C4246" s="242" t="s">
        <v>239</v>
      </c>
      <c r="D4246" s="244">
        <v>34.549999999999997</v>
      </c>
    </row>
    <row r="4247" spans="1:4" x14ac:dyDescent="0.25">
      <c r="A4247" s="243">
        <v>96741</v>
      </c>
      <c r="B4247" s="242" t="s">
        <v>2905</v>
      </c>
      <c r="C4247" s="242" t="s">
        <v>239</v>
      </c>
      <c r="D4247" s="244">
        <v>12.3</v>
      </c>
    </row>
    <row r="4248" spans="1:4" x14ac:dyDescent="0.25">
      <c r="A4248" s="243">
        <v>96742</v>
      </c>
      <c r="B4248" s="242" t="s">
        <v>2906</v>
      </c>
      <c r="C4248" s="242" t="s">
        <v>239</v>
      </c>
      <c r="D4248" s="244">
        <v>18.64</v>
      </c>
    </row>
    <row r="4249" spans="1:4" x14ac:dyDescent="0.25">
      <c r="A4249" s="243">
        <v>96743</v>
      </c>
      <c r="B4249" s="242" t="s">
        <v>2907</v>
      </c>
      <c r="C4249" s="242" t="s">
        <v>239</v>
      </c>
      <c r="D4249" s="244">
        <v>25.19</v>
      </c>
    </row>
    <row r="4250" spans="1:4" x14ac:dyDescent="0.25">
      <c r="A4250" s="243">
        <v>96744</v>
      </c>
      <c r="B4250" s="242" t="s">
        <v>2908</v>
      </c>
      <c r="C4250" s="242" t="s">
        <v>239</v>
      </c>
      <c r="D4250" s="244">
        <v>55.54</v>
      </c>
    </row>
    <row r="4251" spans="1:4" x14ac:dyDescent="0.25">
      <c r="A4251" s="243">
        <v>96745</v>
      </c>
      <c r="B4251" s="242" t="s">
        <v>2909</v>
      </c>
      <c r="C4251" s="242" t="s">
        <v>239</v>
      </c>
      <c r="D4251" s="244">
        <v>84.34</v>
      </c>
    </row>
    <row r="4252" spans="1:4" x14ac:dyDescent="0.25">
      <c r="A4252" s="243">
        <v>96746</v>
      </c>
      <c r="B4252" s="242" t="s">
        <v>2910</v>
      </c>
      <c r="C4252" s="242" t="s">
        <v>239</v>
      </c>
      <c r="D4252" s="244">
        <v>134.66999999999999</v>
      </c>
    </row>
    <row r="4253" spans="1:4" x14ac:dyDescent="0.25">
      <c r="A4253" s="243">
        <v>96747</v>
      </c>
      <c r="B4253" s="242" t="s">
        <v>2911</v>
      </c>
      <c r="C4253" s="242" t="s">
        <v>239</v>
      </c>
      <c r="D4253" s="244">
        <v>6.09</v>
      </c>
    </row>
    <row r="4254" spans="1:4" x14ac:dyDescent="0.25">
      <c r="A4254" s="243">
        <v>96748</v>
      </c>
      <c r="B4254" s="242" t="s">
        <v>2912</v>
      </c>
      <c r="C4254" s="242" t="s">
        <v>239</v>
      </c>
      <c r="D4254" s="244">
        <v>7.23</v>
      </c>
    </row>
    <row r="4255" spans="1:4" x14ac:dyDescent="0.25">
      <c r="A4255" s="243">
        <v>96749</v>
      </c>
      <c r="B4255" s="242" t="s">
        <v>2913</v>
      </c>
      <c r="C4255" s="242" t="s">
        <v>239</v>
      </c>
      <c r="D4255" s="244">
        <v>10.07</v>
      </c>
    </row>
    <row r="4256" spans="1:4" x14ac:dyDescent="0.25">
      <c r="A4256" s="243">
        <v>96750</v>
      </c>
      <c r="B4256" s="242" t="s">
        <v>2914</v>
      </c>
      <c r="C4256" s="242" t="s">
        <v>239</v>
      </c>
      <c r="D4256" s="244">
        <v>14.52</v>
      </c>
    </row>
    <row r="4257" spans="1:4" x14ac:dyDescent="0.25">
      <c r="A4257" s="243">
        <v>96751</v>
      </c>
      <c r="B4257" s="242" t="s">
        <v>2915</v>
      </c>
      <c r="C4257" s="242" t="s">
        <v>239</v>
      </c>
      <c r="D4257" s="244">
        <v>27.22</v>
      </c>
    </row>
    <row r="4258" spans="1:4" x14ac:dyDescent="0.25">
      <c r="A4258" s="243">
        <v>96752</v>
      </c>
      <c r="B4258" s="242" t="s">
        <v>2916</v>
      </c>
      <c r="C4258" s="242" t="s">
        <v>239</v>
      </c>
      <c r="D4258" s="244">
        <v>36.950000000000003</v>
      </c>
    </row>
    <row r="4259" spans="1:4" x14ac:dyDescent="0.25">
      <c r="A4259" s="243">
        <v>96753</v>
      </c>
      <c r="B4259" s="242" t="s">
        <v>2917</v>
      </c>
      <c r="C4259" s="242" t="s">
        <v>239</v>
      </c>
      <c r="D4259" s="244">
        <v>86.55</v>
      </c>
    </row>
    <row r="4260" spans="1:4" x14ac:dyDescent="0.25">
      <c r="A4260" s="243">
        <v>96754</v>
      </c>
      <c r="B4260" s="242" t="s">
        <v>2918</v>
      </c>
      <c r="C4260" s="242" t="s">
        <v>239</v>
      </c>
      <c r="D4260" s="244">
        <v>125.15</v>
      </c>
    </row>
    <row r="4261" spans="1:4" x14ac:dyDescent="0.25">
      <c r="A4261" s="243">
        <v>96755</v>
      </c>
      <c r="B4261" s="242" t="s">
        <v>2919</v>
      </c>
      <c r="C4261" s="242" t="s">
        <v>239</v>
      </c>
      <c r="D4261" s="244">
        <v>188.59</v>
      </c>
    </row>
    <row r="4262" spans="1:4" x14ac:dyDescent="0.25">
      <c r="A4262" s="243">
        <v>96756</v>
      </c>
      <c r="B4262" s="242" t="s">
        <v>2920</v>
      </c>
      <c r="C4262" s="242" t="s">
        <v>239</v>
      </c>
      <c r="D4262" s="244">
        <v>12.43</v>
      </c>
    </row>
    <row r="4263" spans="1:4" x14ac:dyDescent="0.25">
      <c r="A4263" s="243">
        <v>96757</v>
      </c>
      <c r="B4263" s="242" t="s">
        <v>2921</v>
      </c>
      <c r="C4263" s="242" t="s">
        <v>239</v>
      </c>
      <c r="D4263" s="244">
        <v>11.83</v>
      </c>
    </row>
    <row r="4264" spans="1:4" x14ac:dyDescent="0.25">
      <c r="A4264" s="243">
        <v>96758</v>
      </c>
      <c r="B4264" s="242" t="s">
        <v>2922</v>
      </c>
      <c r="C4264" s="242" t="s">
        <v>239</v>
      </c>
      <c r="D4264" s="244">
        <v>13.58</v>
      </c>
    </row>
    <row r="4265" spans="1:4" x14ac:dyDescent="0.25">
      <c r="A4265" s="243">
        <v>96759</v>
      </c>
      <c r="B4265" s="242" t="s">
        <v>2923</v>
      </c>
      <c r="C4265" s="242" t="s">
        <v>239</v>
      </c>
      <c r="D4265" s="244">
        <v>22.02</v>
      </c>
    </row>
    <row r="4266" spans="1:4" x14ac:dyDescent="0.25">
      <c r="A4266" s="243">
        <v>96760</v>
      </c>
      <c r="B4266" s="242" t="s">
        <v>2924</v>
      </c>
      <c r="C4266" s="242" t="s">
        <v>239</v>
      </c>
      <c r="D4266" s="244">
        <v>30.77</v>
      </c>
    </row>
    <row r="4267" spans="1:4" x14ac:dyDescent="0.25">
      <c r="A4267" s="243">
        <v>96761</v>
      </c>
      <c r="B4267" s="242" t="s">
        <v>2925</v>
      </c>
      <c r="C4267" s="242" t="s">
        <v>239</v>
      </c>
      <c r="D4267" s="244">
        <v>46.34</v>
      </c>
    </row>
    <row r="4268" spans="1:4" x14ac:dyDescent="0.25">
      <c r="A4268" s="243">
        <v>96762</v>
      </c>
      <c r="B4268" s="242" t="s">
        <v>2926</v>
      </c>
      <c r="C4268" s="242" t="s">
        <v>239</v>
      </c>
      <c r="D4268" s="244">
        <v>92.23</v>
      </c>
    </row>
    <row r="4269" spans="1:4" x14ac:dyDescent="0.25">
      <c r="A4269" s="243">
        <v>96763</v>
      </c>
      <c r="B4269" s="242" t="s">
        <v>2927</v>
      </c>
      <c r="C4269" s="242" t="s">
        <v>239</v>
      </c>
      <c r="D4269" s="244">
        <v>131.66</v>
      </c>
    </row>
    <row r="4270" spans="1:4" x14ac:dyDescent="0.25">
      <c r="A4270" s="243">
        <v>96764</v>
      </c>
      <c r="B4270" s="242" t="s">
        <v>2928</v>
      </c>
      <c r="C4270" s="242" t="s">
        <v>239</v>
      </c>
      <c r="D4270" s="244">
        <v>210.16</v>
      </c>
    </row>
    <row r="4271" spans="1:4" x14ac:dyDescent="0.25">
      <c r="A4271" s="243">
        <v>96802</v>
      </c>
      <c r="B4271" s="242" t="s">
        <v>2929</v>
      </c>
      <c r="C4271" s="242" t="s">
        <v>239</v>
      </c>
      <c r="D4271" s="244">
        <v>303.19</v>
      </c>
    </row>
    <row r="4272" spans="1:4" x14ac:dyDescent="0.25">
      <c r="A4272" s="243">
        <v>96803</v>
      </c>
      <c r="B4272" s="242" t="s">
        <v>2930</v>
      </c>
      <c r="C4272" s="242" t="s">
        <v>239</v>
      </c>
      <c r="D4272" s="244">
        <v>153.91</v>
      </c>
    </row>
    <row r="4273" spans="1:4" x14ac:dyDescent="0.25">
      <c r="A4273" s="243">
        <v>96804</v>
      </c>
      <c r="B4273" s="242" t="s">
        <v>2931</v>
      </c>
      <c r="C4273" s="242" t="s">
        <v>239</v>
      </c>
      <c r="D4273" s="244">
        <v>270.57</v>
      </c>
    </row>
    <row r="4274" spans="1:4" x14ac:dyDescent="0.25">
      <c r="A4274" s="243">
        <v>96805</v>
      </c>
      <c r="B4274" s="242" t="s">
        <v>2932</v>
      </c>
      <c r="C4274" s="242" t="s">
        <v>239</v>
      </c>
      <c r="D4274" s="244">
        <v>309.63</v>
      </c>
    </row>
    <row r="4275" spans="1:4" x14ac:dyDescent="0.25">
      <c r="A4275" s="243">
        <v>96806</v>
      </c>
      <c r="B4275" s="242" t="s">
        <v>2933</v>
      </c>
      <c r="C4275" s="242" t="s">
        <v>239</v>
      </c>
      <c r="D4275" s="244">
        <v>146.44</v>
      </c>
    </row>
    <row r="4276" spans="1:4" x14ac:dyDescent="0.25">
      <c r="A4276" s="243">
        <v>96807</v>
      </c>
      <c r="B4276" s="242" t="s">
        <v>2934</v>
      </c>
      <c r="C4276" s="242" t="s">
        <v>239</v>
      </c>
      <c r="D4276" s="244">
        <v>241.12</v>
      </c>
    </row>
    <row r="4277" spans="1:4" x14ac:dyDescent="0.25">
      <c r="A4277" s="243">
        <v>96808</v>
      </c>
      <c r="B4277" s="242" t="s">
        <v>2935</v>
      </c>
      <c r="C4277" s="242" t="s">
        <v>239</v>
      </c>
      <c r="D4277" s="244">
        <v>12.34</v>
      </c>
    </row>
    <row r="4278" spans="1:4" x14ac:dyDescent="0.25">
      <c r="A4278" s="243">
        <v>96809</v>
      </c>
      <c r="B4278" s="242" t="s">
        <v>2936</v>
      </c>
      <c r="C4278" s="242" t="s">
        <v>239</v>
      </c>
      <c r="D4278" s="244">
        <v>14.43</v>
      </c>
    </row>
    <row r="4279" spans="1:4" x14ac:dyDescent="0.25">
      <c r="A4279" s="243">
        <v>96810</v>
      </c>
      <c r="B4279" s="242" t="s">
        <v>2937</v>
      </c>
      <c r="C4279" s="242" t="s">
        <v>239</v>
      </c>
      <c r="D4279" s="244">
        <v>15.84</v>
      </c>
    </row>
    <row r="4280" spans="1:4" x14ac:dyDescent="0.25">
      <c r="A4280" s="243">
        <v>96811</v>
      </c>
      <c r="B4280" s="242" t="s">
        <v>2938</v>
      </c>
      <c r="C4280" s="242" t="s">
        <v>239</v>
      </c>
      <c r="D4280" s="244">
        <v>16.82</v>
      </c>
    </row>
    <row r="4281" spans="1:4" x14ac:dyDescent="0.25">
      <c r="A4281" s="243">
        <v>96812</v>
      </c>
      <c r="B4281" s="242" t="s">
        <v>2939</v>
      </c>
      <c r="C4281" s="242" t="s">
        <v>239</v>
      </c>
      <c r="D4281" s="244">
        <v>16.07</v>
      </c>
    </row>
    <row r="4282" spans="1:4" x14ac:dyDescent="0.25">
      <c r="A4282" s="243">
        <v>96813</v>
      </c>
      <c r="B4282" s="242" t="s">
        <v>2940</v>
      </c>
      <c r="C4282" s="242" t="s">
        <v>239</v>
      </c>
      <c r="D4282" s="244">
        <v>18.87</v>
      </c>
    </row>
    <row r="4283" spans="1:4" x14ac:dyDescent="0.25">
      <c r="A4283" s="243">
        <v>96814</v>
      </c>
      <c r="B4283" s="242" t="s">
        <v>2941</v>
      </c>
      <c r="C4283" s="242" t="s">
        <v>239</v>
      </c>
      <c r="D4283" s="244">
        <v>15.6</v>
      </c>
    </row>
    <row r="4284" spans="1:4" x14ac:dyDescent="0.25">
      <c r="A4284" s="243">
        <v>96815</v>
      </c>
      <c r="B4284" s="242" t="s">
        <v>2942</v>
      </c>
      <c r="C4284" s="242" t="s">
        <v>239</v>
      </c>
      <c r="D4284" s="244">
        <v>27.43</v>
      </c>
    </row>
    <row r="4285" spans="1:4" x14ac:dyDescent="0.25">
      <c r="A4285" s="243">
        <v>96816</v>
      </c>
      <c r="B4285" s="242" t="s">
        <v>2943</v>
      </c>
      <c r="C4285" s="242" t="s">
        <v>239</v>
      </c>
      <c r="D4285" s="244">
        <v>22.09</v>
      </c>
    </row>
    <row r="4286" spans="1:4" x14ac:dyDescent="0.25">
      <c r="A4286" s="243">
        <v>96817</v>
      </c>
      <c r="B4286" s="242" t="s">
        <v>2944</v>
      </c>
      <c r="C4286" s="242" t="s">
        <v>239</v>
      </c>
      <c r="D4286" s="244">
        <v>25.49</v>
      </c>
    </row>
    <row r="4287" spans="1:4" x14ac:dyDescent="0.25">
      <c r="A4287" s="243">
        <v>96818</v>
      </c>
      <c r="B4287" s="242" t="s">
        <v>2945</v>
      </c>
      <c r="C4287" s="242" t="s">
        <v>239</v>
      </c>
      <c r="D4287" s="244">
        <v>23.55</v>
      </c>
    </row>
    <row r="4288" spans="1:4" x14ac:dyDescent="0.25">
      <c r="A4288" s="243">
        <v>96819</v>
      </c>
      <c r="B4288" s="242" t="s">
        <v>2946</v>
      </c>
      <c r="C4288" s="242" t="s">
        <v>239</v>
      </c>
      <c r="D4288" s="244">
        <v>23.55</v>
      </c>
    </row>
    <row r="4289" spans="1:4" x14ac:dyDescent="0.25">
      <c r="A4289" s="243">
        <v>96820</v>
      </c>
      <c r="B4289" s="242" t="s">
        <v>2947</v>
      </c>
      <c r="C4289" s="242" t="s">
        <v>239</v>
      </c>
      <c r="D4289" s="244">
        <v>44.46</v>
      </c>
    </row>
    <row r="4290" spans="1:4" x14ac:dyDescent="0.25">
      <c r="A4290" s="243">
        <v>96821</v>
      </c>
      <c r="B4290" s="242" t="s">
        <v>2948</v>
      </c>
      <c r="C4290" s="242" t="s">
        <v>239</v>
      </c>
      <c r="D4290" s="244">
        <v>37.380000000000003</v>
      </c>
    </row>
    <row r="4291" spans="1:4" x14ac:dyDescent="0.25">
      <c r="A4291" s="243">
        <v>96822</v>
      </c>
      <c r="B4291" s="242" t="s">
        <v>2949</v>
      </c>
      <c r="C4291" s="242" t="s">
        <v>239</v>
      </c>
      <c r="D4291" s="244">
        <v>37.92</v>
      </c>
    </row>
    <row r="4292" spans="1:4" x14ac:dyDescent="0.25">
      <c r="A4292" s="243">
        <v>96823</v>
      </c>
      <c r="B4292" s="242" t="s">
        <v>2950</v>
      </c>
      <c r="C4292" s="242" t="s">
        <v>239</v>
      </c>
      <c r="D4292" s="244">
        <v>15.55</v>
      </c>
    </row>
    <row r="4293" spans="1:4" x14ac:dyDescent="0.25">
      <c r="A4293" s="243">
        <v>96824</v>
      </c>
      <c r="B4293" s="242" t="s">
        <v>2951</v>
      </c>
      <c r="C4293" s="242" t="s">
        <v>239</v>
      </c>
      <c r="D4293" s="244">
        <v>17.739999999999998</v>
      </c>
    </row>
    <row r="4294" spans="1:4" x14ac:dyDescent="0.25">
      <c r="A4294" s="243">
        <v>96825</v>
      </c>
      <c r="B4294" s="242" t="s">
        <v>2952</v>
      </c>
      <c r="C4294" s="242" t="s">
        <v>239</v>
      </c>
      <c r="D4294" s="244">
        <v>24.54</v>
      </c>
    </row>
    <row r="4295" spans="1:4" x14ac:dyDescent="0.25">
      <c r="A4295" s="243">
        <v>96826</v>
      </c>
      <c r="B4295" s="242" t="s">
        <v>2953</v>
      </c>
      <c r="C4295" s="242" t="s">
        <v>239</v>
      </c>
      <c r="D4295" s="244">
        <v>21.85</v>
      </c>
    </row>
    <row r="4296" spans="1:4" x14ac:dyDescent="0.25">
      <c r="A4296" s="243">
        <v>96827</v>
      </c>
      <c r="B4296" s="242" t="s">
        <v>2954</v>
      </c>
      <c r="C4296" s="242" t="s">
        <v>239</v>
      </c>
      <c r="D4296" s="244">
        <v>22.73</v>
      </c>
    </row>
    <row r="4297" spans="1:4" x14ac:dyDescent="0.25">
      <c r="A4297" s="243">
        <v>96828</v>
      </c>
      <c r="B4297" s="242" t="s">
        <v>2955</v>
      </c>
      <c r="C4297" s="242" t="s">
        <v>239</v>
      </c>
      <c r="D4297" s="244">
        <v>28.98</v>
      </c>
    </row>
    <row r="4298" spans="1:4" x14ac:dyDescent="0.25">
      <c r="A4298" s="243">
        <v>96829</v>
      </c>
      <c r="B4298" s="242" t="s">
        <v>2956</v>
      </c>
      <c r="C4298" s="242" t="s">
        <v>239</v>
      </c>
      <c r="D4298" s="244">
        <v>21.81</v>
      </c>
    </row>
    <row r="4299" spans="1:4" x14ac:dyDescent="0.25">
      <c r="A4299" s="243">
        <v>96830</v>
      </c>
      <c r="B4299" s="242" t="s">
        <v>2957</v>
      </c>
      <c r="C4299" s="242" t="s">
        <v>239</v>
      </c>
      <c r="D4299" s="244">
        <v>32.15</v>
      </c>
    </row>
    <row r="4300" spans="1:4" x14ac:dyDescent="0.25">
      <c r="A4300" s="243">
        <v>96831</v>
      </c>
      <c r="B4300" s="242" t="s">
        <v>2958</v>
      </c>
      <c r="C4300" s="242" t="s">
        <v>239</v>
      </c>
      <c r="D4300" s="244">
        <v>25.83</v>
      </c>
    </row>
    <row r="4301" spans="1:4" x14ac:dyDescent="0.25">
      <c r="A4301" s="243">
        <v>96832</v>
      </c>
      <c r="B4301" s="242" t="s">
        <v>2959</v>
      </c>
      <c r="C4301" s="242" t="s">
        <v>239</v>
      </c>
      <c r="D4301" s="244">
        <v>30.18</v>
      </c>
    </row>
    <row r="4302" spans="1:4" x14ac:dyDescent="0.25">
      <c r="A4302" s="243">
        <v>96833</v>
      </c>
      <c r="B4302" s="242" t="s">
        <v>2960</v>
      </c>
      <c r="C4302" s="242" t="s">
        <v>239</v>
      </c>
      <c r="D4302" s="244">
        <v>28.13</v>
      </c>
    </row>
    <row r="4303" spans="1:4" x14ac:dyDescent="0.25">
      <c r="A4303" s="243">
        <v>96834</v>
      </c>
      <c r="B4303" s="242" t="s">
        <v>2961</v>
      </c>
      <c r="C4303" s="242" t="s">
        <v>239</v>
      </c>
      <c r="D4303" s="244">
        <v>47.32</v>
      </c>
    </row>
    <row r="4304" spans="1:4" x14ac:dyDescent="0.25">
      <c r="A4304" s="243">
        <v>96835</v>
      </c>
      <c r="B4304" s="242" t="s">
        <v>2962</v>
      </c>
      <c r="C4304" s="242" t="s">
        <v>239</v>
      </c>
      <c r="D4304" s="244">
        <v>40.58</v>
      </c>
    </row>
    <row r="4305" spans="1:4" x14ac:dyDescent="0.25">
      <c r="A4305" s="243">
        <v>96836</v>
      </c>
      <c r="B4305" s="242" t="s">
        <v>2963</v>
      </c>
      <c r="C4305" s="242" t="s">
        <v>239</v>
      </c>
      <c r="D4305" s="244">
        <v>43.38</v>
      </c>
    </row>
    <row r="4306" spans="1:4" x14ac:dyDescent="0.25">
      <c r="A4306" s="243">
        <v>96837</v>
      </c>
      <c r="B4306" s="242" t="s">
        <v>2964</v>
      </c>
      <c r="C4306" s="242" t="s">
        <v>239</v>
      </c>
      <c r="D4306" s="244">
        <v>22.06</v>
      </c>
    </row>
    <row r="4307" spans="1:4" x14ac:dyDescent="0.25">
      <c r="A4307" s="243">
        <v>96838</v>
      </c>
      <c r="B4307" s="242" t="s">
        <v>2965</v>
      </c>
      <c r="C4307" s="242" t="s">
        <v>239</v>
      </c>
      <c r="D4307" s="244">
        <v>20.04</v>
      </c>
    </row>
    <row r="4308" spans="1:4" x14ac:dyDescent="0.25">
      <c r="A4308" s="243">
        <v>96839</v>
      </c>
      <c r="B4308" s="242" t="s">
        <v>2966</v>
      </c>
      <c r="C4308" s="242" t="s">
        <v>239</v>
      </c>
      <c r="D4308" s="244">
        <v>19.68</v>
      </c>
    </row>
    <row r="4309" spans="1:4" x14ac:dyDescent="0.25">
      <c r="A4309" s="243">
        <v>96840</v>
      </c>
      <c r="B4309" s="242" t="s">
        <v>2967</v>
      </c>
      <c r="C4309" s="242" t="s">
        <v>239</v>
      </c>
      <c r="D4309" s="244">
        <v>25.71</v>
      </c>
    </row>
    <row r="4310" spans="1:4" x14ac:dyDescent="0.25">
      <c r="A4310" s="243">
        <v>96841</v>
      </c>
      <c r="B4310" s="242" t="s">
        <v>2968</v>
      </c>
      <c r="C4310" s="242" t="s">
        <v>239</v>
      </c>
      <c r="D4310" s="244">
        <v>22.08</v>
      </c>
    </row>
    <row r="4311" spans="1:4" x14ac:dyDescent="0.25">
      <c r="A4311" s="243">
        <v>96842</v>
      </c>
      <c r="B4311" s="242" t="s">
        <v>2969</v>
      </c>
      <c r="C4311" s="242" t="s">
        <v>239</v>
      </c>
      <c r="D4311" s="244">
        <v>29.03</v>
      </c>
    </row>
    <row r="4312" spans="1:4" x14ac:dyDescent="0.25">
      <c r="A4312" s="243">
        <v>96843</v>
      </c>
      <c r="B4312" s="242" t="s">
        <v>2970</v>
      </c>
      <c r="C4312" s="242" t="s">
        <v>239</v>
      </c>
      <c r="D4312" s="244">
        <v>27.79</v>
      </c>
    </row>
    <row r="4313" spans="1:4" x14ac:dyDescent="0.25">
      <c r="A4313" s="243">
        <v>96844</v>
      </c>
      <c r="B4313" s="242" t="s">
        <v>2971</v>
      </c>
      <c r="C4313" s="242" t="s">
        <v>239</v>
      </c>
      <c r="D4313" s="244">
        <v>39.11</v>
      </c>
    </row>
    <row r="4314" spans="1:4" x14ac:dyDescent="0.25">
      <c r="A4314" s="243">
        <v>96845</v>
      </c>
      <c r="B4314" s="242" t="s">
        <v>2972</v>
      </c>
      <c r="C4314" s="242" t="s">
        <v>239</v>
      </c>
      <c r="D4314" s="244">
        <v>41.46</v>
      </c>
    </row>
    <row r="4315" spans="1:4" x14ac:dyDescent="0.25">
      <c r="A4315" s="243">
        <v>96846</v>
      </c>
      <c r="B4315" s="242" t="s">
        <v>2973</v>
      </c>
      <c r="C4315" s="242" t="s">
        <v>239</v>
      </c>
      <c r="D4315" s="244">
        <v>31.79</v>
      </c>
    </row>
    <row r="4316" spans="1:4" x14ac:dyDescent="0.25">
      <c r="A4316" s="243">
        <v>96847</v>
      </c>
      <c r="B4316" s="242" t="s">
        <v>2974</v>
      </c>
      <c r="C4316" s="242" t="s">
        <v>239</v>
      </c>
      <c r="D4316" s="244">
        <v>35.33</v>
      </c>
    </row>
    <row r="4317" spans="1:4" x14ac:dyDescent="0.25">
      <c r="A4317" s="243">
        <v>96848</v>
      </c>
      <c r="B4317" s="242" t="s">
        <v>2975</v>
      </c>
      <c r="C4317" s="242" t="s">
        <v>239</v>
      </c>
      <c r="D4317" s="244">
        <v>54.06</v>
      </c>
    </row>
    <row r="4318" spans="1:4" x14ac:dyDescent="0.25">
      <c r="A4318" s="243">
        <v>96849</v>
      </c>
      <c r="B4318" s="242" t="s">
        <v>2976</v>
      </c>
      <c r="C4318" s="242" t="s">
        <v>239</v>
      </c>
      <c r="D4318" s="244">
        <v>19.239999999999998</v>
      </c>
    </row>
    <row r="4319" spans="1:4" x14ac:dyDescent="0.25">
      <c r="A4319" s="243">
        <v>96850</v>
      </c>
      <c r="B4319" s="242" t="s">
        <v>2977</v>
      </c>
      <c r="C4319" s="242" t="s">
        <v>239</v>
      </c>
      <c r="D4319" s="244">
        <v>22.86</v>
      </c>
    </row>
    <row r="4320" spans="1:4" x14ac:dyDescent="0.25">
      <c r="A4320" s="243">
        <v>96851</v>
      </c>
      <c r="B4320" s="242" t="s">
        <v>2978</v>
      </c>
      <c r="C4320" s="242" t="s">
        <v>239</v>
      </c>
      <c r="D4320" s="244">
        <v>30.97</v>
      </c>
    </row>
    <row r="4321" spans="1:4" x14ac:dyDescent="0.25">
      <c r="A4321" s="243">
        <v>96852</v>
      </c>
      <c r="B4321" s="242" t="s">
        <v>2979</v>
      </c>
      <c r="C4321" s="242" t="s">
        <v>239</v>
      </c>
      <c r="D4321" s="244">
        <v>25.92</v>
      </c>
    </row>
    <row r="4322" spans="1:4" x14ac:dyDescent="0.25">
      <c r="A4322" s="243">
        <v>96853</v>
      </c>
      <c r="B4322" s="242" t="s">
        <v>2980</v>
      </c>
      <c r="C4322" s="242" t="s">
        <v>239</v>
      </c>
      <c r="D4322" s="244">
        <v>29.46</v>
      </c>
    </row>
    <row r="4323" spans="1:4" x14ac:dyDescent="0.25">
      <c r="A4323" s="243">
        <v>96854</v>
      </c>
      <c r="B4323" s="242" t="s">
        <v>2981</v>
      </c>
      <c r="C4323" s="242" t="s">
        <v>239</v>
      </c>
      <c r="D4323" s="244">
        <v>35.729999999999997</v>
      </c>
    </row>
    <row r="4324" spans="1:4" x14ac:dyDescent="0.25">
      <c r="A4324" s="243">
        <v>96855</v>
      </c>
      <c r="B4324" s="242" t="s">
        <v>2982</v>
      </c>
      <c r="C4324" s="242" t="s">
        <v>239</v>
      </c>
      <c r="D4324" s="244">
        <v>32.31</v>
      </c>
    </row>
    <row r="4325" spans="1:4" x14ac:dyDescent="0.25">
      <c r="A4325" s="243">
        <v>96856</v>
      </c>
      <c r="B4325" s="242" t="s">
        <v>2983</v>
      </c>
      <c r="C4325" s="242" t="s">
        <v>239</v>
      </c>
      <c r="D4325" s="244">
        <v>32.82</v>
      </c>
    </row>
    <row r="4326" spans="1:4" x14ac:dyDescent="0.25">
      <c r="A4326" s="243">
        <v>96857</v>
      </c>
      <c r="B4326" s="242" t="s">
        <v>2984</v>
      </c>
      <c r="C4326" s="242" t="s">
        <v>239</v>
      </c>
      <c r="D4326" s="244">
        <v>54.03</v>
      </c>
    </row>
    <row r="4327" spans="1:4" x14ac:dyDescent="0.25">
      <c r="A4327" s="243">
        <v>96858</v>
      </c>
      <c r="B4327" s="242" t="s">
        <v>2985</v>
      </c>
      <c r="C4327" s="242" t="s">
        <v>239</v>
      </c>
      <c r="D4327" s="244">
        <v>53.96</v>
      </c>
    </row>
    <row r="4328" spans="1:4" x14ac:dyDescent="0.25">
      <c r="A4328" s="243">
        <v>96859</v>
      </c>
      <c r="B4328" s="242" t="s">
        <v>2986</v>
      </c>
      <c r="C4328" s="242" t="s">
        <v>239</v>
      </c>
      <c r="D4328" s="244">
        <v>67.739999999999995</v>
      </c>
    </row>
    <row r="4329" spans="1:4" x14ac:dyDescent="0.25">
      <c r="A4329" s="243">
        <v>96860</v>
      </c>
      <c r="B4329" s="242" t="s">
        <v>2987</v>
      </c>
      <c r="C4329" s="242" t="s">
        <v>239</v>
      </c>
      <c r="D4329" s="244">
        <v>25.12</v>
      </c>
    </row>
    <row r="4330" spans="1:4" x14ac:dyDescent="0.25">
      <c r="A4330" s="243">
        <v>96861</v>
      </c>
      <c r="B4330" s="242" t="s">
        <v>2988</v>
      </c>
      <c r="C4330" s="242" t="s">
        <v>239</v>
      </c>
      <c r="D4330" s="244">
        <v>27.41</v>
      </c>
    </row>
    <row r="4331" spans="1:4" x14ac:dyDescent="0.25">
      <c r="A4331" s="243">
        <v>96862</v>
      </c>
      <c r="B4331" s="242" t="s">
        <v>2989</v>
      </c>
      <c r="C4331" s="242" t="s">
        <v>239</v>
      </c>
      <c r="D4331" s="244">
        <v>30.35</v>
      </c>
    </row>
    <row r="4332" spans="1:4" x14ac:dyDescent="0.25">
      <c r="A4332" s="243">
        <v>96863</v>
      </c>
      <c r="B4332" s="242" t="s">
        <v>2990</v>
      </c>
      <c r="C4332" s="242" t="s">
        <v>239</v>
      </c>
      <c r="D4332" s="244">
        <v>29.97</v>
      </c>
    </row>
    <row r="4333" spans="1:4" x14ac:dyDescent="0.25">
      <c r="A4333" s="243">
        <v>96864</v>
      </c>
      <c r="B4333" s="242" t="s">
        <v>2991</v>
      </c>
      <c r="C4333" s="242" t="s">
        <v>239</v>
      </c>
      <c r="D4333" s="244">
        <v>49.14</v>
      </c>
    </row>
    <row r="4334" spans="1:4" x14ac:dyDescent="0.25">
      <c r="A4334" s="243">
        <v>96865</v>
      </c>
      <c r="B4334" s="242" t="s">
        <v>2992</v>
      </c>
      <c r="C4334" s="242" t="s">
        <v>239</v>
      </c>
      <c r="D4334" s="244">
        <v>48.03</v>
      </c>
    </row>
    <row r="4335" spans="1:4" x14ac:dyDescent="0.25">
      <c r="A4335" s="243">
        <v>96866</v>
      </c>
      <c r="B4335" s="242" t="s">
        <v>2993</v>
      </c>
      <c r="C4335" s="242" t="s">
        <v>239</v>
      </c>
      <c r="D4335" s="244">
        <v>65.040000000000006</v>
      </c>
    </row>
    <row r="4336" spans="1:4" x14ac:dyDescent="0.25">
      <c r="A4336" s="243">
        <v>96867</v>
      </c>
      <c r="B4336" s="242" t="s">
        <v>2994</v>
      </c>
      <c r="C4336" s="242" t="s">
        <v>239</v>
      </c>
      <c r="D4336" s="244">
        <v>76.61</v>
      </c>
    </row>
    <row r="4337" spans="1:4" x14ac:dyDescent="0.25">
      <c r="A4337" s="243">
        <v>96868</v>
      </c>
      <c r="B4337" s="242" t="s">
        <v>2995</v>
      </c>
      <c r="C4337" s="242" t="s">
        <v>239</v>
      </c>
      <c r="D4337" s="244">
        <v>30.28</v>
      </c>
    </row>
    <row r="4338" spans="1:4" x14ac:dyDescent="0.25">
      <c r="A4338" s="243">
        <v>96869</v>
      </c>
      <c r="B4338" s="242" t="s">
        <v>2996</v>
      </c>
      <c r="C4338" s="242" t="s">
        <v>239</v>
      </c>
      <c r="D4338" s="244">
        <v>36.200000000000003</v>
      </c>
    </row>
    <row r="4339" spans="1:4" x14ac:dyDescent="0.25">
      <c r="A4339" s="243">
        <v>96870</v>
      </c>
      <c r="B4339" s="242" t="s">
        <v>2997</v>
      </c>
      <c r="C4339" s="242" t="s">
        <v>239</v>
      </c>
      <c r="D4339" s="244">
        <v>58.45</v>
      </c>
    </row>
    <row r="4340" spans="1:4" x14ac:dyDescent="0.25">
      <c r="A4340" s="243">
        <v>96871</v>
      </c>
      <c r="B4340" s="242" t="s">
        <v>2998</v>
      </c>
      <c r="C4340" s="242" t="s">
        <v>239</v>
      </c>
      <c r="D4340" s="244">
        <v>85.59</v>
      </c>
    </row>
    <row r="4341" spans="1:4" x14ac:dyDescent="0.25">
      <c r="A4341" s="243">
        <v>96872</v>
      </c>
      <c r="B4341" s="242" t="s">
        <v>2999</v>
      </c>
      <c r="C4341" s="242" t="s">
        <v>239</v>
      </c>
      <c r="D4341" s="244">
        <v>76.010000000000005</v>
      </c>
    </row>
    <row r="4342" spans="1:4" x14ac:dyDescent="0.25">
      <c r="A4342" s="243">
        <v>96873</v>
      </c>
      <c r="B4342" s="242" t="s">
        <v>3000</v>
      </c>
      <c r="C4342" s="242" t="s">
        <v>239</v>
      </c>
      <c r="D4342" s="244">
        <v>88.77</v>
      </c>
    </row>
    <row r="4343" spans="1:4" x14ac:dyDescent="0.25">
      <c r="A4343" s="243">
        <v>96874</v>
      </c>
      <c r="B4343" s="242" t="s">
        <v>3001</v>
      </c>
      <c r="C4343" s="242" t="s">
        <v>239</v>
      </c>
      <c r="D4343" s="244">
        <v>91.68</v>
      </c>
    </row>
    <row r="4344" spans="1:4" x14ac:dyDescent="0.25">
      <c r="A4344" s="243">
        <v>96875</v>
      </c>
      <c r="B4344" s="242" t="s">
        <v>3002</v>
      </c>
      <c r="C4344" s="242" t="s">
        <v>239</v>
      </c>
      <c r="D4344" s="244">
        <v>112.2</v>
      </c>
    </row>
    <row r="4345" spans="1:4" x14ac:dyDescent="0.25">
      <c r="A4345" s="243">
        <v>96876</v>
      </c>
      <c r="B4345" s="242" t="s">
        <v>3003</v>
      </c>
      <c r="C4345" s="242" t="s">
        <v>239</v>
      </c>
      <c r="D4345" s="244">
        <v>206.38</v>
      </c>
    </row>
    <row r="4346" spans="1:4" x14ac:dyDescent="0.25">
      <c r="A4346" s="243">
        <v>96877</v>
      </c>
      <c r="B4346" s="242" t="s">
        <v>3004</v>
      </c>
      <c r="C4346" s="242" t="s">
        <v>239</v>
      </c>
      <c r="D4346" s="244">
        <v>221.28</v>
      </c>
    </row>
    <row r="4347" spans="1:4" x14ac:dyDescent="0.25">
      <c r="A4347" s="243">
        <v>96878</v>
      </c>
      <c r="B4347" s="242" t="s">
        <v>3005</v>
      </c>
      <c r="C4347" s="242" t="s">
        <v>239</v>
      </c>
      <c r="D4347" s="244">
        <v>224.06</v>
      </c>
    </row>
    <row r="4348" spans="1:4" x14ac:dyDescent="0.25">
      <c r="A4348" s="243">
        <v>96879</v>
      </c>
      <c r="B4348" s="242" t="s">
        <v>3006</v>
      </c>
      <c r="C4348" s="242" t="s">
        <v>239</v>
      </c>
      <c r="D4348" s="244">
        <v>223.15</v>
      </c>
    </row>
    <row r="4349" spans="1:4" x14ac:dyDescent="0.25">
      <c r="A4349" s="243">
        <v>96880</v>
      </c>
      <c r="B4349" s="242" t="s">
        <v>3007</v>
      </c>
      <c r="C4349" s="242" t="s">
        <v>239</v>
      </c>
      <c r="D4349" s="244">
        <v>256.51</v>
      </c>
    </row>
    <row r="4350" spans="1:4" x14ac:dyDescent="0.25">
      <c r="A4350" s="243">
        <v>96881</v>
      </c>
      <c r="B4350" s="242" t="s">
        <v>3008</v>
      </c>
      <c r="C4350" s="242" t="s">
        <v>239</v>
      </c>
      <c r="D4350" s="244">
        <v>271.62</v>
      </c>
    </row>
    <row r="4351" spans="1:4" x14ac:dyDescent="0.25">
      <c r="A4351" s="243">
        <v>97425</v>
      </c>
      <c r="B4351" s="242" t="s">
        <v>3009</v>
      </c>
      <c r="C4351" s="242" t="s">
        <v>239</v>
      </c>
      <c r="D4351" s="244">
        <v>19.93</v>
      </c>
    </row>
    <row r="4352" spans="1:4" x14ac:dyDescent="0.25">
      <c r="A4352" s="243">
        <v>97426</v>
      </c>
      <c r="B4352" s="242" t="s">
        <v>3010</v>
      </c>
      <c r="C4352" s="242" t="s">
        <v>239</v>
      </c>
      <c r="D4352" s="244">
        <v>24.14</v>
      </c>
    </row>
    <row r="4353" spans="1:4" x14ac:dyDescent="0.25">
      <c r="A4353" s="243">
        <v>97427</v>
      </c>
      <c r="B4353" s="242" t="s">
        <v>3011</v>
      </c>
      <c r="C4353" s="242" t="s">
        <v>239</v>
      </c>
      <c r="D4353" s="244">
        <v>27.33</v>
      </c>
    </row>
    <row r="4354" spans="1:4" x14ac:dyDescent="0.25">
      <c r="A4354" s="243">
        <v>97428</v>
      </c>
      <c r="B4354" s="242" t="s">
        <v>3012</v>
      </c>
      <c r="C4354" s="242" t="s">
        <v>239</v>
      </c>
      <c r="D4354" s="244">
        <v>34.71</v>
      </c>
    </row>
    <row r="4355" spans="1:4" x14ac:dyDescent="0.25">
      <c r="A4355" s="243">
        <v>97429</v>
      </c>
      <c r="B4355" s="242" t="s">
        <v>3013</v>
      </c>
      <c r="C4355" s="242" t="s">
        <v>239</v>
      </c>
      <c r="D4355" s="244">
        <v>41.51</v>
      </c>
    </row>
    <row r="4356" spans="1:4" x14ac:dyDescent="0.25">
      <c r="A4356" s="243">
        <v>97430</v>
      </c>
      <c r="B4356" s="242" t="s">
        <v>11817</v>
      </c>
      <c r="C4356" s="242" t="s">
        <v>239</v>
      </c>
      <c r="D4356" s="244">
        <v>35.020000000000003</v>
      </c>
    </row>
    <row r="4357" spans="1:4" x14ac:dyDescent="0.25">
      <c r="A4357" s="243">
        <v>97431</v>
      </c>
      <c r="B4357" s="242" t="s">
        <v>11818</v>
      </c>
      <c r="C4357" s="242" t="s">
        <v>239</v>
      </c>
      <c r="D4357" s="244">
        <v>38.81</v>
      </c>
    </row>
    <row r="4358" spans="1:4" x14ac:dyDescent="0.25">
      <c r="A4358" s="243">
        <v>97432</v>
      </c>
      <c r="B4358" s="242" t="s">
        <v>11819</v>
      </c>
      <c r="C4358" s="242" t="s">
        <v>239</v>
      </c>
      <c r="D4358" s="244">
        <v>43.77</v>
      </c>
    </row>
    <row r="4359" spans="1:4" x14ac:dyDescent="0.25">
      <c r="A4359" s="243">
        <v>97433</v>
      </c>
      <c r="B4359" s="242" t="s">
        <v>11820</v>
      </c>
      <c r="C4359" s="242" t="s">
        <v>239</v>
      </c>
      <c r="D4359" s="244">
        <v>85.2</v>
      </c>
    </row>
    <row r="4360" spans="1:4" x14ac:dyDescent="0.25">
      <c r="A4360" s="243">
        <v>97434</v>
      </c>
      <c r="B4360" s="242" t="s">
        <v>11821</v>
      </c>
      <c r="C4360" s="242" t="s">
        <v>239</v>
      </c>
      <c r="D4360" s="244">
        <v>86.99</v>
      </c>
    </row>
    <row r="4361" spans="1:4" x14ac:dyDescent="0.25">
      <c r="A4361" s="243">
        <v>97435</v>
      </c>
      <c r="B4361" s="242" t="s">
        <v>11822</v>
      </c>
      <c r="C4361" s="242" t="s">
        <v>239</v>
      </c>
      <c r="D4361" s="244">
        <v>99.86</v>
      </c>
    </row>
    <row r="4362" spans="1:4" x14ac:dyDescent="0.25">
      <c r="A4362" s="243">
        <v>97436</v>
      </c>
      <c r="B4362" s="242" t="s">
        <v>11823</v>
      </c>
      <c r="C4362" s="242" t="s">
        <v>239</v>
      </c>
      <c r="D4362" s="244">
        <v>103.29</v>
      </c>
    </row>
    <row r="4363" spans="1:4" x14ac:dyDescent="0.25">
      <c r="A4363" s="243">
        <v>97437</v>
      </c>
      <c r="B4363" s="242" t="s">
        <v>11824</v>
      </c>
      <c r="C4363" s="242" t="s">
        <v>239</v>
      </c>
      <c r="D4363" s="244">
        <v>114.4</v>
      </c>
    </row>
    <row r="4364" spans="1:4" x14ac:dyDescent="0.25">
      <c r="A4364" s="243">
        <v>97438</v>
      </c>
      <c r="B4364" s="242" t="s">
        <v>11825</v>
      </c>
      <c r="C4364" s="242" t="s">
        <v>239</v>
      </c>
      <c r="D4364" s="244">
        <v>118.08</v>
      </c>
    </row>
    <row r="4365" spans="1:4" x14ac:dyDescent="0.25">
      <c r="A4365" s="243">
        <v>97439</v>
      </c>
      <c r="B4365" s="242" t="s">
        <v>11826</v>
      </c>
      <c r="C4365" s="242" t="s">
        <v>239</v>
      </c>
      <c r="D4365" s="244">
        <v>130.75</v>
      </c>
    </row>
    <row r="4366" spans="1:4" x14ac:dyDescent="0.25">
      <c r="A4366" s="243">
        <v>97440</v>
      </c>
      <c r="B4366" s="242" t="s">
        <v>11827</v>
      </c>
      <c r="C4366" s="242" t="s">
        <v>239</v>
      </c>
      <c r="D4366" s="244">
        <v>157.38999999999999</v>
      </c>
    </row>
    <row r="4367" spans="1:4" x14ac:dyDescent="0.25">
      <c r="A4367" s="243">
        <v>97442</v>
      </c>
      <c r="B4367" s="242" t="s">
        <v>11828</v>
      </c>
      <c r="C4367" s="242" t="s">
        <v>239</v>
      </c>
      <c r="D4367" s="244">
        <v>173.39</v>
      </c>
    </row>
    <row r="4368" spans="1:4" x14ac:dyDescent="0.25">
      <c r="A4368" s="243">
        <v>97443</v>
      </c>
      <c r="B4368" s="242" t="s">
        <v>11829</v>
      </c>
      <c r="C4368" s="242" t="s">
        <v>239</v>
      </c>
      <c r="D4368" s="244">
        <v>77.98</v>
      </c>
    </row>
    <row r="4369" spans="1:4" x14ac:dyDescent="0.25">
      <c r="A4369" s="243">
        <v>97444</v>
      </c>
      <c r="B4369" s="242" t="s">
        <v>11830</v>
      </c>
      <c r="C4369" s="242" t="s">
        <v>239</v>
      </c>
      <c r="D4369" s="244">
        <v>92.7</v>
      </c>
    </row>
    <row r="4370" spans="1:4" x14ac:dyDescent="0.25">
      <c r="A4370" s="243">
        <v>97446</v>
      </c>
      <c r="B4370" s="242" t="s">
        <v>11831</v>
      </c>
      <c r="C4370" s="242" t="s">
        <v>239</v>
      </c>
      <c r="D4370" s="244">
        <v>163.44999999999999</v>
      </c>
    </row>
    <row r="4371" spans="1:4" x14ac:dyDescent="0.25">
      <c r="A4371" s="243">
        <v>97447</v>
      </c>
      <c r="B4371" s="242" t="s">
        <v>11832</v>
      </c>
      <c r="C4371" s="242" t="s">
        <v>239</v>
      </c>
      <c r="D4371" s="244">
        <v>163.44999999999999</v>
      </c>
    </row>
    <row r="4372" spans="1:4" x14ac:dyDescent="0.25">
      <c r="A4372" s="243">
        <v>97449</v>
      </c>
      <c r="B4372" s="242" t="s">
        <v>11833</v>
      </c>
      <c r="C4372" s="242" t="s">
        <v>239</v>
      </c>
      <c r="D4372" s="244">
        <v>173.79</v>
      </c>
    </row>
    <row r="4373" spans="1:4" x14ac:dyDescent="0.25">
      <c r="A4373" s="243">
        <v>97450</v>
      </c>
      <c r="B4373" s="242" t="s">
        <v>11834</v>
      </c>
      <c r="C4373" s="242" t="s">
        <v>239</v>
      </c>
      <c r="D4373" s="244">
        <v>213.9</v>
      </c>
    </row>
    <row r="4374" spans="1:4" x14ac:dyDescent="0.25">
      <c r="A4374" s="243">
        <v>97452</v>
      </c>
      <c r="B4374" s="242" t="s">
        <v>11835</v>
      </c>
      <c r="C4374" s="242" t="s">
        <v>239</v>
      </c>
      <c r="D4374" s="244">
        <v>129.16</v>
      </c>
    </row>
    <row r="4375" spans="1:4" x14ac:dyDescent="0.25">
      <c r="A4375" s="243">
        <v>97453</v>
      </c>
      <c r="B4375" s="242" t="s">
        <v>11836</v>
      </c>
      <c r="C4375" s="242" t="s">
        <v>239</v>
      </c>
      <c r="D4375" s="244">
        <v>137.57</v>
      </c>
    </row>
    <row r="4376" spans="1:4" x14ac:dyDescent="0.25">
      <c r="A4376" s="243">
        <v>97454</v>
      </c>
      <c r="B4376" s="242" t="s">
        <v>11837</v>
      </c>
      <c r="C4376" s="242" t="s">
        <v>239</v>
      </c>
      <c r="D4376" s="244">
        <v>224.17</v>
      </c>
    </row>
    <row r="4377" spans="1:4" x14ac:dyDescent="0.25">
      <c r="A4377" s="243">
        <v>97455</v>
      </c>
      <c r="B4377" s="242" t="s">
        <v>11838</v>
      </c>
      <c r="C4377" s="242" t="s">
        <v>239</v>
      </c>
      <c r="D4377" s="244">
        <v>237.62</v>
      </c>
    </row>
    <row r="4378" spans="1:4" x14ac:dyDescent="0.25">
      <c r="A4378" s="243">
        <v>97456</v>
      </c>
      <c r="B4378" s="242" t="s">
        <v>11839</v>
      </c>
      <c r="C4378" s="242" t="s">
        <v>239</v>
      </c>
      <c r="D4378" s="244">
        <v>517.63</v>
      </c>
    </row>
    <row r="4379" spans="1:4" x14ac:dyDescent="0.25">
      <c r="A4379" s="243">
        <v>97457</v>
      </c>
      <c r="B4379" s="242" t="s">
        <v>11840</v>
      </c>
      <c r="C4379" s="242" t="s">
        <v>239</v>
      </c>
      <c r="D4379" s="244">
        <v>457.3</v>
      </c>
    </row>
    <row r="4380" spans="1:4" x14ac:dyDescent="0.25">
      <c r="A4380" s="243">
        <v>97458</v>
      </c>
      <c r="B4380" s="242" t="s">
        <v>11841</v>
      </c>
      <c r="C4380" s="242" t="s">
        <v>239</v>
      </c>
      <c r="D4380" s="244">
        <v>205.94</v>
      </c>
    </row>
    <row r="4381" spans="1:4" x14ac:dyDescent="0.25">
      <c r="A4381" s="243">
        <v>97459</v>
      </c>
      <c r="B4381" s="242" t="s">
        <v>11842</v>
      </c>
      <c r="C4381" s="242" t="s">
        <v>239</v>
      </c>
      <c r="D4381" s="244">
        <v>359.22</v>
      </c>
    </row>
    <row r="4382" spans="1:4" x14ac:dyDescent="0.25">
      <c r="A4382" s="243">
        <v>97460</v>
      </c>
      <c r="B4382" s="242" t="s">
        <v>11843</v>
      </c>
      <c r="C4382" s="242" t="s">
        <v>239</v>
      </c>
      <c r="D4382" s="244">
        <v>556.99</v>
      </c>
    </row>
    <row r="4383" spans="1:4" x14ac:dyDescent="0.25">
      <c r="A4383" s="243">
        <v>97461</v>
      </c>
      <c r="B4383" s="242" t="s">
        <v>11844</v>
      </c>
      <c r="C4383" s="242" t="s">
        <v>239</v>
      </c>
      <c r="D4383" s="244">
        <v>24.64</v>
      </c>
    </row>
    <row r="4384" spans="1:4" x14ac:dyDescent="0.25">
      <c r="A4384" s="243">
        <v>97462</v>
      </c>
      <c r="B4384" s="242" t="s">
        <v>11845</v>
      </c>
      <c r="C4384" s="242" t="s">
        <v>239</v>
      </c>
      <c r="D4384" s="244">
        <v>20.32</v>
      </c>
    </row>
    <row r="4385" spans="1:4" x14ac:dyDescent="0.25">
      <c r="A4385" s="243">
        <v>97464</v>
      </c>
      <c r="B4385" s="242" t="s">
        <v>11846</v>
      </c>
      <c r="C4385" s="242" t="s">
        <v>239</v>
      </c>
      <c r="D4385" s="244">
        <v>35.729999999999997</v>
      </c>
    </row>
    <row r="4386" spans="1:4" x14ac:dyDescent="0.25">
      <c r="A4386" s="243">
        <v>97465</v>
      </c>
      <c r="B4386" s="242" t="s">
        <v>11847</v>
      </c>
      <c r="C4386" s="242" t="s">
        <v>239</v>
      </c>
      <c r="D4386" s="244">
        <v>43.01</v>
      </c>
    </row>
    <row r="4387" spans="1:4" x14ac:dyDescent="0.25">
      <c r="A4387" s="243">
        <v>97467</v>
      </c>
      <c r="B4387" s="242" t="s">
        <v>11848</v>
      </c>
      <c r="C4387" s="242" t="s">
        <v>239</v>
      </c>
      <c r="D4387" s="244">
        <v>45.38</v>
      </c>
    </row>
    <row r="4388" spans="1:4" x14ac:dyDescent="0.25">
      <c r="A4388" s="243">
        <v>97468</v>
      </c>
      <c r="B4388" s="242" t="s">
        <v>11849</v>
      </c>
      <c r="C4388" s="242" t="s">
        <v>239</v>
      </c>
      <c r="D4388" s="244">
        <v>54.69</v>
      </c>
    </row>
    <row r="4389" spans="1:4" x14ac:dyDescent="0.25">
      <c r="A4389" s="243">
        <v>97470</v>
      </c>
      <c r="B4389" s="242" t="s">
        <v>11850</v>
      </c>
      <c r="C4389" s="242" t="s">
        <v>239</v>
      </c>
      <c r="D4389" s="244">
        <v>67.56</v>
      </c>
    </row>
    <row r="4390" spans="1:4" x14ac:dyDescent="0.25">
      <c r="A4390" s="243">
        <v>97471</v>
      </c>
      <c r="B4390" s="242" t="s">
        <v>11851</v>
      </c>
      <c r="C4390" s="242" t="s">
        <v>239</v>
      </c>
      <c r="D4390" s="244">
        <v>82.28</v>
      </c>
    </row>
    <row r="4391" spans="1:4" x14ac:dyDescent="0.25">
      <c r="A4391" s="243">
        <v>97474</v>
      </c>
      <c r="B4391" s="242" t="s">
        <v>11852</v>
      </c>
      <c r="C4391" s="242" t="s">
        <v>239</v>
      </c>
      <c r="D4391" s="244">
        <v>125.03</v>
      </c>
    </row>
    <row r="4392" spans="1:4" x14ac:dyDescent="0.25">
      <c r="A4392" s="243">
        <v>97475</v>
      </c>
      <c r="B4392" s="242" t="s">
        <v>11853</v>
      </c>
      <c r="C4392" s="242" t="s">
        <v>239</v>
      </c>
      <c r="D4392" s="244">
        <v>154.81</v>
      </c>
    </row>
    <row r="4393" spans="1:4" x14ac:dyDescent="0.25">
      <c r="A4393" s="243">
        <v>97477</v>
      </c>
      <c r="B4393" s="242" t="s">
        <v>11854</v>
      </c>
      <c r="C4393" s="242" t="s">
        <v>239</v>
      </c>
      <c r="D4393" s="244">
        <v>166.94</v>
      </c>
    </row>
    <row r="4394" spans="1:4" x14ac:dyDescent="0.25">
      <c r="A4394" s="243">
        <v>97478</v>
      </c>
      <c r="B4394" s="242" t="s">
        <v>11855</v>
      </c>
      <c r="C4394" s="242" t="s">
        <v>239</v>
      </c>
      <c r="D4394" s="244">
        <v>207.05</v>
      </c>
    </row>
    <row r="4395" spans="1:4" x14ac:dyDescent="0.25">
      <c r="A4395" s="243">
        <v>97479</v>
      </c>
      <c r="B4395" s="242" t="s">
        <v>11856</v>
      </c>
      <c r="C4395" s="242" t="s">
        <v>239</v>
      </c>
      <c r="D4395" s="244">
        <v>39.97</v>
      </c>
    </row>
    <row r="4396" spans="1:4" x14ac:dyDescent="0.25">
      <c r="A4396" s="243">
        <v>97480</v>
      </c>
      <c r="B4396" s="242" t="s">
        <v>11857</v>
      </c>
      <c r="C4396" s="242" t="s">
        <v>239</v>
      </c>
      <c r="D4396" s="244">
        <v>39.97</v>
      </c>
    </row>
    <row r="4397" spans="1:4" x14ac:dyDescent="0.25">
      <c r="A4397" s="243">
        <v>97481</v>
      </c>
      <c r="B4397" s="242" t="s">
        <v>11858</v>
      </c>
      <c r="C4397" s="242" t="s">
        <v>239</v>
      </c>
      <c r="D4397" s="244">
        <v>58.29</v>
      </c>
    </row>
    <row r="4398" spans="1:4" x14ac:dyDescent="0.25">
      <c r="A4398" s="243">
        <v>97482</v>
      </c>
      <c r="B4398" s="242" t="s">
        <v>11859</v>
      </c>
      <c r="C4398" s="242" t="s">
        <v>239</v>
      </c>
      <c r="D4398" s="244">
        <v>58.29</v>
      </c>
    </row>
    <row r="4399" spans="1:4" x14ac:dyDescent="0.25">
      <c r="A4399" s="243">
        <v>97483</v>
      </c>
      <c r="B4399" s="242" t="s">
        <v>11860</v>
      </c>
      <c r="C4399" s="242" t="s">
        <v>239</v>
      </c>
      <c r="D4399" s="244">
        <v>82.04</v>
      </c>
    </row>
    <row r="4400" spans="1:4" x14ac:dyDescent="0.25">
      <c r="A4400" s="243">
        <v>97484</v>
      </c>
      <c r="B4400" s="242" t="s">
        <v>11861</v>
      </c>
      <c r="C4400" s="242" t="s">
        <v>239</v>
      </c>
      <c r="D4400" s="244">
        <v>82.04</v>
      </c>
    </row>
    <row r="4401" spans="1:4" x14ac:dyDescent="0.25">
      <c r="A4401" s="243">
        <v>97485</v>
      </c>
      <c r="B4401" s="242" t="s">
        <v>11862</v>
      </c>
      <c r="C4401" s="242" t="s">
        <v>239</v>
      </c>
      <c r="D4401" s="244">
        <v>113.55</v>
      </c>
    </row>
    <row r="4402" spans="1:4" x14ac:dyDescent="0.25">
      <c r="A4402" s="243">
        <v>97486</v>
      </c>
      <c r="B4402" s="242" t="s">
        <v>11863</v>
      </c>
      <c r="C4402" s="242" t="s">
        <v>239</v>
      </c>
      <c r="D4402" s="244">
        <v>121.96</v>
      </c>
    </row>
    <row r="4403" spans="1:4" x14ac:dyDescent="0.25">
      <c r="A4403" s="243">
        <v>97487</v>
      </c>
      <c r="B4403" s="242" t="s">
        <v>11864</v>
      </c>
      <c r="C4403" s="242" t="s">
        <v>239</v>
      </c>
      <c r="D4403" s="244">
        <v>211.22</v>
      </c>
    </row>
    <row r="4404" spans="1:4" x14ac:dyDescent="0.25">
      <c r="A4404" s="243">
        <v>97488</v>
      </c>
      <c r="B4404" s="242" t="s">
        <v>11865</v>
      </c>
      <c r="C4404" s="242" t="s">
        <v>239</v>
      </c>
      <c r="D4404" s="244">
        <v>224.67</v>
      </c>
    </row>
    <row r="4405" spans="1:4" x14ac:dyDescent="0.25">
      <c r="A4405" s="243">
        <v>97489</v>
      </c>
      <c r="B4405" s="242" t="s">
        <v>11866</v>
      </c>
      <c r="C4405" s="242" t="s">
        <v>239</v>
      </c>
      <c r="D4405" s="244">
        <v>507.31</v>
      </c>
    </row>
    <row r="4406" spans="1:4" x14ac:dyDescent="0.25">
      <c r="A4406" s="243">
        <v>97490</v>
      </c>
      <c r="B4406" s="242" t="s">
        <v>11867</v>
      </c>
      <c r="C4406" s="242" t="s">
        <v>239</v>
      </c>
      <c r="D4406" s="244">
        <v>446.98</v>
      </c>
    </row>
    <row r="4407" spans="1:4" x14ac:dyDescent="0.25">
      <c r="A4407" s="243">
        <v>97491</v>
      </c>
      <c r="B4407" s="242" t="s">
        <v>11868</v>
      </c>
      <c r="C4407" s="242" t="s">
        <v>239</v>
      </c>
      <c r="D4407" s="244">
        <v>62.2</v>
      </c>
    </row>
    <row r="4408" spans="1:4" x14ac:dyDescent="0.25">
      <c r="A4408" s="243">
        <v>97492</v>
      </c>
      <c r="B4408" s="242" t="s">
        <v>11869</v>
      </c>
      <c r="C4408" s="242" t="s">
        <v>239</v>
      </c>
      <c r="D4408" s="244">
        <v>91.74</v>
      </c>
    </row>
    <row r="4409" spans="1:4" x14ac:dyDescent="0.25">
      <c r="A4409" s="243">
        <v>97493</v>
      </c>
      <c r="B4409" s="242" t="s">
        <v>11870</v>
      </c>
      <c r="C4409" s="242" t="s">
        <v>239</v>
      </c>
      <c r="D4409" s="244">
        <v>118.48</v>
      </c>
    </row>
    <row r="4410" spans="1:4" x14ac:dyDescent="0.25">
      <c r="A4410" s="243">
        <v>97494</v>
      </c>
      <c r="B4410" s="242" t="s">
        <v>11871</v>
      </c>
      <c r="C4410" s="242" t="s">
        <v>239</v>
      </c>
      <c r="D4410" s="244">
        <v>185.1</v>
      </c>
    </row>
    <row r="4411" spans="1:4" x14ac:dyDescent="0.25">
      <c r="A4411" s="243">
        <v>97495</v>
      </c>
      <c r="B4411" s="242" t="s">
        <v>11872</v>
      </c>
      <c r="C4411" s="242" t="s">
        <v>239</v>
      </c>
      <c r="D4411" s="244">
        <v>341.94</v>
      </c>
    </row>
    <row r="4412" spans="1:4" x14ac:dyDescent="0.25">
      <c r="A4412" s="243">
        <v>97496</v>
      </c>
      <c r="B4412" s="242" t="s">
        <v>11873</v>
      </c>
      <c r="C4412" s="242" t="s">
        <v>239</v>
      </c>
      <c r="D4412" s="244">
        <v>543.26</v>
      </c>
    </row>
    <row r="4413" spans="1:4" x14ac:dyDescent="0.25">
      <c r="A4413" s="243">
        <v>97499</v>
      </c>
      <c r="B4413" s="242" t="s">
        <v>11874</v>
      </c>
      <c r="C4413" s="242" t="s">
        <v>239</v>
      </c>
      <c r="D4413" s="244">
        <v>22.96</v>
      </c>
    </row>
    <row r="4414" spans="1:4" x14ac:dyDescent="0.25">
      <c r="A4414" s="243">
        <v>97500</v>
      </c>
      <c r="B4414" s="242" t="s">
        <v>11875</v>
      </c>
      <c r="C4414" s="242" t="s">
        <v>239</v>
      </c>
      <c r="D4414" s="244">
        <v>18.64</v>
      </c>
    </row>
    <row r="4415" spans="1:4" x14ac:dyDescent="0.25">
      <c r="A4415" s="243">
        <v>97502</v>
      </c>
      <c r="B4415" s="242" t="s">
        <v>11876</v>
      </c>
      <c r="C4415" s="242" t="s">
        <v>239</v>
      </c>
      <c r="D4415" s="244">
        <v>32.6</v>
      </c>
    </row>
    <row r="4416" spans="1:4" x14ac:dyDescent="0.25">
      <c r="A4416" s="243">
        <v>97503</v>
      </c>
      <c r="B4416" s="242" t="s">
        <v>11877</v>
      </c>
      <c r="C4416" s="242" t="s">
        <v>239</v>
      </c>
      <c r="D4416" s="244">
        <v>40.04</v>
      </c>
    </row>
    <row r="4417" spans="1:4" x14ac:dyDescent="0.25">
      <c r="A4417" s="243">
        <v>97505</v>
      </c>
      <c r="B4417" s="242" t="s">
        <v>11878</v>
      </c>
      <c r="C4417" s="242" t="s">
        <v>239</v>
      </c>
      <c r="D4417" s="244">
        <v>40.99</v>
      </c>
    </row>
    <row r="4418" spans="1:4" x14ac:dyDescent="0.25">
      <c r="A4418" s="243">
        <v>97506</v>
      </c>
      <c r="B4418" s="242" t="s">
        <v>11879</v>
      </c>
      <c r="C4418" s="242" t="s">
        <v>239</v>
      </c>
      <c r="D4418" s="244">
        <v>50.3</v>
      </c>
    </row>
    <row r="4419" spans="1:4" x14ac:dyDescent="0.25">
      <c r="A4419" s="243">
        <v>97508</v>
      </c>
      <c r="B4419" s="242" t="s">
        <v>11880</v>
      </c>
      <c r="C4419" s="242" t="s">
        <v>239</v>
      </c>
      <c r="D4419" s="244">
        <v>61.34</v>
      </c>
    </row>
    <row r="4420" spans="1:4" x14ac:dyDescent="0.25">
      <c r="A4420" s="243">
        <v>97509</v>
      </c>
      <c r="B4420" s="242" t="s">
        <v>11881</v>
      </c>
      <c r="C4420" s="242" t="s">
        <v>239</v>
      </c>
      <c r="D4420" s="244">
        <v>76.06</v>
      </c>
    </row>
    <row r="4421" spans="1:4" x14ac:dyDescent="0.25">
      <c r="A4421" s="243">
        <v>97511</v>
      </c>
      <c r="B4421" s="242" t="s">
        <v>11882</v>
      </c>
      <c r="C4421" s="242" t="s">
        <v>239</v>
      </c>
      <c r="D4421" s="244">
        <v>116.1</v>
      </c>
    </row>
    <row r="4422" spans="1:4" x14ac:dyDescent="0.25">
      <c r="A4422" s="243">
        <v>97512</v>
      </c>
      <c r="B4422" s="242" t="s">
        <v>11883</v>
      </c>
      <c r="C4422" s="242" t="s">
        <v>239</v>
      </c>
      <c r="D4422" s="244">
        <v>145.88</v>
      </c>
    </row>
    <row r="4423" spans="1:4" x14ac:dyDescent="0.25">
      <c r="A4423" s="243">
        <v>97514</v>
      </c>
      <c r="B4423" s="242" t="s">
        <v>11884</v>
      </c>
      <c r="C4423" s="242" t="s">
        <v>239</v>
      </c>
      <c r="D4423" s="244">
        <v>155.19</v>
      </c>
    </row>
    <row r="4424" spans="1:4" x14ac:dyDescent="0.25">
      <c r="A4424" s="243">
        <v>97515</v>
      </c>
      <c r="B4424" s="242" t="s">
        <v>11885</v>
      </c>
      <c r="C4424" s="242" t="s">
        <v>239</v>
      </c>
      <c r="D4424" s="244">
        <v>195.3</v>
      </c>
    </row>
    <row r="4425" spans="1:4" x14ac:dyDescent="0.25">
      <c r="A4425" s="243">
        <v>97517</v>
      </c>
      <c r="B4425" s="242" t="s">
        <v>11886</v>
      </c>
      <c r="C4425" s="242" t="s">
        <v>239</v>
      </c>
      <c r="D4425" s="244">
        <v>37.450000000000003</v>
      </c>
    </row>
    <row r="4426" spans="1:4" x14ac:dyDescent="0.25">
      <c r="A4426" s="243">
        <v>97518</v>
      </c>
      <c r="B4426" s="242" t="s">
        <v>11887</v>
      </c>
      <c r="C4426" s="242" t="s">
        <v>239</v>
      </c>
      <c r="D4426" s="244">
        <v>37.450000000000003</v>
      </c>
    </row>
    <row r="4427" spans="1:4" x14ac:dyDescent="0.25">
      <c r="A4427" s="243">
        <v>97519</v>
      </c>
      <c r="B4427" s="242" t="s">
        <v>11888</v>
      </c>
      <c r="C4427" s="242" t="s">
        <v>239</v>
      </c>
      <c r="D4427" s="244">
        <v>53.84</v>
      </c>
    </row>
    <row r="4428" spans="1:4" x14ac:dyDescent="0.25">
      <c r="A4428" s="243">
        <v>97520</v>
      </c>
      <c r="B4428" s="242" t="s">
        <v>11889</v>
      </c>
      <c r="C4428" s="242" t="s">
        <v>239</v>
      </c>
      <c r="D4428" s="244">
        <v>53.84</v>
      </c>
    </row>
    <row r="4429" spans="1:4" x14ac:dyDescent="0.25">
      <c r="A4429" s="243">
        <v>97521</v>
      </c>
      <c r="B4429" s="242" t="s">
        <v>11890</v>
      </c>
      <c r="C4429" s="242" t="s">
        <v>239</v>
      </c>
      <c r="D4429" s="244">
        <v>75.430000000000007</v>
      </c>
    </row>
    <row r="4430" spans="1:4" x14ac:dyDescent="0.25">
      <c r="A4430" s="243">
        <v>97522</v>
      </c>
      <c r="B4430" s="242" t="s">
        <v>11891</v>
      </c>
      <c r="C4430" s="242" t="s">
        <v>239</v>
      </c>
      <c r="D4430" s="244">
        <v>75.430000000000007</v>
      </c>
    </row>
    <row r="4431" spans="1:4" x14ac:dyDescent="0.25">
      <c r="A4431" s="243">
        <v>97523</v>
      </c>
      <c r="B4431" s="242" t="s">
        <v>11892</v>
      </c>
      <c r="C4431" s="242" t="s">
        <v>239</v>
      </c>
      <c r="D4431" s="244">
        <v>104.22</v>
      </c>
    </row>
    <row r="4432" spans="1:4" x14ac:dyDescent="0.25">
      <c r="A4432" s="243">
        <v>97524</v>
      </c>
      <c r="B4432" s="242" t="s">
        <v>11893</v>
      </c>
      <c r="C4432" s="242" t="s">
        <v>239</v>
      </c>
      <c r="D4432" s="244">
        <v>112.63</v>
      </c>
    </row>
    <row r="4433" spans="1:4" x14ac:dyDescent="0.25">
      <c r="A4433" s="243">
        <v>97525</v>
      </c>
      <c r="B4433" s="242" t="s">
        <v>11894</v>
      </c>
      <c r="C4433" s="242" t="s">
        <v>239</v>
      </c>
      <c r="D4433" s="244">
        <v>197.74</v>
      </c>
    </row>
    <row r="4434" spans="1:4" x14ac:dyDescent="0.25">
      <c r="A4434" s="243">
        <v>97526</v>
      </c>
      <c r="B4434" s="242" t="s">
        <v>11895</v>
      </c>
      <c r="C4434" s="242" t="s">
        <v>239</v>
      </c>
      <c r="D4434" s="244">
        <v>211.19</v>
      </c>
    </row>
    <row r="4435" spans="1:4" x14ac:dyDescent="0.25">
      <c r="A4435" s="243">
        <v>97527</v>
      </c>
      <c r="B4435" s="242" t="s">
        <v>11896</v>
      </c>
      <c r="C4435" s="242" t="s">
        <v>239</v>
      </c>
      <c r="D4435" s="244">
        <v>489.73</v>
      </c>
    </row>
    <row r="4436" spans="1:4" x14ac:dyDescent="0.25">
      <c r="A4436" s="243">
        <v>97528</v>
      </c>
      <c r="B4436" s="242" t="s">
        <v>11897</v>
      </c>
      <c r="C4436" s="242" t="s">
        <v>239</v>
      </c>
      <c r="D4436" s="244">
        <v>429.4</v>
      </c>
    </row>
    <row r="4437" spans="1:4" x14ac:dyDescent="0.25">
      <c r="A4437" s="243">
        <v>97529</v>
      </c>
      <c r="B4437" s="242" t="s">
        <v>11898</v>
      </c>
      <c r="C4437" s="242" t="s">
        <v>239</v>
      </c>
      <c r="D4437" s="244">
        <v>58.88</v>
      </c>
    </row>
    <row r="4438" spans="1:4" x14ac:dyDescent="0.25">
      <c r="A4438" s="243">
        <v>97530</v>
      </c>
      <c r="B4438" s="242" t="s">
        <v>11899</v>
      </c>
      <c r="C4438" s="242" t="s">
        <v>239</v>
      </c>
      <c r="D4438" s="244">
        <v>85.81</v>
      </c>
    </row>
    <row r="4439" spans="1:4" x14ac:dyDescent="0.25">
      <c r="A4439" s="243">
        <v>97531</v>
      </c>
      <c r="B4439" s="242" t="s">
        <v>11900</v>
      </c>
      <c r="C4439" s="242" t="s">
        <v>239</v>
      </c>
      <c r="D4439" s="244">
        <v>109.64</v>
      </c>
    </row>
    <row r="4440" spans="1:4" x14ac:dyDescent="0.25">
      <c r="A4440" s="243">
        <v>97532</v>
      </c>
      <c r="B4440" s="242" t="s">
        <v>11901</v>
      </c>
      <c r="C4440" s="242" t="s">
        <v>239</v>
      </c>
      <c r="D4440" s="244">
        <v>172.66</v>
      </c>
    </row>
    <row r="4441" spans="1:4" x14ac:dyDescent="0.25">
      <c r="A4441" s="243">
        <v>97533</v>
      </c>
      <c r="B4441" s="242" t="s">
        <v>11902</v>
      </c>
      <c r="C4441" s="242" t="s">
        <v>239</v>
      </c>
      <c r="D4441" s="244">
        <v>326.63</v>
      </c>
    </row>
    <row r="4442" spans="1:4" x14ac:dyDescent="0.25">
      <c r="A4442" s="243">
        <v>97534</v>
      </c>
      <c r="B4442" s="242" t="s">
        <v>11903</v>
      </c>
      <c r="C4442" s="242" t="s">
        <v>239</v>
      </c>
      <c r="D4442" s="244">
        <v>519.82000000000005</v>
      </c>
    </row>
    <row r="4443" spans="1:4" x14ac:dyDescent="0.25">
      <c r="A4443" s="243">
        <v>97537</v>
      </c>
      <c r="B4443" s="242" t="s">
        <v>11904</v>
      </c>
      <c r="C4443" s="242" t="s">
        <v>239</v>
      </c>
      <c r="D4443" s="244">
        <v>17.010000000000002</v>
      </c>
    </row>
    <row r="4444" spans="1:4" x14ac:dyDescent="0.25">
      <c r="A4444" s="243">
        <v>97540</v>
      </c>
      <c r="B4444" s="242" t="s">
        <v>11905</v>
      </c>
      <c r="C4444" s="242" t="s">
        <v>239</v>
      </c>
      <c r="D4444" s="244">
        <v>22.5</v>
      </c>
    </row>
    <row r="4445" spans="1:4" x14ac:dyDescent="0.25">
      <c r="A4445" s="243">
        <v>97541</v>
      </c>
      <c r="B4445" s="242" t="s">
        <v>11906</v>
      </c>
      <c r="C4445" s="242" t="s">
        <v>239</v>
      </c>
      <c r="D4445" s="244">
        <v>18.920000000000002</v>
      </c>
    </row>
    <row r="4446" spans="1:4" x14ac:dyDescent="0.25">
      <c r="A4446" s="243">
        <v>97543</v>
      </c>
      <c r="B4446" s="242" t="s">
        <v>11907</v>
      </c>
      <c r="C4446" s="242" t="s">
        <v>239</v>
      </c>
      <c r="D4446" s="244">
        <v>36.04</v>
      </c>
    </row>
    <row r="4447" spans="1:4" x14ac:dyDescent="0.25">
      <c r="A4447" s="243">
        <v>97544</v>
      </c>
      <c r="B4447" s="242" t="s">
        <v>11908</v>
      </c>
      <c r="C4447" s="242" t="s">
        <v>239</v>
      </c>
      <c r="D4447" s="244">
        <v>31.72</v>
      </c>
    </row>
    <row r="4448" spans="1:4" x14ac:dyDescent="0.25">
      <c r="A4448" s="243">
        <v>97546</v>
      </c>
      <c r="B4448" s="242" t="s">
        <v>11909</v>
      </c>
      <c r="C4448" s="242" t="s">
        <v>239</v>
      </c>
      <c r="D4448" s="244">
        <v>23.71</v>
      </c>
    </row>
    <row r="4449" spans="1:4" x14ac:dyDescent="0.25">
      <c r="A4449" s="243">
        <v>97547</v>
      </c>
      <c r="B4449" s="242" t="s">
        <v>11910</v>
      </c>
      <c r="C4449" s="242" t="s">
        <v>239</v>
      </c>
      <c r="D4449" s="244">
        <v>23.71</v>
      </c>
    </row>
    <row r="4450" spans="1:4" x14ac:dyDescent="0.25">
      <c r="A4450" s="243">
        <v>97548</v>
      </c>
      <c r="B4450" s="242" t="s">
        <v>11911</v>
      </c>
      <c r="C4450" s="242" t="s">
        <v>239</v>
      </c>
      <c r="D4450" s="244">
        <v>34.840000000000003</v>
      </c>
    </row>
    <row r="4451" spans="1:4" x14ac:dyDescent="0.25">
      <c r="A4451" s="243">
        <v>97549</v>
      </c>
      <c r="B4451" s="242" t="s">
        <v>11912</v>
      </c>
      <c r="C4451" s="242" t="s">
        <v>239</v>
      </c>
      <c r="D4451" s="244">
        <v>34.840000000000003</v>
      </c>
    </row>
    <row r="4452" spans="1:4" x14ac:dyDescent="0.25">
      <c r="A4452" s="243">
        <v>97550</v>
      </c>
      <c r="B4452" s="242" t="s">
        <v>11913</v>
      </c>
      <c r="C4452" s="242" t="s">
        <v>239</v>
      </c>
      <c r="D4452" s="244">
        <v>57.11</v>
      </c>
    </row>
    <row r="4453" spans="1:4" x14ac:dyDescent="0.25">
      <c r="A4453" s="243">
        <v>97551</v>
      </c>
      <c r="B4453" s="242" t="s">
        <v>11914</v>
      </c>
      <c r="C4453" s="242" t="s">
        <v>239</v>
      </c>
      <c r="D4453" s="244">
        <v>57.11</v>
      </c>
    </row>
    <row r="4454" spans="1:4" x14ac:dyDescent="0.25">
      <c r="A4454" s="243">
        <v>97552</v>
      </c>
      <c r="B4454" s="242" t="s">
        <v>11915</v>
      </c>
      <c r="C4454" s="242" t="s">
        <v>239</v>
      </c>
      <c r="D4454" s="244">
        <v>34.74</v>
      </c>
    </row>
    <row r="4455" spans="1:4" x14ac:dyDescent="0.25">
      <c r="A4455" s="243">
        <v>97553</v>
      </c>
      <c r="B4455" s="242" t="s">
        <v>11916</v>
      </c>
      <c r="C4455" s="242" t="s">
        <v>239</v>
      </c>
      <c r="D4455" s="244">
        <v>49.56</v>
      </c>
    </row>
    <row r="4456" spans="1:4" x14ac:dyDescent="0.25">
      <c r="A4456" s="243">
        <v>97554</v>
      </c>
      <c r="B4456" s="242" t="s">
        <v>11917</v>
      </c>
      <c r="C4456" s="242" t="s">
        <v>239</v>
      </c>
      <c r="D4456" s="244">
        <v>85.1</v>
      </c>
    </row>
    <row r="4457" spans="1:4" x14ac:dyDescent="0.25">
      <c r="A4457" s="243">
        <v>98602</v>
      </c>
      <c r="B4457" s="242" t="s">
        <v>3014</v>
      </c>
      <c r="C4457" s="242" t="s">
        <v>239</v>
      </c>
      <c r="D4457" s="244">
        <v>17.43</v>
      </c>
    </row>
    <row r="4458" spans="1:4" x14ac:dyDescent="0.25">
      <c r="A4458" s="243">
        <v>88503</v>
      </c>
      <c r="B4458" s="242" t="s">
        <v>3015</v>
      </c>
      <c r="C4458" s="242" t="s">
        <v>239</v>
      </c>
      <c r="D4458" s="244">
        <v>785.75</v>
      </c>
    </row>
    <row r="4459" spans="1:4" x14ac:dyDescent="0.25">
      <c r="A4459" s="243">
        <v>88504</v>
      </c>
      <c r="B4459" s="242" t="s">
        <v>3016</v>
      </c>
      <c r="C4459" s="242" t="s">
        <v>239</v>
      </c>
      <c r="D4459" s="244">
        <v>615.45000000000005</v>
      </c>
    </row>
    <row r="4460" spans="1:4" x14ac:dyDescent="0.25">
      <c r="A4460" s="243">
        <v>97895</v>
      </c>
      <c r="B4460" s="242" t="s">
        <v>11918</v>
      </c>
      <c r="C4460" s="242" t="s">
        <v>239</v>
      </c>
      <c r="D4460" s="244">
        <v>183.74</v>
      </c>
    </row>
    <row r="4461" spans="1:4" x14ac:dyDescent="0.25">
      <c r="A4461" s="243">
        <v>97896</v>
      </c>
      <c r="B4461" s="242" t="s">
        <v>11919</v>
      </c>
      <c r="C4461" s="242" t="s">
        <v>239</v>
      </c>
      <c r="D4461" s="244">
        <v>327.39</v>
      </c>
    </row>
    <row r="4462" spans="1:4" x14ac:dyDescent="0.25">
      <c r="A4462" s="243">
        <v>97897</v>
      </c>
      <c r="B4462" s="242" t="s">
        <v>11920</v>
      </c>
      <c r="C4462" s="242" t="s">
        <v>239</v>
      </c>
      <c r="D4462" s="244">
        <v>442.2</v>
      </c>
    </row>
    <row r="4463" spans="1:4" x14ac:dyDescent="0.25">
      <c r="A4463" s="243">
        <v>97898</v>
      </c>
      <c r="B4463" s="242" t="s">
        <v>11921</v>
      </c>
      <c r="C4463" s="242" t="s">
        <v>239</v>
      </c>
      <c r="D4463" s="244">
        <v>721.7</v>
      </c>
    </row>
    <row r="4464" spans="1:4" x14ac:dyDescent="0.25">
      <c r="A4464" s="243">
        <v>97900</v>
      </c>
      <c r="B4464" s="242" t="s">
        <v>11922</v>
      </c>
      <c r="C4464" s="242" t="s">
        <v>239</v>
      </c>
      <c r="D4464" s="244">
        <v>157.44</v>
      </c>
    </row>
    <row r="4465" spans="1:4" x14ac:dyDescent="0.25">
      <c r="A4465" s="243">
        <v>97901</v>
      </c>
      <c r="B4465" s="242" t="s">
        <v>11923</v>
      </c>
      <c r="C4465" s="242" t="s">
        <v>239</v>
      </c>
      <c r="D4465" s="244">
        <v>250.54</v>
      </c>
    </row>
    <row r="4466" spans="1:4" x14ac:dyDescent="0.25">
      <c r="A4466" s="243">
        <v>97902</v>
      </c>
      <c r="B4466" s="242" t="s">
        <v>11924</v>
      </c>
      <c r="C4466" s="242" t="s">
        <v>239</v>
      </c>
      <c r="D4466" s="244">
        <v>499.63</v>
      </c>
    </row>
    <row r="4467" spans="1:4" x14ac:dyDescent="0.25">
      <c r="A4467" s="243">
        <v>97903</v>
      </c>
      <c r="B4467" s="242" t="s">
        <v>11925</v>
      </c>
      <c r="C4467" s="242" t="s">
        <v>239</v>
      </c>
      <c r="D4467" s="244">
        <v>686.27</v>
      </c>
    </row>
    <row r="4468" spans="1:4" x14ac:dyDescent="0.25">
      <c r="A4468" s="243">
        <v>97904</v>
      </c>
      <c r="B4468" s="242" t="s">
        <v>11926</v>
      </c>
      <c r="C4468" s="242" t="s">
        <v>239</v>
      </c>
      <c r="D4468" s="244">
        <v>824.96</v>
      </c>
    </row>
    <row r="4469" spans="1:4" x14ac:dyDescent="0.25">
      <c r="A4469" s="243">
        <v>97905</v>
      </c>
      <c r="B4469" s="242" t="s">
        <v>11927</v>
      </c>
      <c r="C4469" s="242" t="s">
        <v>239</v>
      </c>
      <c r="D4469" s="244">
        <v>182.92</v>
      </c>
    </row>
    <row r="4470" spans="1:4" x14ac:dyDescent="0.25">
      <c r="A4470" s="243">
        <v>97906</v>
      </c>
      <c r="B4470" s="242" t="s">
        <v>11928</v>
      </c>
      <c r="C4470" s="242" t="s">
        <v>239</v>
      </c>
      <c r="D4470" s="244">
        <v>342.51</v>
      </c>
    </row>
    <row r="4471" spans="1:4" x14ac:dyDescent="0.25">
      <c r="A4471" s="243">
        <v>97907</v>
      </c>
      <c r="B4471" s="242" t="s">
        <v>11929</v>
      </c>
      <c r="C4471" s="242" t="s">
        <v>239</v>
      </c>
      <c r="D4471" s="244">
        <v>485.77</v>
      </c>
    </row>
    <row r="4472" spans="1:4" x14ac:dyDescent="0.25">
      <c r="A4472" s="243">
        <v>97908</v>
      </c>
      <c r="B4472" s="242" t="s">
        <v>11930</v>
      </c>
      <c r="C4472" s="242" t="s">
        <v>239</v>
      </c>
      <c r="D4472" s="244">
        <v>587.71</v>
      </c>
    </row>
    <row r="4473" spans="1:4" x14ac:dyDescent="0.25">
      <c r="A4473" s="243">
        <v>98102</v>
      </c>
      <c r="B4473" s="242" t="s">
        <v>11931</v>
      </c>
      <c r="C4473" s="242" t="s">
        <v>239</v>
      </c>
      <c r="D4473" s="244">
        <v>150.22</v>
      </c>
    </row>
    <row r="4474" spans="1:4" x14ac:dyDescent="0.25">
      <c r="A4474" s="243">
        <v>98104</v>
      </c>
      <c r="B4474" s="242" t="s">
        <v>11932</v>
      </c>
      <c r="C4474" s="242" t="s">
        <v>239</v>
      </c>
      <c r="D4474" s="244">
        <v>339.09</v>
      </c>
    </row>
    <row r="4475" spans="1:4" x14ac:dyDescent="0.25">
      <c r="A4475" s="243">
        <v>98105</v>
      </c>
      <c r="B4475" s="242" t="s">
        <v>11933</v>
      </c>
      <c r="C4475" s="242" t="s">
        <v>239</v>
      </c>
      <c r="D4475" s="244">
        <v>581.21</v>
      </c>
    </row>
    <row r="4476" spans="1:4" x14ac:dyDescent="0.25">
      <c r="A4476" s="243">
        <v>98106</v>
      </c>
      <c r="B4476" s="242" t="s">
        <v>11934</v>
      </c>
      <c r="C4476" s="242" t="s">
        <v>239</v>
      </c>
      <c r="D4476" s="244">
        <v>963.94</v>
      </c>
    </row>
    <row r="4477" spans="1:4" x14ac:dyDescent="0.25">
      <c r="A4477" s="243">
        <v>98107</v>
      </c>
      <c r="B4477" s="242" t="s">
        <v>11935</v>
      </c>
      <c r="C4477" s="242" t="s">
        <v>239</v>
      </c>
      <c r="D4477" s="244">
        <v>216.8</v>
      </c>
    </row>
    <row r="4478" spans="1:4" x14ac:dyDescent="0.25">
      <c r="A4478" s="243">
        <v>98108</v>
      </c>
      <c r="B4478" s="242" t="s">
        <v>11936</v>
      </c>
      <c r="C4478" s="242" t="s">
        <v>239</v>
      </c>
      <c r="D4478" s="244">
        <v>384.09</v>
      </c>
    </row>
    <row r="4479" spans="1:4" x14ac:dyDescent="0.25">
      <c r="A4479" s="243">
        <v>99250</v>
      </c>
      <c r="B4479" s="242" t="s">
        <v>11937</v>
      </c>
      <c r="C4479" s="242" t="s">
        <v>239</v>
      </c>
      <c r="D4479" s="244">
        <v>154.08000000000001</v>
      </c>
    </row>
    <row r="4480" spans="1:4" x14ac:dyDescent="0.25">
      <c r="A4480" s="243">
        <v>99251</v>
      </c>
      <c r="B4480" s="242" t="s">
        <v>11938</v>
      </c>
      <c r="C4480" s="242" t="s">
        <v>239</v>
      </c>
      <c r="D4480" s="244">
        <v>244.77</v>
      </c>
    </row>
    <row r="4481" spans="1:4" x14ac:dyDescent="0.25">
      <c r="A4481" s="243">
        <v>99253</v>
      </c>
      <c r="B4481" s="242" t="s">
        <v>11939</v>
      </c>
      <c r="C4481" s="242" t="s">
        <v>239</v>
      </c>
      <c r="D4481" s="244">
        <v>486.67</v>
      </c>
    </row>
    <row r="4482" spans="1:4" x14ac:dyDescent="0.25">
      <c r="A4482" s="243">
        <v>99255</v>
      </c>
      <c r="B4482" s="242" t="s">
        <v>11940</v>
      </c>
      <c r="C4482" s="242" t="s">
        <v>239</v>
      </c>
      <c r="D4482" s="244">
        <v>668.49</v>
      </c>
    </row>
    <row r="4483" spans="1:4" x14ac:dyDescent="0.25">
      <c r="A4483" s="243">
        <v>99257</v>
      </c>
      <c r="B4483" s="242" t="s">
        <v>11941</v>
      </c>
      <c r="C4483" s="242" t="s">
        <v>239</v>
      </c>
      <c r="D4483" s="244">
        <v>801.97</v>
      </c>
    </row>
    <row r="4484" spans="1:4" x14ac:dyDescent="0.25">
      <c r="A4484" s="243">
        <v>99258</v>
      </c>
      <c r="B4484" s="242" t="s">
        <v>11942</v>
      </c>
      <c r="C4484" s="242" t="s">
        <v>239</v>
      </c>
      <c r="D4484" s="244">
        <v>178.15</v>
      </c>
    </row>
    <row r="4485" spans="1:4" x14ac:dyDescent="0.25">
      <c r="A4485" s="243">
        <v>99260</v>
      </c>
      <c r="B4485" s="242" t="s">
        <v>11943</v>
      </c>
      <c r="C4485" s="242" t="s">
        <v>239</v>
      </c>
      <c r="D4485" s="244">
        <v>334.34</v>
      </c>
    </row>
    <row r="4486" spans="1:4" x14ac:dyDescent="0.25">
      <c r="A4486" s="243">
        <v>99262</v>
      </c>
      <c r="B4486" s="242" t="s">
        <v>11944</v>
      </c>
      <c r="C4486" s="242" t="s">
        <v>239</v>
      </c>
      <c r="D4486" s="244">
        <v>474.11</v>
      </c>
    </row>
    <row r="4487" spans="1:4" x14ac:dyDescent="0.25">
      <c r="A4487" s="243">
        <v>99264</v>
      </c>
      <c r="B4487" s="242" t="s">
        <v>11945</v>
      </c>
      <c r="C4487" s="242" t="s">
        <v>239</v>
      </c>
      <c r="D4487" s="244">
        <v>571.96</v>
      </c>
    </row>
    <row r="4488" spans="1:4" x14ac:dyDescent="0.25">
      <c r="A4488" s="243">
        <v>89482</v>
      </c>
      <c r="B4488" s="242" t="s">
        <v>3017</v>
      </c>
      <c r="C4488" s="242" t="s">
        <v>239</v>
      </c>
      <c r="D4488" s="244">
        <v>25.27</v>
      </c>
    </row>
    <row r="4489" spans="1:4" x14ac:dyDescent="0.25">
      <c r="A4489" s="243">
        <v>89491</v>
      </c>
      <c r="B4489" s="242" t="s">
        <v>3018</v>
      </c>
      <c r="C4489" s="242" t="s">
        <v>239</v>
      </c>
      <c r="D4489" s="244">
        <v>62.24</v>
      </c>
    </row>
    <row r="4490" spans="1:4" x14ac:dyDescent="0.25">
      <c r="A4490" s="243">
        <v>89495</v>
      </c>
      <c r="B4490" s="242" t="s">
        <v>3019</v>
      </c>
      <c r="C4490" s="242" t="s">
        <v>239</v>
      </c>
      <c r="D4490" s="244">
        <v>9.73</v>
      </c>
    </row>
    <row r="4491" spans="1:4" x14ac:dyDescent="0.25">
      <c r="A4491" s="243">
        <v>89707</v>
      </c>
      <c r="B4491" s="242" t="s">
        <v>3020</v>
      </c>
      <c r="C4491" s="242" t="s">
        <v>239</v>
      </c>
      <c r="D4491" s="244">
        <v>29.24</v>
      </c>
    </row>
    <row r="4492" spans="1:4" x14ac:dyDescent="0.25">
      <c r="A4492" s="243">
        <v>89708</v>
      </c>
      <c r="B4492" s="242" t="s">
        <v>3021</v>
      </c>
      <c r="C4492" s="242" t="s">
        <v>239</v>
      </c>
      <c r="D4492" s="244">
        <v>66.98</v>
      </c>
    </row>
    <row r="4493" spans="1:4" x14ac:dyDescent="0.25">
      <c r="A4493" s="243">
        <v>89709</v>
      </c>
      <c r="B4493" s="242" t="s">
        <v>3022</v>
      </c>
      <c r="C4493" s="242" t="s">
        <v>239</v>
      </c>
      <c r="D4493" s="244">
        <v>10.83</v>
      </c>
    </row>
    <row r="4494" spans="1:4" x14ac:dyDescent="0.25">
      <c r="A4494" s="243">
        <v>89710</v>
      </c>
      <c r="B4494" s="242" t="s">
        <v>3023</v>
      </c>
      <c r="C4494" s="242" t="s">
        <v>239</v>
      </c>
      <c r="D4494" s="244">
        <v>10.6</v>
      </c>
    </row>
    <row r="4495" spans="1:4" x14ac:dyDescent="0.25">
      <c r="A4495" s="243">
        <v>86872</v>
      </c>
      <c r="B4495" s="242" t="s">
        <v>11946</v>
      </c>
      <c r="C4495" s="242" t="s">
        <v>239</v>
      </c>
      <c r="D4495" s="244">
        <v>799.81</v>
      </c>
    </row>
    <row r="4496" spans="1:4" x14ac:dyDescent="0.25">
      <c r="A4496" s="243">
        <v>86874</v>
      </c>
      <c r="B4496" s="242" t="s">
        <v>11947</v>
      </c>
      <c r="C4496" s="242" t="s">
        <v>239</v>
      </c>
      <c r="D4496" s="244">
        <v>492</v>
      </c>
    </row>
    <row r="4497" spans="1:4" x14ac:dyDescent="0.25">
      <c r="A4497" s="243">
        <v>86875</v>
      </c>
      <c r="B4497" s="242" t="s">
        <v>11948</v>
      </c>
      <c r="C4497" s="242" t="s">
        <v>239</v>
      </c>
      <c r="D4497" s="244">
        <v>390.34</v>
      </c>
    </row>
    <row r="4498" spans="1:4" x14ac:dyDescent="0.25">
      <c r="A4498" s="243">
        <v>86876</v>
      </c>
      <c r="B4498" s="242" t="s">
        <v>11949</v>
      </c>
      <c r="C4498" s="242" t="s">
        <v>239</v>
      </c>
      <c r="D4498" s="244">
        <v>220.04</v>
      </c>
    </row>
    <row r="4499" spans="1:4" x14ac:dyDescent="0.25">
      <c r="A4499" s="243">
        <v>86877</v>
      </c>
      <c r="B4499" s="242" t="s">
        <v>11950</v>
      </c>
      <c r="C4499" s="242" t="s">
        <v>239</v>
      </c>
      <c r="D4499" s="244">
        <v>27.56</v>
      </c>
    </row>
    <row r="4500" spans="1:4" x14ac:dyDescent="0.25">
      <c r="A4500" s="243">
        <v>86878</v>
      </c>
      <c r="B4500" s="242" t="s">
        <v>11951</v>
      </c>
      <c r="C4500" s="242" t="s">
        <v>239</v>
      </c>
      <c r="D4500" s="244">
        <v>55.28</v>
      </c>
    </row>
    <row r="4501" spans="1:4" x14ac:dyDescent="0.25">
      <c r="A4501" s="243">
        <v>86879</v>
      </c>
      <c r="B4501" s="242" t="s">
        <v>11952</v>
      </c>
      <c r="C4501" s="242" t="s">
        <v>239</v>
      </c>
      <c r="D4501" s="244">
        <v>6.08</v>
      </c>
    </row>
    <row r="4502" spans="1:4" x14ac:dyDescent="0.25">
      <c r="A4502" s="243">
        <v>86880</v>
      </c>
      <c r="B4502" s="242" t="s">
        <v>11953</v>
      </c>
      <c r="C4502" s="242" t="s">
        <v>239</v>
      </c>
      <c r="D4502" s="244">
        <v>18.75</v>
      </c>
    </row>
    <row r="4503" spans="1:4" x14ac:dyDescent="0.25">
      <c r="A4503" s="243">
        <v>86881</v>
      </c>
      <c r="B4503" s="242" t="s">
        <v>11954</v>
      </c>
      <c r="C4503" s="242" t="s">
        <v>239</v>
      </c>
      <c r="D4503" s="244">
        <v>156.16999999999999</v>
      </c>
    </row>
    <row r="4504" spans="1:4" x14ac:dyDescent="0.25">
      <c r="A4504" s="243">
        <v>86882</v>
      </c>
      <c r="B4504" s="242" t="s">
        <v>11955</v>
      </c>
      <c r="C4504" s="242" t="s">
        <v>239</v>
      </c>
      <c r="D4504" s="244">
        <v>19.149999999999999</v>
      </c>
    </row>
    <row r="4505" spans="1:4" x14ac:dyDescent="0.25">
      <c r="A4505" s="243">
        <v>86883</v>
      </c>
      <c r="B4505" s="242" t="s">
        <v>11956</v>
      </c>
      <c r="C4505" s="242" t="s">
        <v>239</v>
      </c>
      <c r="D4505" s="244">
        <v>10.92</v>
      </c>
    </row>
    <row r="4506" spans="1:4" x14ac:dyDescent="0.25">
      <c r="A4506" s="243">
        <v>86884</v>
      </c>
      <c r="B4506" s="242" t="s">
        <v>11957</v>
      </c>
      <c r="C4506" s="242" t="s">
        <v>239</v>
      </c>
      <c r="D4506" s="244">
        <v>7.46</v>
      </c>
    </row>
    <row r="4507" spans="1:4" x14ac:dyDescent="0.25">
      <c r="A4507" s="243">
        <v>86885</v>
      </c>
      <c r="B4507" s="242" t="s">
        <v>11958</v>
      </c>
      <c r="C4507" s="242" t="s">
        <v>239</v>
      </c>
      <c r="D4507" s="244">
        <v>10.16</v>
      </c>
    </row>
    <row r="4508" spans="1:4" x14ac:dyDescent="0.25">
      <c r="A4508" s="243">
        <v>86886</v>
      </c>
      <c r="B4508" s="242" t="s">
        <v>11959</v>
      </c>
      <c r="C4508" s="242" t="s">
        <v>239</v>
      </c>
      <c r="D4508" s="244">
        <v>37.85</v>
      </c>
    </row>
    <row r="4509" spans="1:4" x14ac:dyDescent="0.25">
      <c r="A4509" s="243">
        <v>86887</v>
      </c>
      <c r="B4509" s="242" t="s">
        <v>11960</v>
      </c>
      <c r="C4509" s="242" t="s">
        <v>239</v>
      </c>
      <c r="D4509" s="244">
        <v>41.11</v>
      </c>
    </row>
    <row r="4510" spans="1:4" x14ac:dyDescent="0.25">
      <c r="A4510" s="243">
        <v>86888</v>
      </c>
      <c r="B4510" s="242" t="s">
        <v>11961</v>
      </c>
      <c r="C4510" s="242" t="s">
        <v>239</v>
      </c>
      <c r="D4510" s="244">
        <v>480.94</v>
      </c>
    </row>
    <row r="4511" spans="1:4" x14ac:dyDescent="0.25">
      <c r="A4511" s="243">
        <v>86889</v>
      </c>
      <c r="B4511" s="242" t="s">
        <v>11962</v>
      </c>
      <c r="C4511" s="242" t="s">
        <v>239</v>
      </c>
      <c r="D4511" s="244">
        <v>539.95000000000005</v>
      </c>
    </row>
    <row r="4512" spans="1:4" x14ac:dyDescent="0.25">
      <c r="A4512" s="243">
        <v>86893</v>
      </c>
      <c r="B4512" s="242" t="s">
        <v>11963</v>
      </c>
      <c r="C4512" s="242" t="s">
        <v>239</v>
      </c>
      <c r="D4512" s="244">
        <v>550.38</v>
      </c>
    </row>
    <row r="4513" spans="1:4" x14ac:dyDescent="0.25">
      <c r="A4513" s="243">
        <v>86894</v>
      </c>
      <c r="B4513" s="242" t="s">
        <v>11964</v>
      </c>
      <c r="C4513" s="242" t="s">
        <v>239</v>
      </c>
      <c r="D4513" s="244">
        <v>251.92</v>
      </c>
    </row>
    <row r="4514" spans="1:4" x14ac:dyDescent="0.25">
      <c r="A4514" s="243">
        <v>86895</v>
      </c>
      <c r="B4514" s="242" t="s">
        <v>11965</v>
      </c>
      <c r="C4514" s="242" t="s">
        <v>239</v>
      </c>
      <c r="D4514" s="244">
        <v>268.19</v>
      </c>
    </row>
    <row r="4515" spans="1:4" x14ac:dyDescent="0.25">
      <c r="A4515" s="243">
        <v>86899</v>
      </c>
      <c r="B4515" s="242" t="s">
        <v>11966</v>
      </c>
      <c r="C4515" s="242" t="s">
        <v>239</v>
      </c>
      <c r="D4515" s="244">
        <v>272.10000000000002</v>
      </c>
    </row>
    <row r="4516" spans="1:4" x14ac:dyDescent="0.25">
      <c r="A4516" s="243">
        <v>86900</v>
      </c>
      <c r="B4516" s="242" t="s">
        <v>11967</v>
      </c>
      <c r="C4516" s="242" t="s">
        <v>239</v>
      </c>
      <c r="D4516" s="244">
        <v>201.95</v>
      </c>
    </row>
    <row r="4517" spans="1:4" x14ac:dyDescent="0.25">
      <c r="A4517" s="243">
        <v>86901</v>
      </c>
      <c r="B4517" s="242" t="s">
        <v>11968</v>
      </c>
      <c r="C4517" s="242" t="s">
        <v>239</v>
      </c>
      <c r="D4517" s="244">
        <v>140.68</v>
      </c>
    </row>
    <row r="4518" spans="1:4" x14ac:dyDescent="0.25">
      <c r="A4518" s="243">
        <v>86902</v>
      </c>
      <c r="B4518" s="242" t="s">
        <v>11969</v>
      </c>
      <c r="C4518" s="242" t="s">
        <v>239</v>
      </c>
      <c r="D4518" s="244">
        <v>248.42</v>
      </c>
    </row>
    <row r="4519" spans="1:4" x14ac:dyDescent="0.25">
      <c r="A4519" s="243">
        <v>86903</v>
      </c>
      <c r="B4519" s="242" t="s">
        <v>11970</v>
      </c>
      <c r="C4519" s="242" t="s">
        <v>239</v>
      </c>
      <c r="D4519" s="244">
        <v>334.86</v>
      </c>
    </row>
    <row r="4520" spans="1:4" x14ac:dyDescent="0.25">
      <c r="A4520" s="243">
        <v>86904</v>
      </c>
      <c r="B4520" s="242" t="s">
        <v>11971</v>
      </c>
      <c r="C4520" s="242" t="s">
        <v>239</v>
      </c>
      <c r="D4520" s="244">
        <v>134.97</v>
      </c>
    </row>
    <row r="4521" spans="1:4" x14ac:dyDescent="0.25">
      <c r="A4521" s="243">
        <v>86905</v>
      </c>
      <c r="B4521" s="242" t="s">
        <v>11972</v>
      </c>
      <c r="C4521" s="242" t="s">
        <v>239</v>
      </c>
      <c r="D4521" s="244">
        <v>231.91</v>
      </c>
    </row>
    <row r="4522" spans="1:4" x14ac:dyDescent="0.25">
      <c r="A4522" s="243">
        <v>86906</v>
      </c>
      <c r="B4522" s="242" t="s">
        <v>11973</v>
      </c>
      <c r="C4522" s="242" t="s">
        <v>239</v>
      </c>
      <c r="D4522" s="244">
        <v>54.21</v>
      </c>
    </row>
    <row r="4523" spans="1:4" x14ac:dyDescent="0.25">
      <c r="A4523" s="243">
        <v>86908</v>
      </c>
      <c r="B4523" s="242" t="s">
        <v>11974</v>
      </c>
      <c r="C4523" s="242" t="s">
        <v>239</v>
      </c>
      <c r="D4523" s="244">
        <v>279.93</v>
      </c>
    </row>
    <row r="4524" spans="1:4" x14ac:dyDescent="0.25">
      <c r="A4524" s="243">
        <v>86909</v>
      </c>
      <c r="B4524" s="242" t="s">
        <v>11975</v>
      </c>
      <c r="C4524" s="242" t="s">
        <v>239</v>
      </c>
      <c r="D4524" s="244">
        <v>108.62</v>
      </c>
    </row>
    <row r="4525" spans="1:4" x14ac:dyDescent="0.25">
      <c r="A4525" s="243">
        <v>86910</v>
      </c>
      <c r="B4525" s="242" t="s">
        <v>11976</v>
      </c>
      <c r="C4525" s="242" t="s">
        <v>239</v>
      </c>
      <c r="D4525" s="244">
        <v>102.76</v>
      </c>
    </row>
    <row r="4526" spans="1:4" x14ac:dyDescent="0.25">
      <c r="A4526" s="243">
        <v>86911</v>
      </c>
      <c r="B4526" s="242" t="s">
        <v>11977</v>
      </c>
      <c r="C4526" s="242" t="s">
        <v>239</v>
      </c>
      <c r="D4526" s="244">
        <v>45.72</v>
      </c>
    </row>
    <row r="4527" spans="1:4" x14ac:dyDescent="0.25">
      <c r="A4527" s="243">
        <v>86913</v>
      </c>
      <c r="B4527" s="242" t="s">
        <v>11978</v>
      </c>
      <c r="C4527" s="242" t="s">
        <v>239</v>
      </c>
      <c r="D4527" s="244">
        <v>19.91</v>
      </c>
    </row>
    <row r="4528" spans="1:4" x14ac:dyDescent="0.25">
      <c r="A4528" s="243">
        <v>86914</v>
      </c>
      <c r="B4528" s="242" t="s">
        <v>11979</v>
      </c>
      <c r="C4528" s="242" t="s">
        <v>239</v>
      </c>
      <c r="D4528" s="244">
        <v>41.45</v>
      </c>
    </row>
    <row r="4529" spans="1:4" x14ac:dyDescent="0.25">
      <c r="A4529" s="243">
        <v>86915</v>
      </c>
      <c r="B4529" s="242" t="s">
        <v>11980</v>
      </c>
      <c r="C4529" s="242" t="s">
        <v>239</v>
      </c>
      <c r="D4529" s="244">
        <v>91.67</v>
      </c>
    </row>
    <row r="4530" spans="1:4" x14ac:dyDescent="0.25">
      <c r="A4530" s="243">
        <v>86916</v>
      </c>
      <c r="B4530" s="242" t="s">
        <v>11981</v>
      </c>
      <c r="C4530" s="242" t="s">
        <v>239</v>
      </c>
      <c r="D4530" s="244">
        <v>33.17</v>
      </c>
    </row>
    <row r="4531" spans="1:4" x14ac:dyDescent="0.25">
      <c r="A4531" s="243">
        <v>86919</v>
      </c>
      <c r="B4531" s="242" t="s">
        <v>11982</v>
      </c>
      <c r="C4531" s="242" t="s">
        <v>239</v>
      </c>
      <c r="D4531" s="244">
        <v>879.74</v>
      </c>
    </row>
    <row r="4532" spans="1:4" x14ac:dyDescent="0.25">
      <c r="A4532" s="243">
        <v>86920</v>
      </c>
      <c r="B4532" s="242" t="s">
        <v>11983</v>
      </c>
      <c r="C4532" s="242" t="s">
        <v>239</v>
      </c>
      <c r="D4532" s="244">
        <v>836.72</v>
      </c>
    </row>
    <row r="4533" spans="1:4" x14ac:dyDescent="0.25">
      <c r="A4533" s="243">
        <v>86921</v>
      </c>
      <c r="B4533" s="242" t="s">
        <v>11984</v>
      </c>
      <c r="C4533" s="242" t="s">
        <v>239</v>
      </c>
      <c r="D4533" s="244">
        <v>849.98</v>
      </c>
    </row>
    <row r="4534" spans="1:4" x14ac:dyDescent="0.25">
      <c r="A4534" s="243">
        <v>86922</v>
      </c>
      <c r="B4534" s="242" t="s">
        <v>11985</v>
      </c>
      <c r="C4534" s="242" t="s">
        <v>239</v>
      </c>
      <c r="D4534" s="244">
        <v>717.18</v>
      </c>
    </row>
    <row r="4535" spans="1:4" x14ac:dyDescent="0.25">
      <c r="A4535" s="243">
        <v>86923</v>
      </c>
      <c r="B4535" s="242" t="s">
        <v>11986</v>
      </c>
      <c r="C4535" s="242" t="s">
        <v>239</v>
      </c>
      <c r="D4535" s="244">
        <v>537.14</v>
      </c>
    </row>
    <row r="4536" spans="1:4" x14ac:dyDescent="0.25">
      <c r="A4536" s="243">
        <v>86924</v>
      </c>
      <c r="B4536" s="242" t="s">
        <v>11987</v>
      </c>
      <c r="C4536" s="242" t="s">
        <v>239</v>
      </c>
      <c r="D4536" s="244">
        <v>550.4</v>
      </c>
    </row>
    <row r="4537" spans="1:4" x14ac:dyDescent="0.25">
      <c r="A4537" s="243">
        <v>86925</v>
      </c>
      <c r="B4537" s="242" t="s">
        <v>11988</v>
      </c>
      <c r="C4537" s="242" t="s">
        <v>239</v>
      </c>
      <c r="D4537" s="244">
        <v>427.25</v>
      </c>
    </row>
    <row r="4538" spans="1:4" x14ac:dyDescent="0.25">
      <c r="A4538" s="243">
        <v>86926</v>
      </c>
      <c r="B4538" s="242" t="s">
        <v>11989</v>
      </c>
      <c r="C4538" s="242" t="s">
        <v>239</v>
      </c>
      <c r="D4538" s="244">
        <v>440.51</v>
      </c>
    </row>
    <row r="4539" spans="1:4" x14ac:dyDescent="0.25">
      <c r="A4539" s="243">
        <v>86927</v>
      </c>
      <c r="B4539" s="242" t="s">
        <v>11990</v>
      </c>
      <c r="C4539" s="242" t="s">
        <v>239</v>
      </c>
      <c r="D4539" s="244">
        <v>265.18</v>
      </c>
    </row>
    <row r="4540" spans="1:4" x14ac:dyDescent="0.25">
      <c r="A4540" s="243">
        <v>86928</v>
      </c>
      <c r="B4540" s="242" t="s">
        <v>11991</v>
      </c>
      <c r="C4540" s="242" t="s">
        <v>239</v>
      </c>
      <c r="D4540" s="244">
        <v>278.44</v>
      </c>
    </row>
    <row r="4541" spans="1:4" x14ac:dyDescent="0.25">
      <c r="A4541" s="243">
        <v>86929</v>
      </c>
      <c r="B4541" s="242" t="s">
        <v>11992</v>
      </c>
      <c r="C4541" s="242" t="s">
        <v>239</v>
      </c>
      <c r="D4541" s="244">
        <v>256.95</v>
      </c>
    </row>
    <row r="4542" spans="1:4" x14ac:dyDescent="0.25">
      <c r="A4542" s="243">
        <v>86930</v>
      </c>
      <c r="B4542" s="242" t="s">
        <v>11993</v>
      </c>
      <c r="C4542" s="242" t="s">
        <v>239</v>
      </c>
      <c r="D4542" s="244">
        <v>270.20999999999998</v>
      </c>
    </row>
    <row r="4543" spans="1:4" x14ac:dyDescent="0.25">
      <c r="A4543" s="243">
        <v>86931</v>
      </c>
      <c r="B4543" s="242" t="s">
        <v>11994</v>
      </c>
      <c r="C4543" s="242" t="s">
        <v>239</v>
      </c>
      <c r="D4543" s="244">
        <v>491.1</v>
      </c>
    </row>
    <row r="4544" spans="1:4" x14ac:dyDescent="0.25">
      <c r="A4544" s="243">
        <v>86932</v>
      </c>
      <c r="B4544" s="242" t="s">
        <v>11995</v>
      </c>
      <c r="C4544" s="242" t="s">
        <v>239</v>
      </c>
      <c r="D4544" s="244">
        <v>522.04999999999995</v>
      </c>
    </row>
    <row r="4545" spans="1:4" x14ac:dyDescent="0.25">
      <c r="A4545" s="243">
        <v>86933</v>
      </c>
      <c r="B4545" s="242" t="s">
        <v>11996</v>
      </c>
      <c r="C4545" s="242" t="s">
        <v>239</v>
      </c>
      <c r="D4545" s="244">
        <v>335.54</v>
      </c>
    </row>
    <row r="4546" spans="1:4" x14ac:dyDescent="0.25">
      <c r="A4546" s="243">
        <v>86934</v>
      </c>
      <c r="B4546" s="242" t="s">
        <v>11997</v>
      </c>
      <c r="C4546" s="242" t="s">
        <v>239</v>
      </c>
      <c r="D4546" s="244">
        <v>327.31</v>
      </c>
    </row>
    <row r="4547" spans="1:4" x14ac:dyDescent="0.25">
      <c r="A4547" s="243">
        <v>86935</v>
      </c>
      <c r="B4547" s="242" t="s">
        <v>11998</v>
      </c>
      <c r="C4547" s="242" t="s">
        <v>239</v>
      </c>
      <c r="D4547" s="244">
        <v>268.14999999999998</v>
      </c>
    </row>
    <row r="4548" spans="1:4" x14ac:dyDescent="0.25">
      <c r="A4548" s="243">
        <v>86936</v>
      </c>
      <c r="B4548" s="242" t="s">
        <v>11999</v>
      </c>
      <c r="C4548" s="242" t="s">
        <v>239</v>
      </c>
      <c r="D4548" s="244">
        <v>413.4</v>
      </c>
    </row>
    <row r="4549" spans="1:4" x14ac:dyDescent="0.25">
      <c r="A4549" s="243">
        <v>86937</v>
      </c>
      <c r="B4549" s="242" t="s">
        <v>12000</v>
      </c>
      <c r="C4549" s="242" t="s">
        <v>239</v>
      </c>
      <c r="D4549" s="244">
        <v>179.16</v>
      </c>
    </row>
    <row r="4550" spans="1:4" x14ac:dyDescent="0.25">
      <c r="A4550" s="243">
        <v>86938</v>
      </c>
      <c r="B4550" s="242" t="s">
        <v>12001</v>
      </c>
      <c r="C4550" s="242" t="s">
        <v>239</v>
      </c>
      <c r="D4550" s="244">
        <v>324.41000000000003</v>
      </c>
    </row>
    <row r="4551" spans="1:4" x14ac:dyDescent="0.25">
      <c r="A4551" s="243">
        <v>86939</v>
      </c>
      <c r="B4551" s="242" t="s">
        <v>12002</v>
      </c>
      <c r="C4551" s="242" t="s">
        <v>239</v>
      </c>
      <c r="D4551" s="244">
        <v>327.08999999999997</v>
      </c>
    </row>
    <row r="4552" spans="1:4" x14ac:dyDescent="0.25">
      <c r="A4552" s="243">
        <v>86940</v>
      </c>
      <c r="B4552" s="242" t="s">
        <v>12003</v>
      </c>
      <c r="C4552" s="242" t="s">
        <v>239</v>
      </c>
      <c r="D4552" s="244">
        <v>832.72</v>
      </c>
    </row>
    <row r="4553" spans="1:4" x14ac:dyDescent="0.25">
      <c r="A4553" s="243">
        <v>86941</v>
      </c>
      <c r="B4553" s="242" t="s">
        <v>12004</v>
      </c>
      <c r="C4553" s="242" t="s">
        <v>239</v>
      </c>
      <c r="D4553" s="244">
        <v>651.37</v>
      </c>
    </row>
    <row r="4554" spans="1:4" x14ac:dyDescent="0.25">
      <c r="A4554" s="243">
        <v>86942</v>
      </c>
      <c r="B4554" s="242" t="s">
        <v>12005</v>
      </c>
      <c r="C4554" s="242" t="s">
        <v>239</v>
      </c>
      <c r="D4554" s="244">
        <v>221.87</v>
      </c>
    </row>
    <row r="4555" spans="1:4" x14ac:dyDescent="0.25">
      <c r="A4555" s="243">
        <v>86943</v>
      </c>
      <c r="B4555" s="242" t="s">
        <v>12006</v>
      </c>
      <c r="C4555" s="242" t="s">
        <v>239</v>
      </c>
      <c r="D4555" s="244">
        <v>213.64</v>
      </c>
    </row>
    <row r="4556" spans="1:4" x14ac:dyDescent="0.25">
      <c r="A4556" s="243">
        <v>86947</v>
      </c>
      <c r="B4556" s="242" t="s">
        <v>12007</v>
      </c>
      <c r="C4556" s="242" t="s">
        <v>239</v>
      </c>
      <c r="D4556" s="244">
        <v>910.64</v>
      </c>
    </row>
    <row r="4557" spans="1:4" x14ac:dyDescent="0.25">
      <c r="A4557" s="243">
        <v>93396</v>
      </c>
      <c r="B4557" s="242" t="s">
        <v>12008</v>
      </c>
      <c r="C4557" s="242" t="s">
        <v>239</v>
      </c>
      <c r="D4557" s="244">
        <v>509.02</v>
      </c>
    </row>
    <row r="4558" spans="1:4" x14ac:dyDescent="0.25">
      <c r="A4558" s="243">
        <v>93441</v>
      </c>
      <c r="B4558" s="242" t="s">
        <v>12009</v>
      </c>
      <c r="C4558" s="242" t="s">
        <v>239</v>
      </c>
      <c r="D4558" s="244">
        <v>861.28</v>
      </c>
    </row>
    <row r="4559" spans="1:4" x14ac:dyDescent="0.25">
      <c r="A4559" s="243">
        <v>93442</v>
      </c>
      <c r="B4559" s="242" t="s">
        <v>12010</v>
      </c>
      <c r="C4559" s="242" t="s">
        <v>239</v>
      </c>
      <c r="D4559" s="245">
        <v>1079.8599999999999</v>
      </c>
    </row>
    <row r="4560" spans="1:4" x14ac:dyDescent="0.25">
      <c r="A4560" s="243">
        <v>95469</v>
      </c>
      <c r="B4560" s="242" t="s">
        <v>12011</v>
      </c>
      <c r="C4560" s="242" t="s">
        <v>239</v>
      </c>
      <c r="D4560" s="244">
        <v>208.93</v>
      </c>
    </row>
    <row r="4561" spans="1:4" x14ac:dyDescent="0.25">
      <c r="A4561" s="243">
        <v>95470</v>
      </c>
      <c r="B4561" s="242" t="s">
        <v>3026</v>
      </c>
      <c r="C4561" s="242" t="s">
        <v>239</v>
      </c>
      <c r="D4561" s="244">
        <v>216.49</v>
      </c>
    </row>
    <row r="4562" spans="1:4" x14ac:dyDescent="0.25">
      <c r="A4562" s="243">
        <v>95471</v>
      </c>
      <c r="B4562" s="242" t="s">
        <v>12012</v>
      </c>
      <c r="C4562" s="242" t="s">
        <v>239</v>
      </c>
      <c r="D4562" s="244">
        <v>858.59</v>
      </c>
    </row>
    <row r="4563" spans="1:4" x14ac:dyDescent="0.25">
      <c r="A4563" s="243">
        <v>95472</v>
      </c>
      <c r="B4563" s="242" t="s">
        <v>12013</v>
      </c>
      <c r="C4563" s="242" t="s">
        <v>239</v>
      </c>
      <c r="D4563" s="244">
        <v>866.15</v>
      </c>
    </row>
    <row r="4564" spans="1:4" x14ac:dyDescent="0.25">
      <c r="A4564" s="243">
        <v>95542</v>
      </c>
      <c r="B4564" s="242" t="s">
        <v>12014</v>
      </c>
      <c r="C4564" s="242" t="s">
        <v>239</v>
      </c>
      <c r="D4564" s="244">
        <v>28.91</v>
      </c>
    </row>
    <row r="4565" spans="1:4" x14ac:dyDescent="0.25">
      <c r="A4565" s="243">
        <v>95543</v>
      </c>
      <c r="B4565" s="242" t="s">
        <v>12015</v>
      </c>
      <c r="C4565" s="242" t="s">
        <v>239</v>
      </c>
      <c r="D4565" s="244">
        <v>48.12</v>
      </c>
    </row>
    <row r="4566" spans="1:4" x14ac:dyDescent="0.25">
      <c r="A4566" s="243">
        <v>95544</v>
      </c>
      <c r="B4566" s="242" t="s">
        <v>12016</v>
      </c>
      <c r="C4566" s="242" t="s">
        <v>239</v>
      </c>
      <c r="D4566" s="244">
        <v>35.69</v>
      </c>
    </row>
    <row r="4567" spans="1:4" x14ac:dyDescent="0.25">
      <c r="A4567" s="243">
        <v>95545</v>
      </c>
      <c r="B4567" s="242" t="s">
        <v>12017</v>
      </c>
      <c r="C4567" s="242" t="s">
        <v>239</v>
      </c>
      <c r="D4567" s="244">
        <v>34.97</v>
      </c>
    </row>
    <row r="4568" spans="1:4" x14ac:dyDescent="0.25">
      <c r="A4568" s="243">
        <v>95546</v>
      </c>
      <c r="B4568" s="242" t="s">
        <v>12018</v>
      </c>
      <c r="C4568" s="242" t="s">
        <v>239</v>
      </c>
      <c r="D4568" s="244">
        <v>115.68</v>
      </c>
    </row>
    <row r="4569" spans="1:4" x14ac:dyDescent="0.25">
      <c r="A4569" s="243">
        <v>95547</v>
      </c>
      <c r="B4569" s="242" t="s">
        <v>12019</v>
      </c>
      <c r="C4569" s="242" t="s">
        <v>239</v>
      </c>
      <c r="D4569" s="244">
        <v>89.42</v>
      </c>
    </row>
    <row r="4570" spans="1:4" x14ac:dyDescent="0.25">
      <c r="A4570" s="243">
        <v>100848</v>
      </c>
      <c r="B4570" s="242" t="s">
        <v>12020</v>
      </c>
      <c r="C4570" s="242" t="s">
        <v>239</v>
      </c>
      <c r="D4570" s="244">
        <v>408.68</v>
      </c>
    </row>
    <row r="4571" spans="1:4" x14ac:dyDescent="0.25">
      <c r="A4571" s="243">
        <v>100849</v>
      </c>
      <c r="B4571" s="242" t="s">
        <v>12021</v>
      </c>
      <c r="C4571" s="242" t="s">
        <v>239</v>
      </c>
      <c r="D4571" s="244">
        <v>39.130000000000003</v>
      </c>
    </row>
    <row r="4572" spans="1:4" x14ac:dyDescent="0.25">
      <c r="A4572" s="243">
        <v>100851</v>
      </c>
      <c r="B4572" s="242" t="s">
        <v>12022</v>
      </c>
      <c r="C4572" s="242" t="s">
        <v>239</v>
      </c>
      <c r="D4572" s="244">
        <v>79.459999999999994</v>
      </c>
    </row>
    <row r="4573" spans="1:4" x14ac:dyDescent="0.25">
      <c r="A4573" s="243">
        <v>100852</v>
      </c>
      <c r="B4573" s="242" t="s">
        <v>12023</v>
      </c>
      <c r="C4573" s="242" t="s">
        <v>239</v>
      </c>
      <c r="D4573" s="244">
        <v>221.67</v>
      </c>
    </row>
    <row r="4574" spans="1:4" x14ac:dyDescent="0.25">
      <c r="A4574" s="243">
        <v>100854</v>
      </c>
      <c r="B4574" s="242" t="s">
        <v>12024</v>
      </c>
      <c r="C4574" s="242" t="s">
        <v>239</v>
      </c>
      <c r="D4574" s="244">
        <v>688.7</v>
      </c>
    </row>
    <row r="4575" spans="1:4" x14ac:dyDescent="0.25">
      <c r="A4575" s="243">
        <v>100855</v>
      </c>
      <c r="B4575" s="242" t="s">
        <v>12025</v>
      </c>
      <c r="C4575" s="242" t="s">
        <v>239</v>
      </c>
      <c r="D4575" s="244">
        <v>34.97</v>
      </c>
    </row>
    <row r="4576" spans="1:4" x14ac:dyDescent="0.25">
      <c r="A4576" s="243">
        <v>100856</v>
      </c>
      <c r="B4576" s="242" t="s">
        <v>12026</v>
      </c>
      <c r="C4576" s="242" t="s">
        <v>239</v>
      </c>
      <c r="D4576" s="244">
        <v>25.59</v>
      </c>
    </row>
    <row r="4577" spans="1:4" x14ac:dyDescent="0.25">
      <c r="A4577" s="243">
        <v>100857</v>
      </c>
      <c r="B4577" s="242" t="s">
        <v>12027</v>
      </c>
      <c r="C4577" s="242" t="s">
        <v>239</v>
      </c>
      <c r="D4577" s="244">
        <v>257.48</v>
      </c>
    </row>
    <row r="4578" spans="1:4" x14ac:dyDescent="0.25">
      <c r="A4578" s="243">
        <v>100858</v>
      </c>
      <c r="B4578" s="242" t="s">
        <v>12028</v>
      </c>
      <c r="C4578" s="242" t="s">
        <v>239</v>
      </c>
      <c r="D4578" s="244">
        <v>540.16999999999996</v>
      </c>
    </row>
    <row r="4579" spans="1:4" x14ac:dyDescent="0.25">
      <c r="A4579" s="243">
        <v>100860</v>
      </c>
      <c r="B4579" s="242" t="s">
        <v>12029</v>
      </c>
      <c r="C4579" s="242" t="s">
        <v>239</v>
      </c>
      <c r="D4579" s="244">
        <v>78.7</v>
      </c>
    </row>
    <row r="4580" spans="1:4" x14ac:dyDescent="0.25">
      <c r="A4580" s="243">
        <v>100861</v>
      </c>
      <c r="B4580" s="242" t="s">
        <v>12030</v>
      </c>
      <c r="C4580" s="242" t="s">
        <v>239</v>
      </c>
      <c r="D4580" s="244">
        <v>32.97</v>
      </c>
    </row>
    <row r="4581" spans="1:4" x14ac:dyDescent="0.25">
      <c r="A4581" s="243">
        <v>100862</v>
      </c>
      <c r="B4581" s="242" t="s">
        <v>12031</v>
      </c>
      <c r="C4581" s="242" t="s">
        <v>239</v>
      </c>
      <c r="D4581" s="244">
        <v>37.11</v>
      </c>
    </row>
    <row r="4582" spans="1:4" x14ac:dyDescent="0.25">
      <c r="A4582" s="243">
        <v>100863</v>
      </c>
      <c r="B4582" s="242" t="s">
        <v>12032</v>
      </c>
      <c r="C4582" s="242" t="s">
        <v>239</v>
      </c>
      <c r="D4582" s="244">
        <v>576.82000000000005</v>
      </c>
    </row>
    <row r="4583" spans="1:4" x14ac:dyDescent="0.25">
      <c r="A4583" s="243">
        <v>100864</v>
      </c>
      <c r="B4583" s="242" t="s">
        <v>12033</v>
      </c>
      <c r="C4583" s="242" t="s">
        <v>239</v>
      </c>
      <c r="D4583" s="244">
        <v>645.07000000000005</v>
      </c>
    </row>
    <row r="4584" spans="1:4" x14ac:dyDescent="0.25">
      <c r="A4584" s="243">
        <v>100865</v>
      </c>
      <c r="B4584" s="242" t="s">
        <v>12034</v>
      </c>
      <c r="C4584" s="242" t="s">
        <v>239</v>
      </c>
      <c r="D4584" s="244">
        <v>624.91</v>
      </c>
    </row>
    <row r="4585" spans="1:4" x14ac:dyDescent="0.25">
      <c r="A4585" s="243">
        <v>100866</v>
      </c>
      <c r="B4585" s="242" t="s">
        <v>12035</v>
      </c>
      <c r="C4585" s="242" t="s">
        <v>239</v>
      </c>
      <c r="D4585" s="244">
        <v>279.89</v>
      </c>
    </row>
    <row r="4586" spans="1:4" x14ac:dyDescent="0.25">
      <c r="A4586" s="243">
        <v>100867</v>
      </c>
      <c r="B4586" s="242" t="s">
        <v>12036</v>
      </c>
      <c r="C4586" s="242" t="s">
        <v>239</v>
      </c>
      <c r="D4586" s="244">
        <v>302.39</v>
      </c>
    </row>
    <row r="4587" spans="1:4" x14ac:dyDescent="0.25">
      <c r="A4587" s="243">
        <v>100868</v>
      </c>
      <c r="B4587" s="242" t="s">
        <v>12037</v>
      </c>
      <c r="C4587" s="242" t="s">
        <v>239</v>
      </c>
      <c r="D4587" s="244">
        <v>317.37</v>
      </c>
    </row>
    <row r="4588" spans="1:4" x14ac:dyDescent="0.25">
      <c r="A4588" s="243">
        <v>100869</v>
      </c>
      <c r="B4588" s="242" t="s">
        <v>12038</v>
      </c>
      <c r="C4588" s="242" t="s">
        <v>239</v>
      </c>
      <c r="D4588" s="244">
        <v>328.86</v>
      </c>
    </row>
    <row r="4589" spans="1:4" x14ac:dyDescent="0.25">
      <c r="A4589" s="243">
        <v>100870</v>
      </c>
      <c r="B4589" s="242" t="s">
        <v>12039</v>
      </c>
      <c r="C4589" s="242" t="s">
        <v>239</v>
      </c>
      <c r="D4589" s="244">
        <v>196.46</v>
      </c>
    </row>
    <row r="4590" spans="1:4" x14ac:dyDescent="0.25">
      <c r="A4590" s="243">
        <v>100871</v>
      </c>
      <c r="B4590" s="242" t="s">
        <v>12040</v>
      </c>
      <c r="C4590" s="242" t="s">
        <v>239</v>
      </c>
      <c r="D4590" s="244">
        <v>214.07</v>
      </c>
    </row>
    <row r="4591" spans="1:4" x14ac:dyDescent="0.25">
      <c r="A4591" s="243">
        <v>100872</v>
      </c>
      <c r="B4591" s="242" t="s">
        <v>12041</v>
      </c>
      <c r="C4591" s="242" t="s">
        <v>239</v>
      </c>
      <c r="D4591" s="244">
        <v>225.32</v>
      </c>
    </row>
    <row r="4592" spans="1:4" x14ac:dyDescent="0.25">
      <c r="A4592" s="243">
        <v>100873</v>
      </c>
      <c r="B4592" s="242" t="s">
        <v>12042</v>
      </c>
      <c r="C4592" s="242" t="s">
        <v>239</v>
      </c>
      <c r="D4592" s="244">
        <v>232.34</v>
      </c>
    </row>
    <row r="4593" spans="1:4" x14ac:dyDescent="0.25">
      <c r="A4593" s="243">
        <v>100874</v>
      </c>
      <c r="B4593" s="242" t="s">
        <v>12043</v>
      </c>
      <c r="C4593" s="242" t="s">
        <v>239</v>
      </c>
      <c r="D4593" s="244">
        <v>279.89</v>
      </c>
    </row>
    <row r="4594" spans="1:4" x14ac:dyDescent="0.25">
      <c r="A4594" s="243">
        <v>100875</v>
      </c>
      <c r="B4594" s="242" t="s">
        <v>12044</v>
      </c>
      <c r="C4594" s="242" t="s">
        <v>239</v>
      </c>
      <c r="D4594" s="245">
        <v>1145.47</v>
      </c>
    </row>
    <row r="4595" spans="1:4" x14ac:dyDescent="0.25">
      <c r="A4595" s="243">
        <v>98052</v>
      </c>
      <c r="B4595" s="242" t="s">
        <v>12045</v>
      </c>
      <c r="C4595" s="242" t="s">
        <v>239</v>
      </c>
      <c r="D4595" s="245">
        <v>1815.84</v>
      </c>
    </row>
    <row r="4596" spans="1:4" x14ac:dyDescent="0.25">
      <c r="A4596" s="243">
        <v>98053</v>
      </c>
      <c r="B4596" s="242" t="s">
        <v>12046</v>
      </c>
      <c r="C4596" s="242" t="s">
        <v>239</v>
      </c>
      <c r="D4596" s="245">
        <v>2490.86</v>
      </c>
    </row>
    <row r="4597" spans="1:4" x14ac:dyDescent="0.25">
      <c r="A4597" s="243">
        <v>98054</v>
      </c>
      <c r="B4597" s="242" t="s">
        <v>12047</v>
      </c>
      <c r="C4597" s="242" t="s">
        <v>239</v>
      </c>
      <c r="D4597" s="245">
        <v>4080.85</v>
      </c>
    </row>
    <row r="4598" spans="1:4" x14ac:dyDescent="0.25">
      <c r="A4598" s="243">
        <v>98055</v>
      </c>
      <c r="B4598" s="242" t="s">
        <v>12048</v>
      </c>
      <c r="C4598" s="242" t="s">
        <v>239</v>
      </c>
      <c r="D4598" s="245">
        <v>5526.26</v>
      </c>
    </row>
    <row r="4599" spans="1:4" x14ac:dyDescent="0.25">
      <c r="A4599" s="243">
        <v>98056</v>
      </c>
      <c r="B4599" s="242" t="s">
        <v>12049</v>
      </c>
      <c r="C4599" s="242" t="s">
        <v>239</v>
      </c>
      <c r="D4599" s="245">
        <v>6463.12</v>
      </c>
    </row>
    <row r="4600" spans="1:4" x14ac:dyDescent="0.25">
      <c r="A4600" s="243">
        <v>98057</v>
      </c>
      <c r="B4600" s="242" t="s">
        <v>12050</v>
      </c>
      <c r="C4600" s="242" t="s">
        <v>239</v>
      </c>
      <c r="D4600" s="245">
        <v>7637.3</v>
      </c>
    </row>
    <row r="4601" spans="1:4" x14ac:dyDescent="0.25">
      <c r="A4601" s="243">
        <v>98058</v>
      </c>
      <c r="B4601" s="242" t="s">
        <v>12051</v>
      </c>
      <c r="C4601" s="242" t="s">
        <v>239</v>
      </c>
      <c r="D4601" s="245">
        <v>1517.36</v>
      </c>
    </row>
    <row r="4602" spans="1:4" x14ac:dyDescent="0.25">
      <c r="A4602" s="243">
        <v>98059</v>
      </c>
      <c r="B4602" s="242" t="s">
        <v>12052</v>
      </c>
      <c r="C4602" s="242" t="s">
        <v>239</v>
      </c>
      <c r="D4602" s="245">
        <v>3308.08</v>
      </c>
    </row>
    <row r="4603" spans="1:4" x14ac:dyDescent="0.25">
      <c r="A4603" s="243">
        <v>98060</v>
      </c>
      <c r="B4603" s="242" t="s">
        <v>12053</v>
      </c>
      <c r="C4603" s="242" t="s">
        <v>239</v>
      </c>
      <c r="D4603" s="245">
        <v>4589.79</v>
      </c>
    </row>
    <row r="4604" spans="1:4" x14ac:dyDescent="0.25">
      <c r="A4604" s="243">
        <v>98061</v>
      </c>
      <c r="B4604" s="242" t="s">
        <v>12054</v>
      </c>
      <c r="C4604" s="242" t="s">
        <v>239</v>
      </c>
      <c r="D4604" s="245">
        <v>6365.2</v>
      </c>
    </row>
    <row r="4605" spans="1:4" x14ac:dyDescent="0.25">
      <c r="A4605" s="243">
        <v>98062</v>
      </c>
      <c r="B4605" s="242" t="s">
        <v>12055</v>
      </c>
      <c r="C4605" s="242" t="s">
        <v>239</v>
      </c>
      <c r="D4605" s="245">
        <v>2580.09</v>
      </c>
    </row>
    <row r="4606" spans="1:4" x14ac:dyDescent="0.25">
      <c r="A4606" s="243">
        <v>98063</v>
      </c>
      <c r="B4606" s="242" t="s">
        <v>12056</v>
      </c>
      <c r="C4606" s="242" t="s">
        <v>239</v>
      </c>
      <c r="D4606" s="245">
        <v>3937.1</v>
      </c>
    </row>
    <row r="4607" spans="1:4" x14ac:dyDescent="0.25">
      <c r="A4607" s="243">
        <v>98064</v>
      </c>
      <c r="B4607" s="242" t="s">
        <v>12057</v>
      </c>
      <c r="C4607" s="242" t="s">
        <v>239</v>
      </c>
      <c r="D4607" s="245">
        <v>4559.33</v>
      </c>
    </row>
    <row r="4608" spans="1:4" x14ac:dyDescent="0.25">
      <c r="A4608" s="243">
        <v>98065</v>
      </c>
      <c r="B4608" s="242" t="s">
        <v>12058</v>
      </c>
      <c r="C4608" s="242" t="s">
        <v>239</v>
      </c>
      <c r="D4608" s="245">
        <v>6334.14</v>
      </c>
    </row>
    <row r="4609" spans="1:4" x14ac:dyDescent="0.25">
      <c r="A4609" s="243">
        <v>98066</v>
      </c>
      <c r="B4609" s="242" t="s">
        <v>12059</v>
      </c>
      <c r="C4609" s="242" t="s">
        <v>239</v>
      </c>
      <c r="D4609" s="245">
        <v>4699.09</v>
      </c>
    </row>
    <row r="4610" spans="1:4" x14ac:dyDescent="0.25">
      <c r="A4610" s="243">
        <v>98067</v>
      </c>
      <c r="B4610" s="242" t="s">
        <v>12060</v>
      </c>
      <c r="C4610" s="242" t="s">
        <v>239</v>
      </c>
      <c r="D4610" s="245">
        <v>6280.07</v>
      </c>
    </row>
    <row r="4611" spans="1:4" x14ac:dyDescent="0.25">
      <c r="A4611" s="243">
        <v>98068</v>
      </c>
      <c r="B4611" s="242" t="s">
        <v>12061</v>
      </c>
      <c r="C4611" s="242" t="s">
        <v>239</v>
      </c>
      <c r="D4611" s="245">
        <v>8872.1</v>
      </c>
    </row>
    <row r="4612" spans="1:4" x14ac:dyDescent="0.25">
      <c r="A4612" s="243">
        <v>98069</v>
      </c>
      <c r="B4612" s="242" t="s">
        <v>12062</v>
      </c>
      <c r="C4612" s="242" t="s">
        <v>239</v>
      </c>
      <c r="D4612" s="245">
        <v>11835.38</v>
      </c>
    </row>
    <row r="4613" spans="1:4" x14ac:dyDescent="0.25">
      <c r="A4613" s="243">
        <v>98070</v>
      </c>
      <c r="B4613" s="242" t="s">
        <v>12063</v>
      </c>
      <c r="C4613" s="242" t="s">
        <v>239</v>
      </c>
      <c r="D4613" s="245">
        <v>13602.63</v>
      </c>
    </row>
    <row r="4614" spans="1:4" x14ac:dyDescent="0.25">
      <c r="A4614" s="243">
        <v>98071</v>
      </c>
      <c r="B4614" s="242" t="s">
        <v>12064</v>
      </c>
      <c r="C4614" s="242" t="s">
        <v>239</v>
      </c>
      <c r="D4614" s="245">
        <v>15021.67</v>
      </c>
    </row>
    <row r="4615" spans="1:4" x14ac:dyDescent="0.25">
      <c r="A4615" s="243">
        <v>98072</v>
      </c>
      <c r="B4615" s="242" t="s">
        <v>12065</v>
      </c>
      <c r="C4615" s="242" t="s">
        <v>239</v>
      </c>
      <c r="D4615" s="245">
        <v>3864.4</v>
      </c>
    </row>
    <row r="4616" spans="1:4" x14ac:dyDescent="0.25">
      <c r="A4616" s="243">
        <v>98073</v>
      </c>
      <c r="B4616" s="242" t="s">
        <v>12066</v>
      </c>
      <c r="C4616" s="242" t="s">
        <v>239</v>
      </c>
      <c r="D4616" s="245">
        <v>5961.94</v>
      </c>
    </row>
    <row r="4617" spans="1:4" x14ac:dyDescent="0.25">
      <c r="A4617" s="243">
        <v>98074</v>
      </c>
      <c r="B4617" s="242" t="s">
        <v>12067</v>
      </c>
      <c r="C4617" s="242" t="s">
        <v>239</v>
      </c>
      <c r="D4617" s="245">
        <v>9148.1299999999992</v>
      </c>
    </row>
    <row r="4618" spans="1:4" x14ac:dyDescent="0.25">
      <c r="A4618" s="243">
        <v>98075</v>
      </c>
      <c r="B4618" s="242" t="s">
        <v>12068</v>
      </c>
      <c r="C4618" s="242" t="s">
        <v>239</v>
      </c>
      <c r="D4618" s="245">
        <v>11840.03</v>
      </c>
    </row>
    <row r="4619" spans="1:4" x14ac:dyDescent="0.25">
      <c r="A4619" s="243">
        <v>98076</v>
      </c>
      <c r="B4619" s="242" t="s">
        <v>12069</v>
      </c>
      <c r="C4619" s="242" t="s">
        <v>239</v>
      </c>
      <c r="D4619" s="245">
        <v>13577.12</v>
      </c>
    </row>
    <row r="4620" spans="1:4" x14ac:dyDescent="0.25">
      <c r="A4620" s="243">
        <v>98077</v>
      </c>
      <c r="B4620" s="242" t="s">
        <v>12070</v>
      </c>
      <c r="C4620" s="242" t="s">
        <v>239</v>
      </c>
      <c r="D4620" s="245">
        <v>15945.69</v>
      </c>
    </row>
    <row r="4621" spans="1:4" x14ac:dyDescent="0.25">
      <c r="A4621" s="243">
        <v>98078</v>
      </c>
      <c r="B4621" s="242" t="s">
        <v>12071</v>
      </c>
      <c r="C4621" s="242" t="s">
        <v>239</v>
      </c>
      <c r="D4621" s="245">
        <v>4179.34</v>
      </c>
    </row>
    <row r="4622" spans="1:4" x14ac:dyDescent="0.25">
      <c r="A4622" s="243">
        <v>98079</v>
      </c>
      <c r="B4622" s="242" t="s">
        <v>12072</v>
      </c>
      <c r="C4622" s="242" t="s">
        <v>239</v>
      </c>
      <c r="D4622" s="245">
        <v>7280.71</v>
      </c>
    </row>
    <row r="4623" spans="1:4" x14ac:dyDescent="0.25">
      <c r="A4623" s="243">
        <v>98080</v>
      </c>
      <c r="B4623" s="242" t="s">
        <v>12073</v>
      </c>
      <c r="C4623" s="242" t="s">
        <v>239</v>
      </c>
      <c r="D4623" s="245">
        <v>9287.2999999999993</v>
      </c>
    </row>
    <row r="4624" spans="1:4" x14ac:dyDescent="0.25">
      <c r="A4624" s="243">
        <v>98081</v>
      </c>
      <c r="B4624" s="242" t="s">
        <v>12074</v>
      </c>
      <c r="C4624" s="242" t="s">
        <v>239</v>
      </c>
      <c r="D4624" s="245">
        <v>13700.53</v>
      </c>
    </row>
    <row r="4625" spans="1:4" x14ac:dyDescent="0.25">
      <c r="A4625" s="243">
        <v>98082</v>
      </c>
      <c r="B4625" s="242" t="s">
        <v>12075</v>
      </c>
      <c r="C4625" s="242" t="s">
        <v>239</v>
      </c>
      <c r="D4625" s="245">
        <v>3225.17</v>
      </c>
    </row>
    <row r="4626" spans="1:4" x14ac:dyDescent="0.25">
      <c r="A4626" s="243">
        <v>98083</v>
      </c>
      <c r="B4626" s="242" t="s">
        <v>12076</v>
      </c>
      <c r="C4626" s="242" t="s">
        <v>239</v>
      </c>
      <c r="D4626" s="245">
        <v>4250.8</v>
      </c>
    </row>
    <row r="4627" spans="1:4" x14ac:dyDescent="0.25">
      <c r="A4627" s="243">
        <v>98084</v>
      </c>
      <c r="B4627" s="242" t="s">
        <v>12077</v>
      </c>
      <c r="C4627" s="242" t="s">
        <v>239</v>
      </c>
      <c r="D4627" s="245">
        <v>5955.93</v>
      </c>
    </row>
    <row r="4628" spans="1:4" x14ac:dyDescent="0.25">
      <c r="A4628" s="243">
        <v>98085</v>
      </c>
      <c r="B4628" s="242" t="s">
        <v>12078</v>
      </c>
      <c r="C4628" s="242" t="s">
        <v>239</v>
      </c>
      <c r="D4628" s="245">
        <v>8069.94</v>
      </c>
    </row>
    <row r="4629" spans="1:4" x14ac:dyDescent="0.25">
      <c r="A4629" s="243">
        <v>98086</v>
      </c>
      <c r="B4629" s="242" t="s">
        <v>12079</v>
      </c>
      <c r="C4629" s="242" t="s">
        <v>239</v>
      </c>
      <c r="D4629" s="245">
        <v>9108.7199999999993</v>
      </c>
    </row>
    <row r="4630" spans="1:4" x14ac:dyDescent="0.25">
      <c r="A4630" s="243">
        <v>98087</v>
      </c>
      <c r="B4630" s="242" t="s">
        <v>12080</v>
      </c>
      <c r="C4630" s="242" t="s">
        <v>239</v>
      </c>
      <c r="D4630" s="245">
        <v>9723.3799999999992</v>
      </c>
    </row>
    <row r="4631" spans="1:4" x14ac:dyDescent="0.25">
      <c r="A4631" s="243">
        <v>98088</v>
      </c>
      <c r="B4631" s="242" t="s">
        <v>12081</v>
      </c>
      <c r="C4631" s="242" t="s">
        <v>239</v>
      </c>
      <c r="D4631" s="245">
        <v>2753.26</v>
      </c>
    </row>
    <row r="4632" spans="1:4" x14ac:dyDescent="0.25">
      <c r="A4632" s="243">
        <v>98089</v>
      </c>
      <c r="B4632" s="242" t="s">
        <v>12082</v>
      </c>
      <c r="C4632" s="242" t="s">
        <v>239</v>
      </c>
      <c r="D4632" s="245">
        <v>4334.5</v>
      </c>
    </row>
    <row r="4633" spans="1:4" x14ac:dyDescent="0.25">
      <c r="A4633" s="243">
        <v>98090</v>
      </c>
      <c r="B4633" s="242" t="s">
        <v>12083</v>
      </c>
      <c r="C4633" s="242" t="s">
        <v>239</v>
      </c>
      <c r="D4633" s="245">
        <v>6787.46</v>
      </c>
    </row>
    <row r="4634" spans="1:4" x14ac:dyDescent="0.25">
      <c r="A4634" s="243">
        <v>98091</v>
      </c>
      <c r="B4634" s="242" t="s">
        <v>12084</v>
      </c>
      <c r="C4634" s="242" t="s">
        <v>239</v>
      </c>
      <c r="D4634" s="245">
        <v>8770.27</v>
      </c>
    </row>
    <row r="4635" spans="1:4" x14ac:dyDescent="0.25">
      <c r="A4635" s="243">
        <v>98092</v>
      </c>
      <c r="B4635" s="242" t="s">
        <v>12085</v>
      </c>
      <c r="C4635" s="242" t="s">
        <v>239</v>
      </c>
      <c r="D4635" s="245">
        <v>10274.44</v>
      </c>
    </row>
    <row r="4636" spans="1:4" x14ac:dyDescent="0.25">
      <c r="A4636" s="243">
        <v>98093</v>
      </c>
      <c r="B4636" s="242" t="s">
        <v>12086</v>
      </c>
      <c r="C4636" s="242" t="s">
        <v>239</v>
      </c>
      <c r="D4636" s="245">
        <v>12120.74</v>
      </c>
    </row>
    <row r="4637" spans="1:4" x14ac:dyDescent="0.25">
      <c r="A4637" s="243">
        <v>98094</v>
      </c>
      <c r="B4637" s="242" t="s">
        <v>12087</v>
      </c>
      <c r="C4637" s="242" t="s">
        <v>239</v>
      </c>
      <c r="D4637" s="245">
        <v>2242.62</v>
      </c>
    </row>
    <row r="4638" spans="1:4" x14ac:dyDescent="0.25">
      <c r="A4638" s="243">
        <v>98099</v>
      </c>
      <c r="B4638" s="242" t="s">
        <v>12088</v>
      </c>
      <c r="C4638" s="242" t="s">
        <v>239</v>
      </c>
      <c r="D4638" s="245">
        <v>3825.39</v>
      </c>
    </row>
    <row r="4639" spans="1:4" x14ac:dyDescent="0.25">
      <c r="A4639" s="243">
        <v>98100</v>
      </c>
      <c r="B4639" s="242" t="s">
        <v>12089</v>
      </c>
      <c r="C4639" s="242" t="s">
        <v>239</v>
      </c>
      <c r="D4639" s="245">
        <v>4988.26</v>
      </c>
    </row>
    <row r="4640" spans="1:4" x14ac:dyDescent="0.25">
      <c r="A4640" s="243">
        <v>98101</v>
      </c>
      <c r="B4640" s="242" t="s">
        <v>12090</v>
      </c>
      <c r="C4640" s="242" t="s">
        <v>239</v>
      </c>
      <c r="D4640" s="245">
        <v>7359.29</v>
      </c>
    </row>
    <row r="4641" spans="1:4" x14ac:dyDescent="0.25">
      <c r="A4641" s="243">
        <v>98109</v>
      </c>
      <c r="B4641" s="242" t="s">
        <v>12091</v>
      </c>
      <c r="C4641" s="242" t="s">
        <v>239</v>
      </c>
      <c r="D4641" s="244">
        <v>623.82000000000005</v>
      </c>
    </row>
    <row r="4642" spans="1:4" x14ac:dyDescent="0.25">
      <c r="A4642" s="243">
        <v>98110</v>
      </c>
      <c r="B4642" s="242" t="s">
        <v>12092</v>
      </c>
      <c r="C4642" s="242" t="s">
        <v>239</v>
      </c>
      <c r="D4642" s="244">
        <v>505.98</v>
      </c>
    </row>
    <row r="4643" spans="1:4" x14ac:dyDescent="0.25">
      <c r="A4643" s="243">
        <v>98111</v>
      </c>
      <c r="B4643" s="242" t="s">
        <v>12093</v>
      </c>
      <c r="C4643" s="242" t="s">
        <v>239</v>
      </c>
      <c r="D4643" s="244">
        <v>23.59</v>
      </c>
    </row>
    <row r="4644" spans="1:4" x14ac:dyDescent="0.25">
      <c r="A4644" s="243">
        <v>98112</v>
      </c>
      <c r="B4644" s="242" t="s">
        <v>12094</v>
      </c>
      <c r="C4644" s="242" t="s">
        <v>239</v>
      </c>
      <c r="D4644" s="244">
        <v>117.3</v>
      </c>
    </row>
    <row r="4645" spans="1:4" x14ac:dyDescent="0.25">
      <c r="A4645" s="243">
        <v>98114</v>
      </c>
      <c r="B4645" s="242" t="s">
        <v>12095</v>
      </c>
      <c r="C4645" s="242" t="s">
        <v>239</v>
      </c>
      <c r="D4645" s="244">
        <v>715.06</v>
      </c>
    </row>
    <row r="4646" spans="1:4" x14ac:dyDescent="0.25">
      <c r="A4646" s="243">
        <v>98115</v>
      </c>
      <c r="B4646" s="242" t="s">
        <v>12096</v>
      </c>
      <c r="C4646" s="242" t="s">
        <v>239</v>
      </c>
      <c r="D4646" s="244">
        <v>91.6</v>
      </c>
    </row>
    <row r="4647" spans="1:4" x14ac:dyDescent="0.25">
      <c r="A4647" s="243">
        <v>89957</v>
      </c>
      <c r="B4647" s="242" t="s">
        <v>3027</v>
      </c>
      <c r="C4647" s="242" t="s">
        <v>239</v>
      </c>
      <c r="D4647" s="244">
        <v>101.13</v>
      </c>
    </row>
    <row r="4648" spans="1:4" x14ac:dyDescent="0.25">
      <c r="A4648" s="243">
        <v>89959</v>
      </c>
      <c r="B4648" s="242" t="s">
        <v>3028</v>
      </c>
      <c r="C4648" s="242" t="s">
        <v>239</v>
      </c>
      <c r="D4648" s="244">
        <v>191.66</v>
      </c>
    </row>
    <row r="4649" spans="1:4" x14ac:dyDescent="0.25">
      <c r="A4649" s="243">
        <v>89349</v>
      </c>
      <c r="B4649" s="242" t="s">
        <v>3030</v>
      </c>
      <c r="C4649" s="242" t="s">
        <v>239</v>
      </c>
      <c r="D4649" s="244">
        <v>18</v>
      </c>
    </row>
    <row r="4650" spans="1:4" x14ac:dyDescent="0.25">
      <c r="A4650" s="243">
        <v>89351</v>
      </c>
      <c r="B4650" s="242" t="s">
        <v>5381</v>
      </c>
      <c r="C4650" s="242" t="s">
        <v>239</v>
      </c>
      <c r="D4650" s="244">
        <v>20.25</v>
      </c>
    </row>
    <row r="4651" spans="1:4" x14ac:dyDescent="0.25">
      <c r="A4651" s="243">
        <v>89352</v>
      </c>
      <c r="B4651" s="242" t="s">
        <v>3031</v>
      </c>
      <c r="C4651" s="242" t="s">
        <v>239</v>
      </c>
      <c r="D4651" s="244">
        <v>22.76</v>
      </c>
    </row>
    <row r="4652" spans="1:4" x14ac:dyDescent="0.25">
      <c r="A4652" s="243">
        <v>89353</v>
      </c>
      <c r="B4652" s="242" t="s">
        <v>3032</v>
      </c>
      <c r="C4652" s="242" t="s">
        <v>239</v>
      </c>
      <c r="D4652" s="244">
        <v>23.65</v>
      </c>
    </row>
    <row r="4653" spans="1:4" x14ac:dyDescent="0.25">
      <c r="A4653" s="243">
        <v>89354</v>
      </c>
      <c r="B4653" s="242" t="s">
        <v>3033</v>
      </c>
      <c r="C4653" s="242" t="s">
        <v>239</v>
      </c>
      <c r="D4653" s="244">
        <v>262.69</v>
      </c>
    </row>
    <row r="4654" spans="1:4" x14ac:dyDescent="0.25">
      <c r="A4654" s="243">
        <v>89969</v>
      </c>
      <c r="B4654" s="242" t="s">
        <v>3034</v>
      </c>
      <c r="C4654" s="242" t="s">
        <v>239</v>
      </c>
      <c r="D4654" s="244">
        <v>29.97</v>
      </c>
    </row>
    <row r="4655" spans="1:4" x14ac:dyDescent="0.25">
      <c r="A4655" s="243">
        <v>89970</v>
      </c>
      <c r="B4655" s="242" t="s">
        <v>3035</v>
      </c>
      <c r="C4655" s="242" t="s">
        <v>239</v>
      </c>
      <c r="D4655" s="244">
        <v>31.37</v>
      </c>
    </row>
    <row r="4656" spans="1:4" x14ac:dyDescent="0.25">
      <c r="A4656" s="243">
        <v>89971</v>
      </c>
      <c r="B4656" s="242" t="s">
        <v>3036</v>
      </c>
      <c r="C4656" s="242" t="s">
        <v>239</v>
      </c>
      <c r="D4656" s="244">
        <v>31.46</v>
      </c>
    </row>
    <row r="4657" spans="1:4" x14ac:dyDescent="0.25">
      <c r="A4657" s="243">
        <v>89972</v>
      </c>
      <c r="B4657" s="242" t="s">
        <v>3037</v>
      </c>
      <c r="C4657" s="242" t="s">
        <v>239</v>
      </c>
      <c r="D4657" s="244">
        <v>34.03</v>
      </c>
    </row>
    <row r="4658" spans="1:4" x14ac:dyDescent="0.25">
      <c r="A4658" s="243">
        <v>89973</v>
      </c>
      <c r="B4658" s="242" t="s">
        <v>3038</v>
      </c>
      <c r="C4658" s="242" t="s">
        <v>239</v>
      </c>
      <c r="D4658" s="244">
        <v>479.89</v>
      </c>
    </row>
    <row r="4659" spans="1:4" x14ac:dyDescent="0.25">
      <c r="A4659" s="243">
        <v>89974</v>
      </c>
      <c r="B4659" s="242" t="s">
        <v>3039</v>
      </c>
      <c r="C4659" s="242" t="s">
        <v>239</v>
      </c>
      <c r="D4659" s="244">
        <v>277.67</v>
      </c>
    </row>
    <row r="4660" spans="1:4" x14ac:dyDescent="0.25">
      <c r="A4660" s="243">
        <v>89984</v>
      </c>
      <c r="B4660" s="242" t="s">
        <v>3040</v>
      </c>
      <c r="C4660" s="242" t="s">
        <v>239</v>
      </c>
      <c r="D4660" s="244">
        <v>46.91</v>
      </c>
    </row>
    <row r="4661" spans="1:4" x14ac:dyDescent="0.25">
      <c r="A4661" s="243">
        <v>89985</v>
      </c>
      <c r="B4661" s="242" t="s">
        <v>3041</v>
      </c>
      <c r="C4661" s="242" t="s">
        <v>239</v>
      </c>
      <c r="D4661" s="244">
        <v>48.2</v>
      </c>
    </row>
    <row r="4662" spans="1:4" x14ac:dyDescent="0.25">
      <c r="A4662" s="243">
        <v>89986</v>
      </c>
      <c r="B4662" s="242" t="s">
        <v>3042</v>
      </c>
      <c r="C4662" s="242" t="s">
        <v>239</v>
      </c>
      <c r="D4662" s="244">
        <v>45.82</v>
      </c>
    </row>
    <row r="4663" spans="1:4" x14ac:dyDescent="0.25">
      <c r="A4663" s="243">
        <v>89987</v>
      </c>
      <c r="B4663" s="242" t="s">
        <v>3043</v>
      </c>
      <c r="C4663" s="242" t="s">
        <v>239</v>
      </c>
      <c r="D4663" s="244">
        <v>50.59</v>
      </c>
    </row>
    <row r="4664" spans="1:4" x14ac:dyDescent="0.25">
      <c r="A4664" s="243">
        <v>90371</v>
      </c>
      <c r="B4664" s="242" t="s">
        <v>3044</v>
      </c>
      <c r="C4664" s="242" t="s">
        <v>239</v>
      </c>
      <c r="D4664" s="244">
        <v>20.32</v>
      </c>
    </row>
    <row r="4665" spans="1:4" x14ac:dyDescent="0.25">
      <c r="A4665" s="243">
        <v>94489</v>
      </c>
      <c r="B4665" s="242" t="s">
        <v>3045</v>
      </c>
      <c r="C4665" s="242" t="s">
        <v>239</v>
      </c>
      <c r="D4665" s="244">
        <v>18.260000000000002</v>
      </c>
    </row>
    <row r="4666" spans="1:4" x14ac:dyDescent="0.25">
      <c r="A4666" s="243">
        <v>94490</v>
      </c>
      <c r="B4666" s="242" t="s">
        <v>3046</v>
      </c>
      <c r="C4666" s="242" t="s">
        <v>239</v>
      </c>
      <c r="D4666" s="244">
        <v>29.84</v>
      </c>
    </row>
    <row r="4667" spans="1:4" x14ac:dyDescent="0.25">
      <c r="A4667" s="243">
        <v>94491</v>
      </c>
      <c r="B4667" s="242" t="s">
        <v>3047</v>
      </c>
      <c r="C4667" s="242" t="s">
        <v>239</v>
      </c>
      <c r="D4667" s="244">
        <v>41.63</v>
      </c>
    </row>
    <row r="4668" spans="1:4" x14ac:dyDescent="0.25">
      <c r="A4668" s="243">
        <v>94492</v>
      </c>
      <c r="B4668" s="242" t="s">
        <v>3048</v>
      </c>
      <c r="C4668" s="242" t="s">
        <v>239</v>
      </c>
      <c r="D4668" s="244">
        <v>42.61</v>
      </c>
    </row>
    <row r="4669" spans="1:4" x14ac:dyDescent="0.25">
      <c r="A4669" s="243">
        <v>94493</v>
      </c>
      <c r="B4669" s="242" t="s">
        <v>3049</v>
      </c>
      <c r="C4669" s="242" t="s">
        <v>239</v>
      </c>
      <c r="D4669" s="244">
        <v>78.37</v>
      </c>
    </row>
    <row r="4670" spans="1:4" x14ac:dyDescent="0.25">
      <c r="A4670" s="243">
        <v>94494</v>
      </c>
      <c r="B4670" s="242" t="s">
        <v>3050</v>
      </c>
      <c r="C4670" s="242" t="s">
        <v>239</v>
      </c>
      <c r="D4670" s="244">
        <v>41.48</v>
      </c>
    </row>
    <row r="4671" spans="1:4" x14ac:dyDescent="0.25">
      <c r="A4671" s="243">
        <v>94495</v>
      </c>
      <c r="B4671" s="242" t="s">
        <v>3051</v>
      </c>
      <c r="C4671" s="242" t="s">
        <v>239</v>
      </c>
      <c r="D4671" s="244">
        <v>51.43</v>
      </c>
    </row>
    <row r="4672" spans="1:4" x14ac:dyDescent="0.25">
      <c r="A4672" s="243">
        <v>94496</v>
      </c>
      <c r="B4672" s="242" t="s">
        <v>3052</v>
      </c>
      <c r="C4672" s="242" t="s">
        <v>239</v>
      </c>
      <c r="D4672" s="244">
        <v>61.91</v>
      </c>
    </row>
    <row r="4673" spans="1:4" x14ac:dyDescent="0.25">
      <c r="A4673" s="243">
        <v>94497</v>
      </c>
      <c r="B4673" s="242" t="s">
        <v>3053</v>
      </c>
      <c r="C4673" s="242" t="s">
        <v>239</v>
      </c>
      <c r="D4673" s="244">
        <v>71.62</v>
      </c>
    </row>
    <row r="4674" spans="1:4" x14ac:dyDescent="0.25">
      <c r="A4674" s="243">
        <v>94498</v>
      </c>
      <c r="B4674" s="242" t="s">
        <v>3054</v>
      </c>
      <c r="C4674" s="242" t="s">
        <v>239</v>
      </c>
      <c r="D4674" s="244">
        <v>91.23</v>
      </c>
    </row>
    <row r="4675" spans="1:4" x14ac:dyDescent="0.25">
      <c r="A4675" s="243">
        <v>94499</v>
      </c>
      <c r="B4675" s="242" t="s">
        <v>3055</v>
      </c>
      <c r="C4675" s="242" t="s">
        <v>239</v>
      </c>
      <c r="D4675" s="244">
        <v>161.12</v>
      </c>
    </row>
    <row r="4676" spans="1:4" x14ac:dyDescent="0.25">
      <c r="A4676" s="243">
        <v>94500</v>
      </c>
      <c r="B4676" s="242" t="s">
        <v>3056</v>
      </c>
      <c r="C4676" s="242" t="s">
        <v>239</v>
      </c>
      <c r="D4676" s="244">
        <v>190.8</v>
      </c>
    </row>
    <row r="4677" spans="1:4" x14ac:dyDescent="0.25">
      <c r="A4677" s="243">
        <v>94501</v>
      </c>
      <c r="B4677" s="242" t="s">
        <v>3057</v>
      </c>
      <c r="C4677" s="242" t="s">
        <v>239</v>
      </c>
      <c r="D4677" s="244">
        <v>367.87</v>
      </c>
    </row>
    <row r="4678" spans="1:4" x14ac:dyDescent="0.25">
      <c r="A4678" s="243">
        <v>94792</v>
      </c>
      <c r="B4678" s="242" t="s">
        <v>3058</v>
      </c>
      <c r="C4678" s="242" t="s">
        <v>239</v>
      </c>
      <c r="D4678" s="244">
        <v>75.650000000000006</v>
      </c>
    </row>
    <row r="4679" spans="1:4" x14ac:dyDescent="0.25">
      <c r="A4679" s="243">
        <v>94793</v>
      </c>
      <c r="B4679" s="242" t="s">
        <v>3059</v>
      </c>
      <c r="C4679" s="242" t="s">
        <v>239</v>
      </c>
      <c r="D4679" s="244">
        <v>96.33</v>
      </c>
    </row>
    <row r="4680" spans="1:4" x14ac:dyDescent="0.25">
      <c r="A4680" s="243">
        <v>94794</v>
      </c>
      <c r="B4680" s="242" t="s">
        <v>3060</v>
      </c>
      <c r="C4680" s="242" t="s">
        <v>239</v>
      </c>
      <c r="D4680" s="244">
        <v>99.61</v>
      </c>
    </row>
    <row r="4681" spans="1:4" x14ac:dyDescent="0.25">
      <c r="A4681" s="243">
        <v>94795</v>
      </c>
      <c r="B4681" s="242" t="s">
        <v>5382</v>
      </c>
      <c r="C4681" s="242" t="s">
        <v>239</v>
      </c>
      <c r="D4681" s="244">
        <v>28.4</v>
      </c>
    </row>
    <row r="4682" spans="1:4" x14ac:dyDescent="0.25">
      <c r="A4682" s="243">
        <v>94796</v>
      </c>
      <c r="B4682" s="242" t="s">
        <v>5383</v>
      </c>
      <c r="C4682" s="242" t="s">
        <v>239</v>
      </c>
      <c r="D4682" s="244">
        <v>32.49</v>
      </c>
    </row>
    <row r="4683" spans="1:4" x14ac:dyDescent="0.25">
      <c r="A4683" s="243">
        <v>94797</v>
      </c>
      <c r="B4683" s="242" t="s">
        <v>5384</v>
      </c>
      <c r="C4683" s="242" t="s">
        <v>239</v>
      </c>
      <c r="D4683" s="244">
        <v>49.95</v>
      </c>
    </row>
    <row r="4684" spans="1:4" x14ac:dyDescent="0.25">
      <c r="A4684" s="243">
        <v>94798</v>
      </c>
      <c r="B4684" s="242" t="s">
        <v>5385</v>
      </c>
      <c r="C4684" s="242" t="s">
        <v>239</v>
      </c>
      <c r="D4684" s="244">
        <v>111.43</v>
      </c>
    </row>
    <row r="4685" spans="1:4" x14ac:dyDescent="0.25">
      <c r="A4685" s="243">
        <v>94799</v>
      </c>
      <c r="B4685" s="242" t="s">
        <v>5386</v>
      </c>
      <c r="C4685" s="242" t="s">
        <v>239</v>
      </c>
      <c r="D4685" s="244">
        <v>107.15</v>
      </c>
    </row>
    <row r="4686" spans="1:4" x14ac:dyDescent="0.25">
      <c r="A4686" s="243">
        <v>94800</v>
      </c>
      <c r="B4686" s="242" t="s">
        <v>5387</v>
      </c>
      <c r="C4686" s="242" t="s">
        <v>239</v>
      </c>
      <c r="D4686" s="244">
        <v>184.35</v>
      </c>
    </row>
    <row r="4687" spans="1:4" x14ac:dyDescent="0.25">
      <c r="A4687" s="243">
        <v>95248</v>
      </c>
      <c r="B4687" s="242" t="s">
        <v>3061</v>
      </c>
      <c r="C4687" s="242" t="s">
        <v>239</v>
      </c>
      <c r="D4687" s="244">
        <v>48.73</v>
      </c>
    </row>
    <row r="4688" spans="1:4" x14ac:dyDescent="0.25">
      <c r="A4688" s="243">
        <v>95249</v>
      </c>
      <c r="B4688" s="242" t="s">
        <v>3062</v>
      </c>
      <c r="C4688" s="242" t="s">
        <v>239</v>
      </c>
      <c r="D4688" s="244">
        <v>52.5</v>
      </c>
    </row>
    <row r="4689" spans="1:4" x14ac:dyDescent="0.25">
      <c r="A4689" s="243">
        <v>95250</v>
      </c>
      <c r="B4689" s="242" t="s">
        <v>3063</v>
      </c>
      <c r="C4689" s="242" t="s">
        <v>239</v>
      </c>
      <c r="D4689" s="244">
        <v>62.38</v>
      </c>
    </row>
    <row r="4690" spans="1:4" x14ac:dyDescent="0.25">
      <c r="A4690" s="243">
        <v>95251</v>
      </c>
      <c r="B4690" s="242" t="s">
        <v>3064</v>
      </c>
      <c r="C4690" s="242" t="s">
        <v>239</v>
      </c>
      <c r="D4690" s="244">
        <v>81.680000000000007</v>
      </c>
    </row>
    <row r="4691" spans="1:4" x14ac:dyDescent="0.25">
      <c r="A4691" s="243">
        <v>95252</v>
      </c>
      <c r="B4691" s="242" t="s">
        <v>3065</v>
      </c>
      <c r="C4691" s="242" t="s">
        <v>239</v>
      </c>
      <c r="D4691" s="244">
        <v>93.32</v>
      </c>
    </row>
    <row r="4692" spans="1:4" x14ac:dyDescent="0.25">
      <c r="A4692" s="243">
        <v>95253</v>
      </c>
      <c r="B4692" s="242" t="s">
        <v>3066</v>
      </c>
      <c r="C4692" s="242" t="s">
        <v>239</v>
      </c>
      <c r="D4692" s="244">
        <v>131.66</v>
      </c>
    </row>
    <row r="4693" spans="1:4" x14ac:dyDescent="0.25">
      <c r="A4693" s="243">
        <v>99619</v>
      </c>
      <c r="B4693" s="242" t="s">
        <v>5388</v>
      </c>
      <c r="C4693" s="242" t="s">
        <v>239</v>
      </c>
      <c r="D4693" s="244">
        <v>88.04</v>
      </c>
    </row>
    <row r="4694" spans="1:4" x14ac:dyDescent="0.25">
      <c r="A4694" s="243">
        <v>99620</v>
      </c>
      <c r="B4694" s="242" t="s">
        <v>5389</v>
      </c>
      <c r="C4694" s="242" t="s">
        <v>239</v>
      </c>
      <c r="D4694" s="244">
        <v>135.18</v>
      </c>
    </row>
    <row r="4695" spans="1:4" x14ac:dyDescent="0.25">
      <c r="A4695" s="243">
        <v>99621</v>
      </c>
      <c r="B4695" s="242" t="s">
        <v>5390</v>
      </c>
      <c r="C4695" s="242" t="s">
        <v>239</v>
      </c>
      <c r="D4695" s="244">
        <v>190.92</v>
      </c>
    </row>
    <row r="4696" spans="1:4" x14ac:dyDescent="0.25">
      <c r="A4696" s="243">
        <v>99622</v>
      </c>
      <c r="B4696" s="242" t="s">
        <v>5391</v>
      </c>
      <c r="C4696" s="242" t="s">
        <v>239</v>
      </c>
      <c r="D4696" s="244">
        <v>210.44</v>
      </c>
    </row>
    <row r="4697" spans="1:4" x14ac:dyDescent="0.25">
      <c r="A4697" s="243">
        <v>99623</v>
      </c>
      <c r="B4697" s="242" t="s">
        <v>5392</v>
      </c>
      <c r="C4697" s="242" t="s">
        <v>239</v>
      </c>
      <c r="D4697" s="244">
        <v>286.08999999999997</v>
      </c>
    </row>
    <row r="4698" spans="1:4" x14ac:dyDescent="0.25">
      <c r="A4698" s="243">
        <v>99624</v>
      </c>
      <c r="B4698" s="242" t="s">
        <v>5393</v>
      </c>
      <c r="C4698" s="242" t="s">
        <v>239</v>
      </c>
      <c r="D4698" s="244">
        <v>397.87</v>
      </c>
    </row>
    <row r="4699" spans="1:4" x14ac:dyDescent="0.25">
      <c r="A4699" s="243">
        <v>99625</v>
      </c>
      <c r="B4699" s="242" t="s">
        <v>5394</v>
      </c>
      <c r="C4699" s="242" t="s">
        <v>239</v>
      </c>
      <c r="D4699" s="244">
        <v>540.82000000000005</v>
      </c>
    </row>
    <row r="4700" spans="1:4" x14ac:dyDescent="0.25">
      <c r="A4700" s="243">
        <v>99626</v>
      </c>
      <c r="B4700" s="242" t="s">
        <v>5395</v>
      </c>
      <c r="C4700" s="242" t="s">
        <v>239</v>
      </c>
      <c r="D4700" s="244">
        <v>823.72</v>
      </c>
    </row>
    <row r="4701" spans="1:4" x14ac:dyDescent="0.25">
      <c r="A4701" s="243">
        <v>99627</v>
      </c>
      <c r="B4701" s="242" t="s">
        <v>5396</v>
      </c>
      <c r="C4701" s="242" t="s">
        <v>239</v>
      </c>
      <c r="D4701" s="244">
        <v>73.91</v>
      </c>
    </row>
    <row r="4702" spans="1:4" x14ac:dyDescent="0.25">
      <c r="A4702" s="243">
        <v>99628</v>
      </c>
      <c r="B4702" s="242" t="s">
        <v>5397</v>
      </c>
      <c r="C4702" s="242" t="s">
        <v>239</v>
      </c>
      <c r="D4702" s="244">
        <v>58.75</v>
      </c>
    </row>
    <row r="4703" spans="1:4" x14ac:dyDescent="0.25">
      <c r="A4703" s="243">
        <v>99629</v>
      </c>
      <c r="B4703" s="242" t="s">
        <v>5398</v>
      </c>
      <c r="C4703" s="242" t="s">
        <v>239</v>
      </c>
      <c r="D4703" s="244">
        <v>81.430000000000007</v>
      </c>
    </row>
    <row r="4704" spans="1:4" x14ac:dyDescent="0.25">
      <c r="A4704" s="243">
        <v>99630</v>
      </c>
      <c r="B4704" s="242" t="s">
        <v>5399</v>
      </c>
      <c r="C4704" s="242" t="s">
        <v>239</v>
      </c>
      <c r="D4704" s="244">
        <v>110.63</v>
      </c>
    </row>
    <row r="4705" spans="1:4" x14ac:dyDescent="0.25">
      <c r="A4705" s="243">
        <v>99631</v>
      </c>
      <c r="B4705" s="242" t="s">
        <v>5400</v>
      </c>
      <c r="C4705" s="242" t="s">
        <v>239</v>
      </c>
      <c r="D4705" s="244">
        <v>123.67</v>
      </c>
    </row>
    <row r="4706" spans="1:4" x14ac:dyDescent="0.25">
      <c r="A4706" s="243">
        <v>99632</v>
      </c>
      <c r="B4706" s="242" t="s">
        <v>5401</v>
      </c>
      <c r="C4706" s="242" t="s">
        <v>239</v>
      </c>
      <c r="D4706" s="244">
        <v>170.07</v>
      </c>
    </row>
    <row r="4707" spans="1:4" x14ac:dyDescent="0.25">
      <c r="A4707" s="243">
        <v>99633</v>
      </c>
      <c r="B4707" s="242" t="s">
        <v>5402</v>
      </c>
      <c r="C4707" s="242" t="s">
        <v>239</v>
      </c>
      <c r="D4707" s="244">
        <v>342.32</v>
      </c>
    </row>
    <row r="4708" spans="1:4" x14ac:dyDescent="0.25">
      <c r="A4708" s="243">
        <v>99634</v>
      </c>
      <c r="B4708" s="242" t="s">
        <v>5403</v>
      </c>
      <c r="C4708" s="242" t="s">
        <v>239</v>
      </c>
      <c r="D4708" s="244">
        <v>573.97</v>
      </c>
    </row>
    <row r="4709" spans="1:4" x14ac:dyDescent="0.25">
      <c r="A4709" s="243">
        <v>99635</v>
      </c>
      <c r="B4709" s="242" t="s">
        <v>5404</v>
      </c>
      <c r="C4709" s="242" t="s">
        <v>239</v>
      </c>
      <c r="D4709" s="244">
        <v>174.87</v>
      </c>
    </row>
    <row r="4710" spans="1:4" x14ac:dyDescent="0.25">
      <c r="A4710" s="243">
        <v>95634</v>
      </c>
      <c r="B4710" s="242" t="s">
        <v>3067</v>
      </c>
      <c r="C4710" s="242" t="s">
        <v>239</v>
      </c>
      <c r="D4710" s="244">
        <v>133.68</v>
      </c>
    </row>
    <row r="4711" spans="1:4" x14ac:dyDescent="0.25">
      <c r="A4711" s="243">
        <v>95635</v>
      </c>
      <c r="B4711" s="242" t="s">
        <v>3068</v>
      </c>
      <c r="C4711" s="242" t="s">
        <v>239</v>
      </c>
      <c r="D4711" s="244">
        <v>143.43</v>
      </c>
    </row>
    <row r="4712" spans="1:4" x14ac:dyDescent="0.25">
      <c r="A4712" s="243">
        <v>95636</v>
      </c>
      <c r="B4712" s="242" t="s">
        <v>12097</v>
      </c>
      <c r="C4712" s="242" t="s">
        <v>239</v>
      </c>
      <c r="D4712" s="244">
        <v>247.53</v>
      </c>
    </row>
    <row r="4713" spans="1:4" x14ac:dyDescent="0.25">
      <c r="A4713" s="243">
        <v>95637</v>
      </c>
      <c r="B4713" s="242" t="s">
        <v>3069</v>
      </c>
      <c r="C4713" s="242" t="s">
        <v>239</v>
      </c>
      <c r="D4713" s="244">
        <v>379.68</v>
      </c>
    </row>
    <row r="4714" spans="1:4" x14ac:dyDescent="0.25">
      <c r="A4714" s="243">
        <v>95638</v>
      </c>
      <c r="B4714" s="242" t="s">
        <v>3070</v>
      </c>
      <c r="C4714" s="242" t="s">
        <v>239</v>
      </c>
      <c r="D4714" s="244">
        <v>459.33</v>
      </c>
    </row>
    <row r="4715" spans="1:4" x14ac:dyDescent="0.25">
      <c r="A4715" s="243">
        <v>95639</v>
      </c>
      <c r="B4715" s="242" t="s">
        <v>3071</v>
      </c>
      <c r="C4715" s="242" t="s">
        <v>239</v>
      </c>
      <c r="D4715" s="244">
        <v>590.49</v>
      </c>
    </row>
    <row r="4716" spans="1:4" x14ac:dyDescent="0.25">
      <c r="A4716" s="243">
        <v>95641</v>
      </c>
      <c r="B4716" s="242" t="s">
        <v>3072</v>
      </c>
      <c r="C4716" s="242" t="s">
        <v>239</v>
      </c>
      <c r="D4716" s="244">
        <v>222.51</v>
      </c>
    </row>
    <row r="4717" spans="1:4" x14ac:dyDescent="0.25">
      <c r="A4717" s="243">
        <v>95642</v>
      </c>
      <c r="B4717" s="242" t="s">
        <v>3073</v>
      </c>
      <c r="C4717" s="242" t="s">
        <v>239</v>
      </c>
      <c r="D4717" s="244">
        <v>328.39</v>
      </c>
    </row>
    <row r="4718" spans="1:4" x14ac:dyDescent="0.25">
      <c r="A4718" s="243">
        <v>95643</v>
      </c>
      <c r="B4718" s="242" t="s">
        <v>3074</v>
      </c>
      <c r="C4718" s="242" t="s">
        <v>239</v>
      </c>
      <c r="D4718" s="244">
        <v>429.41</v>
      </c>
    </row>
    <row r="4719" spans="1:4" x14ac:dyDescent="0.25">
      <c r="A4719" s="243">
        <v>95644</v>
      </c>
      <c r="B4719" s="242" t="s">
        <v>3075</v>
      </c>
      <c r="C4719" s="242" t="s">
        <v>239</v>
      </c>
      <c r="D4719" s="244">
        <v>162.76</v>
      </c>
    </row>
    <row r="4720" spans="1:4" x14ac:dyDescent="0.25">
      <c r="A4720" s="243">
        <v>95645</v>
      </c>
      <c r="B4720" s="242" t="s">
        <v>3076</v>
      </c>
      <c r="C4720" s="242" t="s">
        <v>239</v>
      </c>
      <c r="D4720" s="244">
        <v>296.85000000000002</v>
      </c>
    </row>
    <row r="4721" spans="1:4" x14ac:dyDescent="0.25">
      <c r="A4721" s="243">
        <v>95646</v>
      </c>
      <c r="B4721" s="242" t="s">
        <v>3077</v>
      </c>
      <c r="C4721" s="242" t="s">
        <v>239</v>
      </c>
      <c r="D4721" s="244">
        <v>442.04</v>
      </c>
    </row>
    <row r="4722" spans="1:4" x14ac:dyDescent="0.25">
      <c r="A4722" s="243">
        <v>95647</v>
      </c>
      <c r="B4722" s="242" t="s">
        <v>3078</v>
      </c>
      <c r="C4722" s="242" t="s">
        <v>239</v>
      </c>
      <c r="D4722" s="244">
        <v>579.22</v>
      </c>
    </row>
    <row r="4723" spans="1:4" x14ac:dyDescent="0.25">
      <c r="A4723" s="243">
        <v>95673</v>
      </c>
      <c r="B4723" s="242" t="s">
        <v>3079</v>
      </c>
      <c r="C4723" s="242" t="s">
        <v>239</v>
      </c>
      <c r="D4723" s="244">
        <v>100.24</v>
      </c>
    </row>
    <row r="4724" spans="1:4" x14ac:dyDescent="0.25">
      <c r="A4724" s="243">
        <v>95674</v>
      </c>
      <c r="B4724" s="242" t="s">
        <v>3080</v>
      </c>
      <c r="C4724" s="242" t="s">
        <v>239</v>
      </c>
      <c r="D4724" s="244">
        <v>106.54</v>
      </c>
    </row>
    <row r="4725" spans="1:4" x14ac:dyDescent="0.25">
      <c r="A4725" s="243">
        <v>95675</v>
      </c>
      <c r="B4725" s="242" t="s">
        <v>3081</v>
      </c>
      <c r="C4725" s="242" t="s">
        <v>239</v>
      </c>
      <c r="D4725" s="244">
        <v>130.29</v>
      </c>
    </row>
    <row r="4726" spans="1:4" x14ac:dyDescent="0.25">
      <c r="A4726" s="243">
        <v>95676</v>
      </c>
      <c r="B4726" s="242" t="s">
        <v>3082</v>
      </c>
      <c r="C4726" s="242" t="s">
        <v>239</v>
      </c>
      <c r="D4726" s="244">
        <v>108.7</v>
      </c>
    </row>
    <row r="4727" spans="1:4" x14ac:dyDescent="0.25">
      <c r="A4727" s="243">
        <v>97741</v>
      </c>
      <c r="B4727" s="242" t="s">
        <v>3083</v>
      </c>
      <c r="C4727" s="242" t="s">
        <v>239</v>
      </c>
      <c r="D4727" s="244">
        <v>125.16</v>
      </c>
    </row>
    <row r="4728" spans="1:4" x14ac:dyDescent="0.25">
      <c r="A4728" s="243">
        <v>90436</v>
      </c>
      <c r="B4728" s="242" t="s">
        <v>3084</v>
      </c>
      <c r="C4728" s="242" t="s">
        <v>239</v>
      </c>
      <c r="D4728" s="244">
        <v>9.75</v>
      </c>
    </row>
    <row r="4729" spans="1:4" x14ac:dyDescent="0.25">
      <c r="A4729" s="243">
        <v>90437</v>
      </c>
      <c r="B4729" s="242" t="s">
        <v>3085</v>
      </c>
      <c r="C4729" s="242" t="s">
        <v>239</v>
      </c>
      <c r="D4729" s="244">
        <v>23.71</v>
      </c>
    </row>
    <row r="4730" spans="1:4" x14ac:dyDescent="0.25">
      <c r="A4730" s="243">
        <v>90438</v>
      </c>
      <c r="B4730" s="242" t="s">
        <v>3086</v>
      </c>
      <c r="C4730" s="242" t="s">
        <v>239</v>
      </c>
      <c r="D4730" s="244">
        <v>33.97</v>
      </c>
    </row>
    <row r="4731" spans="1:4" x14ac:dyDescent="0.25">
      <c r="A4731" s="243">
        <v>90439</v>
      </c>
      <c r="B4731" s="242" t="s">
        <v>3087</v>
      </c>
      <c r="C4731" s="242" t="s">
        <v>239</v>
      </c>
      <c r="D4731" s="244">
        <v>38.99</v>
      </c>
    </row>
    <row r="4732" spans="1:4" x14ac:dyDescent="0.25">
      <c r="A4732" s="243">
        <v>90440</v>
      </c>
      <c r="B4732" s="242" t="s">
        <v>3088</v>
      </c>
      <c r="C4732" s="242" t="s">
        <v>239</v>
      </c>
      <c r="D4732" s="244">
        <v>62.45</v>
      </c>
    </row>
    <row r="4733" spans="1:4" x14ac:dyDescent="0.25">
      <c r="A4733" s="243">
        <v>90441</v>
      </c>
      <c r="B4733" s="242" t="s">
        <v>3089</v>
      </c>
      <c r="C4733" s="242" t="s">
        <v>239</v>
      </c>
      <c r="D4733" s="244">
        <v>79.790000000000006</v>
      </c>
    </row>
    <row r="4734" spans="1:4" x14ac:dyDescent="0.25">
      <c r="A4734" s="243">
        <v>90443</v>
      </c>
      <c r="B4734" s="242" t="s">
        <v>3090</v>
      </c>
      <c r="C4734" s="242" t="s">
        <v>187</v>
      </c>
      <c r="D4734" s="244">
        <v>8.86</v>
      </c>
    </row>
    <row r="4735" spans="1:4" x14ac:dyDescent="0.25">
      <c r="A4735" s="243">
        <v>90444</v>
      </c>
      <c r="B4735" s="242" t="s">
        <v>3091</v>
      </c>
      <c r="C4735" s="242" t="s">
        <v>187</v>
      </c>
      <c r="D4735" s="244">
        <v>16.73</v>
      </c>
    </row>
    <row r="4736" spans="1:4" x14ac:dyDescent="0.25">
      <c r="A4736" s="243">
        <v>90445</v>
      </c>
      <c r="B4736" s="242" t="s">
        <v>3092</v>
      </c>
      <c r="C4736" s="242" t="s">
        <v>187</v>
      </c>
      <c r="D4736" s="244">
        <v>17.86</v>
      </c>
    </row>
    <row r="4737" spans="1:4" x14ac:dyDescent="0.25">
      <c r="A4737" s="243">
        <v>90446</v>
      </c>
      <c r="B4737" s="242" t="s">
        <v>3093</v>
      </c>
      <c r="C4737" s="242" t="s">
        <v>187</v>
      </c>
      <c r="D4737" s="244">
        <v>19.399999999999999</v>
      </c>
    </row>
    <row r="4738" spans="1:4" x14ac:dyDescent="0.25">
      <c r="A4738" s="243">
        <v>90447</v>
      </c>
      <c r="B4738" s="242" t="s">
        <v>3094</v>
      </c>
      <c r="C4738" s="242" t="s">
        <v>187</v>
      </c>
      <c r="D4738" s="244">
        <v>4.42</v>
      </c>
    </row>
    <row r="4739" spans="1:4" x14ac:dyDescent="0.25">
      <c r="A4739" s="243">
        <v>90451</v>
      </c>
      <c r="B4739" s="242" t="s">
        <v>3095</v>
      </c>
      <c r="C4739" s="242" t="s">
        <v>239</v>
      </c>
      <c r="D4739" s="244">
        <v>3.29</v>
      </c>
    </row>
    <row r="4740" spans="1:4" x14ac:dyDescent="0.25">
      <c r="A4740" s="243">
        <v>90452</v>
      </c>
      <c r="B4740" s="242" t="s">
        <v>3096</v>
      </c>
      <c r="C4740" s="242" t="s">
        <v>239</v>
      </c>
      <c r="D4740" s="244">
        <v>16.63</v>
      </c>
    </row>
    <row r="4741" spans="1:4" x14ac:dyDescent="0.25">
      <c r="A4741" s="243">
        <v>90453</v>
      </c>
      <c r="B4741" s="242" t="s">
        <v>3097</v>
      </c>
      <c r="C4741" s="242" t="s">
        <v>239</v>
      </c>
      <c r="D4741" s="244">
        <v>2.1</v>
      </c>
    </row>
    <row r="4742" spans="1:4" x14ac:dyDescent="0.25">
      <c r="A4742" s="243">
        <v>90454</v>
      </c>
      <c r="B4742" s="242" t="s">
        <v>3098</v>
      </c>
      <c r="C4742" s="242" t="s">
        <v>239</v>
      </c>
      <c r="D4742" s="244">
        <v>3.85</v>
      </c>
    </row>
    <row r="4743" spans="1:4" x14ac:dyDescent="0.25">
      <c r="A4743" s="243">
        <v>90455</v>
      </c>
      <c r="B4743" s="242" t="s">
        <v>3099</v>
      </c>
      <c r="C4743" s="242" t="s">
        <v>239</v>
      </c>
      <c r="D4743" s="244">
        <v>4.9800000000000004</v>
      </c>
    </row>
    <row r="4744" spans="1:4" x14ac:dyDescent="0.25">
      <c r="A4744" s="243">
        <v>90456</v>
      </c>
      <c r="B4744" s="242" t="s">
        <v>3100</v>
      </c>
      <c r="C4744" s="242" t="s">
        <v>239</v>
      </c>
      <c r="D4744" s="244">
        <v>2.85</v>
      </c>
    </row>
    <row r="4745" spans="1:4" x14ac:dyDescent="0.25">
      <c r="A4745" s="243">
        <v>90457</v>
      </c>
      <c r="B4745" s="242" t="s">
        <v>3101</v>
      </c>
      <c r="C4745" s="242" t="s">
        <v>239</v>
      </c>
      <c r="D4745" s="244">
        <v>6.49</v>
      </c>
    </row>
    <row r="4746" spans="1:4" x14ac:dyDescent="0.25">
      <c r="A4746" s="243">
        <v>90458</v>
      </c>
      <c r="B4746" s="242" t="s">
        <v>3102</v>
      </c>
      <c r="C4746" s="242" t="s">
        <v>239</v>
      </c>
      <c r="D4746" s="244">
        <v>18.41</v>
      </c>
    </row>
    <row r="4747" spans="1:4" x14ac:dyDescent="0.25">
      <c r="A4747" s="243">
        <v>90459</v>
      </c>
      <c r="B4747" s="242" t="s">
        <v>3103</v>
      </c>
      <c r="C4747" s="242" t="s">
        <v>239</v>
      </c>
      <c r="D4747" s="244">
        <v>25.98</v>
      </c>
    </row>
    <row r="4748" spans="1:4" x14ac:dyDescent="0.25">
      <c r="A4748" s="243">
        <v>90460</v>
      </c>
      <c r="B4748" s="242" t="s">
        <v>12098</v>
      </c>
      <c r="C4748" s="242" t="s">
        <v>187</v>
      </c>
      <c r="D4748" s="244">
        <v>8.75</v>
      </c>
    </row>
    <row r="4749" spans="1:4" x14ac:dyDescent="0.25">
      <c r="A4749" s="243">
        <v>90461</v>
      </c>
      <c r="B4749" s="242" t="s">
        <v>12099</v>
      </c>
      <c r="C4749" s="242" t="s">
        <v>187</v>
      </c>
      <c r="D4749" s="244">
        <v>5.65</v>
      </c>
    </row>
    <row r="4750" spans="1:4" x14ac:dyDescent="0.25">
      <c r="A4750" s="243">
        <v>90462</v>
      </c>
      <c r="B4750" s="242" t="s">
        <v>12100</v>
      </c>
      <c r="C4750" s="242" t="s">
        <v>187</v>
      </c>
      <c r="D4750" s="244">
        <v>1.1299999999999999</v>
      </c>
    </row>
    <row r="4751" spans="1:4" x14ac:dyDescent="0.25">
      <c r="A4751" s="243">
        <v>90463</v>
      </c>
      <c r="B4751" s="242" t="s">
        <v>12101</v>
      </c>
      <c r="C4751" s="242" t="s">
        <v>187</v>
      </c>
      <c r="D4751" s="244">
        <v>0.98</v>
      </c>
    </row>
    <row r="4752" spans="1:4" x14ac:dyDescent="0.25">
      <c r="A4752" s="243">
        <v>90466</v>
      </c>
      <c r="B4752" s="242" t="s">
        <v>3104</v>
      </c>
      <c r="C4752" s="242" t="s">
        <v>187</v>
      </c>
      <c r="D4752" s="244">
        <v>9.16</v>
      </c>
    </row>
    <row r="4753" spans="1:4" x14ac:dyDescent="0.25">
      <c r="A4753" s="243">
        <v>90467</v>
      </c>
      <c r="B4753" s="242" t="s">
        <v>3105</v>
      </c>
      <c r="C4753" s="242" t="s">
        <v>187</v>
      </c>
      <c r="D4753" s="244">
        <v>14.51</v>
      </c>
    </row>
    <row r="4754" spans="1:4" x14ac:dyDescent="0.25">
      <c r="A4754" s="243">
        <v>90468</v>
      </c>
      <c r="B4754" s="242" t="s">
        <v>3106</v>
      </c>
      <c r="C4754" s="242" t="s">
        <v>187</v>
      </c>
      <c r="D4754" s="244">
        <v>4.18</v>
      </c>
    </row>
    <row r="4755" spans="1:4" x14ac:dyDescent="0.25">
      <c r="A4755" s="243">
        <v>90469</v>
      </c>
      <c r="B4755" s="242" t="s">
        <v>3107</v>
      </c>
      <c r="C4755" s="242" t="s">
        <v>187</v>
      </c>
      <c r="D4755" s="244">
        <v>6.73</v>
      </c>
    </row>
    <row r="4756" spans="1:4" x14ac:dyDescent="0.25">
      <c r="A4756" s="243">
        <v>90470</v>
      </c>
      <c r="B4756" s="242" t="s">
        <v>3108</v>
      </c>
      <c r="C4756" s="242" t="s">
        <v>187</v>
      </c>
      <c r="D4756" s="244">
        <v>9.3699999999999992</v>
      </c>
    </row>
    <row r="4757" spans="1:4" x14ac:dyDescent="0.25">
      <c r="A4757" s="243">
        <v>91166</v>
      </c>
      <c r="B4757" s="242" t="s">
        <v>3109</v>
      </c>
      <c r="C4757" s="242" t="s">
        <v>187</v>
      </c>
      <c r="D4757" s="244">
        <v>3.37</v>
      </c>
    </row>
    <row r="4758" spans="1:4" x14ac:dyDescent="0.25">
      <c r="A4758" s="243">
        <v>91167</v>
      </c>
      <c r="B4758" s="242" t="s">
        <v>3110</v>
      </c>
      <c r="C4758" s="242" t="s">
        <v>187</v>
      </c>
      <c r="D4758" s="244">
        <v>9.34</v>
      </c>
    </row>
    <row r="4759" spans="1:4" x14ac:dyDescent="0.25">
      <c r="A4759" s="243">
        <v>91168</v>
      </c>
      <c r="B4759" s="242" t="s">
        <v>3111</v>
      </c>
      <c r="C4759" s="242" t="s">
        <v>187</v>
      </c>
      <c r="D4759" s="244">
        <v>7.12</v>
      </c>
    </row>
    <row r="4760" spans="1:4" x14ac:dyDescent="0.25">
      <c r="A4760" s="243">
        <v>91169</v>
      </c>
      <c r="B4760" s="242" t="s">
        <v>3112</v>
      </c>
      <c r="C4760" s="242" t="s">
        <v>187</v>
      </c>
      <c r="D4760" s="244">
        <v>8.43</v>
      </c>
    </row>
    <row r="4761" spans="1:4" x14ac:dyDescent="0.25">
      <c r="A4761" s="243">
        <v>91170</v>
      </c>
      <c r="B4761" s="242" t="s">
        <v>3113</v>
      </c>
      <c r="C4761" s="242" t="s">
        <v>187</v>
      </c>
      <c r="D4761" s="244">
        <v>2.39</v>
      </c>
    </row>
    <row r="4762" spans="1:4" x14ac:dyDescent="0.25">
      <c r="A4762" s="243">
        <v>91171</v>
      </c>
      <c r="B4762" s="242" t="s">
        <v>3114</v>
      </c>
      <c r="C4762" s="242" t="s">
        <v>187</v>
      </c>
      <c r="D4762" s="244">
        <v>3.04</v>
      </c>
    </row>
    <row r="4763" spans="1:4" x14ac:dyDescent="0.25">
      <c r="A4763" s="243">
        <v>91172</v>
      </c>
      <c r="B4763" s="242" t="s">
        <v>3115</v>
      </c>
      <c r="C4763" s="242" t="s">
        <v>187</v>
      </c>
      <c r="D4763" s="244">
        <v>4.4400000000000004</v>
      </c>
    </row>
    <row r="4764" spans="1:4" x14ac:dyDescent="0.25">
      <c r="A4764" s="243">
        <v>91173</v>
      </c>
      <c r="B4764" s="242" t="s">
        <v>3116</v>
      </c>
      <c r="C4764" s="242" t="s">
        <v>187</v>
      </c>
      <c r="D4764" s="244">
        <v>1.21</v>
      </c>
    </row>
    <row r="4765" spans="1:4" x14ac:dyDescent="0.25">
      <c r="A4765" s="243">
        <v>91174</v>
      </c>
      <c r="B4765" s="242" t="s">
        <v>3117</v>
      </c>
      <c r="C4765" s="242" t="s">
        <v>187</v>
      </c>
      <c r="D4765" s="244">
        <v>2.41</v>
      </c>
    </row>
    <row r="4766" spans="1:4" x14ac:dyDescent="0.25">
      <c r="A4766" s="243">
        <v>91175</v>
      </c>
      <c r="B4766" s="242" t="s">
        <v>3118</v>
      </c>
      <c r="C4766" s="242" t="s">
        <v>187</v>
      </c>
      <c r="D4766" s="244">
        <v>3.92</v>
      </c>
    </row>
    <row r="4767" spans="1:4" x14ac:dyDescent="0.25">
      <c r="A4767" s="243">
        <v>91176</v>
      </c>
      <c r="B4767" s="242" t="s">
        <v>3119</v>
      </c>
      <c r="C4767" s="242" t="s">
        <v>187</v>
      </c>
      <c r="D4767" s="244">
        <v>20.12</v>
      </c>
    </row>
    <row r="4768" spans="1:4" x14ac:dyDescent="0.25">
      <c r="A4768" s="243">
        <v>91177</v>
      </c>
      <c r="B4768" s="242" t="s">
        <v>3120</v>
      </c>
      <c r="C4768" s="242" t="s">
        <v>187</v>
      </c>
      <c r="D4768" s="244">
        <v>9.61</v>
      </c>
    </row>
    <row r="4769" spans="1:4" x14ac:dyDescent="0.25">
      <c r="A4769" s="243">
        <v>91178</v>
      </c>
      <c r="B4769" s="242" t="s">
        <v>3121</v>
      </c>
      <c r="C4769" s="242" t="s">
        <v>187</v>
      </c>
      <c r="D4769" s="244">
        <v>11.47</v>
      </c>
    </row>
    <row r="4770" spans="1:4" x14ac:dyDescent="0.25">
      <c r="A4770" s="243">
        <v>91179</v>
      </c>
      <c r="B4770" s="242" t="s">
        <v>3122</v>
      </c>
      <c r="C4770" s="242" t="s">
        <v>187</v>
      </c>
      <c r="D4770" s="244">
        <v>5.15</v>
      </c>
    </row>
    <row r="4771" spans="1:4" x14ac:dyDescent="0.25">
      <c r="A4771" s="243">
        <v>91180</v>
      </c>
      <c r="B4771" s="242" t="s">
        <v>3123</v>
      </c>
      <c r="C4771" s="242" t="s">
        <v>187</v>
      </c>
      <c r="D4771" s="244">
        <v>4.79</v>
      </c>
    </row>
    <row r="4772" spans="1:4" x14ac:dyDescent="0.25">
      <c r="A4772" s="243">
        <v>91181</v>
      </c>
      <c r="B4772" s="242" t="s">
        <v>3124</v>
      </c>
      <c r="C4772" s="242" t="s">
        <v>187</v>
      </c>
      <c r="D4772" s="244">
        <v>5.31</v>
      </c>
    </row>
    <row r="4773" spans="1:4" x14ac:dyDescent="0.25">
      <c r="A4773" s="243">
        <v>91182</v>
      </c>
      <c r="B4773" s="242" t="s">
        <v>3125</v>
      </c>
      <c r="C4773" s="242" t="s">
        <v>187</v>
      </c>
      <c r="D4773" s="244">
        <v>18.8</v>
      </c>
    </row>
    <row r="4774" spans="1:4" x14ac:dyDescent="0.25">
      <c r="A4774" s="243">
        <v>91183</v>
      </c>
      <c r="B4774" s="242" t="s">
        <v>3126</v>
      </c>
      <c r="C4774" s="242" t="s">
        <v>187</v>
      </c>
      <c r="D4774" s="244">
        <v>9.2899999999999991</v>
      </c>
    </row>
    <row r="4775" spans="1:4" x14ac:dyDescent="0.25">
      <c r="A4775" s="243">
        <v>91184</v>
      </c>
      <c r="B4775" s="242" t="s">
        <v>3127</v>
      </c>
      <c r="C4775" s="242" t="s">
        <v>187</v>
      </c>
      <c r="D4775" s="244">
        <v>8.68</v>
      </c>
    </row>
    <row r="4776" spans="1:4" x14ac:dyDescent="0.25">
      <c r="A4776" s="243">
        <v>91185</v>
      </c>
      <c r="B4776" s="242" t="s">
        <v>3128</v>
      </c>
      <c r="C4776" s="242" t="s">
        <v>187</v>
      </c>
      <c r="D4776" s="244">
        <v>4.82</v>
      </c>
    </row>
    <row r="4777" spans="1:4" x14ac:dyDescent="0.25">
      <c r="A4777" s="243">
        <v>91186</v>
      </c>
      <c r="B4777" s="242" t="s">
        <v>3129</v>
      </c>
      <c r="C4777" s="242" t="s">
        <v>187</v>
      </c>
      <c r="D4777" s="244">
        <v>3.97</v>
      </c>
    </row>
    <row r="4778" spans="1:4" x14ac:dyDescent="0.25">
      <c r="A4778" s="243">
        <v>91187</v>
      </c>
      <c r="B4778" s="242" t="s">
        <v>3130</v>
      </c>
      <c r="C4778" s="242" t="s">
        <v>187</v>
      </c>
      <c r="D4778" s="244">
        <v>4.58</v>
      </c>
    </row>
    <row r="4779" spans="1:4" x14ac:dyDescent="0.25">
      <c r="A4779" s="243">
        <v>91188</v>
      </c>
      <c r="B4779" s="242" t="s">
        <v>3131</v>
      </c>
      <c r="C4779" s="242" t="s">
        <v>239</v>
      </c>
      <c r="D4779" s="244">
        <v>5.0599999999999996</v>
      </c>
    </row>
    <row r="4780" spans="1:4" x14ac:dyDescent="0.25">
      <c r="A4780" s="243">
        <v>91189</v>
      </c>
      <c r="B4780" s="242" t="s">
        <v>3132</v>
      </c>
      <c r="C4780" s="242" t="s">
        <v>239</v>
      </c>
      <c r="D4780" s="244">
        <v>36.65</v>
      </c>
    </row>
    <row r="4781" spans="1:4" x14ac:dyDescent="0.25">
      <c r="A4781" s="243">
        <v>91190</v>
      </c>
      <c r="B4781" s="242" t="s">
        <v>3133</v>
      </c>
      <c r="C4781" s="242" t="s">
        <v>239</v>
      </c>
      <c r="D4781" s="244">
        <v>3.52</v>
      </c>
    </row>
    <row r="4782" spans="1:4" x14ac:dyDescent="0.25">
      <c r="A4782" s="243">
        <v>91191</v>
      </c>
      <c r="B4782" s="242" t="s">
        <v>3134</v>
      </c>
      <c r="C4782" s="242" t="s">
        <v>239</v>
      </c>
      <c r="D4782" s="244">
        <v>3.74</v>
      </c>
    </row>
    <row r="4783" spans="1:4" x14ac:dyDescent="0.25">
      <c r="A4783" s="243">
        <v>91192</v>
      </c>
      <c r="B4783" s="242" t="s">
        <v>3135</v>
      </c>
      <c r="C4783" s="242" t="s">
        <v>239</v>
      </c>
      <c r="D4783" s="244">
        <v>4.13</v>
      </c>
    </row>
    <row r="4784" spans="1:4" x14ac:dyDescent="0.25">
      <c r="A4784" s="243">
        <v>91222</v>
      </c>
      <c r="B4784" s="242" t="s">
        <v>3136</v>
      </c>
      <c r="C4784" s="242" t="s">
        <v>187</v>
      </c>
      <c r="D4784" s="244">
        <v>9.5399999999999991</v>
      </c>
    </row>
    <row r="4785" spans="1:4" x14ac:dyDescent="0.25">
      <c r="A4785" s="243">
        <v>94480</v>
      </c>
      <c r="B4785" s="242" t="s">
        <v>3137</v>
      </c>
      <c r="C4785" s="242" t="s">
        <v>239</v>
      </c>
      <c r="D4785" s="245">
        <v>1817.35</v>
      </c>
    </row>
    <row r="4786" spans="1:4" x14ac:dyDescent="0.25">
      <c r="A4786" s="243">
        <v>94481</v>
      </c>
      <c r="B4786" s="242" t="s">
        <v>3138</v>
      </c>
      <c r="C4786" s="242" t="s">
        <v>239</v>
      </c>
      <c r="D4786" s="245">
        <v>1280.52</v>
      </c>
    </row>
    <row r="4787" spans="1:4" x14ac:dyDescent="0.25">
      <c r="A4787" s="243">
        <v>94482</v>
      </c>
      <c r="B4787" s="242" t="s">
        <v>3139</v>
      </c>
      <c r="C4787" s="242" t="s">
        <v>239</v>
      </c>
      <c r="D4787" s="245">
        <v>1011.4</v>
      </c>
    </row>
    <row r="4788" spans="1:4" x14ac:dyDescent="0.25">
      <c r="A4788" s="243">
        <v>94483</v>
      </c>
      <c r="B4788" s="242" t="s">
        <v>3140</v>
      </c>
      <c r="C4788" s="242" t="s">
        <v>239</v>
      </c>
      <c r="D4788" s="244">
        <v>852.2</v>
      </c>
    </row>
    <row r="4789" spans="1:4" x14ac:dyDescent="0.25">
      <c r="A4789" s="243">
        <v>95541</v>
      </c>
      <c r="B4789" s="242" t="s">
        <v>3141</v>
      </c>
      <c r="C4789" s="242" t="s">
        <v>239</v>
      </c>
      <c r="D4789" s="244">
        <v>3.16</v>
      </c>
    </row>
    <row r="4790" spans="1:4" x14ac:dyDescent="0.25">
      <c r="A4790" s="243">
        <v>96559</v>
      </c>
      <c r="B4790" s="242" t="s">
        <v>12102</v>
      </c>
      <c r="C4790" s="242" t="s">
        <v>337</v>
      </c>
      <c r="D4790" s="244">
        <v>24.22</v>
      </c>
    </row>
    <row r="4791" spans="1:4" x14ac:dyDescent="0.25">
      <c r="A4791" s="243">
        <v>96560</v>
      </c>
      <c r="B4791" s="242" t="s">
        <v>12103</v>
      </c>
      <c r="C4791" s="242" t="s">
        <v>337</v>
      </c>
      <c r="D4791" s="244">
        <v>16.73</v>
      </c>
    </row>
    <row r="4792" spans="1:4" x14ac:dyDescent="0.25">
      <c r="A4792" s="243">
        <v>96561</v>
      </c>
      <c r="B4792" s="242" t="s">
        <v>12104</v>
      </c>
      <c r="C4792" s="242" t="s">
        <v>337</v>
      </c>
      <c r="D4792" s="244">
        <v>12.74</v>
      </c>
    </row>
    <row r="4793" spans="1:4" x14ac:dyDescent="0.25">
      <c r="A4793" s="243">
        <v>96562</v>
      </c>
      <c r="B4793" s="242" t="s">
        <v>12105</v>
      </c>
      <c r="C4793" s="242" t="s">
        <v>187</v>
      </c>
      <c r="D4793" s="244">
        <v>15.22</v>
      </c>
    </row>
    <row r="4794" spans="1:4" x14ac:dyDescent="0.25">
      <c r="A4794" s="243">
        <v>96563</v>
      </c>
      <c r="B4794" s="242" t="s">
        <v>12106</v>
      </c>
      <c r="C4794" s="242" t="s">
        <v>187</v>
      </c>
      <c r="D4794" s="244">
        <v>19.91</v>
      </c>
    </row>
    <row r="4795" spans="1:4" x14ac:dyDescent="0.25">
      <c r="A4795" s="243">
        <v>101802</v>
      </c>
      <c r="B4795" s="242" t="s">
        <v>12107</v>
      </c>
      <c r="C4795" s="242" t="s">
        <v>239</v>
      </c>
      <c r="D4795" s="245">
        <v>1228.24</v>
      </c>
    </row>
    <row r="4796" spans="1:4" x14ac:dyDescent="0.25">
      <c r="A4796" s="243">
        <v>101803</v>
      </c>
      <c r="B4796" s="242" t="s">
        <v>12108</v>
      </c>
      <c r="C4796" s="242" t="s">
        <v>239</v>
      </c>
      <c r="D4796" s="244">
        <v>746.54</v>
      </c>
    </row>
    <row r="4797" spans="1:4" x14ac:dyDescent="0.25">
      <c r="A4797" s="243">
        <v>101804</v>
      </c>
      <c r="B4797" s="242" t="s">
        <v>12109</v>
      </c>
      <c r="C4797" s="242" t="s">
        <v>239</v>
      </c>
      <c r="D4797" s="244">
        <v>951.29</v>
      </c>
    </row>
    <row r="4798" spans="1:4" x14ac:dyDescent="0.25">
      <c r="A4798" s="243">
        <v>101805</v>
      </c>
      <c r="B4798" s="242" t="s">
        <v>12110</v>
      </c>
      <c r="C4798" s="242" t="s">
        <v>239</v>
      </c>
      <c r="D4798" s="245">
        <v>1216.7</v>
      </c>
    </row>
    <row r="4799" spans="1:4" x14ac:dyDescent="0.25">
      <c r="A4799" s="243">
        <v>102111</v>
      </c>
      <c r="B4799" s="242" t="s">
        <v>12111</v>
      </c>
      <c r="C4799" s="242" t="s">
        <v>239</v>
      </c>
      <c r="D4799" s="244">
        <v>843.32</v>
      </c>
    </row>
    <row r="4800" spans="1:4" x14ac:dyDescent="0.25">
      <c r="A4800" s="243">
        <v>102112</v>
      </c>
      <c r="B4800" s="242" t="s">
        <v>12112</v>
      </c>
      <c r="C4800" s="242" t="s">
        <v>239</v>
      </c>
      <c r="D4800" s="244">
        <v>89.06</v>
      </c>
    </row>
    <row r="4801" spans="1:4" x14ac:dyDescent="0.25">
      <c r="A4801" s="243">
        <v>102113</v>
      </c>
      <c r="B4801" s="242" t="s">
        <v>12113</v>
      </c>
      <c r="C4801" s="242" t="s">
        <v>239</v>
      </c>
      <c r="D4801" s="245">
        <v>1362.74</v>
      </c>
    </row>
    <row r="4802" spans="1:4" x14ac:dyDescent="0.25">
      <c r="A4802" s="243">
        <v>102114</v>
      </c>
      <c r="B4802" s="242" t="s">
        <v>12114</v>
      </c>
      <c r="C4802" s="242" t="s">
        <v>239</v>
      </c>
      <c r="D4802" s="244">
        <v>91.3</v>
      </c>
    </row>
    <row r="4803" spans="1:4" x14ac:dyDescent="0.25">
      <c r="A4803" s="243">
        <v>102115</v>
      </c>
      <c r="B4803" s="242" t="s">
        <v>12115</v>
      </c>
      <c r="C4803" s="242" t="s">
        <v>239</v>
      </c>
      <c r="D4803" s="245">
        <v>2389.6999999999998</v>
      </c>
    </row>
    <row r="4804" spans="1:4" x14ac:dyDescent="0.25">
      <c r="A4804" s="243">
        <v>102116</v>
      </c>
      <c r="B4804" s="242" t="s">
        <v>12116</v>
      </c>
      <c r="C4804" s="242" t="s">
        <v>239</v>
      </c>
      <c r="D4804" s="245">
        <v>1457</v>
      </c>
    </row>
    <row r="4805" spans="1:4" x14ac:dyDescent="0.25">
      <c r="A4805" s="243">
        <v>102117</v>
      </c>
      <c r="B4805" s="242" t="s">
        <v>12117</v>
      </c>
      <c r="C4805" s="242" t="s">
        <v>239</v>
      </c>
      <c r="D4805" s="244">
        <v>94.02</v>
      </c>
    </row>
    <row r="4806" spans="1:4" x14ac:dyDescent="0.25">
      <c r="A4806" s="243">
        <v>102118</v>
      </c>
      <c r="B4806" s="242" t="s">
        <v>12118</v>
      </c>
      <c r="C4806" s="242" t="s">
        <v>239</v>
      </c>
      <c r="D4806" s="245">
        <v>1998.15</v>
      </c>
    </row>
    <row r="4807" spans="1:4" x14ac:dyDescent="0.25">
      <c r="A4807" s="243">
        <v>102119</v>
      </c>
      <c r="B4807" s="242" t="s">
        <v>12119</v>
      </c>
      <c r="C4807" s="242" t="s">
        <v>239</v>
      </c>
      <c r="D4807" s="244">
        <v>96.36</v>
      </c>
    </row>
    <row r="4808" spans="1:4" x14ac:dyDescent="0.25">
      <c r="A4808" s="243">
        <v>102121</v>
      </c>
      <c r="B4808" s="242" t="s">
        <v>12120</v>
      </c>
      <c r="C4808" s="242" t="s">
        <v>239</v>
      </c>
      <c r="D4808" s="244">
        <v>120.89</v>
      </c>
    </row>
    <row r="4809" spans="1:4" x14ac:dyDescent="0.25">
      <c r="A4809" s="243">
        <v>102122</v>
      </c>
      <c r="B4809" s="242" t="s">
        <v>12121</v>
      </c>
      <c r="C4809" s="242" t="s">
        <v>239</v>
      </c>
      <c r="D4809" s="245">
        <v>6835.2</v>
      </c>
    </row>
    <row r="4810" spans="1:4" x14ac:dyDescent="0.25">
      <c r="A4810" s="243">
        <v>102123</v>
      </c>
      <c r="B4810" s="242" t="s">
        <v>12122</v>
      </c>
      <c r="C4810" s="242" t="s">
        <v>239</v>
      </c>
      <c r="D4810" s="244">
        <v>127.87</v>
      </c>
    </row>
    <row r="4811" spans="1:4" x14ac:dyDescent="0.25">
      <c r="A4811" s="243">
        <v>102136</v>
      </c>
      <c r="B4811" s="242" t="s">
        <v>12123</v>
      </c>
      <c r="C4811" s="242" t="s">
        <v>239</v>
      </c>
      <c r="D4811" s="244">
        <v>46.21</v>
      </c>
    </row>
    <row r="4812" spans="1:4" x14ac:dyDescent="0.25">
      <c r="A4812" s="243">
        <v>102137</v>
      </c>
      <c r="B4812" s="242" t="s">
        <v>12124</v>
      </c>
      <c r="C4812" s="242" t="s">
        <v>239</v>
      </c>
      <c r="D4812" s="244">
        <v>63.1</v>
      </c>
    </row>
    <row r="4813" spans="1:4" x14ac:dyDescent="0.25">
      <c r="A4813" s="243">
        <v>102138</v>
      </c>
      <c r="B4813" s="242" t="s">
        <v>12125</v>
      </c>
      <c r="C4813" s="242" t="s">
        <v>239</v>
      </c>
      <c r="D4813" s="244">
        <v>139.24</v>
      </c>
    </row>
    <row r="4814" spans="1:4" x14ac:dyDescent="0.25">
      <c r="A4814" s="243">
        <v>93350</v>
      </c>
      <c r="B4814" s="242" t="s">
        <v>3143</v>
      </c>
      <c r="C4814" s="242" t="s">
        <v>239</v>
      </c>
      <c r="D4814" s="244">
        <v>991.49</v>
      </c>
    </row>
    <row r="4815" spans="1:4" x14ac:dyDescent="0.25">
      <c r="A4815" s="243">
        <v>93351</v>
      </c>
      <c r="B4815" s="242" t="s">
        <v>3144</v>
      </c>
      <c r="C4815" s="242" t="s">
        <v>239</v>
      </c>
      <c r="D4815" s="244">
        <v>814.12</v>
      </c>
    </row>
    <row r="4816" spans="1:4" x14ac:dyDescent="0.25">
      <c r="A4816" s="243">
        <v>93352</v>
      </c>
      <c r="B4816" s="242" t="s">
        <v>3145</v>
      </c>
      <c r="C4816" s="242" t="s">
        <v>239</v>
      </c>
      <c r="D4816" s="244">
        <v>636.85</v>
      </c>
    </row>
    <row r="4817" spans="1:4" x14ac:dyDescent="0.25">
      <c r="A4817" s="243">
        <v>93353</v>
      </c>
      <c r="B4817" s="242" t="s">
        <v>3146</v>
      </c>
      <c r="C4817" s="242" t="s">
        <v>239</v>
      </c>
      <c r="D4817" s="244">
        <v>463.4</v>
      </c>
    </row>
    <row r="4818" spans="1:4" x14ac:dyDescent="0.25">
      <c r="A4818" s="243">
        <v>93354</v>
      </c>
      <c r="B4818" s="242" t="s">
        <v>3147</v>
      </c>
      <c r="C4818" s="242" t="s">
        <v>239</v>
      </c>
      <c r="D4818" s="244">
        <v>750.22</v>
      </c>
    </row>
    <row r="4819" spans="1:4" x14ac:dyDescent="0.25">
      <c r="A4819" s="243">
        <v>93355</v>
      </c>
      <c r="B4819" s="242" t="s">
        <v>3148</v>
      </c>
      <c r="C4819" s="242" t="s">
        <v>239</v>
      </c>
      <c r="D4819" s="244">
        <v>623.94000000000005</v>
      </c>
    </row>
    <row r="4820" spans="1:4" x14ac:dyDescent="0.25">
      <c r="A4820" s="243">
        <v>93356</v>
      </c>
      <c r="B4820" s="242" t="s">
        <v>3149</v>
      </c>
      <c r="C4820" s="242" t="s">
        <v>239</v>
      </c>
      <c r="D4820" s="244">
        <v>496.35</v>
      </c>
    </row>
    <row r="4821" spans="1:4" x14ac:dyDescent="0.25">
      <c r="A4821" s="243">
        <v>93357</v>
      </c>
      <c r="B4821" s="242" t="s">
        <v>3150</v>
      </c>
      <c r="C4821" s="242" t="s">
        <v>239</v>
      </c>
      <c r="D4821" s="244">
        <v>371.14</v>
      </c>
    </row>
    <row r="4822" spans="1:4" x14ac:dyDescent="0.25">
      <c r="A4822" s="243">
        <v>96520</v>
      </c>
      <c r="B4822" s="242" t="s">
        <v>3152</v>
      </c>
      <c r="C4822" s="242" t="s">
        <v>1256</v>
      </c>
      <c r="D4822" s="244">
        <v>67.91</v>
      </c>
    </row>
    <row r="4823" spans="1:4" x14ac:dyDescent="0.25">
      <c r="A4823" s="243">
        <v>96521</v>
      </c>
      <c r="B4823" s="242" t="s">
        <v>3153</v>
      </c>
      <c r="C4823" s="242" t="s">
        <v>1256</v>
      </c>
      <c r="D4823" s="244">
        <v>29.93</v>
      </c>
    </row>
    <row r="4824" spans="1:4" x14ac:dyDescent="0.25">
      <c r="A4824" s="243">
        <v>96522</v>
      </c>
      <c r="B4824" s="242" t="s">
        <v>3154</v>
      </c>
      <c r="C4824" s="242" t="s">
        <v>1256</v>
      </c>
      <c r="D4824" s="244">
        <v>99.85</v>
      </c>
    </row>
    <row r="4825" spans="1:4" x14ac:dyDescent="0.25">
      <c r="A4825" s="243">
        <v>96523</v>
      </c>
      <c r="B4825" s="242" t="s">
        <v>3155</v>
      </c>
      <c r="C4825" s="242" t="s">
        <v>1256</v>
      </c>
      <c r="D4825" s="244">
        <v>63.8</v>
      </c>
    </row>
    <row r="4826" spans="1:4" x14ac:dyDescent="0.25">
      <c r="A4826" s="243">
        <v>96524</v>
      </c>
      <c r="B4826" s="242" t="s">
        <v>3156</v>
      </c>
      <c r="C4826" s="242" t="s">
        <v>1256</v>
      </c>
      <c r="D4826" s="244">
        <v>119.9</v>
      </c>
    </row>
    <row r="4827" spans="1:4" x14ac:dyDescent="0.25">
      <c r="A4827" s="243">
        <v>96525</v>
      </c>
      <c r="B4827" s="242" t="s">
        <v>3157</v>
      </c>
      <c r="C4827" s="242" t="s">
        <v>1256</v>
      </c>
      <c r="D4827" s="244">
        <v>26.38</v>
      </c>
    </row>
    <row r="4828" spans="1:4" x14ac:dyDescent="0.25">
      <c r="A4828" s="243">
        <v>96526</v>
      </c>
      <c r="B4828" s="242" t="s">
        <v>3158</v>
      </c>
      <c r="C4828" s="242" t="s">
        <v>1256</v>
      </c>
      <c r="D4828" s="244">
        <v>201.54</v>
      </c>
    </row>
    <row r="4829" spans="1:4" x14ac:dyDescent="0.25">
      <c r="A4829" s="243">
        <v>96527</v>
      </c>
      <c r="B4829" s="242" t="s">
        <v>3159</v>
      </c>
      <c r="C4829" s="242" t="s">
        <v>1256</v>
      </c>
      <c r="D4829" s="244">
        <v>83.79</v>
      </c>
    </row>
    <row r="4830" spans="1:4" x14ac:dyDescent="0.25">
      <c r="A4830" s="243">
        <v>96528</v>
      </c>
      <c r="B4830" s="242" t="s">
        <v>3160</v>
      </c>
      <c r="C4830" s="242" t="s">
        <v>337</v>
      </c>
      <c r="D4830" s="244">
        <v>122.29</v>
      </c>
    </row>
    <row r="4831" spans="1:4" x14ac:dyDescent="0.25">
      <c r="A4831" s="243">
        <v>101114</v>
      </c>
      <c r="B4831" s="242" t="s">
        <v>12126</v>
      </c>
      <c r="C4831" s="242" t="s">
        <v>1256</v>
      </c>
      <c r="D4831" s="244">
        <v>2.74</v>
      </c>
    </row>
    <row r="4832" spans="1:4" x14ac:dyDescent="0.25">
      <c r="A4832" s="243">
        <v>101115</v>
      </c>
      <c r="B4832" s="242" t="s">
        <v>12127</v>
      </c>
      <c r="C4832" s="242" t="s">
        <v>1256</v>
      </c>
      <c r="D4832" s="244">
        <v>2.34</v>
      </c>
    </row>
    <row r="4833" spans="1:4" x14ac:dyDescent="0.25">
      <c r="A4833" s="243">
        <v>101116</v>
      </c>
      <c r="B4833" s="242" t="s">
        <v>12128</v>
      </c>
      <c r="C4833" s="242" t="s">
        <v>1256</v>
      </c>
      <c r="D4833" s="244">
        <v>1.47</v>
      </c>
    </row>
    <row r="4834" spans="1:4" x14ac:dyDescent="0.25">
      <c r="A4834" s="243">
        <v>101117</v>
      </c>
      <c r="B4834" s="242" t="s">
        <v>12129</v>
      </c>
      <c r="C4834" s="242" t="s">
        <v>1256</v>
      </c>
      <c r="D4834" s="244">
        <v>2.12</v>
      </c>
    </row>
    <row r="4835" spans="1:4" x14ac:dyDescent="0.25">
      <c r="A4835" s="243">
        <v>101118</v>
      </c>
      <c r="B4835" s="242" t="s">
        <v>12130</v>
      </c>
      <c r="C4835" s="242" t="s">
        <v>1256</v>
      </c>
      <c r="D4835" s="244">
        <v>2.38</v>
      </c>
    </row>
    <row r="4836" spans="1:4" x14ac:dyDescent="0.25">
      <c r="A4836" s="243">
        <v>101119</v>
      </c>
      <c r="B4836" s="242" t="s">
        <v>12131</v>
      </c>
      <c r="C4836" s="242" t="s">
        <v>1256</v>
      </c>
      <c r="D4836" s="244">
        <v>5.22</v>
      </c>
    </row>
    <row r="4837" spans="1:4" x14ac:dyDescent="0.25">
      <c r="A4837" s="243">
        <v>101120</v>
      </c>
      <c r="B4837" s="242" t="s">
        <v>12132</v>
      </c>
      <c r="C4837" s="242" t="s">
        <v>1256</v>
      </c>
      <c r="D4837" s="244">
        <v>4.49</v>
      </c>
    </row>
    <row r="4838" spans="1:4" x14ac:dyDescent="0.25">
      <c r="A4838" s="243">
        <v>101121</v>
      </c>
      <c r="B4838" s="242" t="s">
        <v>12133</v>
      </c>
      <c r="C4838" s="242" t="s">
        <v>1256</v>
      </c>
      <c r="D4838" s="244">
        <v>2.82</v>
      </c>
    </row>
    <row r="4839" spans="1:4" x14ac:dyDescent="0.25">
      <c r="A4839" s="243">
        <v>101122</v>
      </c>
      <c r="B4839" s="242" t="s">
        <v>12134</v>
      </c>
      <c r="C4839" s="242" t="s">
        <v>1256</v>
      </c>
      <c r="D4839" s="244">
        <v>4.04</v>
      </c>
    </row>
    <row r="4840" spans="1:4" x14ac:dyDescent="0.25">
      <c r="A4840" s="243">
        <v>101123</v>
      </c>
      <c r="B4840" s="242" t="s">
        <v>12135</v>
      </c>
      <c r="C4840" s="242" t="s">
        <v>1256</v>
      </c>
      <c r="D4840" s="244">
        <v>4.55</v>
      </c>
    </row>
    <row r="4841" spans="1:4" x14ac:dyDescent="0.25">
      <c r="A4841" s="243">
        <v>101124</v>
      </c>
      <c r="B4841" s="242" t="s">
        <v>12136</v>
      </c>
      <c r="C4841" s="242" t="s">
        <v>1256</v>
      </c>
      <c r="D4841" s="244">
        <v>9.82</v>
      </c>
    </row>
    <row r="4842" spans="1:4" x14ac:dyDescent="0.25">
      <c r="A4842" s="243">
        <v>101125</v>
      </c>
      <c r="B4842" s="242" t="s">
        <v>12137</v>
      </c>
      <c r="C4842" s="242" t="s">
        <v>1256</v>
      </c>
      <c r="D4842" s="244">
        <v>9.42</v>
      </c>
    </row>
    <row r="4843" spans="1:4" x14ac:dyDescent="0.25">
      <c r="A4843" s="243">
        <v>101126</v>
      </c>
      <c r="B4843" s="242" t="s">
        <v>12138</v>
      </c>
      <c r="C4843" s="242" t="s">
        <v>1256</v>
      </c>
      <c r="D4843" s="244">
        <v>8.5500000000000007</v>
      </c>
    </row>
    <row r="4844" spans="1:4" x14ac:dyDescent="0.25">
      <c r="A4844" s="243">
        <v>101127</v>
      </c>
      <c r="B4844" s="242" t="s">
        <v>12139</v>
      </c>
      <c r="C4844" s="242" t="s">
        <v>1256</v>
      </c>
      <c r="D4844" s="244">
        <v>9.1999999999999993</v>
      </c>
    </row>
    <row r="4845" spans="1:4" x14ac:dyDescent="0.25">
      <c r="A4845" s="243">
        <v>101128</v>
      </c>
      <c r="B4845" s="242" t="s">
        <v>12140</v>
      </c>
      <c r="C4845" s="242" t="s">
        <v>1256</v>
      </c>
      <c r="D4845" s="244">
        <v>9.4600000000000009</v>
      </c>
    </row>
    <row r="4846" spans="1:4" x14ac:dyDescent="0.25">
      <c r="A4846" s="243">
        <v>101129</v>
      </c>
      <c r="B4846" s="242" t="s">
        <v>12141</v>
      </c>
      <c r="C4846" s="242" t="s">
        <v>1256</v>
      </c>
      <c r="D4846" s="244">
        <v>12.59</v>
      </c>
    </row>
    <row r="4847" spans="1:4" x14ac:dyDescent="0.25">
      <c r="A4847" s="243">
        <v>101130</v>
      </c>
      <c r="B4847" s="242" t="s">
        <v>12142</v>
      </c>
      <c r="C4847" s="242" t="s">
        <v>1256</v>
      </c>
      <c r="D4847" s="244">
        <v>11.86</v>
      </c>
    </row>
    <row r="4848" spans="1:4" x14ac:dyDescent="0.25">
      <c r="A4848" s="243">
        <v>101131</v>
      </c>
      <c r="B4848" s="242" t="s">
        <v>12143</v>
      </c>
      <c r="C4848" s="242" t="s">
        <v>1256</v>
      </c>
      <c r="D4848" s="244">
        <v>10.19</v>
      </c>
    </row>
    <row r="4849" spans="1:4" x14ac:dyDescent="0.25">
      <c r="A4849" s="243">
        <v>101132</v>
      </c>
      <c r="B4849" s="242" t="s">
        <v>12144</v>
      </c>
      <c r="C4849" s="242" t="s">
        <v>1256</v>
      </c>
      <c r="D4849" s="244">
        <v>11.41</v>
      </c>
    </row>
    <row r="4850" spans="1:4" x14ac:dyDescent="0.25">
      <c r="A4850" s="243">
        <v>101133</v>
      </c>
      <c r="B4850" s="242" t="s">
        <v>12145</v>
      </c>
      <c r="C4850" s="242" t="s">
        <v>1256</v>
      </c>
      <c r="D4850" s="244">
        <v>11.92</v>
      </c>
    </row>
    <row r="4851" spans="1:4" x14ac:dyDescent="0.25">
      <c r="A4851" s="243">
        <v>101134</v>
      </c>
      <c r="B4851" s="242" t="s">
        <v>12146</v>
      </c>
      <c r="C4851" s="242" t="s">
        <v>1256</v>
      </c>
      <c r="D4851" s="244">
        <v>10.26</v>
      </c>
    </row>
    <row r="4852" spans="1:4" x14ac:dyDescent="0.25">
      <c r="A4852" s="243">
        <v>101135</v>
      </c>
      <c r="B4852" s="242" t="s">
        <v>12147</v>
      </c>
      <c r="C4852" s="242" t="s">
        <v>1256</v>
      </c>
      <c r="D4852" s="244">
        <v>9.86</v>
      </c>
    </row>
    <row r="4853" spans="1:4" x14ac:dyDescent="0.25">
      <c r="A4853" s="243">
        <v>101136</v>
      </c>
      <c r="B4853" s="242" t="s">
        <v>12148</v>
      </c>
      <c r="C4853" s="242" t="s">
        <v>1256</v>
      </c>
      <c r="D4853" s="244">
        <v>8.99</v>
      </c>
    </row>
    <row r="4854" spans="1:4" x14ac:dyDescent="0.25">
      <c r="A4854" s="243">
        <v>101137</v>
      </c>
      <c r="B4854" s="242" t="s">
        <v>12149</v>
      </c>
      <c r="C4854" s="242" t="s">
        <v>1256</v>
      </c>
      <c r="D4854" s="244">
        <v>9.64</v>
      </c>
    </row>
    <row r="4855" spans="1:4" x14ac:dyDescent="0.25">
      <c r="A4855" s="243">
        <v>101138</v>
      </c>
      <c r="B4855" s="242" t="s">
        <v>12150</v>
      </c>
      <c r="C4855" s="242" t="s">
        <v>1256</v>
      </c>
      <c r="D4855" s="244">
        <v>9.9</v>
      </c>
    </row>
    <row r="4856" spans="1:4" x14ac:dyDescent="0.25">
      <c r="A4856" s="243">
        <v>101139</v>
      </c>
      <c r="B4856" s="242" t="s">
        <v>12151</v>
      </c>
      <c r="C4856" s="242" t="s">
        <v>1256</v>
      </c>
      <c r="D4856" s="244">
        <v>13.05</v>
      </c>
    </row>
    <row r="4857" spans="1:4" x14ac:dyDescent="0.25">
      <c r="A4857" s="243">
        <v>101140</v>
      </c>
      <c r="B4857" s="242" t="s">
        <v>12152</v>
      </c>
      <c r="C4857" s="242" t="s">
        <v>1256</v>
      </c>
      <c r="D4857" s="244">
        <v>12.32</v>
      </c>
    </row>
    <row r="4858" spans="1:4" x14ac:dyDescent="0.25">
      <c r="A4858" s="243">
        <v>101141</v>
      </c>
      <c r="B4858" s="242" t="s">
        <v>12153</v>
      </c>
      <c r="C4858" s="242" t="s">
        <v>1256</v>
      </c>
      <c r="D4858" s="244">
        <v>10.65</v>
      </c>
    </row>
    <row r="4859" spans="1:4" x14ac:dyDescent="0.25">
      <c r="A4859" s="243">
        <v>101142</v>
      </c>
      <c r="B4859" s="242" t="s">
        <v>12154</v>
      </c>
      <c r="C4859" s="242" t="s">
        <v>1256</v>
      </c>
      <c r="D4859" s="244">
        <v>11.87</v>
      </c>
    </row>
    <row r="4860" spans="1:4" x14ac:dyDescent="0.25">
      <c r="A4860" s="243">
        <v>101143</v>
      </c>
      <c r="B4860" s="242" t="s">
        <v>12155</v>
      </c>
      <c r="C4860" s="242" t="s">
        <v>1256</v>
      </c>
      <c r="D4860" s="244">
        <v>12.38</v>
      </c>
    </row>
    <row r="4861" spans="1:4" x14ac:dyDescent="0.25">
      <c r="A4861" s="243">
        <v>101144</v>
      </c>
      <c r="B4861" s="242" t="s">
        <v>12156</v>
      </c>
      <c r="C4861" s="242" t="s">
        <v>1256</v>
      </c>
      <c r="D4861" s="244">
        <v>10.6</v>
      </c>
    </row>
    <row r="4862" spans="1:4" x14ac:dyDescent="0.25">
      <c r="A4862" s="243">
        <v>101145</v>
      </c>
      <c r="B4862" s="242" t="s">
        <v>12157</v>
      </c>
      <c r="C4862" s="242" t="s">
        <v>1256</v>
      </c>
      <c r="D4862" s="244">
        <v>10.199999999999999</v>
      </c>
    </row>
    <row r="4863" spans="1:4" x14ac:dyDescent="0.25">
      <c r="A4863" s="243">
        <v>101146</v>
      </c>
      <c r="B4863" s="242" t="s">
        <v>12158</v>
      </c>
      <c r="C4863" s="242" t="s">
        <v>1256</v>
      </c>
      <c r="D4863" s="244">
        <v>9.33</v>
      </c>
    </row>
    <row r="4864" spans="1:4" x14ac:dyDescent="0.25">
      <c r="A4864" s="243">
        <v>101147</v>
      </c>
      <c r="B4864" s="242" t="s">
        <v>12159</v>
      </c>
      <c r="C4864" s="242" t="s">
        <v>1256</v>
      </c>
      <c r="D4864" s="244">
        <v>9.98</v>
      </c>
    </row>
    <row r="4865" spans="1:4" x14ac:dyDescent="0.25">
      <c r="A4865" s="243">
        <v>101148</v>
      </c>
      <c r="B4865" s="242" t="s">
        <v>12160</v>
      </c>
      <c r="C4865" s="242" t="s">
        <v>1256</v>
      </c>
      <c r="D4865" s="244">
        <v>10.24</v>
      </c>
    </row>
    <row r="4866" spans="1:4" x14ac:dyDescent="0.25">
      <c r="A4866" s="243">
        <v>101149</v>
      </c>
      <c r="B4866" s="242" t="s">
        <v>12161</v>
      </c>
      <c r="C4866" s="242" t="s">
        <v>1256</v>
      </c>
      <c r="D4866" s="244">
        <v>13.39</v>
      </c>
    </row>
    <row r="4867" spans="1:4" x14ac:dyDescent="0.25">
      <c r="A4867" s="243">
        <v>101150</v>
      </c>
      <c r="B4867" s="242" t="s">
        <v>12162</v>
      </c>
      <c r="C4867" s="242" t="s">
        <v>1256</v>
      </c>
      <c r="D4867" s="244">
        <v>12.66</v>
      </c>
    </row>
    <row r="4868" spans="1:4" x14ac:dyDescent="0.25">
      <c r="A4868" s="243">
        <v>101151</v>
      </c>
      <c r="B4868" s="242" t="s">
        <v>12163</v>
      </c>
      <c r="C4868" s="242" t="s">
        <v>1256</v>
      </c>
      <c r="D4868" s="244">
        <v>10.99</v>
      </c>
    </row>
    <row r="4869" spans="1:4" x14ac:dyDescent="0.25">
      <c r="A4869" s="243">
        <v>101152</v>
      </c>
      <c r="B4869" s="242" t="s">
        <v>12164</v>
      </c>
      <c r="C4869" s="242" t="s">
        <v>1256</v>
      </c>
      <c r="D4869" s="244">
        <v>12.21</v>
      </c>
    </row>
    <row r="4870" spans="1:4" x14ac:dyDescent="0.25">
      <c r="A4870" s="243">
        <v>101153</v>
      </c>
      <c r="B4870" s="242" t="s">
        <v>12165</v>
      </c>
      <c r="C4870" s="242" t="s">
        <v>1256</v>
      </c>
      <c r="D4870" s="244">
        <v>12.72</v>
      </c>
    </row>
    <row r="4871" spans="1:4" x14ac:dyDescent="0.25">
      <c r="A4871" s="243">
        <v>101206</v>
      </c>
      <c r="B4871" s="242" t="s">
        <v>12166</v>
      </c>
      <c r="C4871" s="242" t="s">
        <v>1256</v>
      </c>
      <c r="D4871" s="244">
        <v>8.6300000000000008</v>
      </c>
    </row>
    <row r="4872" spans="1:4" x14ac:dyDescent="0.25">
      <c r="A4872" s="243">
        <v>101207</v>
      </c>
      <c r="B4872" s="242" t="s">
        <v>12167</v>
      </c>
      <c r="C4872" s="242" t="s">
        <v>1256</v>
      </c>
      <c r="D4872" s="244">
        <v>7.61</v>
      </c>
    </row>
    <row r="4873" spans="1:4" x14ac:dyDescent="0.25">
      <c r="A4873" s="243">
        <v>101208</v>
      </c>
      <c r="B4873" s="242" t="s">
        <v>12168</v>
      </c>
      <c r="C4873" s="242" t="s">
        <v>1256</v>
      </c>
      <c r="D4873" s="244">
        <v>7.38</v>
      </c>
    </row>
    <row r="4874" spans="1:4" x14ac:dyDescent="0.25">
      <c r="A4874" s="243">
        <v>101209</v>
      </c>
      <c r="B4874" s="242" t="s">
        <v>12169</v>
      </c>
      <c r="C4874" s="242" t="s">
        <v>1256</v>
      </c>
      <c r="D4874" s="244">
        <v>6.84</v>
      </c>
    </row>
    <row r="4875" spans="1:4" x14ac:dyDescent="0.25">
      <c r="A4875" s="243">
        <v>101210</v>
      </c>
      <c r="B4875" s="242" t="s">
        <v>12170</v>
      </c>
      <c r="C4875" s="242" t="s">
        <v>1256</v>
      </c>
      <c r="D4875" s="244">
        <v>12.35</v>
      </c>
    </row>
    <row r="4876" spans="1:4" x14ac:dyDescent="0.25">
      <c r="A4876" s="243">
        <v>101211</v>
      </c>
      <c r="B4876" s="242" t="s">
        <v>12171</v>
      </c>
      <c r="C4876" s="242" t="s">
        <v>1256</v>
      </c>
      <c r="D4876" s="244">
        <v>13.27</v>
      </c>
    </row>
    <row r="4877" spans="1:4" x14ac:dyDescent="0.25">
      <c r="A4877" s="243">
        <v>101212</v>
      </c>
      <c r="B4877" s="242" t="s">
        <v>12172</v>
      </c>
      <c r="C4877" s="242" t="s">
        <v>1256</v>
      </c>
      <c r="D4877" s="244">
        <v>15.46</v>
      </c>
    </row>
    <row r="4878" spans="1:4" x14ac:dyDescent="0.25">
      <c r="A4878" s="243">
        <v>101213</v>
      </c>
      <c r="B4878" s="242" t="s">
        <v>12173</v>
      </c>
      <c r="C4878" s="242" t="s">
        <v>1256</v>
      </c>
      <c r="D4878" s="244">
        <v>17.21</v>
      </c>
    </row>
    <row r="4879" spans="1:4" x14ac:dyDescent="0.25">
      <c r="A4879" s="243">
        <v>101214</v>
      </c>
      <c r="B4879" s="242" t="s">
        <v>12174</v>
      </c>
      <c r="C4879" s="242" t="s">
        <v>1256</v>
      </c>
      <c r="D4879" s="244">
        <v>20.96</v>
      </c>
    </row>
    <row r="4880" spans="1:4" x14ac:dyDescent="0.25">
      <c r="A4880" s="243">
        <v>101215</v>
      </c>
      <c r="B4880" s="242" t="s">
        <v>12175</v>
      </c>
      <c r="C4880" s="242" t="s">
        <v>1256</v>
      </c>
      <c r="D4880" s="244">
        <v>11.77</v>
      </c>
    </row>
    <row r="4881" spans="1:4" x14ac:dyDescent="0.25">
      <c r="A4881" s="243">
        <v>101216</v>
      </c>
      <c r="B4881" s="242" t="s">
        <v>12176</v>
      </c>
      <c r="C4881" s="242" t="s">
        <v>1256</v>
      </c>
      <c r="D4881" s="244">
        <v>12.41</v>
      </c>
    </row>
    <row r="4882" spans="1:4" x14ac:dyDescent="0.25">
      <c r="A4882" s="243">
        <v>101217</v>
      </c>
      <c r="B4882" s="242" t="s">
        <v>12177</v>
      </c>
      <c r="C4882" s="242" t="s">
        <v>1256</v>
      </c>
      <c r="D4882" s="244">
        <v>14.43</v>
      </c>
    </row>
    <row r="4883" spans="1:4" x14ac:dyDescent="0.25">
      <c r="A4883" s="243">
        <v>101218</v>
      </c>
      <c r="B4883" s="242" t="s">
        <v>12178</v>
      </c>
      <c r="C4883" s="242" t="s">
        <v>1256</v>
      </c>
      <c r="D4883" s="244">
        <v>15.38</v>
      </c>
    </row>
    <row r="4884" spans="1:4" x14ac:dyDescent="0.25">
      <c r="A4884" s="243">
        <v>101219</v>
      </c>
      <c r="B4884" s="242" t="s">
        <v>12179</v>
      </c>
      <c r="C4884" s="242" t="s">
        <v>1256</v>
      </c>
      <c r="D4884" s="244">
        <v>18.73</v>
      </c>
    </row>
    <row r="4885" spans="1:4" x14ac:dyDescent="0.25">
      <c r="A4885" s="243">
        <v>101220</v>
      </c>
      <c r="B4885" s="242" t="s">
        <v>12180</v>
      </c>
      <c r="C4885" s="242" t="s">
        <v>1256</v>
      </c>
      <c r="D4885" s="244">
        <v>11.62</v>
      </c>
    </row>
    <row r="4886" spans="1:4" x14ac:dyDescent="0.25">
      <c r="A4886" s="243">
        <v>101221</v>
      </c>
      <c r="B4886" s="242" t="s">
        <v>12181</v>
      </c>
      <c r="C4886" s="242" t="s">
        <v>1256</v>
      </c>
      <c r="D4886" s="244">
        <v>12.37</v>
      </c>
    </row>
    <row r="4887" spans="1:4" x14ac:dyDescent="0.25">
      <c r="A4887" s="243">
        <v>101222</v>
      </c>
      <c r="B4887" s="242" t="s">
        <v>12182</v>
      </c>
      <c r="C4887" s="242" t="s">
        <v>1256</v>
      </c>
      <c r="D4887" s="244">
        <v>14.39</v>
      </c>
    </row>
    <row r="4888" spans="1:4" x14ac:dyDescent="0.25">
      <c r="A4888" s="243">
        <v>101223</v>
      </c>
      <c r="B4888" s="242" t="s">
        <v>12183</v>
      </c>
      <c r="C4888" s="242" t="s">
        <v>1256</v>
      </c>
      <c r="D4888" s="244">
        <v>15.98</v>
      </c>
    </row>
    <row r="4889" spans="1:4" x14ac:dyDescent="0.25">
      <c r="A4889" s="243">
        <v>101224</v>
      </c>
      <c r="B4889" s="242" t="s">
        <v>12184</v>
      </c>
      <c r="C4889" s="242" t="s">
        <v>1256</v>
      </c>
      <c r="D4889" s="244">
        <v>20.07</v>
      </c>
    </row>
    <row r="4890" spans="1:4" x14ac:dyDescent="0.25">
      <c r="A4890" s="243">
        <v>101225</v>
      </c>
      <c r="B4890" s="242" t="s">
        <v>12185</v>
      </c>
      <c r="C4890" s="242" t="s">
        <v>1256</v>
      </c>
      <c r="D4890" s="244">
        <v>10.65</v>
      </c>
    </row>
    <row r="4891" spans="1:4" x14ac:dyDescent="0.25">
      <c r="A4891" s="243">
        <v>101226</v>
      </c>
      <c r="B4891" s="242" t="s">
        <v>12186</v>
      </c>
      <c r="C4891" s="242" t="s">
        <v>1256</v>
      </c>
      <c r="D4891" s="244">
        <v>11.3</v>
      </c>
    </row>
    <row r="4892" spans="1:4" x14ac:dyDescent="0.25">
      <c r="A4892" s="243">
        <v>101227</v>
      </c>
      <c r="B4892" s="242" t="s">
        <v>12187</v>
      </c>
      <c r="C4892" s="242" t="s">
        <v>1256</v>
      </c>
      <c r="D4892" s="244">
        <v>13.1</v>
      </c>
    </row>
    <row r="4893" spans="1:4" x14ac:dyDescent="0.25">
      <c r="A4893" s="243">
        <v>101228</v>
      </c>
      <c r="B4893" s="242" t="s">
        <v>12188</v>
      </c>
      <c r="C4893" s="242" t="s">
        <v>1256</v>
      </c>
      <c r="D4893" s="244">
        <v>14.07</v>
      </c>
    </row>
    <row r="4894" spans="1:4" x14ac:dyDescent="0.25">
      <c r="A4894" s="243">
        <v>101229</v>
      </c>
      <c r="B4894" s="242" t="s">
        <v>12189</v>
      </c>
      <c r="C4894" s="242" t="s">
        <v>1256</v>
      </c>
      <c r="D4894" s="244">
        <v>17.73</v>
      </c>
    </row>
    <row r="4895" spans="1:4" x14ac:dyDescent="0.25">
      <c r="A4895" s="243">
        <v>101230</v>
      </c>
      <c r="B4895" s="242" t="s">
        <v>12190</v>
      </c>
      <c r="C4895" s="242" t="s">
        <v>1256</v>
      </c>
      <c r="D4895" s="244">
        <v>7.64</v>
      </c>
    </row>
    <row r="4896" spans="1:4" x14ac:dyDescent="0.25">
      <c r="A4896" s="243">
        <v>101231</v>
      </c>
      <c r="B4896" s="242" t="s">
        <v>12191</v>
      </c>
      <c r="C4896" s="242" t="s">
        <v>1256</v>
      </c>
      <c r="D4896" s="244">
        <v>7.27</v>
      </c>
    </row>
    <row r="4897" spans="1:4" x14ac:dyDescent="0.25">
      <c r="A4897" s="243">
        <v>101232</v>
      </c>
      <c r="B4897" s="242" t="s">
        <v>12192</v>
      </c>
      <c r="C4897" s="242" t="s">
        <v>1256</v>
      </c>
      <c r="D4897" s="244">
        <v>6.64</v>
      </c>
    </row>
    <row r="4898" spans="1:4" x14ac:dyDescent="0.25">
      <c r="A4898" s="243">
        <v>101233</v>
      </c>
      <c r="B4898" s="242" t="s">
        <v>12193</v>
      </c>
      <c r="C4898" s="242" t="s">
        <v>1256</v>
      </c>
      <c r="D4898" s="244">
        <v>6.11</v>
      </c>
    </row>
    <row r="4899" spans="1:4" x14ac:dyDescent="0.25">
      <c r="A4899" s="243">
        <v>101234</v>
      </c>
      <c r="B4899" s="242" t="s">
        <v>12194</v>
      </c>
      <c r="C4899" s="242" t="s">
        <v>1256</v>
      </c>
      <c r="D4899" s="244">
        <v>12</v>
      </c>
    </row>
    <row r="4900" spans="1:4" x14ac:dyDescent="0.25">
      <c r="A4900" s="243">
        <v>101235</v>
      </c>
      <c r="B4900" s="242" t="s">
        <v>12195</v>
      </c>
      <c r="C4900" s="242" t="s">
        <v>1256</v>
      </c>
      <c r="D4900" s="244">
        <v>12.73</v>
      </c>
    </row>
    <row r="4901" spans="1:4" x14ac:dyDescent="0.25">
      <c r="A4901" s="243">
        <v>101236</v>
      </c>
      <c r="B4901" s="242" t="s">
        <v>12196</v>
      </c>
      <c r="C4901" s="242" t="s">
        <v>1256</v>
      </c>
      <c r="D4901" s="244">
        <v>14.82</v>
      </c>
    </row>
    <row r="4902" spans="1:4" x14ac:dyDescent="0.25">
      <c r="A4902" s="243">
        <v>101237</v>
      </c>
      <c r="B4902" s="242" t="s">
        <v>12197</v>
      </c>
      <c r="C4902" s="242" t="s">
        <v>1256</v>
      </c>
      <c r="D4902" s="244">
        <v>15.91</v>
      </c>
    </row>
    <row r="4903" spans="1:4" x14ac:dyDescent="0.25">
      <c r="A4903" s="243">
        <v>101238</v>
      </c>
      <c r="B4903" s="242" t="s">
        <v>12198</v>
      </c>
      <c r="C4903" s="242" t="s">
        <v>1256</v>
      </c>
      <c r="D4903" s="244">
        <v>20.11</v>
      </c>
    </row>
    <row r="4904" spans="1:4" x14ac:dyDescent="0.25">
      <c r="A4904" s="243">
        <v>101239</v>
      </c>
      <c r="B4904" s="242" t="s">
        <v>12199</v>
      </c>
      <c r="C4904" s="242" t="s">
        <v>1256</v>
      </c>
      <c r="D4904" s="244">
        <v>10.65</v>
      </c>
    </row>
    <row r="4905" spans="1:4" x14ac:dyDescent="0.25">
      <c r="A4905" s="243">
        <v>101240</v>
      </c>
      <c r="B4905" s="242" t="s">
        <v>12200</v>
      </c>
      <c r="C4905" s="242" t="s">
        <v>1256</v>
      </c>
      <c r="D4905" s="244">
        <v>11.31</v>
      </c>
    </row>
    <row r="4906" spans="1:4" x14ac:dyDescent="0.25">
      <c r="A4906" s="243">
        <v>101241</v>
      </c>
      <c r="B4906" s="242" t="s">
        <v>12201</v>
      </c>
      <c r="C4906" s="242" t="s">
        <v>1256</v>
      </c>
      <c r="D4906" s="244">
        <v>13.19</v>
      </c>
    </row>
    <row r="4907" spans="1:4" x14ac:dyDescent="0.25">
      <c r="A4907" s="243">
        <v>101242</v>
      </c>
      <c r="B4907" s="242" t="s">
        <v>12202</v>
      </c>
      <c r="C4907" s="242" t="s">
        <v>1256</v>
      </c>
      <c r="D4907" s="244">
        <v>14.68</v>
      </c>
    </row>
    <row r="4908" spans="1:4" x14ac:dyDescent="0.25">
      <c r="A4908" s="243">
        <v>101243</v>
      </c>
      <c r="B4908" s="242" t="s">
        <v>12203</v>
      </c>
      <c r="C4908" s="242" t="s">
        <v>1256</v>
      </c>
      <c r="D4908" s="244">
        <v>17.93</v>
      </c>
    </row>
    <row r="4909" spans="1:4" x14ac:dyDescent="0.25">
      <c r="A4909" s="243">
        <v>101244</v>
      </c>
      <c r="B4909" s="242" t="s">
        <v>12204</v>
      </c>
      <c r="C4909" s="242" t="s">
        <v>1256</v>
      </c>
      <c r="D4909" s="244">
        <v>11.15</v>
      </c>
    </row>
    <row r="4910" spans="1:4" x14ac:dyDescent="0.25">
      <c r="A4910" s="243">
        <v>101245</v>
      </c>
      <c r="B4910" s="242" t="s">
        <v>12205</v>
      </c>
      <c r="C4910" s="242" t="s">
        <v>1256</v>
      </c>
      <c r="D4910" s="244">
        <v>11.88</v>
      </c>
    </row>
    <row r="4911" spans="1:4" x14ac:dyDescent="0.25">
      <c r="A4911" s="243">
        <v>101246</v>
      </c>
      <c r="B4911" s="242" t="s">
        <v>12206</v>
      </c>
      <c r="C4911" s="242" t="s">
        <v>1256</v>
      </c>
      <c r="D4911" s="244">
        <v>13.84</v>
      </c>
    </row>
    <row r="4912" spans="1:4" x14ac:dyDescent="0.25">
      <c r="A4912" s="243">
        <v>101247</v>
      </c>
      <c r="B4912" s="242" t="s">
        <v>12207</v>
      </c>
      <c r="C4912" s="242" t="s">
        <v>1256</v>
      </c>
      <c r="D4912" s="244">
        <v>15.35</v>
      </c>
    </row>
    <row r="4913" spans="1:4" x14ac:dyDescent="0.25">
      <c r="A4913" s="243">
        <v>101248</v>
      </c>
      <c r="B4913" s="242" t="s">
        <v>12208</v>
      </c>
      <c r="C4913" s="242" t="s">
        <v>1256</v>
      </c>
      <c r="D4913" s="244">
        <v>19.28</v>
      </c>
    </row>
    <row r="4914" spans="1:4" x14ac:dyDescent="0.25">
      <c r="A4914" s="243">
        <v>101249</v>
      </c>
      <c r="B4914" s="242" t="s">
        <v>12209</v>
      </c>
      <c r="C4914" s="242" t="s">
        <v>1256</v>
      </c>
      <c r="D4914" s="244">
        <v>9.77</v>
      </c>
    </row>
    <row r="4915" spans="1:4" x14ac:dyDescent="0.25">
      <c r="A4915" s="243">
        <v>101250</v>
      </c>
      <c r="B4915" s="242" t="s">
        <v>12210</v>
      </c>
      <c r="C4915" s="242" t="s">
        <v>1256</v>
      </c>
      <c r="D4915" s="244">
        <v>10.81</v>
      </c>
    </row>
    <row r="4916" spans="1:4" x14ac:dyDescent="0.25">
      <c r="A4916" s="243">
        <v>101251</v>
      </c>
      <c r="B4916" s="242" t="s">
        <v>12211</v>
      </c>
      <c r="C4916" s="242" t="s">
        <v>1256</v>
      </c>
      <c r="D4916" s="244">
        <v>12.4</v>
      </c>
    </row>
    <row r="4917" spans="1:4" x14ac:dyDescent="0.25">
      <c r="A4917" s="243">
        <v>101252</v>
      </c>
      <c r="B4917" s="242" t="s">
        <v>12212</v>
      </c>
      <c r="C4917" s="242" t="s">
        <v>1256</v>
      </c>
      <c r="D4917" s="244">
        <v>13.5</v>
      </c>
    </row>
    <row r="4918" spans="1:4" x14ac:dyDescent="0.25">
      <c r="A4918" s="243">
        <v>101253</v>
      </c>
      <c r="B4918" s="242" t="s">
        <v>12213</v>
      </c>
      <c r="C4918" s="242" t="s">
        <v>1256</v>
      </c>
      <c r="D4918" s="244">
        <v>17.03</v>
      </c>
    </row>
    <row r="4919" spans="1:4" x14ac:dyDescent="0.25">
      <c r="A4919" s="243">
        <v>101254</v>
      </c>
      <c r="B4919" s="242" t="s">
        <v>12214</v>
      </c>
      <c r="C4919" s="242" t="s">
        <v>1256</v>
      </c>
      <c r="D4919" s="244">
        <v>8.49</v>
      </c>
    </row>
    <row r="4920" spans="1:4" x14ac:dyDescent="0.25">
      <c r="A4920" s="243">
        <v>101255</v>
      </c>
      <c r="B4920" s="242" t="s">
        <v>12215</v>
      </c>
      <c r="C4920" s="242" t="s">
        <v>1256</v>
      </c>
      <c r="D4920" s="244">
        <v>7.59</v>
      </c>
    </row>
    <row r="4921" spans="1:4" x14ac:dyDescent="0.25">
      <c r="A4921" s="243">
        <v>101256</v>
      </c>
      <c r="B4921" s="242" t="s">
        <v>12216</v>
      </c>
      <c r="C4921" s="242" t="s">
        <v>1256</v>
      </c>
      <c r="D4921" s="244">
        <v>13.18</v>
      </c>
    </row>
    <row r="4922" spans="1:4" x14ac:dyDescent="0.25">
      <c r="A4922" s="243">
        <v>101257</v>
      </c>
      <c r="B4922" s="242" t="s">
        <v>12217</v>
      </c>
      <c r="C4922" s="242" t="s">
        <v>1256</v>
      </c>
      <c r="D4922" s="244">
        <v>13.99</v>
      </c>
    </row>
    <row r="4923" spans="1:4" x14ac:dyDescent="0.25">
      <c r="A4923" s="243">
        <v>101258</v>
      </c>
      <c r="B4923" s="242" t="s">
        <v>12218</v>
      </c>
      <c r="C4923" s="242" t="s">
        <v>1256</v>
      </c>
      <c r="D4923" s="244">
        <v>16.22</v>
      </c>
    </row>
    <row r="4924" spans="1:4" x14ac:dyDescent="0.25">
      <c r="A4924" s="243">
        <v>101259</v>
      </c>
      <c r="B4924" s="242" t="s">
        <v>12219</v>
      </c>
      <c r="C4924" s="242" t="s">
        <v>1256</v>
      </c>
      <c r="D4924" s="244">
        <v>17.97</v>
      </c>
    </row>
    <row r="4925" spans="1:4" x14ac:dyDescent="0.25">
      <c r="A4925" s="243">
        <v>101260</v>
      </c>
      <c r="B4925" s="242" t="s">
        <v>12220</v>
      </c>
      <c r="C4925" s="242" t="s">
        <v>1256</v>
      </c>
      <c r="D4925" s="244">
        <v>22.48</v>
      </c>
    </row>
    <row r="4926" spans="1:4" x14ac:dyDescent="0.25">
      <c r="A4926" s="243">
        <v>101261</v>
      </c>
      <c r="B4926" s="242" t="s">
        <v>12221</v>
      </c>
      <c r="C4926" s="242" t="s">
        <v>1256</v>
      </c>
      <c r="D4926" s="244">
        <v>12.5</v>
      </c>
    </row>
    <row r="4927" spans="1:4" x14ac:dyDescent="0.25">
      <c r="A4927" s="243">
        <v>101262</v>
      </c>
      <c r="B4927" s="242" t="s">
        <v>12222</v>
      </c>
      <c r="C4927" s="242" t="s">
        <v>1256</v>
      </c>
      <c r="D4927" s="244">
        <v>13.29</v>
      </c>
    </row>
    <row r="4928" spans="1:4" x14ac:dyDescent="0.25">
      <c r="A4928" s="243">
        <v>101263</v>
      </c>
      <c r="B4928" s="242" t="s">
        <v>12223</v>
      </c>
      <c r="C4928" s="242" t="s">
        <v>1256</v>
      </c>
      <c r="D4928" s="244">
        <v>15.41</v>
      </c>
    </row>
    <row r="4929" spans="1:4" x14ac:dyDescent="0.25">
      <c r="A4929" s="243">
        <v>101264</v>
      </c>
      <c r="B4929" s="242" t="s">
        <v>12224</v>
      </c>
      <c r="C4929" s="242" t="s">
        <v>1256</v>
      </c>
      <c r="D4929" s="244">
        <v>17.05</v>
      </c>
    </row>
    <row r="4930" spans="1:4" x14ac:dyDescent="0.25">
      <c r="A4930" s="243">
        <v>101265</v>
      </c>
      <c r="B4930" s="242" t="s">
        <v>12225</v>
      </c>
      <c r="C4930" s="242" t="s">
        <v>1256</v>
      </c>
      <c r="D4930" s="244">
        <v>21.32</v>
      </c>
    </row>
    <row r="4931" spans="1:4" x14ac:dyDescent="0.25">
      <c r="A4931" s="243">
        <v>101266</v>
      </c>
      <c r="B4931" s="242" t="s">
        <v>12226</v>
      </c>
      <c r="C4931" s="242" t="s">
        <v>1256</v>
      </c>
      <c r="D4931" s="244">
        <v>7.59</v>
      </c>
    </row>
    <row r="4932" spans="1:4" x14ac:dyDescent="0.25">
      <c r="A4932" s="243">
        <v>101267</v>
      </c>
      <c r="B4932" s="242" t="s">
        <v>12227</v>
      </c>
      <c r="C4932" s="242" t="s">
        <v>1256</v>
      </c>
      <c r="D4932" s="244">
        <v>7.28</v>
      </c>
    </row>
    <row r="4933" spans="1:4" x14ac:dyDescent="0.25">
      <c r="A4933" s="243">
        <v>101268</v>
      </c>
      <c r="B4933" s="242" t="s">
        <v>12228</v>
      </c>
      <c r="C4933" s="242" t="s">
        <v>1256</v>
      </c>
      <c r="D4933" s="244">
        <v>12.08</v>
      </c>
    </row>
    <row r="4934" spans="1:4" x14ac:dyDescent="0.25">
      <c r="A4934" s="243">
        <v>101269</v>
      </c>
      <c r="B4934" s="242" t="s">
        <v>12229</v>
      </c>
      <c r="C4934" s="242" t="s">
        <v>1256</v>
      </c>
      <c r="D4934" s="244">
        <v>13.38</v>
      </c>
    </row>
    <row r="4935" spans="1:4" x14ac:dyDescent="0.25">
      <c r="A4935" s="243">
        <v>101270</v>
      </c>
      <c r="B4935" s="242" t="s">
        <v>12230</v>
      </c>
      <c r="C4935" s="242" t="s">
        <v>1256</v>
      </c>
      <c r="D4935" s="244">
        <v>15.54</v>
      </c>
    </row>
    <row r="4936" spans="1:4" x14ac:dyDescent="0.25">
      <c r="A4936" s="243">
        <v>101271</v>
      </c>
      <c r="B4936" s="242" t="s">
        <v>12231</v>
      </c>
      <c r="C4936" s="242" t="s">
        <v>1256</v>
      </c>
      <c r="D4936" s="244">
        <v>17.21</v>
      </c>
    </row>
    <row r="4937" spans="1:4" x14ac:dyDescent="0.25">
      <c r="A4937" s="243">
        <v>101272</v>
      </c>
      <c r="B4937" s="242" t="s">
        <v>12232</v>
      </c>
      <c r="C4937" s="242" t="s">
        <v>1256</v>
      </c>
      <c r="D4937" s="244">
        <v>21.54</v>
      </c>
    </row>
    <row r="4938" spans="1:4" x14ac:dyDescent="0.25">
      <c r="A4938" s="243">
        <v>101273</v>
      </c>
      <c r="B4938" s="242" t="s">
        <v>12233</v>
      </c>
      <c r="C4938" s="242" t="s">
        <v>1256</v>
      </c>
      <c r="D4938" s="244">
        <v>11.59</v>
      </c>
    </row>
    <row r="4939" spans="1:4" x14ac:dyDescent="0.25">
      <c r="A4939" s="243">
        <v>101274</v>
      </c>
      <c r="B4939" s="242" t="s">
        <v>12234</v>
      </c>
      <c r="C4939" s="242" t="s">
        <v>1256</v>
      </c>
      <c r="D4939" s="244">
        <v>12.77</v>
      </c>
    </row>
    <row r="4940" spans="1:4" x14ac:dyDescent="0.25">
      <c r="A4940" s="243">
        <v>101275</v>
      </c>
      <c r="B4940" s="242" t="s">
        <v>12235</v>
      </c>
      <c r="C4940" s="242" t="s">
        <v>1256</v>
      </c>
      <c r="D4940" s="244">
        <v>14.84</v>
      </c>
    </row>
    <row r="4941" spans="1:4" x14ac:dyDescent="0.25">
      <c r="A4941" s="243">
        <v>101276</v>
      </c>
      <c r="B4941" s="242" t="s">
        <v>12236</v>
      </c>
      <c r="C4941" s="242" t="s">
        <v>1256</v>
      </c>
      <c r="D4941" s="244">
        <v>16.39</v>
      </c>
    </row>
    <row r="4942" spans="1:4" x14ac:dyDescent="0.25">
      <c r="A4942" s="243">
        <v>101277</v>
      </c>
      <c r="B4942" s="242" t="s">
        <v>12237</v>
      </c>
      <c r="C4942" s="242" t="s">
        <v>1256</v>
      </c>
      <c r="D4942" s="244">
        <v>20.92</v>
      </c>
    </row>
    <row r="4943" spans="1:4" x14ac:dyDescent="0.25">
      <c r="A4943" s="243">
        <v>102354</v>
      </c>
      <c r="B4943" s="242" t="s">
        <v>12238</v>
      </c>
      <c r="C4943" s="242" t="s">
        <v>1256</v>
      </c>
      <c r="D4943" s="244">
        <v>99.88</v>
      </c>
    </row>
    <row r="4944" spans="1:4" x14ac:dyDescent="0.25">
      <c r="A4944" s="243">
        <v>102355</v>
      </c>
      <c r="B4944" s="242" t="s">
        <v>12239</v>
      </c>
      <c r="C4944" s="242" t="s">
        <v>1256</v>
      </c>
      <c r="D4944" s="244">
        <v>113.79</v>
      </c>
    </row>
    <row r="4945" spans="1:4" x14ac:dyDescent="0.25">
      <c r="A4945" s="243">
        <v>102360</v>
      </c>
      <c r="B4945" s="242" t="s">
        <v>12240</v>
      </c>
      <c r="C4945" s="242" t="s">
        <v>1256</v>
      </c>
      <c r="D4945" s="244">
        <v>14.59</v>
      </c>
    </row>
    <row r="4946" spans="1:4" x14ac:dyDescent="0.25">
      <c r="A4946" s="243">
        <v>102361</v>
      </c>
      <c r="B4946" s="242" t="s">
        <v>12241</v>
      </c>
      <c r="C4946" s="242" t="s">
        <v>1256</v>
      </c>
      <c r="D4946" s="244">
        <v>21.63</v>
      </c>
    </row>
    <row r="4947" spans="1:4" x14ac:dyDescent="0.25">
      <c r="A4947" s="243">
        <v>90082</v>
      </c>
      <c r="B4947" s="242" t="s">
        <v>12242</v>
      </c>
      <c r="C4947" s="242" t="s">
        <v>1256</v>
      </c>
      <c r="D4947" s="244">
        <v>7.29</v>
      </c>
    </row>
    <row r="4948" spans="1:4" x14ac:dyDescent="0.25">
      <c r="A4948" s="243">
        <v>90084</v>
      </c>
      <c r="B4948" s="242" t="s">
        <v>12243</v>
      </c>
      <c r="C4948" s="242" t="s">
        <v>1256</v>
      </c>
      <c r="D4948" s="244">
        <v>7.07</v>
      </c>
    </row>
    <row r="4949" spans="1:4" x14ac:dyDescent="0.25">
      <c r="A4949" s="243">
        <v>90086</v>
      </c>
      <c r="B4949" s="242" t="s">
        <v>12244</v>
      </c>
      <c r="C4949" s="242" t="s">
        <v>1256</v>
      </c>
      <c r="D4949" s="244">
        <v>6.68</v>
      </c>
    </row>
    <row r="4950" spans="1:4" x14ac:dyDescent="0.25">
      <c r="A4950" s="243">
        <v>90087</v>
      </c>
      <c r="B4950" s="242" t="s">
        <v>12245</v>
      </c>
      <c r="C4950" s="242" t="s">
        <v>1256</v>
      </c>
      <c r="D4950" s="244">
        <v>6.17</v>
      </c>
    </row>
    <row r="4951" spans="1:4" x14ac:dyDescent="0.25">
      <c r="A4951" s="243">
        <v>90090</v>
      </c>
      <c r="B4951" s="242" t="s">
        <v>12246</v>
      </c>
      <c r="C4951" s="242" t="s">
        <v>1256</v>
      </c>
      <c r="D4951" s="244">
        <v>6.04</v>
      </c>
    </row>
    <row r="4952" spans="1:4" x14ac:dyDescent="0.25">
      <c r="A4952" s="243">
        <v>90091</v>
      </c>
      <c r="B4952" s="242" t="s">
        <v>12247</v>
      </c>
      <c r="C4952" s="242" t="s">
        <v>1256</v>
      </c>
      <c r="D4952" s="244">
        <v>3.94</v>
      </c>
    </row>
    <row r="4953" spans="1:4" x14ac:dyDescent="0.25">
      <c r="A4953" s="243">
        <v>90092</v>
      </c>
      <c r="B4953" s="242" t="s">
        <v>12248</v>
      </c>
      <c r="C4953" s="242" t="s">
        <v>1256</v>
      </c>
      <c r="D4953" s="244">
        <v>3.89</v>
      </c>
    </row>
    <row r="4954" spans="1:4" x14ac:dyDescent="0.25">
      <c r="A4954" s="243">
        <v>90094</v>
      </c>
      <c r="B4954" s="242" t="s">
        <v>12249</v>
      </c>
      <c r="C4954" s="242" t="s">
        <v>1256</v>
      </c>
      <c r="D4954" s="244">
        <v>3.68</v>
      </c>
    </row>
    <row r="4955" spans="1:4" x14ac:dyDescent="0.25">
      <c r="A4955" s="243">
        <v>90095</v>
      </c>
      <c r="B4955" s="242" t="s">
        <v>12250</v>
      </c>
      <c r="C4955" s="242" t="s">
        <v>1256</v>
      </c>
      <c r="D4955" s="244">
        <v>3.39</v>
      </c>
    </row>
    <row r="4956" spans="1:4" x14ac:dyDescent="0.25">
      <c r="A4956" s="243">
        <v>90098</v>
      </c>
      <c r="B4956" s="242" t="s">
        <v>12251</v>
      </c>
      <c r="C4956" s="242" t="s">
        <v>1256</v>
      </c>
      <c r="D4956" s="244">
        <v>3.33</v>
      </c>
    </row>
    <row r="4957" spans="1:4" x14ac:dyDescent="0.25">
      <c r="A4957" s="243">
        <v>90099</v>
      </c>
      <c r="B4957" s="242" t="s">
        <v>12252</v>
      </c>
      <c r="C4957" s="242" t="s">
        <v>1256</v>
      </c>
      <c r="D4957" s="244">
        <v>10.19</v>
      </c>
    </row>
    <row r="4958" spans="1:4" x14ac:dyDescent="0.25">
      <c r="A4958" s="243">
        <v>90100</v>
      </c>
      <c r="B4958" s="242" t="s">
        <v>12253</v>
      </c>
      <c r="C4958" s="242" t="s">
        <v>1256</v>
      </c>
      <c r="D4958" s="244">
        <v>8.66</v>
      </c>
    </row>
    <row r="4959" spans="1:4" x14ac:dyDescent="0.25">
      <c r="A4959" s="243">
        <v>90101</v>
      </c>
      <c r="B4959" s="242" t="s">
        <v>12254</v>
      </c>
      <c r="C4959" s="242" t="s">
        <v>1256</v>
      </c>
      <c r="D4959" s="244">
        <v>8.5500000000000007</v>
      </c>
    </row>
    <row r="4960" spans="1:4" x14ac:dyDescent="0.25">
      <c r="A4960" s="243">
        <v>90102</v>
      </c>
      <c r="B4960" s="242" t="s">
        <v>12255</v>
      </c>
      <c r="C4960" s="242" t="s">
        <v>1256</v>
      </c>
      <c r="D4960" s="244">
        <v>7.78</v>
      </c>
    </row>
    <row r="4961" spans="1:4" x14ac:dyDescent="0.25">
      <c r="A4961" s="243">
        <v>90105</v>
      </c>
      <c r="B4961" s="242" t="s">
        <v>12256</v>
      </c>
      <c r="C4961" s="242" t="s">
        <v>1256</v>
      </c>
      <c r="D4961" s="244">
        <v>5.62</v>
      </c>
    </row>
    <row r="4962" spans="1:4" x14ac:dyDescent="0.25">
      <c r="A4962" s="243">
        <v>90106</v>
      </c>
      <c r="B4962" s="242" t="s">
        <v>12257</v>
      </c>
      <c r="C4962" s="242" t="s">
        <v>1256</v>
      </c>
      <c r="D4962" s="244">
        <v>4.78</v>
      </c>
    </row>
    <row r="4963" spans="1:4" x14ac:dyDescent="0.25">
      <c r="A4963" s="243">
        <v>90107</v>
      </c>
      <c r="B4963" s="242" t="s">
        <v>12258</v>
      </c>
      <c r="C4963" s="242" t="s">
        <v>1256</v>
      </c>
      <c r="D4963" s="244">
        <v>4.71</v>
      </c>
    </row>
    <row r="4964" spans="1:4" x14ac:dyDescent="0.25">
      <c r="A4964" s="243">
        <v>90108</v>
      </c>
      <c r="B4964" s="242" t="s">
        <v>12259</v>
      </c>
      <c r="C4964" s="242" t="s">
        <v>1256</v>
      </c>
      <c r="D4964" s="244">
        <v>4.29</v>
      </c>
    </row>
    <row r="4965" spans="1:4" x14ac:dyDescent="0.25">
      <c r="A4965" s="243">
        <v>93358</v>
      </c>
      <c r="B4965" s="242" t="s">
        <v>12260</v>
      </c>
      <c r="C4965" s="242" t="s">
        <v>1256</v>
      </c>
      <c r="D4965" s="244">
        <v>55.46</v>
      </c>
    </row>
    <row r="4966" spans="1:4" x14ac:dyDescent="0.25">
      <c r="A4966" s="243">
        <v>102276</v>
      </c>
      <c r="B4966" s="242" t="s">
        <v>12261</v>
      </c>
      <c r="C4966" s="242" t="s">
        <v>1256</v>
      </c>
      <c r="D4966" s="244">
        <v>8.1999999999999993</v>
      </c>
    </row>
    <row r="4967" spans="1:4" x14ac:dyDescent="0.25">
      <c r="A4967" s="243">
        <v>102277</v>
      </c>
      <c r="B4967" s="242" t="s">
        <v>12262</v>
      </c>
      <c r="C4967" s="242" t="s">
        <v>1256</v>
      </c>
      <c r="D4967" s="244">
        <v>6.47</v>
      </c>
    </row>
    <row r="4968" spans="1:4" x14ac:dyDescent="0.25">
      <c r="A4968" s="243">
        <v>102278</v>
      </c>
      <c r="B4968" s="242" t="s">
        <v>12263</v>
      </c>
      <c r="C4968" s="242" t="s">
        <v>1256</v>
      </c>
      <c r="D4968" s="244">
        <v>6.43</v>
      </c>
    </row>
    <row r="4969" spans="1:4" x14ac:dyDescent="0.25">
      <c r="A4969" s="243">
        <v>102279</v>
      </c>
      <c r="B4969" s="242" t="s">
        <v>12264</v>
      </c>
      <c r="C4969" s="242" t="s">
        <v>1256</v>
      </c>
      <c r="D4969" s="244">
        <v>4.5199999999999996</v>
      </c>
    </row>
    <row r="4970" spans="1:4" x14ac:dyDescent="0.25">
      <c r="A4970" s="243">
        <v>102280</v>
      </c>
      <c r="B4970" s="242" t="s">
        <v>12265</v>
      </c>
      <c r="C4970" s="242" t="s">
        <v>1256</v>
      </c>
      <c r="D4970" s="244">
        <v>3.57</v>
      </c>
    </row>
    <row r="4971" spans="1:4" x14ac:dyDescent="0.25">
      <c r="A4971" s="243">
        <v>102281</v>
      </c>
      <c r="B4971" s="242" t="s">
        <v>12266</v>
      </c>
      <c r="C4971" s="242" t="s">
        <v>1256</v>
      </c>
      <c r="D4971" s="244">
        <v>3.54</v>
      </c>
    </row>
    <row r="4972" spans="1:4" x14ac:dyDescent="0.25">
      <c r="A4972" s="243">
        <v>102282</v>
      </c>
      <c r="B4972" s="242" t="s">
        <v>12267</v>
      </c>
      <c r="C4972" s="242" t="s">
        <v>1256</v>
      </c>
      <c r="D4972" s="244">
        <v>9.1</v>
      </c>
    </row>
    <row r="4973" spans="1:4" x14ac:dyDescent="0.25">
      <c r="A4973" s="243">
        <v>102283</v>
      </c>
      <c r="B4973" s="242" t="s">
        <v>12268</v>
      </c>
      <c r="C4973" s="242" t="s">
        <v>1256</v>
      </c>
      <c r="D4973" s="244">
        <v>8.1</v>
      </c>
    </row>
    <row r="4974" spans="1:4" x14ac:dyDescent="0.25">
      <c r="A4974" s="243">
        <v>102284</v>
      </c>
      <c r="B4974" s="242" t="s">
        <v>12269</v>
      </c>
      <c r="C4974" s="242" t="s">
        <v>1256</v>
      </c>
      <c r="D4974" s="244">
        <v>7.84</v>
      </c>
    </row>
    <row r="4975" spans="1:4" x14ac:dyDescent="0.25">
      <c r="A4975" s="243">
        <v>102285</v>
      </c>
      <c r="B4975" s="242" t="s">
        <v>12270</v>
      </c>
      <c r="C4975" s="242" t="s">
        <v>1256</v>
      </c>
      <c r="D4975" s="244">
        <v>7.4</v>
      </c>
    </row>
    <row r="4976" spans="1:4" x14ac:dyDescent="0.25">
      <c r="A4976" s="243">
        <v>102286</v>
      </c>
      <c r="B4976" s="242" t="s">
        <v>12271</v>
      </c>
      <c r="C4976" s="242" t="s">
        <v>1256</v>
      </c>
      <c r="D4976" s="244">
        <v>7.2</v>
      </c>
    </row>
    <row r="4977" spans="1:4" x14ac:dyDescent="0.25">
      <c r="A4977" s="243">
        <v>102287</v>
      </c>
      <c r="B4977" s="242" t="s">
        <v>12272</v>
      </c>
      <c r="C4977" s="242" t="s">
        <v>1256</v>
      </c>
      <c r="D4977" s="244">
        <v>7.15</v>
      </c>
    </row>
    <row r="4978" spans="1:4" x14ac:dyDescent="0.25">
      <c r="A4978" s="243">
        <v>102288</v>
      </c>
      <c r="B4978" s="242" t="s">
        <v>12273</v>
      </c>
      <c r="C4978" s="242" t="s">
        <v>1256</v>
      </c>
      <c r="D4978" s="244">
        <v>6.87</v>
      </c>
    </row>
    <row r="4979" spans="1:4" x14ac:dyDescent="0.25">
      <c r="A4979" s="243">
        <v>102289</v>
      </c>
      <c r="B4979" s="242" t="s">
        <v>12274</v>
      </c>
      <c r="C4979" s="242" t="s">
        <v>1256</v>
      </c>
      <c r="D4979" s="244">
        <v>6.71</v>
      </c>
    </row>
    <row r="4980" spans="1:4" x14ac:dyDescent="0.25">
      <c r="A4980" s="243">
        <v>102290</v>
      </c>
      <c r="B4980" s="242" t="s">
        <v>12275</v>
      </c>
      <c r="C4980" s="242" t="s">
        <v>1256</v>
      </c>
      <c r="D4980" s="244">
        <v>5.03</v>
      </c>
    </row>
    <row r="4981" spans="1:4" x14ac:dyDescent="0.25">
      <c r="A4981" s="243">
        <v>102291</v>
      </c>
      <c r="B4981" s="242" t="s">
        <v>12276</v>
      </c>
      <c r="C4981" s="242" t="s">
        <v>1256</v>
      </c>
      <c r="D4981" s="244">
        <v>4.46</v>
      </c>
    </row>
    <row r="4982" spans="1:4" x14ac:dyDescent="0.25">
      <c r="A4982" s="243">
        <v>102292</v>
      </c>
      <c r="B4982" s="242" t="s">
        <v>12277</v>
      </c>
      <c r="C4982" s="242" t="s">
        <v>1256</v>
      </c>
      <c r="D4982" s="244">
        <v>4.32</v>
      </c>
    </row>
    <row r="4983" spans="1:4" x14ac:dyDescent="0.25">
      <c r="A4983" s="243">
        <v>102293</v>
      </c>
      <c r="B4983" s="242" t="s">
        <v>12278</v>
      </c>
      <c r="C4983" s="242" t="s">
        <v>1256</v>
      </c>
      <c r="D4983" s="244">
        <v>4.09</v>
      </c>
    </row>
    <row r="4984" spans="1:4" x14ac:dyDescent="0.25">
      <c r="A4984" s="243">
        <v>102294</v>
      </c>
      <c r="B4984" s="242" t="s">
        <v>12279</v>
      </c>
      <c r="C4984" s="242" t="s">
        <v>1256</v>
      </c>
      <c r="D4984" s="244">
        <v>3.97</v>
      </c>
    </row>
    <row r="4985" spans="1:4" x14ac:dyDescent="0.25">
      <c r="A4985" s="243">
        <v>102295</v>
      </c>
      <c r="B4985" s="242" t="s">
        <v>12280</v>
      </c>
      <c r="C4985" s="242" t="s">
        <v>1256</v>
      </c>
      <c r="D4985" s="244">
        <v>3.94</v>
      </c>
    </row>
    <row r="4986" spans="1:4" x14ac:dyDescent="0.25">
      <c r="A4986" s="243">
        <v>102296</v>
      </c>
      <c r="B4986" s="242" t="s">
        <v>12281</v>
      </c>
      <c r="C4986" s="242" t="s">
        <v>1256</v>
      </c>
      <c r="D4986" s="244">
        <v>3.78</v>
      </c>
    </row>
    <row r="4987" spans="1:4" x14ac:dyDescent="0.25">
      <c r="A4987" s="243">
        <v>102297</v>
      </c>
      <c r="B4987" s="242" t="s">
        <v>12282</v>
      </c>
      <c r="C4987" s="242" t="s">
        <v>1256</v>
      </c>
      <c r="D4987" s="244">
        <v>3.7</v>
      </c>
    </row>
    <row r="4988" spans="1:4" x14ac:dyDescent="0.25">
      <c r="A4988" s="243">
        <v>102298</v>
      </c>
      <c r="B4988" s="242" t="s">
        <v>12283</v>
      </c>
      <c r="C4988" s="242" t="s">
        <v>1256</v>
      </c>
      <c r="D4988" s="244">
        <v>11.33</v>
      </c>
    </row>
    <row r="4989" spans="1:4" x14ac:dyDescent="0.25">
      <c r="A4989" s="243">
        <v>102299</v>
      </c>
      <c r="B4989" s="242" t="s">
        <v>12284</v>
      </c>
      <c r="C4989" s="242" t="s">
        <v>1256</v>
      </c>
      <c r="D4989" s="244">
        <v>9.6199999999999992</v>
      </c>
    </row>
    <row r="4990" spans="1:4" x14ac:dyDescent="0.25">
      <c r="A4990" s="243">
        <v>102300</v>
      </c>
      <c r="B4990" s="242" t="s">
        <v>12285</v>
      </c>
      <c r="C4990" s="242" t="s">
        <v>1256</v>
      </c>
      <c r="D4990" s="244">
        <v>58.53</v>
      </c>
    </row>
    <row r="4991" spans="1:4" x14ac:dyDescent="0.25">
      <c r="A4991" s="243">
        <v>102301</v>
      </c>
      <c r="B4991" s="242" t="s">
        <v>12286</v>
      </c>
      <c r="C4991" s="242" t="s">
        <v>1256</v>
      </c>
      <c r="D4991" s="244">
        <v>8.64</v>
      </c>
    </row>
    <row r="4992" spans="1:4" x14ac:dyDescent="0.25">
      <c r="A4992" s="243">
        <v>102302</v>
      </c>
      <c r="B4992" s="242" t="s">
        <v>12287</v>
      </c>
      <c r="C4992" s="242" t="s">
        <v>1256</v>
      </c>
      <c r="D4992" s="244">
        <v>6.24</v>
      </c>
    </row>
    <row r="4993" spans="1:4" x14ac:dyDescent="0.25">
      <c r="A4993" s="243">
        <v>102303</v>
      </c>
      <c r="B4993" s="242" t="s">
        <v>12288</v>
      </c>
      <c r="C4993" s="242" t="s">
        <v>1256</v>
      </c>
      <c r="D4993" s="244">
        <v>5.3</v>
      </c>
    </row>
    <row r="4994" spans="1:4" x14ac:dyDescent="0.25">
      <c r="A4994" s="243">
        <v>102304</v>
      </c>
      <c r="B4994" s="242" t="s">
        <v>12289</v>
      </c>
      <c r="C4994" s="242" t="s">
        <v>1256</v>
      </c>
      <c r="D4994" s="244">
        <v>5.23</v>
      </c>
    </row>
    <row r="4995" spans="1:4" x14ac:dyDescent="0.25">
      <c r="A4995" s="243">
        <v>102305</v>
      </c>
      <c r="B4995" s="242" t="s">
        <v>12290</v>
      </c>
      <c r="C4995" s="242" t="s">
        <v>1256</v>
      </c>
      <c r="D4995" s="244">
        <v>4.7699999999999996</v>
      </c>
    </row>
    <row r="4996" spans="1:4" x14ac:dyDescent="0.25">
      <c r="A4996" s="243">
        <v>102306</v>
      </c>
      <c r="B4996" s="242" t="s">
        <v>12291</v>
      </c>
      <c r="C4996" s="242" t="s">
        <v>1256</v>
      </c>
      <c r="D4996" s="244">
        <v>10.26</v>
      </c>
    </row>
    <row r="4997" spans="1:4" x14ac:dyDescent="0.25">
      <c r="A4997" s="243">
        <v>102307</v>
      </c>
      <c r="B4997" s="242" t="s">
        <v>12292</v>
      </c>
      <c r="C4997" s="242" t="s">
        <v>1256</v>
      </c>
      <c r="D4997" s="244">
        <v>9.1</v>
      </c>
    </row>
    <row r="4998" spans="1:4" x14ac:dyDescent="0.25">
      <c r="A4998" s="243">
        <v>102308</v>
      </c>
      <c r="B4998" s="242" t="s">
        <v>12293</v>
      </c>
      <c r="C4998" s="242" t="s">
        <v>1256</v>
      </c>
      <c r="D4998" s="244">
        <v>8.82</v>
      </c>
    </row>
    <row r="4999" spans="1:4" x14ac:dyDescent="0.25">
      <c r="A4999" s="243">
        <v>102309</v>
      </c>
      <c r="B4999" s="242" t="s">
        <v>12294</v>
      </c>
      <c r="C4999" s="242" t="s">
        <v>1256</v>
      </c>
      <c r="D4999" s="244">
        <v>8.35</v>
      </c>
    </row>
    <row r="5000" spans="1:4" x14ac:dyDescent="0.25">
      <c r="A5000" s="243">
        <v>102310</v>
      </c>
      <c r="B5000" s="242" t="s">
        <v>12295</v>
      </c>
      <c r="C5000" s="242" t="s">
        <v>1256</v>
      </c>
      <c r="D5000" s="244">
        <v>8.11</v>
      </c>
    </row>
    <row r="5001" spans="1:4" x14ac:dyDescent="0.25">
      <c r="A5001" s="243">
        <v>102311</v>
      </c>
      <c r="B5001" s="242" t="s">
        <v>12296</v>
      </c>
      <c r="C5001" s="242" t="s">
        <v>1256</v>
      </c>
      <c r="D5001" s="244">
        <v>8.0399999999999991</v>
      </c>
    </row>
    <row r="5002" spans="1:4" x14ac:dyDescent="0.25">
      <c r="A5002" s="243">
        <v>102312</v>
      </c>
      <c r="B5002" s="242" t="s">
        <v>12297</v>
      </c>
      <c r="C5002" s="242" t="s">
        <v>1256</v>
      </c>
      <c r="D5002" s="244">
        <v>7.73</v>
      </c>
    </row>
    <row r="5003" spans="1:4" x14ac:dyDescent="0.25">
      <c r="A5003" s="243">
        <v>102313</v>
      </c>
      <c r="B5003" s="242" t="s">
        <v>12298</v>
      </c>
      <c r="C5003" s="242" t="s">
        <v>1256</v>
      </c>
      <c r="D5003" s="244">
        <v>7.55</v>
      </c>
    </row>
    <row r="5004" spans="1:4" x14ac:dyDescent="0.25">
      <c r="A5004" s="243">
        <v>102314</v>
      </c>
      <c r="B5004" s="242" t="s">
        <v>12299</v>
      </c>
      <c r="C5004" s="242" t="s">
        <v>1256</v>
      </c>
      <c r="D5004" s="244">
        <v>5.66</v>
      </c>
    </row>
    <row r="5005" spans="1:4" x14ac:dyDescent="0.25">
      <c r="A5005" s="243">
        <v>102315</v>
      </c>
      <c r="B5005" s="242" t="s">
        <v>12300</v>
      </c>
      <c r="C5005" s="242" t="s">
        <v>1256</v>
      </c>
      <c r="D5005" s="244">
        <v>5.0199999999999996</v>
      </c>
    </row>
    <row r="5006" spans="1:4" x14ac:dyDescent="0.25">
      <c r="A5006" s="243">
        <v>102316</v>
      </c>
      <c r="B5006" s="242" t="s">
        <v>12301</v>
      </c>
      <c r="C5006" s="242" t="s">
        <v>1256</v>
      </c>
      <c r="D5006" s="244">
        <v>4.8600000000000003</v>
      </c>
    </row>
    <row r="5007" spans="1:4" x14ac:dyDescent="0.25">
      <c r="A5007" s="243">
        <v>102317</v>
      </c>
      <c r="B5007" s="242" t="s">
        <v>12302</v>
      </c>
      <c r="C5007" s="242" t="s">
        <v>1256</v>
      </c>
      <c r="D5007" s="244">
        <v>4.5999999999999996</v>
      </c>
    </row>
    <row r="5008" spans="1:4" x14ac:dyDescent="0.25">
      <c r="A5008" s="243">
        <v>102318</v>
      </c>
      <c r="B5008" s="242" t="s">
        <v>12303</v>
      </c>
      <c r="C5008" s="242" t="s">
        <v>1256</v>
      </c>
      <c r="D5008" s="244">
        <v>4.4800000000000004</v>
      </c>
    </row>
    <row r="5009" spans="1:4" x14ac:dyDescent="0.25">
      <c r="A5009" s="243">
        <v>102319</v>
      </c>
      <c r="B5009" s="242" t="s">
        <v>12304</v>
      </c>
      <c r="C5009" s="242" t="s">
        <v>1256</v>
      </c>
      <c r="D5009" s="244">
        <v>4.43</v>
      </c>
    </row>
    <row r="5010" spans="1:4" x14ac:dyDescent="0.25">
      <c r="A5010" s="243">
        <v>102320</v>
      </c>
      <c r="B5010" s="242" t="s">
        <v>12305</v>
      </c>
      <c r="C5010" s="242" t="s">
        <v>1256</v>
      </c>
      <c r="D5010" s="244">
        <v>4.25</v>
      </c>
    </row>
    <row r="5011" spans="1:4" x14ac:dyDescent="0.25">
      <c r="A5011" s="243">
        <v>102321</v>
      </c>
      <c r="B5011" s="242" t="s">
        <v>12306</v>
      </c>
      <c r="C5011" s="242" t="s">
        <v>1256</v>
      </c>
      <c r="D5011" s="244">
        <v>4.17</v>
      </c>
    </row>
    <row r="5012" spans="1:4" x14ac:dyDescent="0.25">
      <c r="A5012" s="243">
        <v>102322</v>
      </c>
      <c r="B5012" s="242" t="s">
        <v>12307</v>
      </c>
      <c r="C5012" s="242" t="s">
        <v>1256</v>
      </c>
      <c r="D5012" s="244">
        <v>12.75</v>
      </c>
    </row>
    <row r="5013" spans="1:4" x14ac:dyDescent="0.25">
      <c r="A5013" s="243">
        <v>102323</v>
      </c>
      <c r="B5013" s="242" t="s">
        <v>12308</v>
      </c>
      <c r="C5013" s="242" t="s">
        <v>1256</v>
      </c>
      <c r="D5013" s="244">
        <v>10.83</v>
      </c>
    </row>
    <row r="5014" spans="1:4" x14ac:dyDescent="0.25">
      <c r="A5014" s="243">
        <v>102324</v>
      </c>
      <c r="B5014" s="242" t="s">
        <v>12309</v>
      </c>
      <c r="C5014" s="242" t="s">
        <v>1256</v>
      </c>
      <c r="D5014" s="244">
        <v>10.69</v>
      </c>
    </row>
    <row r="5015" spans="1:4" x14ac:dyDescent="0.25">
      <c r="A5015" s="243">
        <v>102325</v>
      </c>
      <c r="B5015" s="242" t="s">
        <v>12310</v>
      </c>
      <c r="C5015" s="242" t="s">
        <v>1256</v>
      </c>
      <c r="D5015" s="244">
        <v>9.73</v>
      </c>
    </row>
    <row r="5016" spans="1:4" x14ac:dyDescent="0.25">
      <c r="A5016" s="243">
        <v>102326</v>
      </c>
      <c r="B5016" s="242" t="s">
        <v>12311</v>
      </c>
      <c r="C5016" s="242" t="s">
        <v>1256</v>
      </c>
      <c r="D5016" s="244">
        <v>7.03</v>
      </c>
    </row>
    <row r="5017" spans="1:4" x14ac:dyDescent="0.25">
      <c r="A5017" s="243">
        <v>102327</v>
      </c>
      <c r="B5017" s="242" t="s">
        <v>12312</v>
      </c>
      <c r="C5017" s="242" t="s">
        <v>1256</v>
      </c>
      <c r="D5017" s="244">
        <v>5.97</v>
      </c>
    </row>
    <row r="5018" spans="1:4" x14ac:dyDescent="0.25">
      <c r="A5018" s="243">
        <v>102328</v>
      </c>
      <c r="B5018" s="242" t="s">
        <v>12313</v>
      </c>
      <c r="C5018" s="242" t="s">
        <v>1256</v>
      </c>
      <c r="D5018" s="244">
        <v>5.89</v>
      </c>
    </row>
    <row r="5019" spans="1:4" x14ac:dyDescent="0.25">
      <c r="A5019" s="243">
        <v>102329</v>
      </c>
      <c r="B5019" s="242" t="s">
        <v>12314</v>
      </c>
      <c r="C5019" s="242" t="s">
        <v>1256</v>
      </c>
      <c r="D5019" s="244">
        <v>5.37</v>
      </c>
    </row>
    <row r="5020" spans="1:4" x14ac:dyDescent="0.25">
      <c r="A5020" s="243">
        <v>94304</v>
      </c>
      <c r="B5020" s="242" t="s">
        <v>3161</v>
      </c>
      <c r="C5020" s="242" t="s">
        <v>1256</v>
      </c>
      <c r="D5020" s="244">
        <v>25.42</v>
      </c>
    </row>
    <row r="5021" spans="1:4" x14ac:dyDescent="0.25">
      <c r="A5021" s="243">
        <v>94305</v>
      </c>
      <c r="B5021" s="242" t="s">
        <v>3162</v>
      </c>
      <c r="C5021" s="242" t="s">
        <v>1256</v>
      </c>
      <c r="D5021" s="244">
        <v>22.99</v>
      </c>
    </row>
    <row r="5022" spans="1:4" x14ac:dyDescent="0.25">
      <c r="A5022" s="243">
        <v>94306</v>
      </c>
      <c r="B5022" s="242" t="s">
        <v>3163</v>
      </c>
      <c r="C5022" s="242" t="s">
        <v>1256</v>
      </c>
      <c r="D5022" s="244">
        <v>19.940000000000001</v>
      </c>
    </row>
    <row r="5023" spans="1:4" x14ac:dyDescent="0.25">
      <c r="A5023" s="243">
        <v>94307</v>
      </c>
      <c r="B5023" s="242" t="s">
        <v>3164</v>
      </c>
      <c r="C5023" s="242" t="s">
        <v>1256</v>
      </c>
      <c r="D5023" s="244">
        <v>20.67</v>
      </c>
    </row>
    <row r="5024" spans="1:4" x14ac:dyDescent="0.25">
      <c r="A5024" s="243">
        <v>94308</v>
      </c>
      <c r="B5024" s="242" t="s">
        <v>3165</v>
      </c>
      <c r="C5024" s="242" t="s">
        <v>1256</v>
      </c>
      <c r="D5024" s="244">
        <v>18.73</v>
      </c>
    </row>
    <row r="5025" spans="1:4" x14ac:dyDescent="0.25">
      <c r="A5025" s="243">
        <v>94309</v>
      </c>
      <c r="B5025" s="242" t="s">
        <v>3166</v>
      </c>
      <c r="C5025" s="242" t="s">
        <v>1256</v>
      </c>
      <c r="D5025" s="244">
        <v>19.62</v>
      </c>
    </row>
    <row r="5026" spans="1:4" x14ac:dyDescent="0.25">
      <c r="A5026" s="243">
        <v>94310</v>
      </c>
      <c r="B5026" s="242" t="s">
        <v>3167</v>
      </c>
      <c r="C5026" s="242" t="s">
        <v>1256</v>
      </c>
      <c r="D5026" s="244">
        <v>18.11</v>
      </c>
    </row>
    <row r="5027" spans="1:4" x14ac:dyDescent="0.25">
      <c r="A5027" s="243">
        <v>94315</v>
      </c>
      <c r="B5027" s="242" t="s">
        <v>3168</v>
      </c>
      <c r="C5027" s="242" t="s">
        <v>1256</v>
      </c>
      <c r="D5027" s="244">
        <v>29.43</v>
      </c>
    </row>
    <row r="5028" spans="1:4" x14ac:dyDescent="0.25">
      <c r="A5028" s="243">
        <v>94316</v>
      </c>
      <c r="B5028" s="242" t="s">
        <v>3169</v>
      </c>
      <c r="C5028" s="242" t="s">
        <v>1256</v>
      </c>
      <c r="D5028" s="244">
        <v>24.03</v>
      </c>
    </row>
    <row r="5029" spans="1:4" x14ac:dyDescent="0.25">
      <c r="A5029" s="243">
        <v>94317</v>
      </c>
      <c r="B5029" s="242" t="s">
        <v>3170</v>
      </c>
      <c r="C5029" s="242" t="s">
        <v>1256</v>
      </c>
      <c r="D5029" s="244">
        <v>21.65</v>
      </c>
    </row>
    <row r="5030" spans="1:4" x14ac:dyDescent="0.25">
      <c r="A5030" s="243">
        <v>94318</v>
      </c>
      <c r="B5030" s="242" t="s">
        <v>3171</v>
      </c>
      <c r="C5030" s="242" t="s">
        <v>1256</v>
      </c>
      <c r="D5030" s="244">
        <v>18.57</v>
      </c>
    </row>
    <row r="5031" spans="1:4" x14ac:dyDescent="0.25">
      <c r="A5031" s="243">
        <v>94319</v>
      </c>
      <c r="B5031" s="242" t="s">
        <v>3172</v>
      </c>
      <c r="C5031" s="242" t="s">
        <v>1256</v>
      </c>
      <c r="D5031" s="244">
        <v>31.94</v>
      </c>
    </row>
    <row r="5032" spans="1:4" x14ac:dyDescent="0.25">
      <c r="A5032" s="243">
        <v>94327</v>
      </c>
      <c r="B5032" s="242" t="s">
        <v>3173</v>
      </c>
      <c r="C5032" s="242" t="s">
        <v>1256</v>
      </c>
      <c r="D5032" s="244">
        <v>85.11</v>
      </c>
    </row>
    <row r="5033" spans="1:4" x14ac:dyDescent="0.25">
      <c r="A5033" s="243">
        <v>94328</v>
      </c>
      <c r="B5033" s="242" t="s">
        <v>3174</v>
      </c>
      <c r="C5033" s="242" t="s">
        <v>1256</v>
      </c>
      <c r="D5033" s="244">
        <v>82.68</v>
      </c>
    </row>
    <row r="5034" spans="1:4" x14ac:dyDescent="0.25">
      <c r="A5034" s="243">
        <v>94329</v>
      </c>
      <c r="B5034" s="242" t="s">
        <v>3175</v>
      </c>
      <c r="C5034" s="242" t="s">
        <v>1256</v>
      </c>
      <c r="D5034" s="244">
        <v>79.63</v>
      </c>
    </row>
    <row r="5035" spans="1:4" x14ac:dyDescent="0.25">
      <c r="A5035" s="243">
        <v>94330</v>
      </c>
      <c r="B5035" s="242" t="s">
        <v>3176</v>
      </c>
      <c r="C5035" s="242" t="s">
        <v>1256</v>
      </c>
      <c r="D5035" s="244">
        <v>80.36</v>
      </c>
    </row>
    <row r="5036" spans="1:4" x14ac:dyDescent="0.25">
      <c r="A5036" s="243">
        <v>94331</v>
      </c>
      <c r="B5036" s="242" t="s">
        <v>3177</v>
      </c>
      <c r="C5036" s="242" t="s">
        <v>1256</v>
      </c>
      <c r="D5036" s="244">
        <v>78.42</v>
      </c>
    </row>
    <row r="5037" spans="1:4" x14ac:dyDescent="0.25">
      <c r="A5037" s="243">
        <v>94332</v>
      </c>
      <c r="B5037" s="242" t="s">
        <v>3178</v>
      </c>
      <c r="C5037" s="242" t="s">
        <v>1256</v>
      </c>
      <c r="D5037" s="244">
        <v>79.31</v>
      </c>
    </row>
    <row r="5038" spans="1:4" x14ac:dyDescent="0.25">
      <c r="A5038" s="243">
        <v>94333</v>
      </c>
      <c r="B5038" s="242" t="s">
        <v>3179</v>
      </c>
      <c r="C5038" s="242" t="s">
        <v>1256</v>
      </c>
      <c r="D5038" s="244">
        <v>77.8</v>
      </c>
    </row>
    <row r="5039" spans="1:4" x14ac:dyDescent="0.25">
      <c r="A5039" s="243">
        <v>94338</v>
      </c>
      <c r="B5039" s="242" t="s">
        <v>3180</v>
      </c>
      <c r="C5039" s="242" t="s">
        <v>1256</v>
      </c>
      <c r="D5039" s="244">
        <v>89.12</v>
      </c>
    </row>
    <row r="5040" spans="1:4" x14ac:dyDescent="0.25">
      <c r="A5040" s="243">
        <v>94339</v>
      </c>
      <c r="B5040" s="242" t="s">
        <v>3181</v>
      </c>
      <c r="C5040" s="242" t="s">
        <v>1256</v>
      </c>
      <c r="D5040" s="244">
        <v>83.72</v>
      </c>
    </row>
    <row r="5041" spans="1:4" x14ac:dyDescent="0.25">
      <c r="A5041" s="243">
        <v>94340</v>
      </c>
      <c r="B5041" s="242" t="s">
        <v>3182</v>
      </c>
      <c r="C5041" s="242" t="s">
        <v>1256</v>
      </c>
      <c r="D5041" s="244">
        <v>81.34</v>
      </c>
    </row>
    <row r="5042" spans="1:4" x14ac:dyDescent="0.25">
      <c r="A5042" s="243">
        <v>94341</v>
      </c>
      <c r="B5042" s="242" t="s">
        <v>3183</v>
      </c>
      <c r="C5042" s="242" t="s">
        <v>1256</v>
      </c>
      <c r="D5042" s="244">
        <v>78.260000000000005</v>
      </c>
    </row>
    <row r="5043" spans="1:4" x14ac:dyDescent="0.25">
      <c r="A5043" s="243">
        <v>94342</v>
      </c>
      <c r="B5043" s="242" t="s">
        <v>3184</v>
      </c>
      <c r="C5043" s="242" t="s">
        <v>1256</v>
      </c>
      <c r="D5043" s="244">
        <v>91.63</v>
      </c>
    </row>
    <row r="5044" spans="1:4" x14ac:dyDescent="0.25">
      <c r="A5044" s="243">
        <v>96385</v>
      </c>
      <c r="B5044" s="242" t="s">
        <v>12315</v>
      </c>
      <c r="C5044" s="242" t="s">
        <v>1256</v>
      </c>
      <c r="D5044" s="244">
        <v>6.87</v>
      </c>
    </row>
    <row r="5045" spans="1:4" x14ac:dyDescent="0.25">
      <c r="A5045" s="243">
        <v>96386</v>
      </c>
      <c r="B5045" s="242" t="s">
        <v>12316</v>
      </c>
      <c r="C5045" s="242" t="s">
        <v>1256</v>
      </c>
      <c r="D5045" s="244">
        <v>5</v>
      </c>
    </row>
    <row r="5046" spans="1:4" x14ac:dyDescent="0.25">
      <c r="A5046" s="243">
        <v>93360</v>
      </c>
      <c r="B5046" s="242" t="s">
        <v>3185</v>
      </c>
      <c r="C5046" s="242" t="s">
        <v>1256</v>
      </c>
      <c r="D5046" s="244">
        <v>14.35</v>
      </c>
    </row>
    <row r="5047" spans="1:4" x14ac:dyDescent="0.25">
      <c r="A5047" s="243">
        <v>93361</v>
      </c>
      <c r="B5047" s="242" t="s">
        <v>3186</v>
      </c>
      <c r="C5047" s="242" t="s">
        <v>1256</v>
      </c>
      <c r="D5047" s="244">
        <v>12.01</v>
      </c>
    </row>
    <row r="5048" spans="1:4" x14ac:dyDescent="0.25">
      <c r="A5048" s="243">
        <v>93362</v>
      </c>
      <c r="B5048" s="242" t="s">
        <v>3187</v>
      </c>
      <c r="C5048" s="242" t="s">
        <v>1256</v>
      </c>
      <c r="D5048" s="244">
        <v>8.8800000000000008</v>
      </c>
    </row>
    <row r="5049" spans="1:4" x14ac:dyDescent="0.25">
      <c r="A5049" s="243">
        <v>93363</v>
      </c>
      <c r="B5049" s="242" t="s">
        <v>3188</v>
      </c>
      <c r="C5049" s="242" t="s">
        <v>1256</v>
      </c>
      <c r="D5049" s="244">
        <v>9.58</v>
      </c>
    </row>
    <row r="5050" spans="1:4" x14ac:dyDescent="0.25">
      <c r="A5050" s="243">
        <v>93364</v>
      </c>
      <c r="B5050" s="242" t="s">
        <v>3189</v>
      </c>
      <c r="C5050" s="242" t="s">
        <v>1256</v>
      </c>
      <c r="D5050" s="244">
        <v>7.64</v>
      </c>
    </row>
    <row r="5051" spans="1:4" x14ac:dyDescent="0.25">
      <c r="A5051" s="243">
        <v>93365</v>
      </c>
      <c r="B5051" s="242" t="s">
        <v>3190</v>
      </c>
      <c r="C5051" s="242" t="s">
        <v>1256</v>
      </c>
      <c r="D5051" s="244">
        <v>8.49</v>
      </c>
    </row>
    <row r="5052" spans="1:4" x14ac:dyDescent="0.25">
      <c r="A5052" s="243">
        <v>93366</v>
      </c>
      <c r="B5052" s="242" t="s">
        <v>3191</v>
      </c>
      <c r="C5052" s="242" t="s">
        <v>1256</v>
      </c>
      <c r="D5052" s="244">
        <v>7.05</v>
      </c>
    </row>
    <row r="5053" spans="1:4" x14ac:dyDescent="0.25">
      <c r="A5053" s="243">
        <v>93367</v>
      </c>
      <c r="B5053" s="242" t="s">
        <v>3192</v>
      </c>
      <c r="C5053" s="242" t="s">
        <v>1256</v>
      </c>
      <c r="D5053" s="244">
        <v>13.38</v>
      </c>
    </row>
    <row r="5054" spans="1:4" x14ac:dyDescent="0.25">
      <c r="A5054" s="243">
        <v>93368</v>
      </c>
      <c r="B5054" s="242" t="s">
        <v>3193</v>
      </c>
      <c r="C5054" s="242" t="s">
        <v>1256</v>
      </c>
      <c r="D5054" s="244">
        <v>10.97</v>
      </c>
    </row>
    <row r="5055" spans="1:4" x14ac:dyDescent="0.25">
      <c r="A5055" s="243">
        <v>93369</v>
      </c>
      <c r="B5055" s="242" t="s">
        <v>3194</v>
      </c>
      <c r="C5055" s="242" t="s">
        <v>1256</v>
      </c>
      <c r="D5055" s="244">
        <v>7.92</v>
      </c>
    </row>
    <row r="5056" spans="1:4" x14ac:dyDescent="0.25">
      <c r="A5056" s="243">
        <v>93370</v>
      </c>
      <c r="B5056" s="242" t="s">
        <v>3195</v>
      </c>
      <c r="C5056" s="242" t="s">
        <v>1256</v>
      </c>
      <c r="D5056" s="244">
        <v>8.64</v>
      </c>
    </row>
    <row r="5057" spans="1:4" x14ac:dyDescent="0.25">
      <c r="A5057" s="243">
        <v>93371</v>
      </c>
      <c r="B5057" s="242" t="s">
        <v>3196</v>
      </c>
      <c r="C5057" s="242" t="s">
        <v>1256</v>
      </c>
      <c r="D5057" s="244">
        <v>6.7</v>
      </c>
    </row>
    <row r="5058" spans="1:4" x14ac:dyDescent="0.25">
      <c r="A5058" s="243">
        <v>93372</v>
      </c>
      <c r="B5058" s="242" t="s">
        <v>3197</v>
      </c>
      <c r="C5058" s="242" t="s">
        <v>1256</v>
      </c>
      <c r="D5058" s="244">
        <v>7.59</v>
      </c>
    </row>
    <row r="5059" spans="1:4" x14ac:dyDescent="0.25">
      <c r="A5059" s="243">
        <v>93373</v>
      </c>
      <c r="B5059" s="242" t="s">
        <v>3198</v>
      </c>
      <c r="C5059" s="242" t="s">
        <v>1256</v>
      </c>
      <c r="D5059" s="244">
        <v>6.1</v>
      </c>
    </row>
    <row r="5060" spans="1:4" x14ac:dyDescent="0.25">
      <c r="A5060" s="243">
        <v>93374</v>
      </c>
      <c r="B5060" s="242" t="s">
        <v>3199</v>
      </c>
      <c r="C5060" s="242" t="s">
        <v>1256</v>
      </c>
      <c r="D5060" s="244">
        <v>16.16</v>
      </c>
    </row>
    <row r="5061" spans="1:4" x14ac:dyDescent="0.25">
      <c r="A5061" s="243">
        <v>93375</v>
      </c>
      <c r="B5061" s="242" t="s">
        <v>3200</v>
      </c>
      <c r="C5061" s="242" t="s">
        <v>1256</v>
      </c>
      <c r="D5061" s="244">
        <v>12.46</v>
      </c>
    </row>
    <row r="5062" spans="1:4" x14ac:dyDescent="0.25">
      <c r="A5062" s="243">
        <v>93376</v>
      </c>
      <c r="B5062" s="242" t="s">
        <v>3201</v>
      </c>
      <c r="C5062" s="242" t="s">
        <v>1256</v>
      </c>
      <c r="D5062" s="244">
        <v>10.26</v>
      </c>
    </row>
    <row r="5063" spans="1:4" x14ac:dyDescent="0.25">
      <c r="A5063" s="243">
        <v>93377</v>
      </c>
      <c r="B5063" s="242" t="s">
        <v>3202</v>
      </c>
      <c r="C5063" s="242" t="s">
        <v>1256</v>
      </c>
      <c r="D5063" s="244">
        <v>7.01</v>
      </c>
    </row>
    <row r="5064" spans="1:4" x14ac:dyDescent="0.25">
      <c r="A5064" s="243">
        <v>93378</v>
      </c>
      <c r="B5064" s="242" t="s">
        <v>3203</v>
      </c>
      <c r="C5064" s="242" t="s">
        <v>1256</v>
      </c>
      <c r="D5064" s="244">
        <v>15.05</v>
      </c>
    </row>
    <row r="5065" spans="1:4" x14ac:dyDescent="0.25">
      <c r="A5065" s="243">
        <v>93379</v>
      </c>
      <c r="B5065" s="242" t="s">
        <v>3204</v>
      </c>
      <c r="C5065" s="242" t="s">
        <v>1256</v>
      </c>
      <c r="D5065" s="244">
        <v>11.64</v>
      </c>
    </row>
    <row r="5066" spans="1:4" x14ac:dyDescent="0.25">
      <c r="A5066" s="243">
        <v>93380</v>
      </c>
      <c r="B5066" s="242" t="s">
        <v>3205</v>
      </c>
      <c r="C5066" s="242" t="s">
        <v>1256</v>
      </c>
      <c r="D5066" s="244">
        <v>9.61</v>
      </c>
    </row>
    <row r="5067" spans="1:4" x14ac:dyDescent="0.25">
      <c r="A5067" s="243">
        <v>93381</v>
      </c>
      <c r="B5067" s="242" t="s">
        <v>3206</v>
      </c>
      <c r="C5067" s="242" t="s">
        <v>1256</v>
      </c>
      <c r="D5067" s="244">
        <v>6.54</v>
      </c>
    </row>
    <row r="5068" spans="1:4" x14ac:dyDescent="0.25">
      <c r="A5068" s="243">
        <v>93382</v>
      </c>
      <c r="B5068" s="242" t="s">
        <v>3207</v>
      </c>
      <c r="C5068" s="242" t="s">
        <v>1256</v>
      </c>
      <c r="D5068" s="244">
        <v>19.920000000000002</v>
      </c>
    </row>
    <row r="5069" spans="1:4" x14ac:dyDescent="0.25">
      <c r="A5069" s="243">
        <v>96995</v>
      </c>
      <c r="B5069" s="242" t="s">
        <v>3208</v>
      </c>
      <c r="C5069" s="242" t="s">
        <v>1256</v>
      </c>
      <c r="D5069" s="244">
        <v>33.619999999999997</v>
      </c>
    </row>
    <row r="5070" spans="1:4" x14ac:dyDescent="0.25">
      <c r="A5070" s="243">
        <v>97916</v>
      </c>
      <c r="B5070" s="242" t="s">
        <v>12317</v>
      </c>
      <c r="C5070" s="242" t="s">
        <v>3209</v>
      </c>
      <c r="D5070" s="244">
        <v>1.64</v>
      </c>
    </row>
    <row r="5071" spans="1:4" x14ac:dyDescent="0.25">
      <c r="A5071" s="243">
        <v>97917</v>
      </c>
      <c r="B5071" s="242" t="s">
        <v>12318</v>
      </c>
      <c r="C5071" s="242" t="s">
        <v>3209</v>
      </c>
      <c r="D5071" s="244">
        <v>1.42</v>
      </c>
    </row>
    <row r="5072" spans="1:4" x14ac:dyDescent="0.25">
      <c r="A5072" s="243">
        <v>97918</v>
      </c>
      <c r="B5072" s="242" t="s">
        <v>12319</v>
      </c>
      <c r="C5072" s="242" t="s">
        <v>3209</v>
      </c>
      <c r="D5072" s="244">
        <v>1.31</v>
      </c>
    </row>
    <row r="5073" spans="1:4" x14ac:dyDescent="0.25">
      <c r="A5073" s="243">
        <v>97919</v>
      </c>
      <c r="B5073" s="242" t="s">
        <v>12320</v>
      </c>
      <c r="C5073" s="242" t="s">
        <v>3209</v>
      </c>
      <c r="D5073" s="244">
        <v>0.52</v>
      </c>
    </row>
    <row r="5074" spans="1:4" x14ac:dyDescent="0.25">
      <c r="A5074" s="243">
        <v>101616</v>
      </c>
      <c r="B5074" s="242" t="s">
        <v>12321</v>
      </c>
      <c r="C5074" s="242" t="s">
        <v>337</v>
      </c>
      <c r="D5074" s="244">
        <v>4.0599999999999996</v>
      </c>
    </row>
    <row r="5075" spans="1:4" x14ac:dyDescent="0.25">
      <c r="A5075" s="243">
        <v>101617</v>
      </c>
      <c r="B5075" s="242" t="s">
        <v>12322</v>
      </c>
      <c r="C5075" s="242" t="s">
        <v>337</v>
      </c>
      <c r="D5075" s="244">
        <v>2</v>
      </c>
    </row>
    <row r="5076" spans="1:4" x14ac:dyDescent="0.25">
      <c r="A5076" s="243">
        <v>101618</v>
      </c>
      <c r="B5076" s="242" t="s">
        <v>12323</v>
      </c>
      <c r="C5076" s="242" t="s">
        <v>1256</v>
      </c>
      <c r="D5076" s="244">
        <v>162.25</v>
      </c>
    </row>
    <row r="5077" spans="1:4" x14ac:dyDescent="0.25">
      <c r="A5077" s="243">
        <v>101619</v>
      </c>
      <c r="B5077" s="242" t="s">
        <v>12324</v>
      </c>
      <c r="C5077" s="242" t="s">
        <v>1256</v>
      </c>
      <c r="D5077" s="244">
        <v>199.8</v>
      </c>
    </row>
    <row r="5078" spans="1:4" x14ac:dyDescent="0.25">
      <c r="A5078" s="243">
        <v>101620</v>
      </c>
      <c r="B5078" s="242" t="s">
        <v>12325</v>
      </c>
      <c r="C5078" s="242" t="s">
        <v>1256</v>
      </c>
      <c r="D5078" s="244">
        <v>146.03</v>
      </c>
    </row>
    <row r="5079" spans="1:4" x14ac:dyDescent="0.25">
      <c r="A5079" s="243">
        <v>101621</v>
      </c>
      <c r="B5079" s="242" t="s">
        <v>12326</v>
      </c>
      <c r="C5079" s="242" t="s">
        <v>1256</v>
      </c>
      <c r="D5079" s="244">
        <v>183.57</v>
      </c>
    </row>
    <row r="5080" spans="1:4" x14ac:dyDescent="0.25">
      <c r="A5080" s="243">
        <v>101622</v>
      </c>
      <c r="B5080" s="242" t="s">
        <v>12327</v>
      </c>
      <c r="C5080" s="242" t="s">
        <v>1256</v>
      </c>
      <c r="D5080" s="244">
        <v>141.80000000000001</v>
      </c>
    </row>
    <row r="5081" spans="1:4" x14ac:dyDescent="0.25">
      <c r="A5081" s="243">
        <v>101623</v>
      </c>
      <c r="B5081" s="242" t="s">
        <v>12328</v>
      </c>
      <c r="C5081" s="242" t="s">
        <v>1256</v>
      </c>
      <c r="D5081" s="244">
        <v>174.6</v>
      </c>
    </row>
    <row r="5082" spans="1:4" x14ac:dyDescent="0.25">
      <c r="A5082" s="243">
        <v>101624</v>
      </c>
      <c r="B5082" s="242" t="s">
        <v>12329</v>
      </c>
      <c r="C5082" s="242" t="s">
        <v>1256</v>
      </c>
      <c r="D5082" s="244">
        <v>146.21</v>
      </c>
    </row>
    <row r="5083" spans="1:4" x14ac:dyDescent="0.25">
      <c r="A5083" s="243">
        <v>101625</v>
      </c>
      <c r="B5083" s="242" t="s">
        <v>12330</v>
      </c>
      <c r="C5083" s="242" t="s">
        <v>1256</v>
      </c>
      <c r="D5083" s="244">
        <v>117.02</v>
      </c>
    </row>
    <row r="5084" spans="1:4" x14ac:dyDescent="0.25">
      <c r="A5084" s="243">
        <v>95606</v>
      </c>
      <c r="B5084" s="242" t="s">
        <v>3218</v>
      </c>
      <c r="C5084" s="242" t="s">
        <v>1256</v>
      </c>
      <c r="D5084" s="244">
        <v>1.52</v>
      </c>
    </row>
    <row r="5085" spans="1:4" x14ac:dyDescent="0.25">
      <c r="A5085" s="243">
        <v>87471</v>
      </c>
      <c r="B5085" s="242" t="s">
        <v>3219</v>
      </c>
      <c r="C5085" s="242" t="s">
        <v>337</v>
      </c>
      <c r="D5085" s="244">
        <v>52.32</v>
      </c>
    </row>
    <row r="5086" spans="1:4" x14ac:dyDescent="0.25">
      <c r="A5086" s="243">
        <v>87472</v>
      </c>
      <c r="B5086" s="242" t="s">
        <v>3220</v>
      </c>
      <c r="C5086" s="242" t="s">
        <v>337</v>
      </c>
      <c r="D5086" s="244">
        <v>53.26</v>
      </c>
    </row>
    <row r="5087" spans="1:4" x14ac:dyDescent="0.25">
      <c r="A5087" s="243">
        <v>87473</v>
      </c>
      <c r="B5087" s="242" t="s">
        <v>3221</v>
      </c>
      <c r="C5087" s="242" t="s">
        <v>337</v>
      </c>
      <c r="D5087" s="244">
        <v>69.790000000000006</v>
      </c>
    </row>
    <row r="5088" spans="1:4" x14ac:dyDescent="0.25">
      <c r="A5088" s="243">
        <v>87474</v>
      </c>
      <c r="B5088" s="242" t="s">
        <v>3222</v>
      </c>
      <c r="C5088" s="242" t="s">
        <v>337</v>
      </c>
      <c r="D5088" s="244">
        <v>70.849999999999994</v>
      </c>
    </row>
    <row r="5089" spans="1:4" x14ac:dyDescent="0.25">
      <c r="A5089" s="243">
        <v>87475</v>
      </c>
      <c r="B5089" s="242" t="s">
        <v>3223</v>
      </c>
      <c r="C5089" s="242" t="s">
        <v>337</v>
      </c>
      <c r="D5089" s="244">
        <v>86.41</v>
      </c>
    </row>
    <row r="5090" spans="1:4" x14ac:dyDescent="0.25">
      <c r="A5090" s="243">
        <v>87476</v>
      </c>
      <c r="B5090" s="242" t="s">
        <v>3224</v>
      </c>
      <c r="C5090" s="242" t="s">
        <v>337</v>
      </c>
      <c r="D5090" s="244">
        <v>87.65</v>
      </c>
    </row>
    <row r="5091" spans="1:4" x14ac:dyDescent="0.25">
      <c r="A5091" s="243">
        <v>87477</v>
      </c>
      <c r="B5091" s="242" t="s">
        <v>3225</v>
      </c>
      <c r="C5091" s="242" t="s">
        <v>337</v>
      </c>
      <c r="D5091" s="244">
        <v>47.95</v>
      </c>
    </row>
    <row r="5092" spans="1:4" x14ac:dyDescent="0.25">
      <c r="A5092" s="243">
        <v>87478</v>
      </c>
      <c r="B5092" s="242" t="s">
        <v>3226</v>
      </c>
      <c r="C5092" s="242" t="s">
        <v>337</v>
      </c>
      <c r="D5092" s="244">
        <v>48.89</v>
      </c>
    </row>
    <row r="5093" spans="1:4" x14ac:dyDescent="0.25">
      <c r="A5093" s="243">
        <v>87479</v>
      </c>
      <c r="B5093" s="242" t="s">
        <v>3227</v>
      </c>
      <c r="C5093" s="242" t="s">
        <v>337</v>
      </c>
      <c r="D5093" s="244">
        <v>64.38</v>
      </c>
    </row>
    <row r="5094" spans="1:4" x14ac:dyDescent="0.25">
      <c r="A5094" s="243">
        <v>87480</v>
      </c>
      <c r="B5094" s="242" t="s">
        <v>3228</v>
      </c>
      <c r="C5094" s="242" t="s">
        <v>337</v>
      </c>
      <c r="D5094" s="244">
        <v>65.44</v>
      </c>
    </row>
    <row r="5095" spans="1:4" x14ac:dyDescent="0.25">
      <c r="A5095" s="243">
        <v>87481</v>
      </c>
      <c r="B5095" s="242" t="s">
        <v>3229</v>
      </c>
      <c r="C5095" s="242" t="s">
        <v>337</v>
      </c>
      <c r="D5095" s="244">
        <v>79.47</v>
      </c>
    </row>
    <row r="5096" spans="1:4" x14ac:dyDescent="0.25">
      <c r="A5096" s="243">
        <v>87482</v>
      </c>
      <c r="B5096" s="242" t="s">
        <v>3230</v>
      </c>
      <c r="C5096" s="242" t="s">
        <v>337</v>
      </c>
      <c r="D5096" s="244">
        <v>80.709999999999994</v>
      </c>
    </row>
    <row r="5097" spans="1:4" x14ac:dyDescent="0.25">
      <c r="A5097" s="243">
        <v>87483</v>
      </c>
      <c r="B5097" s="242" t="s">
        <v>3231</v>
      </c>
      <c r="C5097" s="242" t="s">
        <v>337</v>
      </c>
      <c r="D5097" s="244">
        <v>57.82</v>
      </c>
    </row>
    <row r="5098" spans="1:4" x14ac:dyDescent="0.25">
      <c r="A5098" s="243">
        <v>87484</v>
      </c>
      <c r="B5098" s="242" t="s">
        <v>3232</v>
      </c>
      <c r="C5098" s="242" t="s">
        <v>337</v>
      </c>
      <c r="D5098" s="244">
        <v>58.76</v>
      </c>
    </row>
    <row r="5099" spans="1:4" x14ac:dyDescent="0.25">
      <c r="A5099" s="243">
        <v>87485</v>
      </c>
      <c r="B5099" s="242" t="s">
        <v>3233</v>
      </c>
      <c r="C5099" s="242" t="s">
        <v>337</v>
      </c>
      <c r="D5099" s="244">
        <v>75.459999999999994</v>
      </c>
    </row>
    <row r="5100" spans="1:4" x14ac:dyDescent="0.25">
      <c r="A5100" s="243">
        <v>87487</v>
      </c>
      <c r="B5100" s="242" t="s">
        <v>3234</v>
      </c>
      <c r="C5100" s="242" t="s">
        <v>337</v>
      </c>
      <c r="D5100" s="244">
        <v>92</v>
      </c>
    </row>
    <row r="5101" spans="1:4" x14ac:dyDescent="0.25">
      <c r="A5101" s="243">
        <v>87488</v>
      </c>
      <c r="B5101" s="242" t="s">
        <v>3235</v>
      </c>
      <c r="C5101" s="242" t="s">
        <v>337</v>
      </c>
      <c r="D5101" s="244">
        <v>93.24</v>
      </c>
    </row>
    <row r="5102" spans="1:4" x14ac:dyDescent="0.25">
      <c r="A5102" s="243">
        <v>87489</v>
      </c>
      <c r="B5102" s="242" t="s">
        <v>3236</v>
      </c>
      <c r="C5102" s="242" t="s">
        <v>337</v>
      </c>
      <c r="D5102" s="244">
        <v>51.23</v>
      </c>
    </row>
    <row r="5103" spans="1:4" x14ac:dyDescent="0.25">
      <c r="A5103" s="243">
        <v>87490</v>
      </c>
      <c r="B5103" s="242" t="s">
        <v>3237</v>
      </c>
      <c r="C5103" s="242" t="s">
        <v>337</v>
      </c>
      <c r="D5103" s="244">
        <v>52.17</v>
      </c>
    </row>
    <row r="5104" spans="1:4" x14ac:dyDescent="0.25">
      <c r="A5104" s="243">
        <v>87491</v>
      </c>
      <c r="B5104" s="242" t="s">
        <v>3238</v>
      </c>
      <c r="C5104" s="242" t="s">
        <v>337</v>
      </c>
      <c r="D5104" s="244">
        <v>67.81</v>
      </c>
    </row>
    <row r="5105" spans="1:4" x14ac:dyDescent="0.25">
      <c r="A5105" s="243">
        <v>87492</v>
      </c>
      <c r="B5105" s="242" t="s">
        <v>3239</v>
      </c>
      <c r="C5105" s="242" t="s">
        <v>337</v>
      </c>
      <c r="D5105" s="244">
        <v>68.87</v>
      </c>
    </row>
    <row r="5106" spans="1:4" x14ac:dyDescent="0.25">
      <c r="A5106" s="243">
        <v>87493</v>
      </c>
      <c r="B5106" s="242" t="s">
        <v>3240</v>
      </c>
      <c r="C5106" s="242" t="s">
        <v>337</v>
      </c>
      <c r="D5106" s="244">
        <v>83.08</v>
      </c>
    </row>
    <row r="5107" spans="1:4" x14ac:dyDescent="0.25">
      <c r="A5107" s="243">
        <v>87494</v>
      </c>
      <c r="B5107" s="242" t="s">
        <v>3241</v>
      </c>
      <c r="C5107" s="242" t="s">
        <v>337</v>
      </c>
      <c r="D5107" s="244">
        <v>84.32</v>
      </c>
    </row>
    <row r="5108" spans="1:4" x14ac:dyDescent="0.25">
      <c r="A5108" s="243">
        <v>87495</v>
      </c>
      <c r="B5108" s="242" t="s">
        <v>3242</v>
      </c>
      <c r="C5108" s="242" t="s">
        <v>337</v>
      </c>
      <c r="D5108" s="244">
        <v>73.430000000000007</v>
      </c>
    </row>
    <row r="5109" spans="1:4" x14ac:dyDescent="0.25">
      <c r="A5109" s="243">
        <v>87496</v>
      </c>
      <c r="B5109" s="242" t="s">
        <v>3243</v>
      </c>
      <c r="C5109" s="242" t="s">
        <v>337</v>
      </c>
      <c r="D5109" s="244">
        <v>74.31</v>
      </c>
    </row>
    <row r="5110" spans="1:4" x14ac:dyDescent="0.25">
      <c r="A5110" s="243">
        <v>87497</v>
      </c>
      <c r="B5110" s="242" t="s">
        <v>3244</v>
      </c>
      <c r="C5110" s="242" t="s">
        <v>337</v>
      </c>
      <c r="D5110" s="244">
        <v>77.3</v>
      </c>
    </row>
    <row r="5111" spans="1:4" x14ac:dyDescent="0.25">
      <c r="A5111" s="243">
        <v>87498</v>
      </c>
      <c r="B5111" s="242" t="s">
        <v>3245</v>
      </c>
      <c r="C5111" s="242" t="s">
        <v>337</v>
      </c>
      <c r="D5111" s="244">
        <v>78.42</v>
      </c>
    </row>
    <row r="5112" spans="1:4" x14ac:dyDescent="0.25">
      <c r="A5112" s="243">
        <v>87499</v>
      </c>
      <c r="B5112" s="242" t="s">
        <v>3246</v>
      </c>
      <c r="C5112" s="242" t="s">
        <v>337</v>
      </c>
      <c r="D5112" s="244">
        <v>85.81</v>
      </c>
    </row>
    <row r="5113" spans="1:4" x14ac:dyDescent="0.25">
      <c r="A5113" s="243">
        <v>87500</v>
      </c>
      <c r="B5113" s="242" t="s">
        <v>3247</v>
      </c>
      <c r="C5113" s="242" t="s">
        <v>337</v>
      </c>
      <c r="D5113" s="244">
        <v>86.77</v>
      </c>
    </row>
    <row r="5114" spans="1:4" x14ac:dyDescent="0.25">
      <c r="A5114" s="243">
        <v>87501</v>
      </c>
      <c r="B5114" s="242" t="s">
        <v>3248</v>
      </c>
      <c r="C5114" s="242" t="s">
        <v>337</v>
      </c>
      <c r="D5114" s="244">
        <v>134.13</v>
      </c>
    </row>
    <row r="5115" spans="1:4" x14ac:dyDescent="0.25">
      <c r="A5115" s="243">
        <v>87502</v>
      </c>
      <c r="B5115" s="242" t="s">
        <v>3249</v>
      </c>
      <c r="C5115" s="242" t="s">
        <v>337</v>
      </c>
      <c r="D5115" s="244">
        <v>135.34</v>
      </c>
    </row>
    <row r="5116" spans="1:4" x14ac:dyDescent="0.25">
      <c r="A5116" s="243">
        <v>87503</v>
      </c>
      <c r="B5116" s="242" t="s">
        <v>3250</v>
      </c>
      <c r="C5116" s="242" t="s">
        <v>337</v>
      </c>
      <c r="D5116" s="244">
        <v>63.87</v>
      </c>
    </row>
    <row r="5117" spans="1:4" x14ac:dyDescent="0.25">
      <c r="A5117" s="243">
        <v>87504</v>
      </c>
      <c r="B5117" s="242" t="s">
        <v>3251</v>
      </c>
      <c r="C5117" s="242" t="s">
        <v>337</v>
      </c>
      <c r="D5117" s="244">
        <v>64.75</v>
      </c>
    </row>
    <row r="5118" spans="1:4" x14ac:dyDescent="0.25">
      <c r="A5118" s="243">
        <v>87505</v>
      </c>
      <c r="B5118" s="242" t="s">
        <v>3252</v>
      </c>
      <c r="C5118" s="242" t="s">
        <v>337</v>
      </c>
      <c r="D5118" s="244">
        <v>67.39</v>
      </c>
    </row>
    <row r="5119" spans="1:4" x14ac:dyDescent="0.25">
      <c r="A5119" s="243">
        <v>87506</v>
      </c>
      <c r="B5119" s="242" t="s">
        <v>3253</v>
      </c>
      <c r="C5119" s="242" t="s">
        <v>337</v>
      </c>
      <c r="D5119" s="244">
        <v>68.510000000000005</v>
      </c>
    </row>
    <row r="5120" spans="1:4" x14ac:dyDescent="0.25">
      <c r="A5120" s="243">
        <v>87507</v>
      </c>
      <c r="B5120" s="242" t="s">
        <v>3254</v>
      </c>
      <c r="C5120" s="242" t="s">
        <v>337</v>
      </c>
      <c r="D5120" s="244">
        <v>73.08</v>
      </c>
    </row>
    <row r="5121" spans="1:4" x14ac:dyDescent="0.25">
      <c r="A5121" s="243">
        <v>87508</v>
      </c>
      <c r="B5121" s="242" t="s">
        <v>3255</v>
      </c>
      <c r="C5121" s="242" t="s">
        <v>337</v>
      </c>
      <c r="D5121" s="244">
        <v>74.040000000000006</v>
      </c>
    </row>
    <row r="5122" spans="1:4" x14ac:dyDescent="0.25">
      <c r="A5122" s="243">
        <v>87509</v>
      </c>
      <c r="B5122" s="242" t="s">
        <v>3256</v>
      </c>
      <c r="C5122" s="242" t="s">
        <v>337</v>
      </c>
      <c r="D5122" s="244">
        <v>112.76</v>
      </c>
    </row>
    <row r="5123" spans="1:4" x14ac:dyDescent="0.25">
      <c r="A5123" s="243">
        <v>87510</v>
      </c>
      <c r="B5123" s="242" t="s">
        <v>3257</v>
      </c>
      <c r="C5123" s="242" t="s">
        <v>337</v>
      </c>
      <c r="D5123" s="244">
        <v>113.97</v>
      </c>
    </row>
    <row r="5124" spans="1:4" x14ac:dyDescent="0.25">
      <c r="A5124" s="243">
        <v>87511</v>
      </c>
      <c r="B5124" s="242" t="s">
        <v>3258</v>
      </c>
      <c r="C5124" s="242" t="s">
        <v>337</v>
      </c>
      <c r="D5124" s="244">
        <v>80.91</v>
      </c>
    </row>
    <row r="5125" spans="1:4" x14ac:dyDescent="0.25">
      <c r="A5125" s="243">
        <v>87512</v>
      </c>
      <c r="B5125" s="242" t="s">
        <v>3259</v>
      </c>
      <c r="C5125" s="242" t="s">
        <v>337</v>
      </c>
      <c r="D5125" s="244">
        <v>81.790000000000006</v>
      </c>
    </row>
    <row r="5126" spans="1:4" x14ac:dyDescent="0.25">
      <c r="A5126" s="243">
        <v>87513</v>
      </c>
      <c r="B5126" s="242" t="s">
        <v>3260</v>
      </c>
      <c r="C5126" s="242" t="s">
        <v>337</v>
      </c>
      <c r="D5126" s="244">
        <v>85.14</v>
      </c>
    </row>
    <row r="5127" spans="1:4" x14ac:dyDescent="0.25">
      <c r="A5127" s="243">
        <v>87514</v>
      </c>
      <c r="B5127" s="242" t="s">
        <v>3261</v>
      </c>
      <c r="C5127" s="242" t="s">
        <v>337</v>
      </c>
      <c r="D5127" s="244">
        <v>86.26</v>
      </c>
    </row>
    <row r="5128" spans="1:4" x14ac:dyDescent="0.25">
      <c r="A5128" s="243">
        <v>87515</v>
      </c>
      <c r="B5128" s="242" t="s">
        <v>3262</v>
      </c>
      <c r="C5128" s="242" t="s">
        <v>337</v>
      </c>
      <c r="D5128" s="244">
        <v>96.24</v>
      </c>
    </row>
    <row r="5129" spans="1:4" x14ac:dyDescent="0.25">
      <c r="A5129" s="243">
        <v>87516</v>
      </c>
      <c r="B5129" s="242" t="s">
        <v>3263</v>
      </c>
      <c r="C5129" s="242" t="s">
        <v>337</v>
      </c>
      <c r="D5129" s="244">
        <v>97.2</v>
      </c>
    </row>
    <row r="5130" spans="1:4" x14ac:dyDescent="0.25">
      <c r="A5130" s="243">
        <v>87517</v>
      </c>
      <c r="B5130" s="242" t="s">
        <v>3264</v>
      </c>
      <c r="C5130" s="242" t="s">
        <v>337</v>
      </c>
      <c r="D5130" s="244">
        <v>150.36000000000001</v>
      </c>
    </row>
    <row r="5131" spans="1:4" x14ac:dyDescent="0.25">
      <c r="A5131" s="243">
        <v>87518</v>
      </c>
      <c r="B5131" s="242" t="s">
        <v>3265</v>
      </c>
      <c r="C5131" s="242" t="s">
        <v>337</v>
      </c>
      <c r="D5131" s="244">
        <v>151.57</v>
      </c>
    </row>
    <row r="5132" spans="1:4" x14ac:dyDescent="0.25">
      <c r="A5132" s="243">
        <v>87519</v>
      </c>
      <c r="B5132" s="242" t="s">
        <v>3266</v>
      </c>
      <c r="C5132" s="242" t="s">
        <v>337</v>
      </c>
      <c r="D5132" s="244">
        <v>68.64</v>
      </c>
    </row>
    <row r="5133" spans="1:4" x14ac:dyDescent="0.25">
      <c r="A5133" s="243">
        <v>87520</v>
      </c>
      <c r="B5133" s="242" t="s">
        <v>3267</v>
      </c>
      <c r="C5133" s="242" t="s">
        <v>337</v>
      </c>
      <c r="D5133" s="244">
        <v>69.52</v>
      </c>
    </row>
    <row r="5134" spans="1:4" x14ac:dyDescent="0.25">
      <c r="A5134" s="243">
        <v>87521</v>
      </c>
      <c r="B5134" s="242" t="s">
        <v>3268</v>
      </c>
      <c r="C5134" s="242" t="s">
        <v>337</v>
      </c>
      <c r="D5134" s="244">
        <v>72.27</v>
      </c>
    </row>
    <row r="5135" spans="1:4" x14ac:dyDescent="0.25">
      <c r="A5135" s="243">
        <v>87522</v>
      </c>
      <c r="B5135" s="242" t="s">
        <v>3269</v>
      </c>
      <c r="C5135" s="242" t="s">
        <v>337</v>
      </c>
      <c r="D5135" s="244">
        <v>73.39</v>
      </c>
    </row>
    <row r="5136" spans="1:4" x14ac:dyDescent="0.25">
      <c r="A5136" s="243">
        <v>87523</v>
      </c>
      <c r="B5136" s="242" t="s">
        <v>3270</v>
      </c>
      <c r="C5136" s="242" t="s">
        <v>337</v>
      </c>
      <c r="D5136" s="244">
        <v>79.53</v>
      </c>
    </row>
    <row r="5137" spans="1:4" x14ac:dyDescent="0.25">
      <c r="A5137" s="243">
        <v>87524</v>
      </c>
      <c r="B5137" s="242" t="s">
        <v>3271</v>
      </c>
      <c r="C5137" s="242" t="s">
        <v>337</v>
      </c>
      <c r="D5137" s="244">
        <v>80.489999999999995</v>
      </c>
    </row>
    <row r="5138" spans="1:4" x14ac:dyDescent="0.25">
      <c r="A5138" s="243">
        <v>87525</v>
      </c>
      <c r="B5138" s="242" t="s">
        <v>3272</v>
      </c>
      <c r="C5138" s="242" t="s">
        <v>337</v>
      </c>
      <c r="D5138" s="244">
        <v>122.73</v>
      </c>
    </row>
    <row r="5139" spans="1:4" x14ac:dyDescent="0.25">
      <c r="A5139" s="243">
        <v>87526</v>
      </c>
      <c r="B5139" s="242" t="s">
        <v>3273</v>
      </c>
      <c r="C5139" s="242" t="s">
        <v>337</v>
      </c>
      <c r="D5139" s="244">
        <v>123.94</v>
      </c>
    </row>
    <row r="5140" spans="1:4" x14ac:dyDescent="0.25">
      <c r="A5140" s="243">
        <v>89043</v>
      </c>
      <c r="B5140" s="242" t="s">
        <v>3274</v>
      </c>
      <c r="C5140" s="242" t="s">
        <v>337</v>
      </c>
      <c r="D5140" s="244">
        <v>69.95</v>
      </c>
    </row>
    <row r="5141" spans="1:4" x14ac:dyDescent="0.25">
      <c r="A5141" s="243">
        <v>89168</v>
      </c>
      <c r="B5141" s="242" t="s">
        <v>3275</v>
      </c>
      <c r="C5141" s="242" t="s">
        <v>337</v>
      </c>
      <c r="D5141" s="244">
        <v>71.8</v>
      </c>
    </row>
    <row r="5142" spans="1:4" x14ac:dyDescent="0.25">
      <c r="A5142" s="243">
        <v>89977</v>
      </c>
      <c r="B5142" s="242" t="s">
        <v>3276</v>
      </c>
      <c r="C5142" s="242" t="s">
        <v>337</v>
      </c>
      <c r="D5142" s="244">
        <v>130.16999999999999</v>
      </c>
    </row>
    <row r="5143" spans="1:4" x14ac:dyDescent="0.25">
      <c r="A5143" s="243">
        <v>90112</v>
      </c>
      <c r="B5143" s="242" t="s">
        <v>3277</v>
      </c>
      <c r="C5143" s="242" t="s">
        <v>337</v>
      </c>
      <c r="D5143" s="244">
        <v>76.52</v>
      </c>
    </row>
    <row r="5144" spans="1:4" x14ac:dyDescent="0.25">
      <c r="A5144" s="243">
        <v>101159</v>
      </c>
      <c r="B5144" s="242" t="s">
        <v>12331</v>
      </c>
      <c r="C5144" s="242" t="s">
        <v>337</v>
      </c>
      <c r="D5144" s="244">
        <v>114.21</v>
      </c>
    </row>
    <row r="5145" spans="1:4" x14ac:dyDescent="0.25">
      <c r="A5145" s="243">
        <v>89282</v>
      </c>
      <c r="B5145" s="242" t="s">
        <v>3278</v>
      </c>
      <c r="C5145" s="242" t="s">
        <v>337</v>
      </c>
      <c r="D5145" s="244">
        <v>69.58</v>
      </c>
    </row>
    <row r="5146" spans="1:4" x14ac:dyDescent="0.25">
      <c r="A5146" s="243">
        <v>89283</v>
      </c>
      <c r="B5146" s="242" t="s">
        <v>3279</v>
      </c>
      <c r="C5146" s="242" t="s">
        <v>337</v>
      </c>
      <c r="D5146" s="244">
        <v>70.67</v>
      </c>
    </row>
    <row r="5147" spans="1:4" x14ac:dyDescent="0.25">
      <c r="A5147" s="243">
        <v>89284</v>
      </c>
      <c r="B5147" s="242" t="s">
        <v>3280</v>
      </c>
      <c r="C5147" s="242" t="s">
        <v>337</v>
      </c>
      <c r="D5147" s="244">
        <v>63.44</v>
      </c>
    </row>
    <row r="5148" spans="1:4" x14ac:dyDescent="0.25">
      <c r="A5148" s="243">
        <v>89285</v>
      </c>
      <c r="B5148" s="242" t="s">
        <v>3281</v>
      </c>
      <c r="C5148" s="242" t="s">
        <v>337</v>
      </c>
      <c r="D5148" s="244">
        <v>64.53</v>
      </c>
    </row>
    <row r="5149" spans="1:4" x14ac:dyDescent="0.25">
      <c r="A5149" s="243">
        <v>89286</v>
      </c>
      <c r="B5149" s="242" t="s">
        <v>3282</v>
      </c>
      <c r="C5149" s="242" t="s">
        <v>337</v>
      </c>
      <c r="D5149" s="244">
        <v>73.599999999999994</v>
      </c>
    </row>
    <row r="5150" spans="1:4" x14ac:dyDescent="0.25">
      <c r="A5150" s="243">
        <v>89287</v>
      </c>
      <c r="B5150" s="242" t="s">
        <v>3283</v>
      </c>
      <c r="C5150" s="242" t="s">
        <v>337</v>
      </c>
      <c r="D5150" s="244">
        <v>74.69</v>
      </c>
    </row>
    <row r="5151" spans="1:4" x14ac:dyDescent="0.25">
      <c r="A5151" s="243">
        <v>89288</v>
      </c>
      <c r="B5151" s="242" t="s">
        <v>3284</v>
      </c>
      <c r="C5151" s="242" t="s">
        <v>337</v>
      </c>
      <c r="D5151" s="244">
        <v>65.709999999999994</v>
      </c>
    </row>
    <row r="5152" spans="1:4" x14ac:dyDescent="0.25">
      <c r="A5152" s="243">
        <v>89289</v>
      </c>
      <c r="B5152" s="242" t="s">
        <v>3285</v>
      </c>
      <c r="C5152" s="242" t="s">
        <v>337</v>
      </c>
      <c r="D5152" s="244">
        <v>66.8</v>
      </c>
    </row>
    <row r="5153" spans="1:4" x14ac:dyDescent="0.25">
      <c r="A5153" s="243">
        <v>89290</v>
      </c>
      <c r="B5153" s="242" t="s">
        <v>3286</v>
      </c>
      <c r="C5153" s="242" t="s">
        <v>337</v>
      </c>
      <c r="D5153" s="244">
        <v>77.33</v>
      </c>
    </row>
    <row r="5154" spans="1:4" x14ac:dyDescent="0.25">
      <c r="A5154" s="243">
        <v>89291</v>
      </c>
      <c r="B5154" s="242" t="s">
        <v>3287</v>
      </c>
      <c r="C5154" s="242" t="s">
        <v>337</v>
      </c>
      <c r="D5154" s="244">
        <v>78.540000000000006</v>
      </c>
    </row>
    <row r="5155" spans="1:4" x14ac:dyDescent="0.25">
      <c r="A5155" s="243">
        <v>89292</v>
      </c>
      <c r="B5155" s="242" t="s">
        <v>3288</v>
      </c>
      <c r="C5155" s="242" t="s">
        <v>337</v>
      </c>
      <c r="D5155" s="244">
        <v>71.150000000000006</v>
      </c>
    </row>
    <row r="5156" spans="1:4" x14ac:dyDescent="0.25">
      <c r="A5156" s="243">
        <v>89293</v>
      </c>
      <c r="B5156" s="242" t="s">
        <v>3289</v>
      </c>
      <c r="C5156" s="242" t="s">
        <v>337</v>
      </c>
      <c r="D5156" s="244">
        <v>72.36</v>
      </c>
    </row>
    <row r="5157" spans="1:4" x14ac:dyDescent="0.25">
      <c r="A5157" s="243">
        <v>89294</v>
      </c>
      <c r="B5157" s="242" t="s">
        <v>3290</v>
      </c>
      <c r="C5157" s="242" t="s">
        <v>337</v>
      </c>
      <c r="D5157" s="244">
        <v>83.08</v>
      </c>
    </row>
    <row r="5158" spans="1:4" x14ac:dyDescent="0.25">
      <c r="A5158" s="243">
        <v>89295</v>
      </c>
      <c r="B5158" s="242" t="s">
        <v>3291</v>
      </c>
      <c r="C5158" s="242" t="s">
        <v>337</v>
      </c>
      <c r="D5158" s="244">
        <v>84.29</v>
      </c>
    </row>
    <row r="5159" spans="1:4" x14ac:dyDescent="0.25">
      <c r="A5159" s="243">
        <v>89296</v>
      </c>
      <c r="B5159" s="242" t="s">
        <v>3292</v>
      </c>
      <c r="C5159" s="242" t="s">
        <v>337</v>
      </c>
      <c r="D5159" s="244">
        <v>74.23</v>
      </c>
    </row>
    <row r="5160" spans="1:4" x14ac:dyDescent="0.25">
      <c r="A5160" s="243">
        <v>89297</v>
      </c>
      <c r="B5160" s="242" t="s">
        <v>3293</v>
      </c>
      <c r="C5160" s="242" t="s">
        <v>337</v>
      </c>
      <c r="D5160" s="244">
        <v>75.44</v>
      </c>
    </row>
    <row r="5161" spans="1:4" x14ac:dyDescent="0.25">
      <c r="A5161" s="243">
        <v>89298</v>
      </c>
      <c r="B5161" s="242" t="s">
        <v>3294</v>
      </c>
      <c r="C5161" s="242" t="s">
        <v>337</v>
      </c>
      <c r="D5161" s="244">
        <v>78.84</v>
      </c>
    </row>
    <row r="5162" spans="1:4" x14ac:dyDescent="0.25">
      <c r="A5162" s="243">
        <v>89299</v>
      </c>
      <c r="B5162" s="242" t="s">
        <v>3295</v>
      </c>
      <c r="C5162" s="242" t="s">
        <v>337</v>
      </c>
      <c r="D5162" s="244">
        <v>80.400000000000006</v>
      </c>
    </row>
    <row r="5163" spans="1:4" x14ac:dyDescent="0.25">
      <c r="A5163" s="243">
        <v>89300</v>
      </c>
      <c r="B5163" s="242" t="s">
        <v>3296</v>
      </c>
      <c r="C5163" s="242" t="s">
        <v>337</v>
      </c>
      <c r="D5163" s="244">
        <v>72.709999999999994</v>
      </c>
    </row>
    <row r="5164" spans="1:4" x14ac:dyDescent="0.25">
      <c r="A5164" s="243">
        <v>89301</v>
      </c>
      <c r="B5164" s="242" t="s">
        <v>3297</v>
      </c>
      <c r="C5164" s="242" t="s">
        <v>337</v>
      </c>
      <c r="D5164" s="244">
        <v>74.27</v>
      </c>
    </row>
    <row r="5165" spans="1:4" x14ac:dyDescent="0.25">
      <c r="A5165" s="243">
        <v>89302</v>
      </c>
      <c r="B5165" s="242" t="s">
        <v>3298</v>
      </c>
      <c r="C5165" s="242" t="s">
        <v>337</v>
      </c>
      <c r="D5165" s="244">
        <v>85.48</v>
      </c>
    </row>
    <row r="5166" spans="1:4" x14ac:dyDescent="0.25">
      <c r="A5166" s="243">
        <v>89303</v>
      </c>
      <c r="B5166" s="242" t="s">
        <v>3299</v>
      </c>
      <c r="C5166" s="242" t="s">
        <v>337</v>
      </c>
      <c r="D5166" s="244">
        <v>87.04</v>
      </c>
    </row>
    <row r="5167" spans="1:4" x14ac:dyDescent="0.25">
      <c r="A5167" s="243">
        <v>89304</v>
      </c>
      <c r="B5167" s="242" t="s">
        <v>3300</v>
      </c>
      <c r="C5167" s="242" t="s">
        <v>337</v>
      </c>
      <c r="D5167" s="244">
        <v>76.599999999999994</v>
      </c>
    </row>
    <row r="5168" spans="1:4" x14ac:dyDescent="0.25">
      <c r="A5168" s="243">
        <v>89305</v>
      </c>
      <c r="B5168" s="242" t="s">
        <v>3301</v>
      </c>
      <c r="C5168" s="242" t="s">
        <v>337</v>
      </c>
      <c r="D5168" s="244">
        <v>78.16</v>
      </c>
    </row>
    <row r="5169" spans="1:4" x14ac:dyDescent="0.25">
      <c r="A5169" s="243">
        <v>89306</v>
      </c>
      <c r="B5169" s="242" t="s">
        <v>3302</v>
      </c>
      <c r="C5169" s="242" t="s">
        <v>337</v>
      </c>
      <c r="D5169" s="244">
        <v>86.86</v>
      </c>
    </row>
    <row r="5170" spans="1:4" x14ac:dyDescent="0.25">
      <c r="A5170" s="243">
        <v>89307</v>
      </c>
      <c r="B5170" s="242" t="s">
        <v>3303</v>
      </c>
      <c r="C5170" s="242" t="s">
        <v>337</v>
      </c>
      <c r="D5170" s="244">
        <v>88.58</v>
      </c>
    </row>
    <row r="5171" spans="1:4" x14ac:dyDescent="0.25">
      <c r="A5171" s="243">
        <v>89308</v>
      </c>
      <c r="B5171" s="242" t="s">
        <v>3304</v>
      </c>
      <c r="C5171" s="242" t="s">
        <v>337</v>
      </c>
      <c r="D5171" s="244">
        <v>80.67</v>
      </c>
    </row>
    <row r="5172" spans="1:4" x14ac:dyDescent="0.25">
      <c r="A5172" s="243">
        <v>89309</v>
      </c>
      <c r="B5172" s="242" t="s">
        <v>3305</v>
      </c>
      <c r="C5172" s="242" t="s">
        <v>337</v>
      </c>
      <c r="D5172" s="244">
        <v>82.39</v>
      </c>
    </row>
    <row r="5173" spans="1:4" x14ac:dyDescent="0.25">
      <c r="A5173" s="243">
        <v>89310</v>
      </c>
      <c r="B5173" s="242" t="s">
        <v>3306</v>
      </c>
      <c r="C5173" s="242" t="s">
        <v>337</v>
      </c>
      <c r="D5173" s="244">
        <v>98.81</v>
      </c>
    </row>
    <row r="5174" spans="1:4" x14ac:dyDescent="0.25">
      <c r="A5174" s="243">
        <v>89311</v>
      </c>
      <c r="B5174" s="242" t="s">
        <v>3307</v>
      </c>
      <c r="C5174" s="242" t="s">
        <v>337</v>
      </c>
      <c r="D5174" s="244">
        <v>100.53</v>
      </c>
    </row>
    <row r="5175" spans="1:4" x14ac:dyDescent="0.25">
      <c r="A5175" s="243">
        <v>89312</v>
      </c>
      <c r="B5175" s="242" t="s">
        <v>3308</v>
      </c>
      <c r="C5175" s="242" t="s">
        <v>337</v>
      </c>
      <c r="D5175" s="244">
        <v>85.37</v>
      </c>
    </row>
    <row r="5176" spans="1:4" x14ac:dyDescent="0.25">
      <c r="A5176" s="243">
        <v>89313</v>
      </c>
      <c r="B5176" s="242" t="s">
        <v>3309</v>
      </c>
      <c r="C5176" s="242" t="s">
        <v>337</v>
      </c>
      <c r="D5176" s="244">
        <v>87.09</v>
      </c>
    </row>
    <row r="5177" spans="1:4" x14ac:dyDescent="0.25">
      <c r="A5177" s="243">
        <v>101162</v>
      </c>
      <c r="B5177" s="242" t="s">
        <v>12332</v>
      </c>
      <c r="C5177" s="242" t="s">
        <v>337</v>
      </c>
      <c r="D5177" s="244">
        <v>128.36000000000001</v>
      </c>
    </row>
    <row r="5178" spans="1:4" x14ac:dyDescent="0.25">
      <c r="A5178" s="243">
        <v>87447</v>
      </c>
      <c r="B5178" s="242" t="s">
        <v>3310</v>
      </c>
      <c r="C5178" s="242" t="s">
        <v>337</v>
      </c>
      <c r="D5178" s="244">
        <v>54.96</v>
      </c>
    </row>
    <row r="5179" spans="1:4" x14ac:dyDescent="0.25">
      <c r="A5179" s="243">
        <v>87448</v>
      </c>
      <c r="B5179" s="242" t="s">
        <v>3311</v>
      </c>
      <c r="C5179" s="242" t="s">
        <v>337</v>
      </c>
      <c r="D5179" s="244">
        <v>55.36</v>
      </c>
    </row>
    <row r="5180" spans="1:4" x14ac:dyDescent="0.25">
      <c r="A5180" s="243">
        <v>87449</v>
      </c>
      <c r="B5180" s="242" t="s">
        <v>3312</v>
      </c>
      <c r="C5180" s="242" t="s">
        <v>337</v>
      </c>
      <c r="D5180" s="244">
        <v>72.010000000000005</v>
      </c>
    </row>
    <row r="5181" spans="1:4" x14ac:dyDescent="0.25">
      <c r="A5181" s="243">
        <v>87450</v>
      </c>
      <c r="B5181" s="242" t="s">
        <v>3313</v>
      </c>
      <c r="C5181" s="242" t="s">
        <v>337</v>
      </c>
      <c r="D5181" s="244">
        <v>72.94</v>
      </c>
    </row>
    <row r="5182" spans="1:4" x14ac:dyDescent="0.25">
      <c r="A5182" s="243">
        <v>87451</v>
      </c>
      <c r="B5182" s="242" t="s">
        <v>3314</v>
      </c>
      <c r="C5182" s="242" t="s">
        <v>337</v>
      </c>
      <c r="D5182" s="244">
        <v>89.09</v>
      </c>
    </row>
    <row r="5183" spans="1:4" x14ac:dyDescent="0.25">
      <c r="A5183" s="243">
        <v>87452</v>
      </c>
      <c r="B5183" s="242" t="s">
        <v>3315</v>
      </c>
      <c r="C5183" s="242" t="s">
        <v>337</v>
      </c>
      <c r="D5183" s="244">
        <v>89.61</v>
      </c>
    </row>
    <row r="5184" spans="1:4" x14ac:dyDescent="0.25">
      <c r="A5184" s="243">
        <v>87453</v>
      </c>
      <c r="B5184" s="242" t="s">
        <v>3316</v>
      </c>
      <c r="C5184" s="242" t="s">
        <v>337</v>
      </c>
      <c r="D5184" s="244">
        <v>50.83</v>
      </c>
    </row>
    <row r="5185" spans="1:4" x14ac:dyDescent="0.25">
      <c r="A5185" s="243">
        <v>87454</v>
      </c>
      <c r="B5185" s="242" t="s">
        <v>3317</v>
      </c>
      <c r="C5185" s="242" t="s">
        <v>337</v>
      </c>
      <c r="D5185" s="244">
        <v>51.62</v>
      </c>
    </row>
    <row r="5186" spans="1:4" x14ac:dyDescent="0.25">
      <c r="A5186" s="243">
        <v>87455</v>
      </c>
      <c r="B5186" s="242" t="s">
        <v>3318</v>
      </c>
      <c r="C5186" s="242" t="s">
        <v>337</v>
      </c>
      <c r="D5186" s="244">
        <v>66.42</v>
      </c>
    </row>
    <row r="5187" spans="1:4" x14ac:dyDescent="0.25">
      <c r="A5187" s="243">
        <v>87456</v>
      </c>
      <c r="B5187" s="242" t="s">
        <v>3319</v>
      </c>
      <c r="C5187" s="242" t="s">
        <v>337</v>
      </c>
      <c r="D5187" s="244">
        <v>67.77</v>
      </c>
    </row>
    <row r="5188" spans="1:4" x14ac:dyDescent="0.25">
      <c r="A5188" s="243">
        <v>87457</v>
      </c>
      <c r="B5188" s="242" t="s">
        <v>3320</v>
      </c>
      <c r="C5188" s="242" t="s">
        <v>337</v>
      </c>
      <c r="D5188" s="244">
        <v>81.239999999999995</v>
      </c>
    </row>
    <row r="5189" spans="1:4" x14ac:dyDescent="0.25">
      <c r="A5189" s="243">
        <v>87458</v>
      </c>
      <c r="B5189" s="242" t="s">
        <v>3321</v>
      </c>
      <c r="C5189" s="242" t="s">
        <v>337</v>
      </c>
      <c r="D5189" s="244">
        <v>82.4</v>
      </c>
    </row>
    <row r="5190" spans="1:4" x14ac:dyDescent="0.25">
      <c r="A5190" s="243">
        <v>87459</v>
      </c>
      <c r="B5190" s="242" t="s">
        <v>3322</v>
      </c>
      <c r="C5190" s="242" t="s">
        <v>337</v>
      </c>
      <c r="D5190" s="244">
        <v>60.11</v>
      </c>
    </row>
    <row r="5191" spans="1:4" x14ac:dyDescent="0.25">
      <c r="A5191" s="243">
        <v>87460</v>
      </c>
      <c r="B5191" s="242" t="s">
        <v>3323</v>
      </c>
      <c r="C5191" s="242" t="s">
        <v>337</v>
      </c>
      <c r="D5191" s="244">
        <v>60.9</v>
      </c>
    </row>
    <row r="5192" spans="1:4" x14ac:dyDescent="0.25">
      <c r="A5192" s="243">
        <v>87461</v>
      </c>
      <c r="B5192" s="242" t="s">
        <v>3324</v>
      </c>
      <c r="C5192" s="242" t="s">
        <v>337</v>
      </c>
      <c r="D5192" s="244">
        <v>77.23</v>
      </c>
    </row>
    <row r="5193" spans="1:4" x14ac:dyDescent="0.25">
      <c r="A5193" s="243">
        <v>87462</v>
      </c>
      <c r="B5193" s="242" t="s">
        <v>3325</v>
      </c>
      <c r="C5193" s="242" t="s">
        <v>337</v>
      </c>
      <c r="D5193" s="244">
        <v>78.16</v>
      </c>
    </row>
    <row r="5194" spans="1:4" x14ac:dyDescent="0.25">
      <c r="A5194" s="243">
        <v>87463</v>
      </c>
      <c r="B5194" s="242" t="s">
        <v>3326</v>
      </c>
      <c r="C5194" s="242" t="s">
        <v>337</v>
      </c>
      <c r="D5194" s="244">
        <v>93.73</v>
      </c>
    </row>
    <row r="5195" spans="1:4" x14ac:dyDescent="0.25">
      <c r="A5195" s="243">
        <v>87464</v>
      </c>
      <c r="B5195" s="242" t="s">
        <v>3327</v>
      </c>
      <c r="C5195" s="242" t="s">
        <v>337</v>
      </c>
      <c r="D5195" s="244">
        <v>94.89</v>
      </c>
    </row>
    <row r="5196" spans="1:4" x14ac:dyDescent="0.25">
      <c r="A5196" s="243">
        <v>87465</v>
      </c>
      <c r="B5196" s="242" t="s">
        <v>3328</v>
      </c>
      <c r="C5196" s="242" t="s">
        <v>337</v>
      </c>
      <c r="D5196" s="244">
        <v>53.76</v>
      </c>
    </row>
    <row r="5197" spans="1:4" x14ac:dyDescent="0.25">
      <c r="A5197" s="243">
        <v>87466</v>
      </c>
      <c r="B5197" s="242" t="s">
        <v>3329</v>
      </c>
      <c r="C5197" s="242" t="s">
        <v>337</v>
      </c>
      <c r="D5197" s="244">
        <v>54.55</v>
      </c>
    </row>
    <row r="5198" spans="1:4" x14ac:dyDescent="0.25">
      <c r="A5198" s="243">
        <v>87467</v>
      </c>
      <c r="B5198" s="242" t="s">
        <v>3330</v>
      </c>
      <c r="C5198" s="242" t="s">
        <v>337</v>
      </c>
      <c r="D5198" s="244">
        <v>69.849999999999994</v>
      </c>
    </row>
    <row r="5199" spans="1:4" x14ac:dyDescent="0.25">
      <c r="A5199" s="243">
        <v>87468</v>
      </c>
      <c r="B5199" s="242" t="s">
        <v>3331</v>
      </c>
      <c r="C5199" s="242" t="s">
        <v>337</v>
      </c>
      <c r="D5199" s="244">
        <v>70.78</v>
      </c>
    </row>
    <row r="5200" spans="1:4" x14ac:dyDescent="0.25">
      <c r="A5200" s="243">
        <v>87469</v>
      </c>
      <c r="B5200" s="242" t="s">
        <v>3332</v>
      </c>
      <c r="C5200" s="242" t="s">
        <v>337</v>
      </c>
      <c r="D5200" s="244">
        <v>84.82</v>
      </c>
    </row>
    <row r="5201" spans="1:4" x14ac:dyDescent="0.25">
      <c r="A5201" s="243">
        <v>87470</v>
      </c>
      <c r="B5201" s="242" t="s">
        <v>3333</v>
      </c>
      <c r="C5201" s="242" t="s">
        <v>337</v>
      </c>
      <c r="D5201" s="244">
        <v>85.98</v>
      </c>
    </row>
    <row r="5202" spans="1:4" x14ac:dyDescent="0.25">
      <c r="A5202" s="243">
        <v>89044</v>
      </c>
      <c r="B5202" s="242" t="s">
        <v>3334</v>
      </c>
      <c r="C5202" s="242" t="s">
        <v>337</v>
      </c>
      <c r="D5202" s="244">
        <v>54.15</v>
      </c>
    </row>
    <row r="5203" spans="1:4" x14ac:dyDescent="0.25">
      <c r="A5203" s="243">
        <v>89169</v>
      </c>
      <c r="B5203" s="242" t="s">
        <v>3335</v>
      </c>
      <c r="C5203" s="242" t="s">
        <v>337</v>
      </c>
      <c r="D5203" s="244">
        <v>54.99</v>
      </c>
    </row>
    <row r="5204" spans="1:4" x14ac:dyDescent="0.25">
      <c r="A5204" s="243">
        <v>89978</v>
      </c>
      <c r="B5204" s="242" t="s">
        <v>3336</v>
      </c>
      <c r="C5204" s="242" t="s">
        <v>337</v>
      </c>
      <c r="D5204" s="244">
        <v>71.45</v>
      </c>
    </row>
    <row r="5205" spans="1:4" x14ac:dyDescent="0.25">
      <c r="A5205" s="243">
        <v>89453</v>
      </c>
      <c r="B5205" s="242" t="s">
        <v>3337</v>
      </c>
      <c r="C5205" s="242" t="s">
        <v>337</v>
      </c>
      <c r="D5205" s="244">
        <v>66.239999999999995</v>
      </c>
    </row>
    <row r="5206" spans="1:4" x14ac:dyDescent="0.25">
      <c r="A5206" s="243">
        <v>89454</v>
      </c>
      <c r="B5206" s="242" t="s">
        <v>3338</v>
      </c>
      <c r="C5206" s="242" t="s">
        <v>337</v>
      </c>
      <c r="D5206" s="244">
        <v>62.01</v>
      </c>
    </row>
    <row r="5207" spans="1:4" x14ac:dyDescent="0.25">
      <c r="A5207" s="243">
        <v>89455</v>
      </c>
      <c r="B5207" s="242" t="s">
        <v>3339</v>
      </c>
      <c r="C5207" s="242" t="s">
        <v>337</v>
      </c>
      <c r="D5207" s="244">
        <v>81.88</v>
      </c>
    </row>
    <row r="5208" spans="1:4" x14ac:dyDescent="0.25">
      <c r="A5208" s="243">
        <v>89456</v>
      </c>
      <c r="B5208" s="242" t="s">
        <v>3340</v>
      </c>
      <c r="C5208" s="242" t="s">
        <v>337</v>
      </c>
      <c r="D5208" s="244">
        <v>77.260000000000005</v>
      </c>
    </row>
    <row r="5209" spans="1:4" x14ac:dyDescent="0.25">
      <c r="A5209" s="243">
        <v>89457</v>
      </c>
      <c r="B5209" s="242" t="s">
        <v>3341</v>
      </c>
      <c r="C5209" s="242" t="s">
        <v>337</v>
      </c>
      <c r="D5209" s="244">
        <v>69.72</v>
      </c>
    </row>
    <row r="5210" spans="1:4" x14ac:dyDescent="0.25">
      <c r="A5210" s="243">
        <v>89458</v>
      </c>
      <c r="B5210" s="242" t="s">
        <v>3342</v>
      </c>
      <c r="C5210" s="242" t="s">
        <v>337</v>
      </c>
      <c r="D5210" s="244">
        <v>64.02</v>
      </c>
    </row>
    <row r="5211" spans="1:4" x14ac:dyDescent="0.25">
      <c r="A5211" s="243">
        <v>89459</v>
      </c>
      <c r="B5211" s="242" t="s">
        <v>3343</v>
      </c>
      <c r="C5211" s="242" t="s">
        <v>337</v>
      </c>
      <c r="D5211" s="244">
        <v>85.64</v>
      </c>
    </row>
    <row r="5212" spans="1:4" x14ac:dyDescent="0.25">
      <c r="A5212" s="243">
        <v>89460</v>
      </c>
      <c r="B5212" s="242" t="s">
        <v>3344</v>
      </c>
      <c r="C5212" s="242" t="s">
        <v>337</v>
      </c>
      <c r="D5212" s="244">
        <v>79.510000000000005</v>
      </c>
    </row>
    <row r="5213" spans="1:4" x14ac:dyDescent="0.25">
      <c r="A5213" s="243">
        <v>89462</v>
      </c>
      <c r="B5213" s="242" t="s">
        <v>3345</v>
      </c>
      <c r="C5213" s="242" t="s">
        <v>337</v>
      </c>
      <c r="D5213" s="244">
        <v>78.94</v>
      </c>
    </row>
    <row r="5214" spans="1:4" x14ac:dyDescent="0.25">
      <c r="A5214" s="243">
        <v>89463</v>
      </c>
      <c r="B5214" s="242" t="s">
        <v>3346</v>
      </c>
      <c r="C5214" s="242" t="s">
        <v>337</v>
      </c>
      <c r="D5214" s="244">
        <v>74.66</v>
      </c>
    </row>
    <row r="5215" spans="1:4" x14ac:dyDescent="0.25">
      <c r="A5215" s="243">
        <v>89464</v>
      </c>
      <c r="B5215" s="242" t="s">
        <v>3347</v>
      </c>
      <c r="C5215" s="242" t="s">
        <v>337</v>
      </c>
      <c r="D5215" s="244">
        <v>94.64</v>
      </c>
    </row>
    <row r="5216" spans="1:4" x14ac:dyDescent="0.25">
      <c r="A5216" s="243">
        <v>89465</v>
      </c>
      <c r="B5216" s="242" t="s">
        <v>3348</v>
      </c>
      <c r="C5216" s="242" t="s">
        <v>337</v>
      </c>
      <c r="D5216" s="244">
        <v>90.09</v>
      </c>
    </row>
    <row r="5217" spans="1:4" x14ac:dyDescent="0.25">
      <c r="A5217" s="243">
        <v>89466</v>
      </c>
      <c r="B5217" s="242" t="s">
        <v>3349</v>
      </c>
      <c r="C5217" s="242" t="s">
        <v>337</v>
      </c>
      <c r="D5217" s="244">
        <v>83.79</v>
      </c>
    </row>
    <row r="5218" spans="1:4" x14ac:dyDescent="0.25">
      <c r="A5218" s="243">
        <v>89467</v>
      </c>
      <c r="B5218" s="242" t="s">
        <v>3350</v>
      </c>
      <c r="C5218" s="242" t="s">
        <v>337</v>
      </c>
      <c r="D5218" s="244">
        <v>77.53</v>
      </c>
    </row>
    <row r="5219" spans="1:4" x14ac:dyDescent="0.25">
      <c r="A5219" s="243">
        <v>89468</v>
      </c>
      <c r="B5219" s="242" t="s">
        <v>3351</v>
      </c>
      <c r="C5219" s="242" t="s">
        <v>337</v>
      </c>
      <c r="D5219" s="244">
        <v>99.7</v>
      </c>
    </row>
    <row r="5220" spans="1:4" x14ac:dyDescent="0.25">
      <c r="A5220" s="243">
        <v>89469</v>
      </c>
      <c r="B5220" s="242" t="s">
        <v>3352</v>
      </c>
      <c r="C5220" s="242" t="s">
        <v>337</v>
      </c>
      <c r="D5220" s="244">
        <v>93.15</v>
      </c>
    </row>
    <row r="5221" spans="1:4" x14ac:dyDescent="0.25">
      <c r="A5221" s="243">
        <v>89470</v>
      </c>
      <c r="B5221" s="242" t="s">
        <v>3353</v>
      </c>
      <c r="C5221" s="242" t="s">
        <v>337</v>
      </c>
      <c r="D5221" s="244">
        <v>76.900000000000006</v>
      </c>
    </row>
    <row r="5222" spans="1:4" x14ac:dyDescent="0.25">
      <c r="A5222" s="243">
        <v>89471</v>
      </c>
      <c r="B5222" s="242" t="s">
        <v>3354</v>
      </c>
      <c r="C5222" s="242" t="s">
        <v>337</v>
      </c>
      <c r="D5222" s="244">
        <v>72.67</v>
      </c>
    </row>
    <row r="5223" spans="1:4" x14ac:dyDescent="0.25">
      <c r="A5223" s="243">
        <v>89472</v>
      </c>
      <c r="B5223" s="242" t="s">
        <v>3355</v>
      </c>
      <c r="C5223" s="242" t="s">
        <v>337</v>
      </c>
      <c r="D5223" s="244">
        <v>92.55</v>
      </c>
    </row>
    <row r="5224" spans="1:4" x14ac:dyDescent="0.25">
      <c r="A5224" s="243">
        <v>89473</v>
      </c>
      <c r="B5224" s="242" t="s">
        <v>3356</v>
      </c>
      <c r="C5224" s="242" t="s">
        <v>337</v>
      </c>
      <c r="D5224" s="244">
        <v>88.11</v>
      </c>
    </row>
    <row r="5225" spans="1:4" x14ac:dyDescent="0.25">
      <c r="A5225" s="243">
        <v>89474</v>
      </c>
      <c r="B5225" s="242" t="s">
        <v>3357</v>
      </c>
      <c r="C5225" s="242" t="s">
        <v>337</v>
      </c>
      <c r="D5225" s="244">
        <v>83.26</v>
      </c>
    </row>
    <row r="5226" spans="1:4" x14ac:dyDescent="0.25">
      <c r="A5226" s="243">
        <v>89475</v>
      </c>
      <c r="B5226" s="242" t="s">
        <v>3358</v>
      </c>
      <c r="C5226" s="242" t="s">
        <v>337</v>
      </c>
      <c r="D5226" s="244">
        <v>76.260000000000005</v>
      </c>
    </row>
    <row r="5227" spans="1:4" x14ac:dyDescent="0.25">
      <c r="A5227" s="243">
        <v>89476</v>
      </c>
      <c r="B5227" s="242" t="s">
        <v>3359</v>
      </c>
      <c r="C5227" s="242" t="s">
        <v>337</v>
      </c>
      <c r="D5227" s="244">
        <v>99.37</v>
      </c>
    </row>
    <row r="5228" spans="1:4" x14ac:dyDescent="0.25">
      <c r="A5228" s="243">
        <v>89477</v>
      </c>
      <c r="B5228" s="242" t="s">
        <v>3360</v>
      </c>
      <c r="C5228" s="242" t="s">
        <v>337</v>
      </c>
      <c r="D5228" s="244">
        <v>92.12</v>
      </c>
    </row>
    <row r="5229" spans="1:4" x14ac:dyDescent="0.25">
      <c r="A5229" s="243">
        <v>89478</v>
      </c>
      <c r="B5229" s="242" t="s">
        <v>3361</v>
      </c>
      <c r="C5229" s="242" t="s">
        <v>337</v>
      </c>
      <c r="D5229" s="244">
        <v>89.83</v>
      </c>
    </row>
    <row r="5230" spans="1:4" x14ac:dyDescent="0.25">
      <c r="A5230" s="243">
        <v>89479</v>
      </c>
      <c r="B5230" s="242" t="s">
        <v>3362</v>
      </c>
      <c r="C5230" s="242" t="s">
        <v>337</v>
      </c>
      <c r="D5230" s="244">
        <v>85.55</v>
      </c>
    </row>
    <row r="5231" spans="1:4" x14ac:dyDescent="0.25">
      <c r="A5231" s="243">
        <v>89480</v>
      </c>
      <c r="B5231" s="242" t="s">
        <v>3363</v>
      </c>
      <c r="C5231" s="242" t="s">
        <v>337</v>
      </c>
      <c r="D5231" s="244">
        <v>105.56</v>
      </c>
    </row>
    <row r="5232" spans="1:4" x14ac:dyDescent="0.25">
      <c r="A5232" s="243">
        <v>89483</v>
      </c>
      <c r="B5232" s="242" t="s">
        <v>3364</v>
      </c>
      <c r="C5232" s="242" t="s">
        <v>337</v>
      </c>
      <c r="D5232" s="244">
        <v>101.18</v>
      </c>
    </row>
    <row r="5233" spans="1:4" x14ac:dyDescent="0.25">
      <c r="A5233" s="243">
        <v>89484</v>
      </c>
      <c r="B5233" s="242" t="s">
        <v>3365</v>
      </c>
      <c r="C5233" s="242" t="s">
        <v>337</v>
      </c>
      <c r="D5233" s="244">
        <v>97.56</v>
      </c>
    </row>
    <row r="5234" spans="1:4" x14ac:dyDescent="0.25">
      <c r="A5234" s="243">
        <v>89486</v>
      </c>
      <c r="B5234" s="242" t="s">
        <v>3366</v>
      </c>
      <c r="C5234" s="242" t="s">
        <v>337</v>
      </c>
      <c r="D5234" s="244">
        <v>90.18</v>
      </c>
    </row>
    <row r="5235" spans="1:4" x14ac:dyDescent="0.25">
      <c r="A5235" s="243">
        <v>89487</v>
      </c>
      <c r="B5235" s="242" t="s">
        <v>3367</v>
      </c>
      <c r="C5235" s="242" t="s">
        <v>337</v>
      </c>
      <c r="D5235" s="244">
        <v>113.68</v>
      </c>
    </row>
    <row r="5236" spans="1:4" x14ac:dyDescent="0.25">
      <c r="A5236" s="243">
        <v>89488</v>
      </c>
      <c r="B5236" s="242" t="s">
        <v>3368</v>
      </c>
      <c r="C5236" s="242" t="s">
        <v>337</v>
      </c>
      <c r="D5236" s="244">
        <v>106</v>
      </c>
    </row>
    <row r="5237" spans="1:4" x14ac:dyDescent="0.25">
      <c r="A5237" s="243">
        <v>91815</v>
      </c>
      <c r="B5237" s="242" t="s">
        <v>3369</v>
      </c>
      <c r="C5237" s="242" t="s">
        <v>337</v>
      </c>
      <c r="D5237" s="244">
        <v>65.45</v>
      </c>
    </row>
    <row r="5238" spans="1:4" x14ac:dyDescent="0.25">
      <c r="A5238" s="243">
        <v>91816</v>
      </c>
      <c r="B5238" s="242" t="s">
        <v>3370</v>
      </c>
      <c r="C5238" s="242" t="s">
        <v>337</v>
      </c>
      <c r="D5238" s="244">
        <v>78.59</v>
      </c>
    </row>
    <row r="5239" spans="1:4" x14ac:dyDescent="0.25">
      <c r="A5239" s="243">
        <v>101161</v>
      </c>
      <c r="B5239" s="242" t="s">
        <v>12333</v>
      </c>
      <c r="C5239" s="242" t="s">
        <v>337</v>
      </c>
      <c r="D5239" s="244">
        <v>158.4</v>
      </c>
    </row>
    <row r="5240" spans="1:4" x14ac:dyDescent="0.25">
      <c r="A5240" s="243">
        <v>101163</v>
      </c>
      <c r="B5240" s="242" t="s">
        <v>12334</v>
      </c>
      <c r="C5240" s="242" t="s">
        <v>337</v>
      </c>
      <c r="D5240" s="244">
        <v>969.33</v>
      </c>
    </row>
    <row r="5241" spans="1:4" x14ac:dyDescent="0.25">
      <c r="A5241" s="243">
        <v>101164</v>
      </c>
      <c r="B5241" s="242" t="s">
        <v>12335</v>
      </c>
      <c r="C5241" s="242" t="s">
        <v>337</v>
      </c>
      <c r="D5241" s="244">
        <v>690.95</v>
      </c>
    </row>
    <row r="5242" spans="1:4" x14ac:dyDescent="0.25">
      <c r="A5242" s="243">
        <v>96358</v>
      </c>
      <c r="B5242" s="242" t="s">
        <v>3371</v>
      </c>
      <c r="C5242" s="242" t="s">
        <v>337</v>
      </c>
      <c r="D5242" s="244">
        <v>82.84</v>
      </c>
    </row>
    <row r="5243" spans="1:4" x14ac:dyDescent="0.25">
      <c r="A5243" s="243">
        <v>96359</v>
      </c>
      <c r="B5243" s="242" t="s">
        <v>3372</v>
      </c>
      <c r="C5243" s="242" t="s">
        <v>337</v>
      </c>
      <c r="D5243" s="244">
        <v>94.47</v>
      </c>
    </row>
    <row r="5244" spans="1:4" x14ac:dyDescent="0.25">
      <c r="A5244" s="243">
        <v>96360</v>
      </c>
      <c r="B5244" s="242" t="s">
        <v>3373</v>
      </c>
      <c r="C5244" s="242" t="s">
        <v>337</v>
      </c>
      <c r="D5244" s="244">
        <v>113.7</v>
      </c>
    </row>
    <row r="5245" spans="1:4" x14ac:dyDescent="0.25">
      <c r="A5245" s="243">
        <v>96361</v>
      </c>
      <c r="B5245" s="242" t="s">
        <v>3374</v>
      </c>
      <c r="C5245" s="242" t="s">
        <v>337</v>
      </c>
      <c r="D5245" s="244">
        <v>136.58000000000001</v>
      </c>
    </row>
    <row r="5246" spans="1:4" x14ac:dyDescent="0.25">
      <c r="A5246" s="243">
        <v>96362</v>
      </c>
      <c r="B5246" s="242" t="s">
        <v>3375</v>
      </c>
      <c r="C5246" s="242" t="s">
        <v>337</v>
      </c>
      <c r="D5246" s="244">
        <v>105.63</v>
      </c>
    </row>
    <row r="5247" spans="1:4" x14ac:dyDescent="0.25">
      <c r="A5247" s="243">
        <v>96363</v>
      </c>
      <c r="B5247" s="242" t="s">
        <v>3376</v>
      </c>
      <c r="C5247" s="242" t="s">
        <v>337</v>
      </c>
      <c r="D5247" s="244">
        <v>117.48</v>
      </c>
    </row>
    <row r="5248" spans="1:4" x14ac:dyDescent="0.25">
      <c r="A5248" s="243">
        <v>96364</v>
      </c>
      <c r="B5248" s="242" t="s">
        <v>3377</v>
      </c>
      <c r="C5248" s="242" t="s">
        <v>337</v>
      </c>
      <c r="D5248" s="244">
        <v>136.49</v>
      </c>
    </row>
    <row r="5249" spans="1:4" x14ac:dyDescent="0.25">
      <c r="A5249" s="243">
        <v>96365</v>
      </c>
      <c r="B5249" s="242" t="s">
        <v>3378</v>
      </c>
      <c r="C5249" s="242" t="s">
        <v>337</v>
      </c>
      <c r="D5249" s="244">
        <v>159.59</v>
      </c>
    </row>
    <row r="5250" spans="1:4" x14ac:dyDescent="0.25">
      <c r="A5250" s="243">
        <v>96366</v>
      </c>
      <c r="B5250" s="242" t="s">
        <v>3379</v>
      </c>
      <c r="C5250" s="242" t="s">
        <v>337</v>
      </c>
      <c r="D5250" s="244">
        <v>128.41</v>
      </c>
    </row>
    <row r="5251" spans="1:4" x14ac:dyDescent="0.25">
      <c r="A5251" s="243">
        <v>96367</v>
      </c>
      <c r="B5251" s="242" t="s">
        <v>3380</v>
      </c>
      <c r="C5251" s="242" t="s">
        <v>337</v>
      </c>
      <c r="D5251" s="244">
        <v>140.46</v>
      </c>
    </row>
    <row r="5252" spans="1:4" x14ac:dyDescent="0.25">
      <c r="A5252" s="243">
        <v>96368</v>
      </c>
      <c r="B5252" s="242" t="s">
        <v>3381</v>
      </c>
      <c r="C5252" s="242" t="s">
        <v>337</v>
      </c>
      <c r="D5252" s="244">
        <v>159.27000000000001</v>
      </c>
    </row>
    <row r="5253" spans="1:4" x14ac:dyDescent="0.25">
      <c r="A5253" s="243">
        <v>96369</v>
      </c>
      <c r="B5253" s="242" t="s">
        <v>3382</v>
      </c>
      <c r="C5253" s="242" t="s">
        <v>337</v>
      </c>
      <c r="D5253" s="244">
        <v>182.59</v>
      </c>
    </row>
    <row r="5254" spans="1:4" x14ac:dyDescent="0.25">
      <c r="A5254" s="243">
        <v>96370</v>
      </c>
      <c r="B5254" s="242" t="s">
        <v>3383</v>
      </c>
      <c r="C5254" s="242" t="s">
        <v>337</v>
      </c>
      <c r="D5254" s="244">
        <v>57.18</v>
      </c>
    </row>
    <row r="5255" spans="1:4" x14ac:dyDescent="0.25">
      <c r="A5255" s="243">
        <v>96371</v>
      </c>
      <c r="B5255" s="242" t="s">
        <v>3384</v>
      </c>
      <c r="C5255" s="242" t="s">
        <v>337</v>
      </c>
      <c r="D5255" s="244">
        <v>68.66</v>
      </c>
    </row>
    <row r="5256" spans="1:4" x14ac:dyDescent="0.25">
      <c r="A5256" s="243">
        <v>96372</v>
      </c>
      <c r="B5256" s="242" t="s">
        <v>3385</v>
      </c>
      <c r="C5256" s="242" t="s">
        <v>337</v>
      </c>
      <c r="D5256" s="244">
        <v>30.35</v>
      </c>
    </row>
    <row r="5257" spans="1:4" x14ac:dyDescent="0.25">
      <c r="A5257" s="243">
        <v>96373</v>
      </c>
      <c r="B5257" s="242" t="s">
        <v>3386</v>
      </c>
      <c r="C5257" s="242" t="s">
        <v>187</v>
      </c>
      <c r="D5257" s="244">
        <v>10.61</v>
      </c>
    </row>
    <row r="5258" spans="1:4" x14ac:dyDescent="0.25">
      <c r="A5258" s="243">
        <v>96374</v>
      </c>
      <c r="B5258" s="242" t="s">
        <v>3387</v>
      </c>
      <c r="C5258" s="242" t="s">
        <v>187</v>
      </c>
      <c r="D5258" s="244">
        <v>13.69</v>
      </c>
    </row>
    <row r="5259" spans="1:4" x14ac:dyDescent="0.25">
      <c r="A5259" s="243">
        <v>102235</v>
      </c>
      <c r="B5259" s="242" t="s">
        <v>12336</v>
      </c>
      <c r="C5259" s="242" t="s">
        <v>337</v>
      </c>
      <c r="D5259" s="244">
        <v>381.3</v>
      </c>
    </row>
    <row r="5260" spans="1:4" x14ac:dyDescent="0.25">
      <c r="A5260" s="243">
        <v>102253</v>
      </c>
      <c r="B5260" s="242" t="s">
        <v>12337</v>
      </c>
      <c r="C5260" s="242" t="s">
        <v>337</v>
      </c>
      <c r="D5260" s="244">
        <v>566.9</v>
      </c>
    </row>
    <row r="5261" spans="1:4" x14ac:dyDescent="0.25">
      <c r="A5261" s="243">
        <v>102254</v>
      </c>
      <c r="B5261" s="242" t="s">
        <v>12338</v>
      </c>
      <c r="C5261" s="242" t="s">
        <v>337</v>
      </c>
      <c r="D5261" s="244">
        <v>651.23</v>
      </c>
    </row>
    <row r="5262" spans="1:4" x14ac:dyDescent="0.25">
      <c r="A5262" s="243">
        <v>102255</v>
      </c>
      <c r="B5262" s="242" t="s">
        <v>12339</v>
      </c>
      <c r="C5262" s="242" t="s">
        <v>337</v>
      </c>
      <c r="D5262" s="244">
        <v>575.70000000000005</v>
      </c>
    </row>
    <row r="5263" spans="1:4" x14ac:dyDescent="0.25">
      <c r="A5263" s="243">
        <v>102256</v>
      </c>
      <c r="B5263" s="242" t="s">
        <v>12340</v>
      </c>
      <c r="C5263" s="242" t="s">
        <v>337</v>
      </c>
      <c r="D5263" s="244">
        <v>748.65</v>
      </c>
    </row>
    <row r="5264" spans="1:4" x14ac:dyDescent="0.25">
      <c r="A5264" s="243">
        <v>102257</v>
      </c>
      <c r="B5264" s="242" t="s">
        <v>12341</v>
      </c>
      <c r="C5264" s="242" t="s">
        <v>337</v>
      </c>
      <c r="D5264" s="244">
        <v>244.33</v>
      </c>
    </row>
    <row r="5265" spans="1:4" x14ac:dyDescent="0.25">
      <c r="A5265" s="243">
        <v>102258</v>
      </c>
      <c r="B5265" s="242" t="s">
        <v>12342</v>
      </c>
      <c r="C5265" s="242" t="s">
        <v>337</v>
      </c>
      <c r="D5265" s="244">
        <v>263.94</v>
      </c>
    </row>
    <row r="5266" spans="1:4" x14ac:dyDescent="0.25">
      <c r="A5266" s="243">
        <v>101154</v>
      </c>
      <c r="B5266" s="242" t="s">
        <v>12343</v>
      </c>
      <c r="C5266" s="242" t="s">
        <v>337</v>
      </c>
      <c r="D5266" s="244">
        <v>91.03</v>
      </c>
    </row>
    <row r="5267" spans="1:4" x14ac:dyDescent="0.25">
      <c r="A5267" s="243">
        <v>101155</v>
      </c>
      <c r="B5267" s="242" t="s">
        <v>12344</v>
      </c>
      <c r="C5267" s="242" t="s">
        <v>337</v>
      </c>
      <c r="D5267" s="244">
        <v>128.36000000000001</v>
      </c>
    </row>
    <row r="5268" spans="1:4" x14ac:dyDescent="0.25">
      <c r="A5268" s="243">
        <v>101156</v>
      </c>
      <c r="B5268" s="242" t="s">
        <v>12345</v>
      </c>
      <c r="C5268" s="242" t="s">
        <v>337</v>
      </c>
      <c r="D5268" s="244">
        <v>189.17</v>
      </c>
    </row>
    <row r="5269" spans="1:4" x14ac:dyDescent="0.25">
      <c r="A5269" s="243">
        <v>101810</v>
      </c>
      <c r="B5269" s="242" t="s">
        <v>12346</v>
      </c>
      <c r="C5269" s="242" t="s">
        <v>1256</v>
      </c>
      <c r="D5269" s="245">
        <v>1169.5899999999999</v>
      </c>
    </row>
    <row r="5270" spans="1:4" x14ac:dyDescent="0.25">
      <c r="A5270" s="243">
        <v>101811</v>
      </c>
      <c r="B5270" s="242" t="s">
        <v>12347</v>
      </c>
      <c r="C5270" s="242" t="s">
        <v>1256</v>
      </c>
      <c r="D5270" s="245">
        <v>1041.1500000000001</v>
      </c>
    </row>
    <row r="5271" spans="1:4" x14ac:dyDescent="0.25">
      <c r="A5271" s="243">
        <v>101812</v>
      </c>
      <c r="B5271" s="242" t="s">
        <v>13939</v>
      </c>
      <c r="C5271" s="242" t="s">
        <v>1256</v>
      </c>
      <c r="D5271" s="245">
        <v>1239.1099999999999</v>
      </c>
    </row>
    <row r="5272" spans="1:4" x14ac:dyDescent="0.25">
      <c r="A5272" s="243">
        <v>101813</v>
      </c>
      <c r="B5272" s="242" t="s">
        <v>13940</v>
      </c>
      <c r="C5272" s="242" t="s">
        <v>1256</v>
      </c>
      <c r="D5272" s="245">
        <v>1110.67</v>
      </c>
    </row>
    <row r="5273" spans="1:4" x14ac:dyDescent="0.25">
      <c r="A5273" s="243">
        <v>101814</v>
      </c>
      <c r="B5273" s="242" t="s">
        <v>13941</v>
      </c>
      <c r="C5273" s="242" t="s">
        <v>337</v>
      </c>
      <c r="D5273" s="244">
        <v>31.84</v>
      </c>
    </row>
    <row r="5274" spans="1:4" x14ac:dyDescent="0.25">
      <c r="A5274" s="243">
        <v>101815</v>
      </c>
      <c r="B5274" s="242" t="s">
        <v>13942</v>
      </c>
      <c r="C5274" s="242" t="s">
        <v>337</v>
      </c>
      <c r="D5274" s="244">
        <v>58.64</v>
      </c>
    </row>
    <row r="5275" spans="1:4" x14ac:dyDescent="0.25">
      <c r="A5275" s="243">
        <v>101816</v>
      </c>
      <c r="B5275" s="242" t="s">
        <v>13943</v>
      </c>
      <c r="C5275" s="242" t="s">
        <v>337</v>
      </c>
      <c r="D5275" s="244">
        <v>50.54</v>
      </c>
    </row>
    <row r="5276" spans="1:4" x14ac:dyDescent="0.25">
      <c r="A5276" s="243">
        <v>101817</v>
      </c>
      <c r="B5276" s="242" t="s">
        <v>13944</v>
      </c>
      <c r="C5276" s="242" t="s">
        <v>337</v>
      </c>
      <c r="D5276" s="244">
        <v>34.36</v>
      </c>
    </row>
    <row r="5277" spans="1:4" x14ac:dyDescent="0.25">
      <c r="A5277" s="243">
        <v>101818</v>
      </c>
      <c r="B5277" s="242" t="s">
        <v>13945</v>
      </c>
      <c r="C5277" s="242" t="s">
        <v>337</v>
      </c>
      <c r="D5277" s="244">
        <v>47.75</v>
      </c>
    </row>
    <row r="5278" spans="1:4" x14ac:dyDescent="0.25">
      <c r="A5278" s="243">
        <v>101819</v>
      </c>
      <c r="B5278" s="242" t="s">
        <v>13946</v>
      </c>
      <c r="C5278" s="242" t="s">
        <v>337</v>
      </c>
      <c r="D5278" s="244">
        <v>44.57</v>
      </c>
    </row>
    <row r="5279" spans="1:4" x14ac:dyDescent="0.25">
      <c r="A5279" s="243">
        <v>101820</v>
      </c>
      <c r="B5279" s="242" t="s">
        <v>13947</v>
      </c>
      <c r="C5279" s="242" t="s">
        <v>337</v>
      </c>
      <c r="D5279" s="244">
        <v>27.78</v>
      </c>
    </row>
    <row r="5280" spans="1:4" x14ac:dyDescent="0.25">
      <c r="A5280" s="243">
        <v>101821</v>
      </c>
      <c r="B5280" s="242" t="s">
        <v>13948</v>
      </c>
      <c r="C5280" s="242" t="s">
        <v>1256</v>
      </c>
      <c r="D5280" s="244">
        <v>36.82</v>
      </c>
    </row>
    <row r="5281" spans="1:4" x14ac:dyDescent="0.25">
      <c r="A5281" s="243">
        <v>101822</v>
      </c>
      <c r="B5281" s="242" t="s">
        <v>13949</v>
      </c>
      <c r="C5281" s="242" t="s">
        <v>1256</v>
      </c>
      <c r="D5281" s="244">
        <v>75.12</v>
      </c>
    </row>
    <row r="5282" spans="1:4" x14ac:dyDescent="0.25">
      <c r="A5282" s="243">
        <v>101823</v>
      </c>
      <c r="B5282" s="242" t="s">
        <v>13950</v>
      </c>
      <c r="C5282" s="242" t="s">
        <v>1256</v>
      </c>
      <c r="D5282" s="244">
        <v>105.95</v>
      </c>
    </row>
    <row r="5283" spans="1:4" x14ac:dyDescent="0.25">
      <c r="A5283" s="243">
        <v>101824</v>
      </c>
      <c r="B5283" s="242" t="s">
        <v>13951</v>
      </c>
      <c r="C5283" s="242" t="s">
        <v>1256</v>
      </c>
      <c r="D5283" s="244">
        <v>134.65</v>
      </c>
    </row>
    <row r="5284" spans="1:4" x14ac:dyDescent="0.25">
      <c r="A5284" s="243">
        <v>101825</v>
      </c>
      <c r="B5284" s="242" t="s">
        <v>13952</v>
      </c>
      <c r="C5284" s="242" t="s">
        <v>1256</v>
      </c>
      <c r="D5284" s="244">
        <v>162.58000000000001</v>
      </c>
    </row>
    <row r="5285" spans="1:4" x14ac:dyDescent="0.25">
      <c r="A5285" s="243">
        <v>101826</v>
      </c>
      <c r="B5285" s="242" t="s">
        <v>13953</v>
      </c>
      <c r="C5285" s="242" t="s">
        <v>1256</v>
      </c>
      <c r="D5285" s="244">
        <v>190.14</v>
      </c>
    </row>
    <row r="5286" spans="1:4" x14ac:dyDescent="0.25">
      <c r="A5286" s="243">
        <v>101827</v>
      </c>
      <c r="B5286" s="242" t="s">
        <v>13954</v>
      </c>
      <c r="C5286" s="242" t="s">
        <v>1256</v>
      </c>
      <c r="D5286" s="244">
        <v>140.66</v>
      </c>
    </row>
    <row r="5287" spans="1:4" x14ac:dyDescent="0.25">
      <c r="A5287" s="243">
        <v>101828</v>
      </c>
      <c r="B5287" s="242" t="s">
        <v>13955</v>
      </c>
      <c r="C5287" s="242" t="s">
        <v>1256</v>
      </c>
      <c r="D5287" s="244">
        <v>129.74</v>
      </c>
    </row>
    <row r="5288" spans="1:4" x14ac:dyDescent="0.25">
      <c r="A5288" s="243">
        <v>101829</v>
      </c>
      <c r="B5288" s="242" t="s">
        <v>13956</v>
      </c>
      <c r="C5288" s="242" t="s">
        <v>1256</v>
      </c>
      <c r="D5288" s="244">
        <v>197.57</v>
      </c>
    </row>
    <row r="5289" spans="1:4" x14ac:dyDescent="0.25">
      <c r="A5289" s="243">
        <v>101830</v>
      </c>
      <c r="B5289" s="242" t="s">
        <v>13957</v>
      </c>
      <c r="C5289" s="242" t="s">
        <v>1256</v>
      </c>
      <c r="D5289" s="244">
        <v>224.19</v>
      </c>
    </row>
    <row r="5290" spans="1:4" x14ac:dyDescent="0.25">
      <c r="A5290" s="243">
        <v>101831</v>
      </c>
      <c r="B5290" s="242" t="s">
        <v>13958</v>
      </c>
      <c r="C5290" s="242" t="s">
        <v>1256</v>
      </c>
      <c r="D5290" s="244">
        <v>250.44</v>
      </c>
    </row>
    <row r="5291" spans="1:4" x14ac:dyDescent="0.25">
      <c r="A5291" s="243">
        <v>101832</v>
      </c>
      <c r="B5291" s="242" t="s">
        <v>13959</v>
      </c>
      <c r="C5291" s="242" t="s">
        <v>1256</v>
      </c>
      <c r="D5291" s="244">
        <v>187.08</v>
      </c>
    </row>
    <row r="5292" spans="1:4" x14ac:dyDescent="0.25">
      <c r="A5292" s="243">
        <v>101833</v>
      </c>
      <c r="B5292" s="242" t="s">
        <v>13960</v>
      </c>
      <c r="C5292" s="242" t="s">
        <v>1256</v>
      </c>
      <c r="D5292" s="244">
        <v>213.92</v>
      </c>
    </row>
    <row r="5293" spans="1:4" x14ac:dyDescent="0.25">
      <c r="A5293" s="243">
        <v>101834</v>
      </c>
      <c r="B5293" s="242" t="s">
        <v>13961</v>
      </c>
      <c r="C5293" s="242" t="s">
        <v>1256</v>
      </c>
      <c r="D5293" s="244">
        <v>240.39</v>
      </c>
    </row>
    <row r="5294" spans="1:4" x14ac:dyDescent="0.25">
      <c r="A5294" s="243">
        <v>101835</v>
      </c>
      <c r="B5294" s="242" t="s">
        <v>13962</v>
      </c>
      <c r="C5294" s="242" t="s">
        <v>1256</v>
      </c>
      <c r="D5294" s="244">
        <v>200.43</v>
      </c>
    </row>
    <row r="5295" spans="1:4" x14ac:dyDescent="0.25">
      <c r="A5295" s="243">
        <v>101836</v>
      </c>
      <c r="B5295" s="242" t="s">
        <v>13963</v>
      </c>
      <c r="C5295" s="242" t="s">
        <v>1256</v>
      </c>
      <c r="D5295" s="244">
        <v>16.010000000000002</v>
      </c>
    </row>
    <row r="5296" spans="1:4" x14ac:dyDescent="0.25">
      <c r="A5296" s="243">
        <v>101837</v>
      </c>
      <c r="B5296" s="242" t="s">
        <v>13964</v>
      </c>
      <c r="C5296" s="242" t="s">
        <v>1256</v>
      </c>
      <c r="D5296" s="244">
        <v>46.84</v>
      </c>
    </row>
    <row r="5297" spans="1:4" x14ac:dyDescent="0.25">
      <c r="A5297" s="243">
        <v>101838</v>
      </c>
      <c r="B5297" s="242" t="s">
        <v>13965</v>
      </c>
      <c r="C5297" s="242" t="s">
        <v>1256</v>
      </c>
      <c r="D5297" s="244">
        <v>75.540000000000006</v>
      </c>
    </row>
    <row r="5298" spans="1:4" x14ac:dyDescent="0.25">
      <c r="A5298" s="243">
        <v>101839</v>
      </c>
      <c r="B5298" s="242" t="s">
        <v>13966</v>
      </c>
      <c r="C5298" s="242" t="s">
        <v>1256</v>
      </c>
      <c r="D5298" s="244">
        <v>103.47</v>
      </c>
    </row>
    <row r="5299" spans="1:4" x14ac:dyDescent="0.25">
      <c r="A5299" s="243">
        <v>101840</v>
      </c>
      <c r="B5299" s="242" t="s">
        <v>13967</v>
      </c>
      <c r="C5299" s="242" t="s">
        <v>1256</v>
      </c>
      <c r="D5299" s="244">
        <v>158.56</v>
      </c>
    </row>
    <row r="5300" spans="1:4" x14ac:dyDescent="0.25">
      <c r="A5300" s="243">
        <v>101841</v>
      </c>
      <c r="B5300" s="242" t="s">
        <v>13968</v>
      </c>
      <c r="C5300" s="242" t="s">
        <v>1256</v>
      </c>
      <c r="D5300" s="244">
        <v>81.55</v>
      </c>
    </row>
    <row r="5301" spans="1:4" x14ac:dyDescent="0.25">
      <c r="A5301" s="243">
        <v>101842</v>
      </c>
      <c r="B5301" s="242" t="s">
        <v>13969</v>
      </c>
      <c r="C5301" s="242" t="s">
        <v>1256</v>
      </c>
      <c r="D5301" s="244">
        <v>70.63</v>
      </c>
    </row>
    <row r="5302" spans="1:4" x14ac:dyDescent="0.25">
      <c r="A5302" s="243">
        <v>101843</v>
      </c>
      <c r="B5302" s="242" t="s">
        <v>13970</v>
      </c>
      <c r="C5302" s="242" t="s">
        <v>1256</v>
      </c>
      <c r="D5302" s="244">
        <v>138.46</v>
      </c>
    </row>
    <row r="5303" spans="1:4" x14ac:dyDescent="0.25">
      <c r="A5303" s="243">
        <v>101844</v>
      </c>
      <c r="B5303" s="242" t="s">
        <v>13971</v>
      </c>
      <c r="C5303" s="242" t="s">
        <v>1256</v>
      </c>
      <c r="D5303" s="244">
        <v>165.08</v>
      </c>
    </row>
    <row r="5304" spans="1:4" x14ac:dyDescent="0.25">
      <c r="A5304" s="243">
        <v>101845</v>
      </c>
      <c r="B5304" s="242" t="s">
        <v>13972</v>
      </c>
      <c r="C5304" s="242" t="s">
        <v>1256</v>
      </c>
      <c r="D5304" s="244">
        <v>191.33</v>
      </c>
    </row>
    <row r="5305" spans="1:4" x14ac:dyDescent="0.25">
      <c r="A5305" s="243">
        <v>101846</v>
      </c>
      <c r="B5305" s="242" t="s">
        <v>13973</v>
      </c>
      <c r="C5305" s="242" t="s">
        <v>1256</v>
      </c>
      <c r="D5305" s="244">
        <v>127.97</v>
      </c>
    </row>
    <row r="5306" spans="1:4" x14ac:dyDescent="0.25">
      <c r="A5306" s="243">
        <v>101847</v>
      </c>
      <c r="B5306" s="242" t="s">
        <v>13974</v>
      </c>
      <c r="C5306" s="242" t="s">
        <v>1256</v>
      </c>
      <c r="D5306" s="244">
        <v>154.81</v>
      </c>
    </row>
    <row r="5307" spans="1:4" x14ac:dyDescent="0.25">
      <c r="A5307" s="243">
        <v>101848</v>
      </c>
      <c r="B5307" s="242" t="s">
        <v>13975</v>
      </c>
      <c r="C5307" s="242" t="s">
        <v>1256</v>
      </c>
      <c r="D5307" s="244">
        <v>181.28</v>
      </c>
    </row>
    <row r="5308" spans="1:4" x14ac:dyDescent="0.25">
      <c r="A5308" s="243">
        <v>101849</v>
      </c>
      <c r="B5308" s="242" t="s">
        <v>13976</v>
      </c>
      <c r="C5308" s="242" t="s">
        <v>1256</v>
      </c>
      <c r="D5308" s="244">
        <v>141.32</v>
      </c>
    </row>
    <row r="5309" spans="1:4" x14ac:dyDescent="0.25">
      <c r="A5309" s="243">
        <v>101850</v>
      </c>
      <c r="B5309" s="242" t="s">
        <v>13977</v>
      </c>
      <c r="C5309" s="242" t="s">
        <v>337</v>
      </c>
      <c r="D5309" s="244">
        <v>39.56</v>
      </c>
    </row>
    <row r="5310" spans="1:4" x14ac:dyDescent="0.25">
      <c r="A5310" s="243">
        <v>101851</v>
      </c>
      <c r="B5310" s="242" t="s">
        <v>13978</v>
      </c>
      <c r="C5310" s="242" t="s">
        <v>337</v>
      </c>
      <c r="D5310" s="244">
        <v>96.84</v>
      </c>
    </row>
    <row r="5311" spans="1:4" x14ac:dyDescent="0.25">
      <c r="A5311" s="243">
        <v>101852</v>
      </c>
      <c r="B5311" s="242" t="s">
        <v>13979</v>
      </c>
      <c r="C5311" s="242" t="s">
        <v>337</v>
      </c>
      <c r="D5311" s="244">
        <v>49.94</v>
      </c>
    </row>
    <row r="5312" spans="1:4" x14ac:dyDescent="0.25">
      <c r="A5312" s="243">
        <v>101853</v>
      </c>
      <c r="B5312" s="242" t="s">
        <v>13980</v>
      </c>
      <c r="C5312" s="242" t="s">
        <v>337</v>
      </c>
      <c r="D5312" s="244">
        <v>35.950000000000003</v>
      </c>
    </row>
    <row r="5313" spans="1:4" x14ac:dyDescent="0.25">
      <c r="A5313" s="243">
        <v>101854</v>
      </c>
      <c r="B5313" s="242" t="s">
        <v>13981</v>
      </c>
      <c r="C5313" s="242" t="s">
        <v>337</v>
      </c>
      <c r="D5313" s="244">
        <v>99.06</v>
      </c>
    </row>
    <row r="5314" spans="1:4" x14ac:dyDescent="0.25">
      <c r="A5314" s="243">
        <v>101855</v>
      </c>
      <c r="B5314" s="242" t="s">
        <v>13982</v>
      </c>
      <c r="C5314" s="242" t="s">
        <v>337</v>
      </c>
      <c r="D5314" s="244">
        <v>54.75</v>
      </c>
    </row>
    <row r="5315" spans="1:4" x14ac:dyDescent="0.25">
      <c r="A5315" s="243">
        <v>101856</v>
      </c>
      <c r="B5315" s="242" t="s">
        <v>13983</v>
      </c>
      <c r="C5315" s="242" t="s">
        <v>337</v>
      </c>
      <c r="D5315" s="244">
        <v>17.77</v>
      </c>
    </row>
    <row r="5316" spans="1:4" x14ac:dyDescent="0.25">
      <c r="A5316" s="243">
        <v>101857</v>
      </c>
      <c r="B5316" s="242" t="s">
        <v>13984</v>
      </c>
      <c r="C5316" s="242" t="s">
        <v>337</v>
      </c>
      <c r="D5316" s="244">
        <v>22.17</v>
      </c>
    </row>
    <row r="5317" spans="1:4" x14ac:dyDescent="0.25">
      <c r="A5317" s="243">
        <v>101858</v>
      </c>
      <c r="B5317" s="242" t="s">
        <v>13985</v>
      </c>
      <c r="C5317" s="242" t="s">
        <v>337</v>
      </c>
      <c r="D5317" s="244">
        <v>18.14</v>
      </c>
    </row>
    <row r="5318" spans="1:4" x14ac:dyDescent="0.25">
      <c r="A5318" s="243">
        <v>101859</v>
      </c>
      <c r="B5318" s="242" t="s">
        <v>13986</v>
      </c>
      <c r="C5318" s="242" t="s">
        <v>337</v>
      </c>
      <c r="D5318" s="244">
        <v>20.03</v>
      </c>
    </row>
    <row r="5319" spans="1:4" x14ac:dyDescent="0.25">
      <c r="A5319" s="243">
        <v>101860</v>
      </c>
      <c r="B5319" s="242" t="s">
        <v>13987</v>
      </c>
      <c r="C5319" s="242" t="s">
        <v>337</v>
      </c>
      <c r="D5319" s="244">
        <v>23.02</v>
      </c>
    </row>
    <row r="5320" spans="1:4" x14ac:dyDescent="0.25">
      <c r="A5320" s="243">
        <v>101861</v>
      </c>
      <c r="B5320" s="242" t="s">
        <v>13988</v>
      </c>
      <c r="C5320" s="242" t="s">
        <v>337</v>
      </c>
      <c r="D5320" s="244">
        <v>21.53</v>
      </c>
    </row>
    <row r="5321" spans="1:4" x14ac:dyDescent="0.25">
      <c r="A5321" s="243">
        <v>101862</v>
      </c>
      <c r="B5321" s="242" t="s">
        <v>13989</v>
      </c>
      <c r="C5321" s="242" t="s">
        <v>337</v>
      </c>
      <c r="D5321" s="244">
        <v>23.45</v>
      </c>
    </row>
    <row r="5322" spans="1:4" x14ac:dyDescent="0.25">
      <c r="A5322" s="243">
        <v>101863</v>
      </c>
      <c r="B5322" s="242" t="s">
        <v>13990</v>
      </c>
      <c r="C5322" s="242" t="s">
        <v>337</v>
      </c>
      <c r="D5322" s="244">
        <v>18.399999999999999</v>
      </c>
    </row>
    <row r="5323" spans="1:4" x14ac:dyDescent="0.25">
      <c r="A5323" s="243">
        <v>101864</v>
      </c>
      <c r="B5323" s="242" t="s">
        <v>13991</v>
      </c>
      <c r="C5323" s="242" t="s">
        <v>337</v>
      </c>
      <c r="D5323" s="244">
        <v>21.39</v>
      </c>
    </row>
    <row r="5324" spans="1:4" x14ac:dyDescent="0.25">
      <c r="A5324" s="243">
        <v>101865</v>
      </c>
      <c r="B5324" s="242" t="s">
        <v>13992</v>
      </c>
      <c r="C5324" s="242" t="s">
        <v>337</v>
      </c>
      <c r="D5324" s="244">
        <v>24.37</v>
      </c>
    </row>
    <row r="5325" spans="1:4" x14ac:dyDescent="0.25">
      <c r="A5325" s="243">
        <v>101866</v>
      </c>
      <c r="B5325" s="242" t="s">
        <v>13993</v>
      </c>
      <c r="C5325" s="242" t="s">
        <v>337</v>
      </c>
      <c r="D5325" s="244">
        <v>21.68</v>
      </c>
    </row>
    <row r="5326" spans="1:4" x14ac:dyDescent="0.25">
      <c r="A5326" s="243">
        <v>101867</v>
      </c>
      <c r="B5326" s="242" t="s">
        <v>13994</v>
      </c>
      <c r="C5326" s="242" t="s">
        <v>337</v>
      </c>
      <c r="D5326" s="244">
        <v>24.65</v>
      </c>
    </row>
    <row r="5327" spans="1:4" x14ac:dyDescent="0.25">
      <c r="A5327" s="243">
        <v>101868</v>
      </c>
      <c r="B5327" s="242" t="s">
        <v>13995</v>
      </c>
      <c r="C5327" s="242" t="s">
        <v>337</v>
      </c>
      <c r="D5327" s="244">
        <v>19.600000000000001</v>
      </c>
    </row>
    <row r="5328" spans="1:4" x14ac:dyDescent="0.25">
      <c r="A5328" s="243">
        <v>101869</v>
      </c>
      <c r="B5328" s="242" t="s">
        <v>13996</v>
      </c>
      <c r="C5328" s="242" t="s">
        <v>337</v>
      </c>
      <c r="D5328" s="244">
        <v>22.58</v>
      </c>
    </row>
    <row r="5329" spans="1:4" x14ac:dyDescent="0.25">
      <c r="A5329" s="243">
        <v>101870</v>
      </c>
      <c r="B5329" s="242" t="s">
        <v>13997</v>
      </c>
      <c r="C5329" s="242" t="s">
        <v>337</v>
      </c>
      <c r="D5329" s="244">
        <v>25.56</v>
      </c>
    </row>
    <row r="5330" spans="1:4" x14ac:dyDescent="0.25">
      <c r="A5330" s="243">
        <v>102096</v>
      </c>
      <c r="B5330" s="242" t="s">
        <v>12348</v>
      </c>
      <c r="C5330" s="242" t="s">
        <v>1256</v>
      </c>
      <c r="D5330" s="245">
        <v>1241.48</v>
      </c>
    </row>
    <row r="5331" spans="1:4" x14ac:dyDescent="0.25">
      <c r="A5331" s="243">
        <v>102098</v>
      </c>
      <c r="B5331" s="242" t="s">
        <v>13998</v>
      </c>
      <c r="C5331" s="242" t="s">
        <v>1256</v>
      </c>
      <c r="D5331" s="245">
        <v>1311</v>
      </c>
    </row>
    <row r="5332" spans="1:4" x14ac:dyDescent="0.25">
      <c r="A5332" s="243">
        <v>102101</v>
      </c>
      <c r="B5332" s="242" t="s">
        <v>12349</v>
      </c>
      <c r="C5332" s="242" t="s">
        <v>337</v>
      </c>
      <c r="D5332" s="244">
        <v>2.64</v>
      </c>
    </row>
    <row r="5333" spans="1:4" x14ac:dyDescent="0.25">
      <c r="A5333" s="243">
        <v>100576</v>
      </c>
      <c r="B5333" s="242" t="s">
        <v>12350</v>
      </c>
      <c r="C5333" s="242" t="s">
        <v>337</v>
      </c>
      <c r="D5333" s="244">
        <v>1.44</v>
      </c>
    </row>
    <row r="5334" spans="1:4" x14ac:dyDescent="0.25">
      <c r="A5334" s="243">
        <v>100577</v>
      </c>
      <c r="B5334" s="242" t="s">
        <v>12351</v>
      </c>
      <c r="C5334" s="242" t="s">
        <v>337</v>
      </c>
      <c r="D5334" s="244">
        <v>0.7</v>
      </c>
    </row>
    <row r="5335" spans="1:4" x14ac:dyDescent="0.25">
      <c r="A5335" s="243">
        <v>96388</v>
      </c>
      <c r="B5335" s="242" t="s">
        <v>12352</v>
      </c>
      <c r="C5335" s="242" t="s">
        <v>1256</v>
      </c>
      <c r="D5335" s="244">
        <v>7.02</v>
      </c>
    </row>
    <row r="5336" spans="1:4" x14ac:dyDescent="0.25">
      <c r="A5336" s="243">
        <v>96389</v>
      </c>
      <c r="B5336" s="242" t="s">
        <v>12353</v>
      </c>
      <c r="C5336" s="242" t="s">
        <v>1256</v>
      </c>
      <c r="D5336" s="244">
        <v>41.41</v>
      </c>
    </row>
    <row r="5337" spans="1:4" x14ac:dyDescent="0.25">
      <c r="A5337" s="243">
        <v>96390</v>
      </c>
      <c r="B5337" s="242" t="s">
        <v>12354</v>
      </c>
      <c r="C5337" s="242" t="s">
        <v>1256</v>
      </c>
      <c r="D5337" s="244">
        <v>68.790000000000006</v>
      </c>
    </row>
    <row r="5338" spans="1:4" x14ac:dyDescent="0.25">
      <c r="A5338" s="243">
        <v>96391</v>
      </c>
      <c r="B5338" s="242" t="s">
        <v>12355</v>
      </c>
      <c r="C5338" s="242" t="s">
        <v>1256</v>
      </c>
      <c r="D5338" s="244">
        <v>97.22</v>
      </c>
    </row>
    <row r="5339" spans="1:4" x14ac:dyDescent="0.25">
      <c r="A5339" s="243">
        <v>96392</v>
      </c>
      <c r="B5339" s="242" t="s">
        <v>12356</v>
      </c>
      <c r="C5339" s="242" t="s">
        <v>1256</v>
      </c>
      <c r="D5339" s="244">
        <v>124.78</v>
      </c>
    </row>
    <row r="5340" spans="1:4" x14ac:dyDescent="0.25">
      <c r="A5340" s="243">
        <v>96396</v>
      </c>
      <c r="B5340" s="242" t="s">
        <v>12357</v>
      </c>
      <c r="C5340" s="242" t="s">
        <v>1256</v>
      </c>
      <c r="D5340" s="244">
        <v>133.07</v>
      </c>
    </row>
    <row r="5341" spans="1:4" x14ac:dyDescent="0.25">
      <c r="A5341" s="243">
        <v>96397</v>
      </c>
      <c r="B5341" s="242" t="s">
        <v>12358</v>
      </c>
      <c r="C5341" s="242" t="s">
        <v>1256</v>
      </c>
      <c r="D5341" s="244">
        <v>187.79</v>
      </c>
    </row>
    <row r="5342" spans="1:4" x14ac:dyDescent="0.25">
      <c r="A5342" s="243">
        <v>96398</v>
      </c>
      <c r="B5342" s="242" t="s">
        <v>12359</v>
      </c>
      <c r="C5342" s="242" t="s">
        <v>1256</v>
      </c>
      <c r="D5342" s="244">
        <v>260.95</v>
      </c>
    </row>
    <row r="5343" spans="1:4" x14ac:dyDescent="0.25">
      <c r="A5343" s="243">
        <v>96399</v>
      </c>
      <c r="B5343" s="242" t="s">
        <v>12360</v>
      </c>
      <c r="C5343" s="242" t="s">
        <v>1256</v>
      </c>
      <c r="D5343" s="244">
        <v>91.03</v>
      </c>
    </row>
    <row r="5344" spans="1:4" x14ac:dyDescent="0.25">
      <c r="A5344" s="243">
        <v>96400</v>
      </c>
      <c r="B5344" s="242" t="s">
        <v>12361</v>
      </c>
      <c r="C5344" s="242" t="s">
        <v>1256</v>
      </c>
      <c r="D5344" s="244">
        <v>117.87</v>
      </c>
    </row>
    <row r="5345" spans="1:4" x14ac:dyDescent="0.25">
      <c r="A5345" s="243">
        <v>96402</v>
      </c>
      <c r="B5345" s="242" t="s">
        <v>12362</v>
      </c>
      <c r="C5345" s="242" t="s">
        <v>337</v>
      </c>
      <c r="D5345" s="244">
        <v>1.93</v>
      </c>
    </row>
    <row r="5346" spans="1:4" x14ac:dyDescent="0.25">
      <c r="A5346" s="243">
        <v>100564</v>
      </c>
      <c r="B5346" s="242" t="s">
        <v>12363</v>
      </c>
      <c r="C5346" s="242" t="s">
        <v>1256</v>
      </c>
      <c r="D5346" s="244">
        <v>79.41</v>
      </c>
    </row>
    <row r="5347" spans="1:4" x14ac:dyDescent="0.25">
      <c r="A5347" s="243">
        <v>100565</v>
      </c>
      <c r="B5347" s="242" t="s">
        <v>12364</v>
      </c>
      <c r="C5347" s="242" t="s">
        <v>1256</v>
      </c>
      <c r="D5347" s="244">
        <v>68.53</v>
      </c>
    </row>
    <row r="5348" spans="1:4" x14ac:dyDescent="0.25">
      <c r="A5348" s="243">
        <v>100566</v>
      </c>
      <c r="B5348" s="242" t="s">
        <v>12365</v>
      </c>
      <c r="C5348" s="242" t="s">
        <v>1256</v>
      </c>
      <c r="D5348" s="244">
        <v>136.32</v>
      </c>
    </row>
    <row r="5349" spans="1:4" x14ac:dyDescent="0.25">
      <c r="A5349" s="243">
        <v>100567</v>
      </c>
      <c r="B5349" s="242" t="s">
        <v>12366</v>
      </c>
      <c r="C5349" s="242" t="s">
        <v>1256</v>
      </c>
      <c r="D5349" s="244">
        <v>162.97999999999999</v>
      </c>
    </row>
    <row r="5350" spans="1:4" x14ac:dyDescent="0.25">
      <c r="A5350" s="243">
        <v>100568</v>
      </c>
      <c r="B5350" s="242" t="s">
        <v>12367</v>
      </c>
      <c r="C5350" s="242" t="s">
        <v>1256</v>
      </c>
      <c r="D5350" s="244">
        <v>189.19</v>
      </c>
    </row>
    <row r="5351" spans="1:4" x14ac:dyDescent="0.25">
      <c r="A5351" s="243">
        <v>100569</v>
      </c>
      <c r="B5351" s="242" t="s">
        <v>12368</v>
      </c>
      <c r="C5351" s="242" t="s">
        <v>1256</v>
      </c>
      <c r="D5351" s="244">
        <v>125.84</v>
      </c>
    </row>
    <row r="5352" spans="1:4" x14ac:dyDescent="0.25">
      <c r="A5352" s="243">
        <v>100570</v>
      </c>
      <c r="B5352" s="242" t="s">
        <v>12369</v>
      </c>
      <c r="C5352" s="242" t="s">
        <v>1256</v>
      </c>
      <c r="D5352" s="244">
        <v>154.19999999999999</v>
      </c>
    </row>
    <row r="5353" spans="1:4" x14ac:dyDescent="0.25">
      <c r="A5353" s="243">
        <v>100571</v>
      </c>
      <c r="B5353" s="242" t="s">
        <v>12370</v>
      </c>
      <c r="C5353" s="242" t="s">
        <v>1256</v>
      </c>
      <c r="D5353" s="244">
        <v>179.18</v>
      </c>
    </row>
    <row r="5354" spans="1:4" x14ac:dyDescent="0.25">
      <c r="A5354" s="243">
        <v>100572</v>
      </c>
      <c r="B5354" s="242" t="s">
        <v>12371</v>
      </c>
      <c r="C5354" s="242" t="s">
        <v>1256</v>
      </c>
      <c r="D5354" s="244">
        <v>82.53</v>
      </c>
    </row>
    <row r="5355" spans="1:4" x14ac:dyDescent="0.25">
      <c r="A5355" s="243">
        <v>100573</v>
      </c>
      <c r="B5355" s="242" t="s">
        <v>12372</v>
      </c>
      <c r="C5355" s="242" t="s">
        <v>1256</v>
      </c>
      <c r="D5355" s="244">
        <v>71.650000000000006</v>
      </c>
    </row>
    <row r="5356" spans="1:4" x14ac:dyDescent="0.25">
      <c r="A5356" s="243">
        <v>100574</v>
      </c>
      <c r="B5356" s="242" t="s">
        <v>12373</v>
      </c>
      <c r="C5356" s="242" t="s">
        <v>1256</v>
      </c>
      <c r="D5356" s="244">
        <v>0.93</v>
      </c>
    </row>
    <row r="5357" spans="1:4" x14ac:dyDescent="0.25">
      <c r="A5357" s="243">
        <v>100575</v>
      </c>
      <c r="B5357" s="242" t="s">
        <v>12374</v>
      </c>
      <c r="C5357" s="242" t="s">
        <v>337</v>
      </c>
      <c r="D5357" s="244">
        <v>7.0000000000000007E-2</v>
      </c>
    </row>
    <row r="5358" spans="1:4" x14ac:dyDescent="0.25">
      <c r="A5358" s="243">
        <v>101767</v>
      </c>
      <c r="B5358" s="242" t="s">
        <v>12375</v>
      </c>
      <c r="C5358" s="242" t="s">
        <v>1256</v>
      </c>
      <c r="D5358" s="244">
        <v>16.98</v>
      </c>
    </row>
    <row r="5359" spans="1:4" x14ac:dyDescent="0.25">
      <c r="A5359" s="243">
        <v>101768</v>
      </c>
      <c r="B5359" s="242" t="s">
        <v>12376</v>
      </c>
      <c r="C5359" s="242" t="s">
        <v>1256</v>
      </c>
      <c r="D5359" s="244">
        <v>27.78</v>
      </c>
    </row>
    <row r="5360" spans="1:4" x14ac:dyDescent="0.25">
      <c r="A5360" s="243">
        <v>92391</v>
      </c>
      <c r="B5360" s="242" t="s">
        <v>3388</v>
      </c>
      <c r="C5360" s="242" t="s">
        <v>337</v>
      </c>
      <c r="D5360" s="244">
        <v>54.16</v>
      </c>
    </row>
    <row r="5361" spans="1:4" x14ac:dyDescent="0.25">
      <c r="A5361" s="243">
        <v>92392</v>
      </c>
      <c r="B5361" s="242" t="s">
        <v>3389</v>
      </c>
      <c r="C5361" s="242" t="s">
        <v>337</v>
      </c>
      <c r="D5361" s="244">
        <v>112.73</v>
      </c>
    </row>
    <row r="5362" spans="1:4" x14ac:dyDescent="0.25">
      <c r="A5362" s="243">
        <v>92393</v>
      </c>
      <c r="B5362" s="242" t="s">
        <v>3390</v>
      </c>
      <c r="C5362" s="242" t="s">
        <v>337</v>
      </c>
      <c r="D5362" s="244">
        <v>53.8</v>
      </c>
    </row>
    <row r="5363" spans="1:4" x14ac:dyDescent="0.25">
      <c r="A5363" s="243">
        <v>92394</v>
      </c>
      <c r="B5363" s="242" t="s">
        <v>3391</v>
      </c>
      <c r="C5363" s="242" t="s">
        <v>337</v>
      </c>
      <c r="D5363" s="244">
        <v>67.34</v>
      </c>
    </row>
    <row r="5364" spans="1:4" x14ac:dyDescent="0.25">
      <c r="A5364" s="243">
        <v>92395</v>
      </c>
      <c r="B5364" s="242" t="s">
        <v>3392</v>
      </c>
      <c r="C5364" s="242" t="s">
        <v>337</v>
      </c>
      <c r="D5364" s="244">
        <v>81.66</v>
      </c>
    </row>
    <row r="5365" spans="1:4" x14ac:dyDescent="0.25">
      <c r="A5365" s="243">
        <v>92396</v>
      </c>
      <c r="B5365" s="242" t="s">
        <v>3393</v>
      </c>
      <c r="C5365" s="242" t="s">
        <v>337</v>
      </c>
      <c r="D5365" s="244">
        <v>64.28</v>
      </c>
    </row>
    <row r="5366" spans="1:4" x14ac:dyDescent="0.25">
      <c r="A5366" s="243">
        <v>92397</v>
      </c>
      <c r="B5366" s="242" t="s">
        <v>3394</v>
      </c>
      <c r="C5366" s="242" t="s">
        <v>337</v>
      </c>
      <c r="D5366" s="244">
        <v>53.73</v>
      </c>
    </row>
    <row r="5367" spans="1:4" x14ac:dyDescent="0.25">
      <c r="A5367" s="243">
        <v>92398</v>
      </c>
      <c r="B5367" s="242" t="s">
        <v>3395</v>
      </c>
      <c r="C5367" s="242" t="s">
        <v>337</v>
      </c>
      <c r="D5367" s="244">
        <v>68.47</v>
      </c>
    </row>
    <row r="5368" spans="1:4" x14ac:dyDescent="0.25">
      <c r="A5368" s="243">
        <v>92399</v>
      </c>
      <c r="B5368" s="242" t="s">
        <v>3396</v>
      </c>
      <c r="C5368" s="242" t="s">
        <v>337</v>
      </c>
      <c r="D5368" s="244">
        <v>69.77</v>
      </c>
    </row>
    <row r="5369" spans="1:4" x14ac:dyDescent="0.25">
      <c r="A5369" s="243">
        <v>92400</v>
      </c>
      <c r="B5369" s="242" t="s">
        <v>3397</v>
      </c>
      <c r="C5369" s="242" t="s">
        <v>337</v>
      </c>
      <c r="D5369" s="244">
        <v>81.569999999999993</v>
      </c>
    </row>
    <row r="5370" spans="1:4" x14ac:dyDescent="0.25">
      <c r="A5370" s="243">
        <v>92401</v>
      </c>
      <c r="B5370" s="242" t="s">
        <v>3398</v>
      </c>
      <c r="C5370" s="242" t="s">
        <v>337</v>
      </c>
      <c r="D5370" s="244">
        <v>82.98</v>
      </c>
    </row>
    <row r="5371" spans="1:4" x14ac:dyDescent="0.25">
      <c r="A5371" s="243">
        <v>92402</v>
      </c>
      <c r="B5371" s="242" t="s">
        <v>3399</v>
      </c>
      <c r="C5371" s="242" t="s">
        <v>337</v>
      </c>
      <c r="D5371" s="244">
        <v>65.69</v>
      </c>
    </row>
    <row r="5372" spans="1:4" x14ac:dyDescent="0.25">
      <c r="A5372" s="243">
        <v>92403</v>
      </c>
      <c r="B5372" s="242" t="s">
        <v>3400</v>
      </c>
      <c r="C5372" s="242" t="s">
        <v>337</v>
      </c>
      <c r="D5372" s="244">
        <v>55.02</v>
      </c>
    </row>
    <row r="5373" spans="1:4" x14ac:dyDescent="0.25">
      <c r="A5373" s="243">
        <v>92404</v>
      </c>
      <c r="B5373" s="242" t="s">
        <v>3401</v>
      </c>
      <c r="C5373" s="242" t="s">
        <v>337</v>
      </c>
      <c r="D5373" s="244">
        <v>69.77</v>
      </c>
    </row>
    <row r="5374" spans="1:4" x14ac:dyDescent="0.25">
      <c r="A5374" s="243">
        <v>92405</v>
      </c>
      <c r="B5374" s="242" t="s">
        <v>3402</v>
      </c>
      <c r="C5374" s="242" t="s">
        <v>337</v>
      </c>
      <c r="D5374" s="244">
        <v>71.040000000000006</v>
      </c>
    </row>
    <row r="5375" spans="1:4" x14ac:dyDescent="0.25">
      <c r="A5375" s="243">
        <v>92406</v>
      </c>
      <c r="B5375" s="242" t="s">
        <v>3403</v>
      </c>
      <c r="C5375" s="242" t="s">
        <v>337</v>
      </c>
      <c r="D5375" s="244">
        <v>82.87</v>
      </c>
    </row>
    <row r="5376" spans="1:4" x14ac:dyDescent="0.25">
      <c r="A5376" s="243">
        <v>92407</v>
      </c>
      <c r="B5376" s="242" t="s">
        <v>3404</v>
      </c>
      <c r="C5376" s="242" t="s">
        <v>337</v>
      </c>
      <c r="D5376" s="244">
        <v>84.26</v>
      </c>
    </row>
    <row r="5377" spans="1:4" x14ac:dyDescent="0.25">
      <c r="A5377" s="243">
        <v>93679</v>
      </c>
      <c r="B5377" s="242" t="s">
        <v>3405</v>
      </c>
      <c r="C5377" s="242" t="s">
        <v>337</v>
      </c>
      <c r="D5377" s="244">
        <v>71.55</v>
      </c>
    </row>
    <row r="5378" spans="1:4" x14ac:dyDescent="0.25">
      <c r="A5378" s="243">
        <v>93680</v>
      </c>
      <c r="B5378" s="242" t="s">
        <v>3406</v>
      </c>
      <c r="C5378" s="242" t="s">
        <v>337</v>
      </c>
      <c r="D5378" s="244">
        <v>60.68</v>
      </c>
    </row>
    <row r="5379" spans="1:4" x14ac:dyDescent="0.25">
      <c r="A5379" s="243">
        <v>93681</v>
      </c>
      <c r="B5379" s="242" t="s">
        <v>3407</v>
      </c>
      <c r="C5379" s="242" t="s">
        <v>337</v>
      </c>
      <c r="D5379" s="244">
        <v>74.02</v>
      </c>
    </row>
    <row r="5380" spans="1:4" x14ac:dyDescent="0.25">
      <c r="A5380" s="243">
        <v>93682</v>
      </c>
      <c r="B5380" s="242" t="s">
        <v>3408</v>
      </c>
      <c r="C5380" s="242" t="s">
        <v>337</v>
      </c>
      <c r="D5380" s="244">
        <v>75.38</v>
      </c>
    </row>
    <row r="5381" spans="1:4" x14ac:dyDescent="0.25">
      <c r="A5381" s="243">
        <v>97104</v>
      </c>
      <c r="B5381" s="242" t="s">
        <v>12377</v>
      </c>
      <c r="C5381" s="242" t="s">
        <v>337</v>
      </c>
      <c r="D5381" s="244">
        <v>114.2</v>
      </c>
    </row>
    <row r="5382" spans="1:4" x14ac:dyDescent="0.25">
      <c r="A5382" s="243">
        <v>97105</v>
      </c>
      <c r="B5382" s="242" t="s">
        <v>12378</v>
      </c>
      <c r="C5382" s="242" t="s">
        <v>337</v>
      </c>
      <c r="D5382" s="244">
        <v>135.38999999999999</v>
      </c>
    </row>
    <row r="5383" spans="1:4" x14ac:dyDescent="0.25">
      <c r="A5383" s="243">
        <v>97106</v>
      </c>
      <c r="B5383" s="242" t="s">
        <v>12379</v>
      </c>
      <c r="C5383" s="242" t="s">
        <v>337</v>
      </c>
      <c r="D5383" s="244">
        <v>148.32</v>
      </c>
    </row>
    <row r="5384" spans="1:4" x14ac:dyDescent="0.25">
      <c r="A5384" s="243">
        <v>97107</v>
      </c>
      <c r="B5384" s="242" t="s">
        <v>12380</v>
      </c>
      <c r="C5384" s="242" t="s">
        <v>337</v>
      </c>
      <c r="D5384" s="244">
        <v>161.22999999999999</v>
      </c>
    </row>
    <row r="5385" spans="1:4" x14ac:dyDescent="0.25">
      <c r="A5385" s="243">
        <v>97108</v>
      </c>
      <c r="B5385" s="242" t="s">
        <v>12381</v>
      </c>
      <c r="C5385" s="242" t="s">
        <v>337</v>
      </c>
      <c r="D5385" s="244">
        <v>190.84</v>
      </c>
    </row>
    <row r="5386" spans="1:4" x14ac:dyDescent="0.25">
      <c r="A5386" s="243">
        <v>97109</v>
      </c>
      <c r="B5386" s="242" t="s">
        <v>12382</v>
      </c>
      <c r="C5386" s="242" t="s">
        <v>337</v>
      </c>
      <c r="D5386" s="244">
        <v>203.7</v>
      </c>
    </row>
    <row r="5387" spans="1:4" x14ac:dyDescent="0.25">
      <c r="A5387" s="243">
        <v>97110</v>
      </c>
      <c r="B5387" s="242" t="s">
        <v>12383</v>
      </c>
      <c r="C5387" s="242" t="s">
        <v>337</v>
      </c>
      <c r="D5387" s="244">
        <v>182.59</v>
      </c>
    </row>
    <row r="5388" spans="1:4" x14ac:dyDescent="0.25">
      <c r="A5388" s="243">
        <v>97111</v>
      </c>
      <c r="B5388" s="242" t="s">
        <v>12384</v>
      </c>
      <c r="C5388" s="242" t="s">
        <v>337</v>
      </c>
      <c r="D5388" s="244">
        <v>209.49</v>
      </c>
    </row>
    <row r="5389" spans="1:4" x14ac:dyDescent="0.25">
      <c r="A5389" s="243">
        <v>97112</v>
      </c>
      <c r="B5389" s="242" t="s">
        <v>12385</v>
      </c>
      <c r="C5389" s="242" t="s">
        <v>337</v>
      </c>
      <c r="D5389" s="244">
        <v>225.3</v>
      </c>
    </row>
    <row r="5390" spans="1:4" x14ac:dyDescent="0.25">
      <c r="A5390" s="243">
        <v>97113</v>
      </c>
      <c r="B5390" s="242" t="s">
        <v>12386</v>
      </c>
      <c r="C5390" s="242" t="s">
        <v>337</v>
      </c>
      <c r="D5390" s="244">
        <v>2</v>
      </c>
    </row>
    <row r="5391" spans="1:4" x14ac:dyDescent="0.25">
      <c r="A5391" s="243">
        <v>97114</v>
      </c>
      <c r="B5391" s="242" t="s">
        <v>3409</v>
      </c>
      <c r="C5391" s="242" t="s">
        <v>187</v>
      </c>
      <c r="D5391" s="244">
        <v>0.36</v>
      </c>
    </row>
    <row r="5392" spans="1:4" x14ac:dyDescent="0.25">
      <c r="A5392" s="243">
        <v>97115</v>
      </c>
      <c r="B5392" s="242" t="s">
        <v>3410</v>
      </c>
      <c r="C5392" s="242" t="s">
        <v>322</v>
      </c>
      <c r="D5392" s="244">
        <v>34.17</v>
      </c>
    </row>
    <row r="5393" spans="1:4" x14ac:dyDescent="0.25">
      <c r="A5393" s="243">
        <v>97116</v>
      </c>
      <c r="B5393" s="242" t="s">
        <v>12387</v>
      </c>
      <c r="C5393" s="242" t="s">
        <v>322</v>
      </c>
      <c r="D5393" s="244">
        <v>21.75</v>
      </c>
    </row>
    <row r="5394" spans="1:4" x14ac:dyDescent="0.25">
      <c r="A5394" s="243">
        <v>97117</v>
      </c>
      <c r="B5394" s="242" t="s">
        <v>12388</v>
      </c>
      <c r="C5394" s="242" t="s">
        <v>322</v>
      </c>
      <c r="D5394" s="244">
        <v>22.39</v>
      </c>
    </row>
    <row r="5395" spans="1:4" x14ac:dyDescent="0.25">
      <c r="A5395" s="243">
        <v>97118</v>
      </c>
      <c r="B5395" s="242" t="s">
        <v>12389</v>
      </c>
      <c r="C5395" s="242" t="s">
        <v>322</v>
      </c>
      <c r="D5395" s="244">
        <v>20.309999999999999</v>
      </c>
    </row>
    <row r="5396" spans="1:4" x14ac:dyDescent="0.25">
      <c r="A5396" s="243">
        <v>97119</v>
      </c>
      <c r="B5396" s="242" t="s">
        <v>12390</v>
      </c>
      <c r="C5396" s="242" t="s">
        <v>322</v>
      </c>
      <c r="D5396" s="244">
        <v>20.010000000000002</v>
      </c>
    </row>
    <row r="5397" spans="1:4" x14ac:dyDescent="0.25">
      <c r="A5397" s="243">
        <v>97120</v>
      </c>
      <c r="B5397" s="242" t="s">
        <v>3411</v>
      </c>
      <c r="C5397" s="242" t="s">
        <v>322</v>
      </c>
      <c r="D5397" s="244">
        <v>14.62</v>
      </c>
    </row>
    <row r="5398" spans="1:4" x14ac:dyDescent="0.25">
      <c r="A5398" s="243">
        <v>97802</v>
      </c>
      <c r="B5398" s="242" t="s">
        <v>12391</v>
      </c>
      <c r="C5398" s="242" t="s">
        <v>337</v>
      </c>
      <c r="D5398" s="244">
        <v>5.21</v>
      </c>
    </row>
    <row r="5399" spans="1:4" x14ac:dyDescent="0.25">
      <c r="A5399" s="243">
        <v>97803</v>
      </c>
      <c r="B5399" s="242" t="s">
        <v>12392</v>
      </c>
      <c r="C5399" s="242" t="s">
        <v>337</v>
      </c>
      <c r="D5399" s="244">
        <v>7.83</v>
      </c>
    </row>
    <row r="5400" spans="1:4" x14ac:dyDescent="0.25">
      <c r="A5400" s="243">
        <v>97805</v>
      </c>
      <c r="B5400" s="242" t="s">
        <v>12393</v>
      </c>
      <c r="C5400" s="242" t="s">
        <v>337</v>
      </c>
      <c r="D5400" s="244">
        <v>13.18</v>
      </c>
    </row>
    <row r="5401" spans="1:4" x14ac:dyDescent="0.25">
      <c r="A5401" s="243">
        <v>97806</v>
      </c>
      <c r="B5401" s="242" t="s">
        <v>12394</v>
      </c>
      <c r="C5401" s="242" t="s">
        <v>337</v>
      </c>
      <c r="D5401" s="244">
        <v>15.76</v>
      </c>
    </row>
    <row r="5402" spans="1:4" x14ac:dyDescent="0.25">
      <c r="A5402" s="243">
        <v>97807</v>
      </c>
      <c r="B5402" s="242" t="s">
        <v>12395</v>
      </c>
      <c r="C5402" s="242" t="s">
        <v>337</v>
      </c>
      <c r="D5402" s="244">
        <v>17.98</v>
      </c>
    </row>
    <row r="5403" spans="1:4" x14ac:dyDescent="0.25">
      <c r="A5403" s="243">
        <v>97809</v>
      </c>
      <c r="B5403" s="242" t="s">
        <v>12396</v>
      </c>
      <c r="C5403" s="242" t="s">
        <v>337</v>
      </c>
      <c r="D5403" s="244">
        <v>14.75</v>
      </c>
    </row>
    <row r="5404" spans="1:4" x14ac:dyDescent="0.25">
      <c r="A5404" s="243">
        <v>97810</v>
      </c>
      <c r="B5404" s="242" t="s">
        <v>12397</v>
      </c>
      <c r="C5404" s="242" t="s">
        <v>337</v>
      </c>
      <c r="D5404" s="244">
        <v>15.96</v>
      </c>
    </row>
    <row r="5405" spans="1:4" x14ac:dyDescent="0.25">
      <c r="A5405" s="243">
        <v>97811</v>
      </c>
      <c r="B5405" s="242" t="s">
        <v>12398</v>
      </c>
      <c r="C5405" s="242" t="s">
        <v>337</v>
      </c>
      <c r="D5405" s="244">
        <v>18.22</v>
      </c>
    </row>
    <row r="5406" spans="1:4" x14ac:dyDescent="0.25">
      <c r="A5406" s="243">
        <v>101167</v>
      </c>
      <c r="B5406" s="242" t="s">
        <v>12399</v>
      </c>
      <c r="C5406" s="242" t="s">
        <v>337</v>
      </c>
      <c r="D5406" s="244">
        <v>153.16999999999999</v>
      </c>
    </row>
    <row r="5407" spans="1:4" x14ac:dyDescent="0.25">
      <c r="A5407" s="243">
        <v>101168</v>
      </c>
      <c r="B5407" s="242" t="s">
        <v>12400</v>
      </c>
      <c r="C5407" s="242" t="s">
        <v>337</v>
      </c>
      <c r="D5407" s="244">
        <v>189.47</v>
      </c>
    </row>
    <row r="5408" spans="1:4" x14ac:dyDescent="0.25">
      <c r="A5408" s="243">
        <v>101169</v>
      </c>
      <c r="B5408" s="242" t="s">
        <v>12401</v>
      </c>
      <c r="C5408" s="242" t="s">
        <v>337</v>
      </c>
      <c r="D5408" s="244">
        <v>163.6</v>
      </c>
    </row>
    <row r="5409" spans="1:4" x14ac:dyDescent="0.25">
      <c r="A5409" s="243">
        <v>101170</v>
      </c>
      <c r="B5409" s="242" t="s">
        <v>12402</v>
      </c>
      <c r="C5409" s="242" t="s">
        <v>337</v>
      </c>
      <c r="D5409" s="244">
        <v>30.48</v>
      </c>
    </row>
    <row r="5410" spans="1:4" x14ac:dyDescent="0.25">
      <c r="A5410" s="243">
        <v>101171</v>
      </c>
      <c r="B5410" s="242" t="s">
        <v>12403</v>
      </c>
      <c r="C5410" s="242" t="s">
        <v>337</v>
      </c>
      <c r="D5410" s="244">
        <v>75.930000000000007</v>
      </c>
    </row>
    <row r="5411" spans="1:4" x14ac:dyDescent="0.25">
      <c r="A5411" s="243">
        <v>101172</v>
      </c>
      <c r="B5411" s="242" t="s">
        <v>12404</v>
      </c>
      <c r="C5411" s="242" t="s">
        <v>337</v>
      </c>
      <c r="D5411" s="244">
        <v>49.38</v>
      </c>
    </row>
    <row r="5412" spans="1:4" x14ac:dyDescent="0.25">
      <c r="A5412" s="243">
        <v>95995</v>
      </c>
      <c r="B5412" s="242" t="s">
        <v>12405</v>
      </c>
      <c r="C5412" s="242" t="s">
        <v>1256</v>
      </c>
      <c r="D5412" s="245">
        <v>1066.18</v>
      </c>
    </row>
    <row r="5413" spans="1:4" x14ac:dyDescent="0.25">
      <c r="A5413" s="243">
        <v>95996</v>
      </c>
      <c r="B5413" s="242" t="s">
        <v>12406</v>
      </c>
      <c r="C5413" s="242" t="s">
        <v>1256</v>
      </c>
      <c r="D5413" s="245">
        <v>1012.97</v>
      </c>
    </row>
    <row r="5414" spans="1:4" x14ac:dyDescent="0.25">
      <c r="A5414" s="243">
        <v>96001</v>
      </c>
      <c r="B5414" s="242" t="s">
        <v>12407</v>
      </c>
      <c r="C5414" s="242" t="s">
        <v>337</v>
      </c>
      <c r="D5414" s="244">
        <v>6.38</v>
      </c>
    </row>
    <row r="5415" spans="1:4" x14ac:dyDescent="0.25">
      <c r="A5415" s="243">
        <v>96393</v>
      </c>
      <c r="B5415" s="242" t="s">
        <v>12408</v>
      </c>
      <c r="C5415" s="242" t="s">
        <v>1256</v>
      </c>
      <c r="D5415" s="244">
        <v>125.31</v>
      </c>
    </row>
    <row r="5416" spans="1:4" x14ac:dyDescent="0.25">
      <c r="A5416" s="243">
        <v>96394</v>
      </c>
      <c r="B5416" s="242" t="s">
        <v>12409</v>
      </c>
      <c r="C5416" s="242" t="s">
        <v>1256</v>
      </c>
      <c r="D5416" s="244">
        <v>179.05</v>
      </c>
    </row>
    <row r="5417" spans="1:4" x14ac:dyDescent="0.25">
      <c r="A5417" s="243">
        <v>96395</v>
      </c>
      <c r="B5417" s="242" t="s">
        <v>12410</v>
      </c>
      <c r="C5417" s="242" t="s">
        <v>1256</v>
      </c>
      <c r="D5417" s="244">
        <v>253.19</v>
      </c>
    </row>
    <row r="5418" spans="1:4" x14ac:dyDescent="0.25">
      <c r="A5418" s="243">
        <v>100624</v>
      </c>
      <c r="B5418" s="242" t="s">
        <v>12411</v>
      </c>
      <c r="C5418" s="242" t="s">
        <v>1256</v>
      </c>
      <c r="D5418" s="244">
        <v>834.47</v>
      </c>
    </row>
    <row r="5419" spans="1:4" x14ac:dyDescent="0.25">
      <c r="A5419" s="243">
        <v>100625</v>
      </c>
      <c r="B5419" s="242" t="s">
        <v>12412</v>
      </c>
      <c r="C5419" s="242" t="s">
        <v>1256</v>
      </c>
      <c r="D5419" s="244">
        <v>801.08</v>
      </c>
    </row>
    <row r="5420" spans="1:4" x14ac:dyDescent="0.25">
      <c r="A5420" s="243">
        <v>101020</v>
      </c>
      <c r="B5420" s="242" t="s">
        <v>12413</v>
      </c>
      <c r="C5420" s="242" t="s">
        <v>3210</v>
      </c>
      <c r="D5420" s="244">
        <v>374.67</v>
      </c>
    </row>
    <row r="5421" spans="1:4" x14ac:dyDescent="0.25">
      <c r="A5421" s="243">
        <v>101021</v>
      </c>
      <c r="B5421" s="242" t="s">
        <v>12414</v>
      </c>
      <c r="C5421" s="242" t="s">
        <v>3210</v>
      </c>
      <c r="D5421" s="244">
        <v>403.82</v>
      </c>
    </row>
    <row r="5422" spans="1:4" x14ac:dyDescent="0.25">
      <c r="A5422" s="243">
        <v>101022</v>
      </c>
      <c r="B5422" s="242" t="s">
        <v>12415</v>
      </c>
      <c r="C5422" s="242" t="s">
        <v>3210</v>
      </c>
      <c r="D5422" s="244">
        <v>327.71</v>
      </c>
    </row>
    <row r="5423" spans="1:4" x14ac:dyDescent="0.25">
      <c r="A5423" s="243">
        <v>101023</v>
      </c>
      <c r="B5423" s="242" t="s">
        <v>12416</v>
      </c>
      <c r="C5423" s="242" t="s">
        <v>3210</v>
      </c>
      <c r="D5423" s="244">
        <v>356.86</v>
      </c>
    </row>
    <row r="5424" spans="1:4" x14ac:dyDescent="0.25">
      <c r="A5424" s="243">
        <v>101024</v>
      </c>
      <c r="B5424" s="242" t="s">
        <v>12417</v>
      </c>
      <c r="C5424" s="242" t="s">
        <v>3210</v>
      </c>
      <c r="D5424" s="244">
        <v>331.95</v>
      </c>
    </row>
    <row r="5425" spans="1:4" x14ac:dyDescent="0.25">
      <c r="A5425" s="243">
        <v>101025</v>
      </c>
      <c r="B5425" s="242" t="s">
        <v>12418</v>
      </c>
      <c r="C5425" s="242" t="s">
        <v>3210</v>
      </c>
      <c r="D5425" s="244">
        <v>361.1</v>
      </c>
    </row>
    <row r="5426" spans="1:4" x14ac:dyDescent="0.25">
      <c r="A5426" s="243">
        <v>101026</v>
      </c>
      <c r="B5426" s="242" t="s">
        <v>12419</v>
      </c>
      <c r="C5426" s="242" t="s">
        <v>3210</v>
      </c>
      <c r="D5426" s="244">
        <v>311.88</v>
      </c>
    </row>
    <row r="5427" spans="1:4" x14ac:dyDescent="0.25">
      <c r="A5427" s="243">
        <v>101027</v>
      </c>
      <c r="B5427" s="242" t="s">
        <v>12420</v>
      </c>
      <c r="C5427" s="242" t="s">
        <v>3210</v>
      </c>
      <c r="D5427" s="244">
        <v>319.92</v>
      </c>
    </row>
    <row r="5428" spans="1:4" x14ac:dyDescent="0.25">
      <c r="A5428" s="243">
        <v>88411</v>
      </c>
      <c r="B5428" s="242" t="s">
        <v>3412</v>
      </c>
      <c r="C5428" s="242" t="s">
        <v>337</v>
      </c>
      <c r="D5428" s="244">
        <v>1.69</v>
      </c>
    </row>
    <row r="5429" spans="1:4" x14ac:dyDescent="0.25">
      <c r="A5429" s="243">
        <v>88412</v>
      </c>
      <c r="B5429" s="242" t="s">
        <v>3413</v>
      </c>
      <c r="C5429" s="242" t="s">
        <v>337</v>
      </c>
      <c r="D5429" s="244">
        <v>1.2</v>
      </c>
    </row>
    <row r="5430" spans="1:4" x14ac:dyDescent="0.25">
      <c r="A5430" s="243">
        <v>88413</v>
      </c>
      <c r="B5430" s="242" t="s">
        <v>3414</v>
      </c>
      <c r="C5430" s="242" t="s">
        <v>337</v>
      </c>
      <c r="D5430" s="244">
        <v>2.69</v>
      </c>
    </row>
    <row r="5431" spans="1:4" x14ac:dyDescent="0.25">
      <c r="A5431" s="243">
        <v>88414</v>
      </c>
      <c r="B5431" s="242" t="s">
        <v>3415</v>
      </c>
      <c r="C5431" s="242" t="s">
        <v>337</v>
      </c>
      <c r="D5431" s="244">
        <v>3.01</v>
      </c>
    </row>
    <row r="5432" spans="1:4" x14ac:dyDescent="0.25">
      <c r="A5432" s="243">
        <v>88415</v>
      </c>
      <c r="B5432" s="242" t="s">
        <v>3416</v>
      </c>
      <c r="C5432" s="242" t="s">
        <v>337</v>
      </c>
      <c r="D5432" s="244">
        <v>1.85</v>
      </c>
    </row>
    <row r="5433" spans="1:4" x14ac:dyDescent="0.25">
      <c r="A5433" s="243">
        <v>88416</v>
      </c>
      <c r="B5433" s="242" t="s">
        <v>3417</v>
      </c>
      <c r="C5433" s="242" t="s">
        <v>337</v>
      </c>
      <c r="D5433" s="244">
        <v>16</v>
      </c>
    </row>
    <row r="5434" spans="1:4" x14ac:dyDescent="0.25">
      <c r="A5434" s="243">
        <v>88417</v>
      </c>
      <c r="B5434" s="242" t="s">
        <v>3418</v>
      </c>
      <c r="C5434" s="242" t="s">
        <v>337</v>
      </c>
      <c r="D5434" s="244">
        <v>14.24</v>
      </c>
    </row>
    <row r="5435" spans="1:4" x14ac:dyDescent="0.25">
      <c r="A5435" s="243">
        <v>88420</v>
      </c>
      <c r="B5435" s="242" t="s">
        <v>3419</v>
      </c>
      <c r="C5435" s="242" t="s">
        <v>337</v>
      </c>
      <c r="D5435" s="244">
        <v>19.54</v>
      </c>
    </row>
    <row r="5436" spans="1:4" x14ac:dyDescent="0.25">
      <c r="A5436" s="243">
        <v>88421</v>
      </c>
      <c r="B5436" s="242" t="s">
        <v>3420</v>
      </c>
      <c r="C5436" s="242" t="s">
        <v>337</v>
      </c>
      <c r="D5436" s="244">
        <v>20.67</v>
      </c>
    </row>
    <row r="5437" spans="1:4" x14ac:dyDescent="0.25">
      <c r="A5437" s="243">
        <v>88423</v>
      </c>
      <c r="B5437" s="242" t="s">
        <v>3421</v>
      </c>
      <c r="C5437" s="242" t="s">
        <v>337</v>
      </c>
      <c r="D5437" s="244">
        <v>16.54</v>
      </c>
    </row>
    <row r="5438" spans="1:4" x14ac:dyDescent="0.25">
      <c r="A5438" s="243">
        <v>88424</v>
      </c>
      <c r="B5438" s="242" t="s">
        <v>3422</v>
      </c>
      <c r="C5438" s="242" t="s">
        <v>337</v>
      </c>
      <c r="D5438" s="244">
        <v>18.41</v>
      </c>
    </row>
    <row r="5439" spans="1:4" x14ac:dyDescent="0.25">
      <c r="A5439" s="243">
        <v>88426</v>
      </c>
      <c r="B5439" s="242" t="s">
        <v>3423</v>
      </c>
      <c r="C5439" s="242" t="s">
        <v>337</v>
      </c>
      <c r="D5439" s="244">
        <v>15.37</v>
      </c>
    </row>
    <row r="5440" spans="1:4" x14ac:dyDescent="0.25">
      <c r="A5440" s="243">
        <v>88428</v>
      </c>
      <c r="B5440" s="242" t="s">
        <v>3424</v>
      </c>
      <c r="C5440" s="242" t="s">
        <v>337</v>
      </c>
      <c r="D5440" s="244">
        <v>24.51</v>
      </c>
    </row>
    <row r="5441" spans="1:4" x14ac:dyDescent="0.25">
      <c r="A5441" s="243">
        <v>88429</v>
      </c>
      <c r="B5441" s="242" t="s">
        <v>3425</v>
      </c>
      <c r="C5441" s="242" t="s">
        <v>337</v>
      </c>
      <c r="D5441" s="244">
        <v>26.46</v>
      </c>
    </row>
    <row r="5442" spans="1:4" x14ac:dyDescent="0.25">
      <c r="A5442" s="243">
        <v>88431</v>
      </c>
      <c r="B5442" s="242" t="s">
        <v>3426</v>
      </c>
      <c r="C5442" s="242" t="s">
        <v>337</v>
      </c>
      <c r="D5442" s="244">
        <v>19.37</v>
      </c>
    </row>
    <row r="5443" spans="1:4" x14ac:dyDescent="0.25">
      <c r="A5443" s="243">
        <v>88432</v>
      </c>
      <c r="B5443" s="242" t="s">
        <v>3427</v>
      </c>
      <c r="C5443" s="242" t="s">
        <v>337</v>
      </c>
      <c r="D5443" s="244">
        <v>13.38</v>
      </c>
    </row>
    <row r="5444" spans="1:4" x14ac:dyDescent="0.25">
      <c r="A5444" s="243">
        <v>88484</v>
      </c>
      <c r="B5444" s="242" t="s">
        <v>3428</v>
      </c>
      <c r="C5444" s="242" t="s">
        <v>337</v>
      </c>
      <c r="D5444" s="244">
        <v>1.87</v>
      </c>
    </row>
    <row r="5445" spans="1:4" x14ac:dyDescent="0.25">
      <c r="A5445" s="243">
        <v>88485</v>
      </c>
      <c r="B5445" s="242" t="s">
        <v>3429</v>
      </c>
      <c r="C5445" s="242" t="s">
        <v>337</v>
      </c>
      <c r="D5445" s="244">
        <v>1.57</v>
      </c>
    </row>
    <row r="5446" spans="1:4" x14ac:dyDescent="0.25">
      <c r="A5446" s="243">
        <v>88488</v>
      </c>
      <c r="B5446" s="242" t="s">
        <v>3430</v>
      </c>
      <c r="C5446" s="242" t="s">
        <v>337</v>
      </c>
      <c r="D5446" s="244">
        <v>12.78</v>
      </c>
    </row>
    <row r="5447" spans="1:4" x14ac:dyDescent="0.25">
      <c r="A5447" s="243">
        <v>88489</v>
      </c>
      <c r="B5447" s="242" t="s">
        <v>3431</v>
      </c>
      <c r="C5447" s="242" t="s">
        <v>337</v>
      </c>
      <c r="D5447" s="244">
        <v>11.44</v>
      </c>
    </row>
    <row r="5448" spans="1:4" x14ac:dyDescent="0.25">
      <c r="A5448" s="243">
        <v>88492</v>
      </c>
      <c r="B5448" s="242" t="s">
        <v>3432</v>
      </c>
      <c r="C5448" s="242" t="s">
        <v>337</v>
      </c>
      <c r="D5448" s="244">
        <v>9.26</v>
      </c>
    </row>
    <row r="5449" spans="1:4" x14ac:dyDescent="0.25">
      <c r="A5449" s="243">
        <v>88493</v>
      </c>
      <c r="B5449" s="242" t="s">
        <v>3433</v>
      </c>
      <c r="C5449" s="242" t="s">
        <v>337</v>
      </c>
      <c r="D5449" s="244">
        <v>8.93</v>
      </c>
    </row>
    <row r="5450" spans="1:4" x14ac:dyDescent="0.25">
      <c r="A5450" s="243">
        <v>88494</v>
      </c>
      <c r="B5450" s="242" t="s">
        <v>3434</v>
      </c>
      <c r="C5450" s="242" t="s">
        <v>337</v>
      </c>
      <c r="D5450" s="244">
        <v>14.66</v>
      </c>
    </row>
    <row r="5451" spans="1:4" x14ac:dyDescent="0.25">
      <c r="A5451" s="243">
        <v>88495</v>
      </c>
      <c r="B5451" s="242" t="s">
        <v>3435</v>
      </c>
      <c r="C5451" s="242" t="s">
        <v>337</v>
      </c>
      <c r="D5451" s="244">
        <v>8.23</v>
      </c>
    </row>
    <row r="5452" spans="1:4" x14ac:dyDescent="0.25">
      <c r="A5452" s="243">
        <v>88496</v>
      </c>
      <c r="B5452" s="242" t="s">
        <v>3436</v>
      </c>
      <c r="C5452" s="242" t="s">
        <v>337</v>
      </c>
      <c r="D5452" s="244">
        <v>19.989999999999998</v>
      </c>
    </row>
    <row r="5453" spans="1:4" x14ac:dyDescent="0.25">
      <c r="A5453" s="243">
        <v>88497</v>
      </c>
      <c r="B5453" s="242" t="s">
        <v>3437</v>
      </c>
      <c r="C5453" s="242" t="s">
        <v>337</v>
      </c>
      <c r="D5453" s="244">
        <v>11.39</v>
      </c>
    </row>
    <row r="5454" spans="1:4" x14ac:dyDescent="0.25">
      <c r="A5454" s="243">
        <v>95305</v>
      </c>
      <c r="B5454" s="242" t="s">
        <v>3438</v>
      </c>
      <c r="C5454" s="242" t="s">
        <v>337</v>
      </c>
      <c r="D5454" s="244">
        <v>11.91</v>
      </c>
    </row>
    <row r="5455" spans="1:4" x14ac:dyDescent="0.25">
      <c r="A5455" s="243">
        <v>95306</v>
      </c>
      <c r="B5455" s="242" t="s">
        <v>3439</v>
      </c>
      <c r="C5455" s="242" t="s">
        <v>337</v>
      </c>
      <c r="D5455" s="244">
        <v>13.61</v>
      </c>
    </row>
    <row r="5456" spans="1:4" x14ac:dyDescent="0.25">
      <c r="A5456" s="243">
        <v>95622</v>
      </c>
      <c r="B5456" s="242" t="s">
        <v>3440</v>
      </c>
      <c r="C5456" s="242" t="s">
        <v>337</v>
      </c>
      <c r="D5456" s="244">
        <v>11.08</v>
      </c>
    </row>
    <row r="5457" spans="1:4" x14ac:dyDescent="0.25">
      <c r="A5457" s="243">
        <v>95623</v>
      </c>
      <c r="B5457" s="242" t="s">
        <v>3441</v>
      </c>
      <c r="C5457" s="242" t="s">
        <v>337</v>
      </c>
      <c r="D5457" s="244">
        <v>8.69</v>
      </c>
    </row>
    <row r="5458" spans="1:4" x14ac:dyDescent="0.25">
      <c r="A5458" s="243">
        <v>95624</v>
      </c>
      <c r="B5458" s="242" t="s">
        <v>3442</v>
      </c>
      <c r="C5458" s="242" t="s">
        <v>337</v>
      </c>
      <c r="D5458" s="244">
        <v>15.97</v>
      </c>
    </row>
    <row r="5459" spans="1:4" x14ac:dyDescent="0.25">
      <c r="A5459" s="243">
        <v>95625</v>
      </c>
      <c r="B5459" s="242" t="s">
        <v>3443</v>
      </c>
      <c r="C5459" s="242" t="s">
        <v>337</v>
      </c>
      <c r="D5459" s="244">
        <v>17.510000000000002</v>
      </c>
    </row>
    <row r="5460" spans="1:4" x14ac:dyDescent="0.25">
      <c r="A5460" s="243">
        <v>95626</v>
      </c>
      <c r="B5460" s="242" t="s">
        <v>3444</v>
      </c>
      <c r="C5460" s="242" t="s">
        <v>337</v>
      </c>
      <c r="D5460" s="244">
        <v>11.86</v>
      </c>
    </row>
    <row r="5461" spans="1:4" x14ac:dyDescent="0.25">
      <c r="A5461" s="243">
        <v>96126</v>
      </c>
      <c r="B5461" s="242" t="s">
        <v>3445</v>
      </c>
      <c r="C5461" s="242" t="s">
        <v>337</v>
      </c>
      <c r="D5461" s="244">
        <v>13.85</v>
      </c>
    </row>
    <row r="5462" spans="1:4" x14ac:dyDescent="0.25">
      <c r="A5462" s="243">
        <v>96127</v>
      </c>
      <c r="B5462" s="242" t="s">
        <v>3446</v>
      </c>
      <c r="C5462" s="242" t="s">
        <v>337</v>
      </c>
      <c r="D5462" s="244">
        <v>10.85</v>
      </c>
    </row>
    <row r="5463" spans="1:4" x14ac:dyDescent="0.25">
      <c r="A5463" s="243">
        <v>96128</v>
      </c>
      <c r="B5463" s="242" t="s">
        <v>3447</v>
      </c>
      <c r="C5463" s="242" t="s">
        <v>337</v>
      </c>
      <c r="D5463" s="244">
        <v>19.920000000000002</v>
      </c>
    </row>
    <row r="5464" spans="1:4" x14ac:dyDescent="0.25">
      <c r="A5464" s="243">
        <v>96129</v>
      </c>
      <c r="B5464" s="242" t="s">
        <v>3448</v>
      </c>
      <c r="C5464" s="242" t="s">
        <v>337</v>
      </c>
      <c r="D5464" s="244">
        <v>21.86</v>
      </c>
    </row>
    <row r="5465" spans="1:4" x14ac:dyDescent="0.25">
      <c r="A5465" s="243">
        <v>96130</v>
      </c>
      <c r="B5465" s="242" t="s">
        <v>3449</v>
      </c>
      <c r="C5465" s="242" t="s">
        <v>337</v>
      </c>
      <c r="D5465" s="244">
        <v>14.8</v>
      </c>
    </row>
    <row r="5466" spans="1:4" x14ac:dyDescent="0.25">
      <c r="A5466" s="243">
        <v>96131</v>
      </c>
      <c r="B5466" s="242" t="s">
        <v>3450</v>
      </c>
      <c r="C5466" s="242" t="s">
        <v>337</v>
      </c>
      <c r="D5466" s="244">
        <v>19.28</v>
      </c>
    </row>
    <row r="5467" spans="1:4" x14ac:dyDescent="0.25">
      <c r="A5467" s="243">
        <v>96132</v>
      </c>
      <c r="B5467" s="242" t="s">
        <v>3451</v>
      </c>
      <c r="C5467" s="242" t="s">
        <v>337</v>
      </c>
      <c r="D5467" s="244">
        <v>15.28</v>
      </c>
    </row>
    <row r="5468" spans="1:4" x14ac:dyDescent="0.25">
      <c r="A5468" s="243">
        <v>96133</v>
      </c>
      <c r="B5468" s="242" t="s">
        <v>3452</v>
      </c>
      <c r="C5468" s="242" t="s">
        <v>337</v>
      </c>
      <c r="D5468" s="244">
        <v>27.36</v>
      </c>
    </row>
    <row r="5469" spans="1:4" x14ac:dyDescent="0.25">
      <c r="A5469" s="243">
        <v>96134</v>
      </c>
      <c r="B5469" s="242" t="s">
        <v>3453</v>
      </c>
      <c r="C5469" s="242" t="s">
        <v>337</v>
      </c>
      <c r="D5469" s="244">
        <v>29.92</v>
      </c>
    </row>
    <row r="5470" spans="1:4" x14ac:dyDescent="0.25">
      <c r="A5470" s="243">
        <v>96135</v>
      </c>
      <c r="B5470" s="242" t="s">
        <v>3454</v>
      </c>
      <c r="C5470" s="242" t="s">
        <v>337</v>
      </c>
      <c r="D5470" s="244">
        <v>20.55</v>
      </c>
    </row>
    <row r="5471" spans="1:4" x14ac:dyDescent="0.25">
      <c r="A5471" s="243">
        <v>102193</v>
      </c>
      <c r="B5471" s="242" t="s">
        <v>12421</v>
      </c>
      <c r="C5471" s="242" t="s">
        <v>337</v>
      </c>
      <c r="D5471" s="244">
        <v>1.29</v>
      </c>
    </row>
    <row r="5472" spans="1:4" x14ac:dyDescent="0.25">
      <c r="A5472" s="243">
        <v>102194</v>
      </c>
      <c r="B5472" s="242" t="s">
        <v>12422</v>
      </c>
      <c r="C5472" s="242" t="s">
        <v>337</v>
      </c>
      <c r="D5472" s="244">
        <v>5.21</v>
      </c>
    </row>
    <row r="5473" spans="1:4" x14ac:dyDescent="0.25">
      <c r="A5473" s="243">
        <v>102197</v>
      </c>
      <c r="B5473" s="242" t="s">
        <v>12423</v>
      </c>
      <c r="C5473" s="242" t="s">
        <v>337</v>
      </c>
      <c r="D5473" s="244">
        <v>16.760000000000002</v>
      </c>
    </row>
    <row r="5474" spans="1:4" x14ac:dyDescent="0.25">
      <c r="A5474" s="243">
        <v>102200</v>
      </c>
      <c r="B5474" s="242" t="s">
        <v>12424</v>
      </c>
      <c r="C5474" s="242" t="s">
        <v>337</v>
      </c>
      <c r="D5474" s="244">
        <v>13.57</v>
      </c>
    </row>
    <row r="5475" spans="1:4" x14ac:dyDescent="0.25">
      <c r="A5475" s="243">
        <v>102202</v>
      </c>
      <c r="B5475" s="242" t="s">
        <v>12425</v>
      </c>
      <c r="C5475" s="242" t="s">
        <v>337</v>
      </c>
      <c r="D5475" s="244">
        <v>34.83</v>
      </c>
    </row>
    <row r="5476" spans="1:4" x14ac:dyDescent="0.25">
      <c r="A5476" s="243">
        <v>102203</v>
      </c>
      <c r="B5476" s="242" t="s">
        <v>12426</v>
      </c>
      <c r="C5476" s="242" t="s">
        <v>337</v>
      </c>
      <c r="D5476" s="244">
        <v>6.87</v>
      </c>
    </row>
    <row r="5477" spans="1:4" x14ac:dyDescent="0.25">
      <c r="A5477" s="243">
        <v>102204</v>
      </c>
      <c r="B5477" s="242" t="s">
        <v>12427</v>
      </c>
      <c r="C5477" s="242" t="s">
        <v>337</v>
      </c>
      <c r="D5477" s="244">
        <v>6.96</v>
      </c>
    </row>
    <row r="5478" spans="1:4" x14ac:dyDescent="0.25">
      <c r="A5478" s="243">
        <v>102205</v>
      </c>
      <c r="B5478" s="242" t="s">
        <v>12428</v>
      </c>
      <c r="C5478" s="242" t="s">
        <v>337</v>
      </c>
      <c r="D5478" s="244">
        <v>6.24</v>
      </c>
    </row>
    <row r="5479" spans="1:4" x14ac:dyDescent="0.25">
      <c r="A5479" s="243">
        <v>102207</v>
      </c>
      <c r="B5479" s="242" t="s">
        <v>12429</v>
      </c>
      <c r="C5479" s="242" t="s">
        <v>337</v>
      </c>
      <c r="D5479" s="244">
        <v>5.57</v>
      </c>
    </row>
    <row r="5480" spans="1:4" x14ac:dyDescent="0.25">
      <c r="A5480" s="243">
        <v>102208</v>
      </c>
      <c r="B5480" s="242" t="s">
        <v>12430</v>
      </c>
      <c r="C5480" s="242" t="s">
        <v>337</v>
      </c>
      <c r="D5480" s="244">
        <v>5.31</v>
      </c>
    </row>
    <row r="5481" spans="1:4" x14ac:dyDescent="0.25">
      <c r="A5481" s="243">
        <v>102209</v>
      </c>
      <c r="B5481" s="242" t="s">
        <v>12431</v>
      </c>
      <c r="C5481" s="242" t="s">
        <v>337</v>
      </c>
      <c r="D5481" s="244">
        <v>5.48</v>
      </c>
    </row>
    <row r="5482" spans="1:4" x14ac:dyDescent="0.25">
      <c r="A5482" s="243">
        <v>102210</v>
      </c>
      <c r="B5482" s="242" t="s">
        <v>12432</v>
      </c>
      <c r="C5482" s="242" t="s">
        <v>337</v>
      </c>
      <c r="D5482" s="244">
        <v>5.23</v>
      </c>
    </row>
    <row r="5483" spans="1:4" x14ac:dyDescent="0.25">
      <c r="A5483" s="243">
        <v>102213</v>
      </c>
      <c r="B5483" s="242" t="s">
        <v>12433</v>
      </c>
      <c r="C5483" s="242" t="s">
        <v>337</v>
      </c>
      <c r="D5483" s="244">
        <v>13.75</v>
      </c>
    </row>
    <row r="5484" spans="1:4" x14ac:dyDescent="0.25">
      <c r="A5484" s="243">
        <v>102214</v>
      </c>
      <c r="B5484" s="242" t="s">
        <v>12434</v>
      </c>
      <c r="C5484" s="242" t="s">
        <v>337</v>
      </c>
      <c r="D5484" s="244">
        <v>13.94</v>
      </c>
    </row>
    <row r="5485" spans="1:4" x14ac:dyDescent="0.25">
      <c r="A5485" s="243">
        <v>102215</v>
      </c>
      <c r="B5485" s="242" t="s">
        <v>12435</v>
      </c>
      <c r="C5485" s="242" t="s">
        <v>337</v>
      </c>
      <c r="D5485" s="244">
        <v>12.5</v>
      </c>
    </row>
    <row r="5486" spans="1:4" x14ac:dyDescent="0.25">
      <c r="A5486" s="243">
        <v>102217</v>
      </c>
      <c r="B5486" s="242" t="s">
        <v>12436</v>
      </c>
      <c r="C5486" s="242" t="s">
        <v>337</v>
      </c>
      <c r="D5486" s="244">
        <v>11.15</v>
      </c>
    </row>
    <row r="5487" spans="1:4" x14ac:dyDescent="0.25">
      <c r="A5487" s="243">
        <v>102218</v>
      </c>
      <c r="B5487" s="242" t="s">
        <v>12437</v>
      </c>
      <c r="C5487" s="242" t="s">
        <v>337</v>
      </c>
      <c r="D5487" s="244">
        <v>10.62</v>
      </c>
    </row>
    <row r="5488" spans="1:4" x14ac:dyDescent="0.25">
      <c r="A5488" s="243">
        <v>102219</v>
      </c>
      <c r="B5488" s="242" t="s">
        <v>12438</v>
      </c>
      <c r="C5488" s="242" t="s">
        <v>337</v>
      </c>
      <c r="D5488" s="244">
        <v>10.97</v>
      </c>
    </row>
    <row r="5489" spans="1:4" x14ac:dyDescent="0.25">
      <c r="A5489" s="243">
        <v>102220</v>
      </c>
      <c r="B5489" s="242" t="s">
        <v>12439</v>
      </c>
      <c r="C5489" s="242" t="s">
        <v>337</v>
      </c>
      <c r="D5489" s="244">
        <v>10.45</v>
      </c>
    </row>
    <row r="5490" spans="1:4" x14ac:dyDescent="0.25">
      <c r="A5490" s="243">
        <v>102223</v>
      </c>
      <c r="B5490" s="242" t="s">
        <v>12440</v>
      </c>
      <c r="C5490" s="242" t="s">
        <v>337</v>
      </c>
      <c r="D5490" s="244">
        <v>20.63</v>
      </c>
    </row>
    <row r="5491" spans="1:4" x14ac:dyDescent="0.25">
      <c r="A5491" s="243">
        <v>102224</v>
      </c>
      <c r="B5491" s="242" t="s">
        <v>12441</v>
      </c>
      <c r="C5491" s="242" t="s">
        <v>337</v>
      </c>
      <c r="D5491" s="244">
        <v>20.92</v>
      </c>
    </row>
    <row r="5492" spans="1:4" x14ac:dyDescent="0.25">
      <c r="A5492" s="243">
        <v>102225</v>
      </c>
      <c r="B5492" s="242" t="s">
        <v>12442</v>
      </c>
      <c r="C5492" s="242" t="s">
        <v>337</v>
      </c>
      <c r="D5492" s="244">
        <v>18.760000000000002</v>
      </c>
    </row>
    <row r="5493" spans="1:4" x14ac:dyDescent="0.25">
      <c r="A5493" s="243">
        <v>102227</v>
      </c>
      <c r="B5493" s="242" t="s">
        <v>12443</v>
      </c>
      <c r="C5493" s="242" t="s">
        <v>337</v>
      </c>
      <c r="D5493" s="244">
        <v>16.739999999999998</v>
      </c>
    </row>
    <row r="5494" spans="1:4" x14ac:dyDescent="0.25">
      <c r="A5494" s="243">
        <v>102228</v>
      </c>
      <c r="B5494" s="242" t="s">
        <v>12444</v>
      </c>
      <c r="C5494" s="242" t="s">
        <v>337</v>
      </c>
      <c r="D5494" s="244">
        <v>15.96</v>
      </c>
    </row>
    <row r="5495" spans="1:4" x14ac:dyDescent="0.25">
      <c r="A5495" s="243">
        <v>102229</v>
      </c>
      <c r="B5495" s="242" t="s">
        <v>12445</v>
      </c>
      <c r="C5495" s="242" t="s">
        <v>337</v>
      </c>
      <c r="D5495" s="244">
        <v>16.47</v>
      </c>
    </row>
    <row r="5496" spans="1:4" x14ac:dyDescent="0.25">
      <c r="A5496" s="243">
        <v>102230</v>
      </c>
      <c r="B5496" s="242" t="s">
        <v>12446</v>
      </c>
      <c r="C5496" s="242" t="s">
        <v>337</v>
      </c>
      <c r="D5496" s="244">
        <v>15.69</v>
      </c>
    </row>
    <row r="5497" spans="1:4" x14ac:dyDescent="0.25">
      <c r="A5497" s="243">
        <v>102233</v>
      </c>
      <c r="B5497" s="242" t="s">
        <v>12447</v>
      </c>
      <c r="C5497" s="242" t="s">
        <v>337</v>
      </c>
      <c r="D5497" s="244">
        <v>8.3800000000000008</v>
      </c>
    </row>
    <row r="5498" spans="1:4" x14ac:dyDescent="0.25">
      <c r="A5498" s="243">
        <v>102234</v>
      </c>
      <c r="B5498" s="242" t="s">
        <v>12448</v>
      </c>
      <c r="C5498" s="242" t="s">
        <v>337</v>
      </c>
      <c r="D5498" s="244">
        <v>16.77</v>
      </c>
    </row>
    <row r="5499" spans="1:4" x14ac:dyDescent="0.25">
      <c r="A5499" s="243">
        <v>100716</v>
      </c>
      <c r="B5499" s="242" t="s">
        <v>12449</v>
      </c>
      <c r="C5499" s="242" t="s">
        <v>337</v>
      </c>
      <c r="D5499" s="244">
        <v>23.67</v>
      </c>
    </row>
    <row r="5500" spans="1:4" x14ac:dyDescent="0.25">
      <c r="A5500" s="243">
        <v>100717</v>
      </c>
      <c r="B5500" s="242" t="s">
        <v>12450</v>
      </c>
      <c r="C5500" s="242" t="s">
        <v>337</v>
      </c>
      <c r="D5500" s="244">
        <v>6.45</v>
      </c>
    </row>
    <row r="5501" spans="1:4" x14ac:dyDescent="0.25">
      <c r="A5501" s="243">
        <v>100718</v>
      </c>
      <c r="B5501" s="242" t="s">
        <v>12451</v>
      </c>
      <c r="C5501" s="242" t="s">
        <v>187</v>
      </c>
      <c r="D5501" s="244">
        <v>0.94</v>
      </c>
    </row>
    <row r="5502" spans="1:4" x14ac:dyDescent="0.25">
      <c r="A5502" s="243">
        <v>100719</v>
      </c>
      <c r="B5502" s="242" t="s">
        <v>13999</v>
      </c>
      <c r="C5502" s="242" t="s">
        <v>337</v>
      </c>
      <c r="D5502" s="244">
        <v>7.17</v>
      </c>
    </row>
    <row r="5503" spans="1:4" x14ac:dyDescent="0.25">
      <c r="A5503" s="243">
        <v>100720</v>
      </c>
      <c r="B5503" s="242" t="s">
        <v>12452</v>
      </c>
      <c r="C5503" s="242" t="s">
        <v>337</v>
      </c>
      <c r="D5503" s="244">
        <v>7.06</v>
      </c>
    </row>
    <row r="5504" spans="1:4" x14ac:dyDescent="0.25">
      <c r="A5504" s="243">
        <v>100721</v>
      </c>
      <c r="B5504" s="242" t="s">
        <v>14000</v>
      </c>
      <c r="C5504" s="242" t="s">
        <v>337</v>
      </c>
      <c r="D5504" s="244">
        <v>16.309999999999999</v>
      </c>
    </row>
    <row r="5505" spans="1:4" x14ac:dyDescent="0.25">
      <c r="A5505" s="243">
        <v>100722</v>
      </c>
      <c r="B5505" s="242" t="s">
        <v>12453</v>
      </c>
      <c r="C5505" s="242" t="s">
        <v>337</v>
      </c>
      <c r="D5505" s="244">
        <v>15.81</v>
      </c>
    </row>
    <row r="5506" spans="1:4" x14ac:dyDescent="0.25">
      <c r="A5506" s="243">
        <v>100724</v>
      </c>
      <c r="B5506" s="242" t="s">
        <v>12454</v>
      </c>
      <c r="C5506" s="242" t="s">
        <v>337</v>
      </c>
      <c r="D5506" s="244">
        <v>9.2100000000000009</v>
      </c>
    </row>
    <row r="5507" spans="1:4" x14ac:dyDescent="0.25">
      <c r="A5507" s="243">
        <v>100725</v>
      </c>
      <c r="B5507" s="242" t="s">
        <v>14001</v>
      </c>
      <c r="C5507" s="242" t="s">
        <v>337</v>
      </c>
      <c r="D5507" s="244">
        <v>16.489999999999998</v>
      </c>
    </row>
    <row r="5508" spans="1:4" x14ac:dyDescent="0.25">
      <c r="A5508" s="243">
        <v>100726</v>
      </c>
      <c r="B5508" s="242" t="s">
        <v>12455</v>
      </c>
      <c r="C5508" s="242" t="s">
        <v>337</v>
      </c>
      <c r="D5508" s="244">
        <v>17.899999999999999</v>
      </c>
    </row>
    <row r="5509" spans="1:4" x14ac:dyDescent="0.25">
      <c r="A5509" s="243">
        <v>100727</v>
      </c>
      <c r="B5509" s="242" t="s">
        <v>14002</v>
      </c>
      <c r="C5509" s="242" t="s">
        <v>337</v>
      </c>
      <c r="D5509" s="244">
        <v>12.2</v>
      </c>
    </row>
    <row r="5510" spans="1:4" x14ac:dyDescent="0.25">
      <c r="A5510" s="243">
        <v>100728</v>
      </c>
      <c r="B5510" s="242" t="s">
        <v>12456</v>
      </c>
      <c r="C5510" s="242" t="s">
        <v>337</v>
      </c>
      <c r="D5510" s="244">
        <v>12.06</v>
      </c>
    </row>
    <row r="5511" spans="1:4" x14ac:dyDescent="0.25">
      <c r="A5511" s="243">
        <v>100729</v>
      </c>
      <c r="B5511" s="242" t="s">
        <v>14003</v>
      </c>
      <c r="C5511" s="242" t="s">
        <v>337</v>
      </c>
      <c r="D5511" s="244">
        <v>13.74</v>
      </c>
    </row>
    <row r="5512" spans="1:4" x14ac:dyDescent="0.25">
      <c r="A5512" s="243">
        <v>100730</v>
      </c>
      <c r="B5512" s="242" t="s">
        <v>12457</v>
      </c>
      <c r="C5512" s="242" t="s">
        <v>337</v>
      </c>
      <c r="D5512" s="244">
        <v>16.010000000000002</v>
      </c>
    </row>
    <row r="5513" spans="1:4" x14ac:dyDescent="0.25">
      <c r="A5513" s="243">
        <v>100733</v>
      </c>
      <c r="B5513" s="242" t="s">
        <v>14004</v>
      </c>
      <c r="C5513" s="242" t="s">
        <v>337</v>
      </c>
      <c r="D5513" s="244">
        <v>7.11</v>
      </c>
    </row>
    <row r="5514" spans="1:4" x14ac:dyDescent="0.25">
      <c r="A5514" s="243">
        <v>100734</v>
      </c>
      <c r="B5514" s="242" t="s">
        <v>12458</v>
      </c>
      <c r="C5514" s="242" t="s">
        <v>337</v>
      </c>
      <c r="D5514" s="244">
        <v>9.57</v>
      </c>
    </row>
    <row r="5515" spans="1:4" x14ac:dyDescent="0.25">
      <c r="A5515" s="243">
        <v>100735</v>
      </c>
      <c r="B5515" s="242" t="s">
        <v>14005</v>
      </c>
      <c r="C5515" s="242" t="s">
        <v>337</v>
      </c>
      <c r="D5515" s="244">
        <v>6.87</v>
      </c>
    </row>
    <row r="5516" spans="1:4" x14ac:dyDescent="0.25">
      <c r="A5516" s="243">
        <v>100736</v>
      </c>
      <c r="B5516" s="242" t="s">
        <v>12459</v>
      </c>
      <c r="C5516" s="242" t="s">
        <v>337</v>
      </c>
      <c r="D5516" s="244">
        <v>9.32</v>
      </c>
    </row>
    <row r="5517" spans="1:4" x14ac:dyDescent="0.25">
      <c r="A5517" s="243">
        <v>100739</v>
      </c>
      <c r="B5517" s="242" t="s">
        <v>14006</v>
      </c>
      <c r="C5517" s="242" t="s">
        <v>337</v>
      </c>
      <c r="D5517" s="244">
        <v>7.05</v>
      </c>
    </row>
    <row r="5518" spans="1:4" x14ac:dyDescent="0.25">
      <c r="A5518" s="243">
        <v>100740</v>
      </c>
      <c r="B5518" s="242" t="s">
        <v>12460</v>
      </c>
      <c r="C5518" s="242" t="s">
        <v>337</v>
      </c>
      <c r="D5518" s="244">
        <v>7.43</v>
      </c>
    </row>
    <row r="5519" spans="1:4" x14ac:dyDescent="0.25">
      <c r="A5519" s="243">
        <v>100741</v>
      </c>
      <c r="B5519" s="242" t="s">
        <v>14007</v>
      </c>
      <c r="C5519" s="242" t="s">
        <v>337</v>
      </c>
      <c r="D5519" s="244">
        <v>16.059999999999999</v>
      </c>
    </row>
    <row r="5520" spans="1:4" x14ac:dyDescent="0.25">
      <c r="A5520" s="243">
        <v>100742</v>
      </c>
      <c r="B5520" s="242" t="s">
        <v>12461</v>
      </c>
      <c r="C5520" s="242" t="s">
        <v>337</v>
      </c>
      <c r="D5520" s="244">
        <v>16.18</v>
      </c>
    </row>
    <row r="5521" spans="1:4" x14ac:dyDescent="0.25">
      <c r="A5521" s="243">
        <v>100743</v>
      </c>
      <c r="B5521" s="242" t="s">
        <v>14008</v>
      </c>
      <c r="C5521" s="242" t="s">
        <v>337</v>
      </c>
      <c r="D5521" s="244">
        <v>6.89</v>
      </c>
    </row>
    <row r="5522" spans="1:4" x14ac:dyDescent="0.25">
      <c r="A5522" s="243">
        <v>100744</v>
      </c>
      <c r="B5522" s="242" t="s">
        <v>12462</v>
      </c>
      <c r="C5522" s="242" t="s">
        <v>337</v>
      </c>
      <c r="D5522" s="244">
        <v>7.33</v>
      </c>
    </row>
    <row r="5523" spans="1:4" x14ac:dyDescent="0.25">
      <c r="A5523" s="243">
        <v>100745</v>
      </c>
      <c r="B5523" s="242" t="s">
        <v>14009</v>
      </c>
      <c r="C5523" s="242" t="s">
        <v>337</v>
      </c>
      <c r="D5523" s="244">
        <v>15.89</v>
      </c>
    </row>
    <row r="5524" spans="1:4" x14ac:dyDescent="0.25">
      <c r="A5524" s="243">
        <v>100746</v>
      </c>
      <c r="B5524" s="242" t="s">
        <v>12463</v>
      </c>
      <c r="C5524" s="242" t="s">
        <v>337</v>
      </c>
      <c r="D5524" s="244">
        <v>16.07</v>
      </c>
    </row>
    <row r="5525" spans="1:4" x14ac:dyDescent="0.25">
      <c r="A5525" s="243">
        <v>100747</v>
      </c>
      <c r="B5525" s="242" t="s">
        <v>14010</v>
      </c>
      <c r="C5525" s="242" t="s">
        <v>337</v>
      </c>
      <c r="D5525" s="244">
        <v>6.95</v>
      </c>
    </row>
    <row r="5526" spans="1:4" x14ac:dyDescent="0.25">
      <c r="A5526" s="243">
        <v>100748</v>
      </c>
      <c r="B5526" s="242" t="s">
        <v>12464</v>
      </c>
      <c r="C5526" s="242" t="s">
        <v>337</v>
      </c>
      <c r="D5526" s="244">
        <v>7.37</v>
      </c>
    </row>
    <row r="5527" spans="1:4" x14ac:dyDescent="0.25">
      <c r="A5527" s="243">
        <v>100749</v>
      </c>
      <c r="B5527" s="242" t="s">
        <v>14011</v>
      </c>
      <c r="C5527" s="242" t="s">
        <v>337</v>
      </c>
      <c r="D5527" s="244">
        <v>15.96</v>
      </c>
    </row>
    <row r="5528" spans="1:4" x14ac:dyDescent="0.25">
      <c r="A5528" s="243">
        <v>100750</v>
      </c>
      <c r="B5528" s="242" t="s">
        <v>12465</v>
      </c>
      <c r="C5528" s="242" t="s">
        <v>337</v>
      </c>
      <c r="D5528" s="244">
        <v>16.12</v>
      </c>
    </row>
    <row r="5529" spans="1:4" x14ac:dyDescent="0.25">
      <c r="A5529" s="243">
        <v>100751</v>
      </c>
      <c r="B5529" s="242" t="s">
        <v>14012</v>
      </c>
      <c r="C5529" s="242" t="s">
        <v>337</v>
      </c>
      <c r="D5529" s="244">
        <v>27.48</v>
      </c>
    </row>
    <row r="5530" spans="1:4" x14ac:dyDescent="0.25">
      <c r="A5530" s="243">
        <v>100752</v>
      </c>
      <c r="B5530" s="242" t="s">
        <v>12466</v>
      </c>
      <c r="C5530" s="242" t="s">
        <v>337</v>
      </c>
      <c r="D5530" s="244">
        <v>32.03</v>
      </c>
    </row>
    <row r="5531" spans="1:4" x14ac:dyDescent="0.25">
      <c r="A5531" s="243">
        <v>100753</v>
      </c>
      <c r="B5531" s="242" t="s">
        <v>14013</v>
      </c>
      <c r="C5531" s="242" t="s">
        <v>337</v>
      </c>
      <c r="D5531" s="244">
        <v>13.76</v>
      </c>
    </row>
    <row r="5532" spans="1:4" x14ac:dyDescent="0.25">
      <c r="A5532" s="243">
        <v>100754</v>
      </c>
      <c r="B5532" s="242" t="s">
        <v>12467</v>
      </c>
      <c r="C5532" s="242" t="s">
        <v>337</v>
      </c>
      <c r="D5532" s="244">
        <v>18.66</v>
      </c>
    </row>
    <row r="5533" spans="1:4" x14ac:dyDescent="0.25">
      <c r="A5533" s="243">
        <v>100757</v>
      </c>
      <c r="B5533" s="242" t="s">
        <v>14014</v>
      </c>
      <c r="C5533" s="242" t="s">
        <v>337</v>
      </c>
      <c r="D5533" s="244">
        <v>32.15</v>
      </c>
    </row>
    <row r="5534" spans="1:4" x14ac:dyDescent="0.25">
      <c r="A5534" s="243">
        <v>100758</v>
      </c>
      <c r="B5534" s="242" t="s">
        <v>12468</v>
      </c>
      <c r="C5534" s="242" t="s">
        <v>337</v>
      </c>
      <c r="D5534" s="244">
        <v>32.36</v>
      </c>
    </row>
    <row r="5535" spans="1:4" x14ac:dyDescent="0.25">
      <c r="A5535" s="243">
        <v>100759</v>
      </c>
      <c r="B5535" s="242" t="s">
        <v>14015</v>
      </c>
      <c r="C5535" s="242" t="s">
        <v>337</v>
      </c>
      <c r="D5535" s="244">
        <v>31.8</v>
      </c>
    </row>
    <row r="5536" spans="1:4" x14ac:dyDescent="0.25">
      <c r="A5536" s="243">
        <v>100760</v>
      </c>
      <c r="B5536" s="242" t="s">
        <v>12469</v>
      </c>
      <c r="C5536" s="242" t="s">
        <v>337</v>
      </c>
      <c r="D5536" s="244">
        <v>32.15</v>
      </c>
    </row>
    <row r="5537" spans="1:4" x14ac:dyDescent="0.25">
      <c r="A5537" s="243">
        <v>100761</v>
      </c>
      <c r="B5537" s="242" t="s">
        <v>14016</v>
      </c>
      <c r="C5537" s="242" t="s">
        <v>337</v>
      </c>
      <c r="D5537" s="244">
        <v>31.95</v>
      </c>
    </row>
    <row r="5538" spans="1:4" x14ac:dyDescent="0.25">
      <c r="A5538" s="243">
        <v>100762</v>
      </c>
      <c r="B5538" s="242" t="s">
        <v>12470</v>
      </c>
      <c r="C5538" s="242" t="s">
        <v>337</v>
      </c>
      <c r="D5538" s="244">
        <v>32.24</v>
      </c>
    </row>
    <row r="5539" spans="1:4" x14ac:dyDescent="0.25">
      <c r="A5539" s="243">
        <v>102488</v>
      </c>
      <c r="B5539" s="242" t="s">
        <v>14017</v>
      </c>
      <c r="C5539" s="242" t="s">
        <v>337</v>
      </c>
      <c r="D5539" s="244">
        <v>2.31</v>
      </c>
    </row>
    <row r="5540" spans="1:4" x14ac:dyDescent="0.25">
      <c r="A5540" s="243">
        <v>102489</v>
      </c>
      <c r="B5540" s="242" t="s">
        <v>14018</v>
      </c>
      <c r="C5540" s="242" t="s">
        <v>337</v>
      </c>
      <c r="D5540" s="244">
        <v>19.47</v>
      </c>
    </row>
    <row r="5541" spans="1:4" x14ac:dyDescent="0.25">
      <c r="A5541" s="243">
        <v>102491</v>
      </c>
      <c r="B5541" s="242" t="s">
        <v>14019</v>
      </c>
      <c r="C5541" s="242" t="s">
        <v>337</v>
      </c>
      <c r="D5541" s="244">
        <v>13.52</v>
      </c>
    </row>
    <row r="5542" spans="1:4" x14ac:dyDescent="0.25">
      <c r="A5542" s="243">
        <v>102492</v>
      </c>
      <c r="B5542" s="242" t="s">
        <v>14020</v>
      </c>
      <c r="C5542" s="242" t="s">
        <v>337</v>
      </c>
      <c r="D5542" s="244">
        <v>15.72</v>
      </c>
    </row>
    <row r="5543" spans="1:4" x14ac:dyDescent="0.25">
      <c r="A5543" s="243">
        <v>102493</v>
      </c>
      <c r="B5543" s="242" t="s">
        <v>14021</v>
      </c>
      <c r="C5543" s="242" t="s">
        <v>337</v>
      </c>
      <c r="D5543" s="244">
        <v>10.81</v>
      </c>
    </row>
    <row r="5544" spans="1:4" x14ac:dyDescent="0.25">
      <c r="A5544" s="243">
        <v>102494</v>
      </c>
      <c r="B5544" s="242" t="s">
        <v>14022</v>
      </c>
      <c r="C5544" s="242" t="s">
        <v>337</v>
      </c>
      <c r="D5544" s="244">
        <v>36.26</v>
      </c>
    </row>
    <row r="5545" spans="1:4" x14ac:dyDescent="0.25">
      <c r="A5545" s="243">
        <v>102495</v>
      </c>
      <c r="B5545" s="242" t="s">
        <v>14023</v>
      </c>
      <c r="C5545" s="242" t="s">
        <v>337</v>
      </c>
      <c r="D5545" s="244">
        <v>35.5</v>
      </c>
    </row>
    <row r="5546" spans="1:4" x14ac:dyDescent="0.25">
      <c r="A5546" s="243">
        <v>102496</v>
      </c>
      <c r="B5546" s="242" t="s">
        <v>14024</v>
      </c>
      <c r="C5546" s="242" t="s">
        <v>187</v>
      </c>
      <c r="D5546" s="244">
        <v>7.98</v>
      </c>
    </row>
    <row r="5547" spans="1:4" x14ac:dyDescent="0.25">
      <c r="A5547" s="243">
        <v>102497</v>
      </c>
      <c r="B5547" s="242" t="s">
        <v>14025</v>
      </c>
      <c r="C5547" s="242" t="s">
        <v>187</v>
      </c>
      <c r="D5547" s="244">
        <v>3.29</v>
      </c>
    </row>
    <row r="5548" spans="1:4" x14ac:dyDescent="0.25">
      <c r="A5548" s="243">
        <v>102498</v>
      </c>
      <c r="B5548" s="242" t="s">
        <v>14026</v>
      </c>
      <c r="C5548" s="242" t="s">
        <v>187</v>
      </c>
      <c r="D5548" s="244">
        <v>1.04</v>
      </c>
    </row>
    <row r="5549" spans="1:4" x14ac:dyDescent="0.25">
      <c r="A5549" s="243">
        <v>102499</v>
      </c>
      <c r="B5549" s="242" t="s">
        <v>14027</v>
      </c>
      <c r="C5549" s="242" t="s">
        <v>337</v>
      </c>
      <c r="D5549" s="244">
        <v>1.57</v>
      </c>
    </row>
    <row r="5550" spans="1:4" x14ac:dyDescent="0.25">
      <c r="A5550" s="243">
        <v>102500</v>
      </c>
      <c r="B5550" s="242" t="s">
        <v>14028</v>
      </c>
      <c r="C5550" s="242" t="s">
        <v>187</v>
      </c>
      <c r="D5550" s="244">
        <v>3</v>
      </c>
    </row>
    <row r="5551" spans="1:4" x14ac:dyDescent="0.25">
      <c r="A5551" s="243">
        <v>102501</v>
      </c>
      <c r="B5551" s="242" t="s">
        <v>14029</v>
      </c>
      <c r="C5551" s="242" t="s">
        <v>337</v>
      </c>
      <c r="D5551" s="244">
        <v>16.71</v>
      </c>
    </row>
    <row r="5552" spans="1:4" x14ac:dyDescent="0.25">
      <c r="A5552" s="243">
        <v>102504</v>
      </c>
      <c r="B5552" s="242" t="s">
        <v>14030</v>
      </c>
      <c r="C5552" s="242" t="s">
        <v>187</v>
      </c>
      <c r="D5552" s="244">
        <v>6.51</v>
      </c>
    </row>
    <row r="5553" spans="1:4" x14ac:dyDescent="0.25">
      <c r="A5553" s="243">
        <v>102505</v>
      </c>
      <c r="B5553" s="242" t="s">
        <v>14031</v>
      </c>
      <c r="C5553" s="242" t="s">
        <v>187</v>
      </c>
      <c r="D5553" s="244">
        <v>7.57</v>
      </c>
    </row>
    <row r="5554" spans="1:4" x14ac:dyDescent="0.25">
      <c r="A5554" s="243">
        <v>102506</v>
      </c>
      <c r="B5554" s="242" t="s">
        <v>14032</v>
      </c>
      <c r="C5554" s="242" t="s">
        <v>187</v>
      </c>
      <c r="D5554" s="244">
        <v>7.17</v>
      </c>
    </row>
    <row r="5555" spans="1:4" x14ac:dyDescent="0.25">
      <c r="A5555" s="243">
        <v>102507</v>
      </c>
      <c r="B5555" s="242" t="s">
        <v>14033</v>
      </c>
      <c r="C5555" s="242" t="s">
        <v>187</v>
      </c>
      <c r="D5555" s="244">
        <v>4.3</v>
      </c>
    </row>
    <row r="5556" spans="1:4" x14ac:dyDescent="0.25">
      <c r="A5556" s="243">
        <v>102508</v>
      </c>
      <c r="B5556" s="242" t="s">
        <v>14034</v>
      </c>
      <c r="C5556" s="242" t="s">
        <v>337</v>
      </c>
      <c r="D5556" s="244">
        <v>30.05</v>
      </c>
    </row>
    <row r="5557" spans="1:4" x14ac:dyDescent="0.25">
      <c r="A5557" s="243">
        <v>102509</v>
      </c>
      <c r="B5557" s="242" t="s">
        <v>14035</v>
      </c>
      <c r="C5557" s="242" t="s">
        <v>337</v>
      </c>
      <c r="D5557" s="244">
        <v>16.739999999999998</v>
      </c>
    </row>
    <row r="5558" spans="1:4" x14ac:dyDescent="0.25">
      <c r="A5558" s="243">
        <v>102512</v>
      </c>
      <c r="B5558" s="242" t="s">
        <v>14036</v>
      </c>
      <c r="C5558" s="242" t="s">
        <v>187</v>
      </c>
      <c r="D5558" s="244">
        <v>3.02</v>
      </c>
    </row>
    <row r="5559" spans="1:4" x14ac:dyDescent="0.25">
      <c r="A5559" s="243">
        <v>102513</v>
      </c>
      <c r="B5559" s="242" t="s">
        <v>14037</v>
      </c>
      <c r="C5559" s="242" t="s">
        <v>337</v>
      </c>
      <c r="D5559" s="244">
        <v>31.63</v>
      </c>
    </row>
    <row r="5560" spans="1:4" x14ac:dyDescent="0.25">
      <c r="A5560" s="243">
        <v>102520</v>
      </c>
      <c r="B5560" s="242" t="s">
        <v>14038</v>
      </c>
      <c r="C5560" s="242" t="s">
        <v>337</v>
      </c>
      <c r="D5560" s="244">
        <v>53.72</v>
      </c>
    </row>
    <row r="5561" spans="1:4" x14ac:dyDescent="0.25">
      <c r="A5561" s="243">
        <v>101749</v>
      </c>
      <c r="B5561" s="242" t="s">
        <v>12471</v>
      </c>
      <c r="C5561" s="242" t="s">
        <v>337</v>
      </c>
      <c r="D5561" s="244">
        <v>39.5</v>
      </c>
    </row>
    <row r="5562" spans="1:4" x14ac:dyDescent="0.25">
      <c r="A5562" s="243">
        <v>101750</v>
      </c>
      <c r="B5562" s="242" t="s">
        <v>12472</v>
      </c>
      <c r="C5562" s="242" t="s">
        <v>337</v>
      </c>
      <c r="D5562" s="244">
        <v>37.79</v>
      </c>
    </row>
    <row r="5563" spans="1:4" x14ac:dyDescent="0.25">
      <c r="A5563" s="243">
        <v>101729</v>
      </c>
      <c r="B5563" s="242" t="s">
        <v>12473</v>
      </c>
      <c r="C5563" s="242" t="s">
        <v>337</v>
      </c>
      <c r="D5563" s="244">
        <v>145.77000000000001</v>
      </c>
    </row>
    <row r="5564" spans="1:4" x14ac:dyDescent="0.25">
      <c r="A5564" s="243">
        <v>101746</v>
      </c>
      <c r="B5564" s="242" t="s">
        <v>12474</v>
      </c>
      <c r="C5564" s="242" t="s">
        <v>337</v>
      </c>
      <c r="D5564" s="244">
        <v>230.23</v>
      </c>
    </row>
    <row r="5565" spans="1:4" x14ac:dyDescent="0.25">
      <c r="A5565" s="243">
        <v>101751</v>
      </c>
      <c r="B5565" s="242" t="s">
        <v>12475</v>
      </c>
      <c r="C5565" s="242" t="s">
        <v>337</v>
      </c>
      <c r="D5565" s="244">
        <v>150.5</v>
      </c>
    </row>
    <row r="5566" spans="1:4" x14ac:dyDescent="0.25">
      <c r="A5566" s="243">
        <v>87246</v>
      </c>
      <c r="B5566" s="242" t="s">
        <v>3460</v>
      </c>
      <c r="C5566" s="242" t="s">
        <v>337</v>
      </c>
      <c r="D5566" s="244">
        <v>43.7</v>
      </c>
    </row>
    <row r="5567" spans="1:4" x14ac:dyDescent="0.25">
      <c r="A5567" s="243">
        <v>87247</v>
      </c>
      <c r="B5567" s="242" t="s">
        <v>3461</v>
      </c>
      <c r="C5567" s="242" t="s">
        <v>337</v>
      </c>
      <c r="D5567" s="244">
        <v>38.71</v>
      </c>
    </row>
    <row r="5568" spans="1:4" x14ac:dyDescent="0.25">
      <c r="A5568" s="243">
        <v>87248</v>
      </c>
      <c r="B5568" s="242" t="s">
        <v>3462</v>
      </c>
      <c r="C5568" s="242" t="s">
        <v>337</v>
      </c>
      <c r="D5568" s="244">
        <v>34.659999999999997</v>
      </c>
    </row>
    <row r="5569" spans="1:4" x14ac:dyDescent="0.25">
      <c r="A5569" s="243">
        <v>87249</v>
      </c>
      <c r="B5569" s="242" t="s">
        <v>3463</v>
      </c>
      <c r="C5569" s="242" t="s">
        <v>337</v>
      </c>
      <c r="D5569" s="244">
        <v>48.78</v>
      </c>
    </row>
    <row r="5570" spans="1:4" x14ac:dyDescent="0.25">
      <c r="A5570" s="243">
        <v>87250</v>
      </c>
      <c r="B5570" s="242" t="s">
        <v>3464</v>
      </c>
      <c r="C5570" s="242" t="s">
        <v>337</v>
      </c>
      <c r="D5570" s="244">
        <v>40.89</v>
      </c>
    </row>
    <row r="5571" spans="1:4" x14ac:dyDescent="0.25">
      <c r="A5571" s="243">
        <v>87251</v>
      </c>
      <c r="B5571" s="242" t="s">
        <v>3465</v>
      </c>
      <c r="C5571" s="242" t="s">
        <v>337</v>
      </c>
      <c r="D5571" s="244">
        <v>35.78</v>
      </c>
    </row>
    <row r="5572" spans="1:4" x14ac:dyDescent="0.25">
      <c r="A5572" s="243">
        <v>87255</v>
      </c>
      <c r="B5572" s="242" t="s">
        <v>3466</v>
      </c>
      <c r="C5572" s="242" t="s">
        <v>337</v>
      </c>
      <c r="D5572" s="244">
        <v>79.03</v>
      </c>
    </row>
    <row r="5573" spans="1:4" x14ac:dyDescent="0.25">
      <c r="A5573" s="243">
        <v>87256</v>
      </c>
      <c r="B5573" s="242" t="s">
        <v>3467</v>
      </c>
      <c r="C5573" s="242" t="s">
        <v>337</v>
      </c>
      <c r="D5573" s="244">
        <v>69.489999999999995</v>
      </c>
    </row>
    <row r="5574" spans="1:4" x14ac:dyDescent="0.25">
      <c r="A5574" s="243">
        <v>87257</v>
      </c>
      <c r="B5574" s="242" t="s">
        <v>3468</v>
      </c>
      <c r="C5574" s="242" t="s">
        <v>337</v>
      </c>
      <c r="D5574" s="244">
        <v>63.47</v>
      </c>
    </row>
    <row r="5575" spans="1:4" x14ac:dyDescent="0.25">
      <c r="A5575" s="243">
        <v>87258</v>
      </c>
      <c r="B5575" s="242" t="s">
        <v>3469</v>
      </c>
      <c r="C5575" s="242" t="s">
        <v>337</v>
      </c>
      <c r="D5575" s="244">
        <v>109.33</v>
      </c>
    </row>
    <row r="5576" spans="1:4" x14ac:dyDescent="0.25">
      <c r="A5576" s="243">
        <v>87259</v>
      </c>
      <c r="B5576" s="242" t="s">
        <v>3470</v>
      </c>
      <c r="C5576" s="242" t="s">
        <v>337</v>
      </c>
      <c r="D5576" s="244">
        <v>100.29</v>
      </c>
    </row>
    <row r="5577" spans="1:4" x14ac:dyDescent="0.25">
      <c r="A5577" s="243">
        <v>87260</v>
      </c>
      <c r="B5577" s="242" t="s">
        <v>3471</v>
      </c>
      <c r="C5577" s="242" t="s">
        <v>337</v>
      </c>
      <c r="D5577" s="244">
        <v>94.96</v>
      </c>
    </row>
    <row r="5578" spans="1:4" x14ac:dyDescent="0.25">
      <c r="A5578" s="243">
        <v>87261</v>
      </c>
      <c r="B5578" s="242" t="s">
        <v>3472</v>
      </c>
      <c r="C5578" s="242" t="s">
        <v>337</v>
      </c>
      <c r="D5578" s="244">
        <v>124.64</v>
      </c>
    </row>
    <row r="5579" spans="1:4" x14ac:dyDescent="0.25">
      <c r="A5579" s="243">
        <v>87262</v>
      </c>
      <c r="B5579" s="242" t="s">
        <v>3473</v>
      </c>
      <c r="C5579" s="242" t="s">
        <v>337</v>
      </c>
      <c r="D5579" s="244">
        <v>114.06</v>
      </c>
    </row>
    <row r="5580" spans="1:4" x14ac:dyDescent="0.25">
      <c r="A5580" s="243">
        <v>87263</v>
      </c>
      <c r="B5580" s="242" t="s">
        <v>3474</v>
      </c>
      <c r="C5580" s="242" t="s">
        <v>337</v>
      </c>
      <c r="D5580" s="244">
        <v>107.79</v>
      </c>
    </row>
    <row r="5581" spans="1:4" x14ac:dyDescent="0.25">
      <c r="A5581" s="243">
        <v>89046</v>
      </c>
      <c r="B5581" s="242" t="s">
        <v>12476</v>
      </c>
      <c r="C5581" s="242" t="s">
        <v>337</v>
      </c>
      <c r="D5581" s="244">
        <v>38.49</v>
      </c>
    </row>
    <row r="5582" spans="1:4" x14ac:dyDescent="0.25">
      <c r="A5582" s="243">
        <v>89171</v>
      </c>
      <c r="B5582" s="242" t="s">
        <v>12477</v>
      </c>
      <c r="C5582" s="242" t="s">
        <v>337</v>
      </c>
      <c r="D5582" s="244">
        <v>36.5</v>
      </c>
    </row>
    <row r="5583" spans="1:4" x14ac:dyDescent="0.25">
      <c r="A5583" s="243">
        <v>93389</v>
      </c>
      <c r="B5583" s="242" t="s">
        <v>3475</v>
      </c>
      <c r="C5583" s="242" t="s">
        <v>337</v>
      </c>
      <c r="D5583" s="244">
        <v>39.61</v>
      </c>
    </row>
    <row r="5584" spans="1:4" x14ac:dyDescent="0.25">
      <c r="A5584" s="243">
        <v>93390</v>
      </c>
      <c r="B5584" s="242" t="s">
        <v>3476</v>
      </c>
      <c r="C5584" s="242" t="s">
        <v>337</v>
      </c>
      <c r="D5584" s="244">
        <v>34.71</v>
      </c>
    </row>
    <row r="5585" spans="1:4" x14ac:dyDescent="0.25">
      <c r="A5585" s="243">
        <v>93391</v>
      </c>
      <c r="B5585" s="242" t="s">
        <v>3477</v>
      </c>
      <c r="C5585" s="242" t="s">
        <v>337</v>
      </c>
      <c r="D5585" s="244">
        <v>30.66</v>
      </c>
    </row>
    <row r="5586" spans="1:4" x14ac:dyDescent="0.25">
      <c r="A5586" s="243">
        <v>98670</v>
      </c>
      <c r="B5586" s="242" t="s">
        <v>3478</v>
      </c>
      <c r="C5586" s="242" t="s">
        <v>337</v>
      </c>
      <c r="D5586" s="244">
        <v>135.02000000000001</v>
      </c>
    </row>
    <row r="5587" spans="1:4" x14ac:dyDescent="0.25">
      <c r="A5587" s="243">
        <v>98671</v>
      </c>
      <c r="B5587" s="242" t="s">
        <v>12478</v>
      </c>
      <c r="C5587" s="242" t="s">
        <v>337</v>
      </c>
      <c r="D5587" s="244">
        <v>295.95</v>
      </c>
    </row>
    <row r="5588" spans="1:4" x14ac:dyDescent="0.25">
      <c r="A5588" s="243">
        <v>98672</v>
      </c>
      <c r="B5588" s="242" t="s">
        <v>12479</v>
      </c>
      <c r="C5588" s="242" t="s">
        <v>337</v>
      </c>
      <c r="D5588" s="244">
        <v>468.42</v>
      </c>
    </row>
    <row r="5589" spans="1:4" x14ac:dyDescent="0.25">
      <c r="A5589" s="243">
        <v>98673</v>
      </c>
      <c r="B5589" s="242" t="s">
        <v>3479</v>
      </c>
      <c r="C5589" s="242" t="s">
        <v>337</v>
      </c>
      <c r="D5589" s="244">
        <v>157.97999999999999</v>
      </c>
    </row>
    <row r="5590" spans="1:4" x14ac:dyDescent="0.25">
      <c r="A5590" s="243">
        <v>98678</v>
      </c>
      <c r="B5590" s="242" t="s">
        <v>12480</v>
      </c>
      <c r="C5590" s="242" t="s">
        <v>337</v>
      </c>
      <c r="D5590" s="244">
        <v>427.25</v>
      </c>
    </row>
    <row r="5591" spans="1:4" x14ac:dyDescent="0.25">
      <c r="A5591" s="243">
        <v>98679</v>
      </c>
      <c r="B5591" s="242" t="s">
        <v>12481</v>
      </c>
      <c r="C5591" s="242" t="s">
        <v>337</v>
      </c>
      <c r="D5591" s="244">
        <v>26.48</v>
      </c>
    </row>
    <row r="5592" spans="1:4" x14ac:dyDescent="0.25">
      <c r="A5592" s="243">
        <v>98680</v>
      </c>
      <c r="B5592" s="242" t="s">
        <v>12482</v>
      </c>
      <c r="C5592" s="242" t="s">
        <v>337</v>
      </c>
      <c r="D5592" s="244">
        <v>33.64</v>
      </c>
    </row>
    <row r="5593" spans="1:4" x14ac:dyDescent="0.25">
      <c r="A5593" s="243">
        <v>98681</v>
      </c>
      <c r="B5593" s="242" t="s">
        <v>12483</v>
      </c>
      <c r="C5593" s="242" t="s">
        <v>337</v>
      </c>
      <c r="D5593" s="244">
        <v>24.77</v>
      </c>
    </row>
    <row r="5594" spans="1:4" x14ac:dyDescent="0.25">
      <c r="A5594" s="243">
        <v>98682</v>
      </c>
      <c r="B5594" s="242" t="s">
        <v>12484</v>
      </c>
      <c r="C5594" s="242" t="s">
        <v>337</v>
      </c>
      <c r="D5594" s="244">
        <v>31.94</v>
      </c>
    </row>
    <row r="5595" spans="1:4" x14ac:dyDescent="0.25">
      <c r="A5595" s="243">
        <v>98685</v>
      </c>
      <c r="B5595" s="242" t="s">
        <v>12485</v>
      </c>
      <c r="C5595" s="242" t="s">
        <v>187</v>
      </c>
      <c r="D5595" s="244">
        <v>53.37</v>
      </c>
    </row>
    <row r="5596" spans="1:4" x14ac:dyDescent="0.25">
      <c r="A5596" s="243">
        <v>98686</v>
      </c>
      <c r="B5596" s="242" t="s">
        <v>12486</v>
      </c>
      <c r="C5596" s="242" t="s">
        <v>187</v>
      </c>
      <c r="D5596" s="244">
        <v>28.92</v>
      </c>
    </row>
    <row r="5597" spans="1:4" x14ac:dyDescent="0.25">
      <c r="A5597" s="243">
        <v>98688</v>
      </c>
      <c r="B5597" s="242" t="s">
        <v>12487</v>
      </c>
      <c r="C5597" s="242" t="s">
        <v>187</v>
      </c>
      <c r="D5597" s="244">
        <v>40.4</v>
      </c>
    </row>
    <row r="5598" spans="1:4" x14ac:dyDescent="0.25">
      <c r="A5598" s="243">
        <v>98689</v>
      </c>
      <c r="B5598" s="242" t="s">
        <v>12488</v>
      </c>
      <c r="C5598" s="242" t="s">
        <v>187</v>
      </c>
      <c r="D5598" s="244">
        <v>75.680000000000007</v>
      </c>
    </row>
    <row r="5599" spans="1:4" x14ac:dyDescent="0.25">
      <c r="A5599" s="243">
        <v>101090</v>
      </c>
      <c r="B5599" s="242" t="s">
        <v>12489</v>
      </c>
      <c r="C5599" s="242" t="s">
        <v>337</v>
      </c>
      <c r="D5599" s="244">
        <v>155.25</v>
      </c>
    </row>
    <row r="5600" spans="1:4" x14ac:dyDescent="0.25">
      <c r="A5600" s="243">
        <v>101091</v>
      </c>
      <c r="B5600" s="242" t="s">
        <v>12490</v>
      </c>
      <c r="C5600" s="242" t="s">
        <v>337</v>
      </c>
      <c r="D5600" s="244">
        <v>107.42</v>
      </c>
    </row>
    <row r="5601" spans="1:4" x14ac:dyDescent="0.25">
      <c r="A5601" s="243">
        <v>101725</v>
      </c>
      <c r="B5601" s="242" t="s">
        <v>12491</v>
      </c>
      <c r="C5601" s="242" t="s">
        <v>337</v>
      </c>
      <c r="D5601" s="244">
        <v>193.98</v>
      </c>
    </row>
    <row r="5602" spans="1:4" x14ac:dyDescent="0.25">
      <c r="A5602" s="243">
        <v>101726</v>
      </c>
      <c r="B5602" s="242" t="s">
        <v>12492</v>
      </c>
      <c r="C5602" s="242" t="s">
        <v>337</v>
      </c>
      <c r="D5602" s="244">
        <v>135.02000000000001</v>
      </c>
    </row>
    <row r="5603" spans="1:4" x14ac:dyDescent="0.25">
      <c r="A5603" s="243">
        <v>101731</v>
      </c>
      <c r="B5603" s="242" t="s">
        <v>12493</v>
      </c>
      <c r="C5603" s="242" t="s">
        <v>337</v>
      </c>
      <c r="D5603" s="244">
        <v>223.1</v>
      </c>
    </row>
    <row r="5604" spans="1:4" x14ac:dyDescent="0.25">
      <c r="A5604" s="243">
        <v>101732</v>
      </c>
      <c r="B5604" s="242" t="s">
        <v>12494</v>
      </c>
      <c r="C5604" s="242" t="s">
        <v>337</v>
      </c>
      <c r="D5604" s="244">
        <v>68.16</v>
      </c>
    </row>
    <row r="5605" spans="1:4" x14ac:dyDescent="0.25">
      <c r="A5605" s="243">
        <v>101752</v>
      </c>
      <c r="B5605" s="242" t="s">
        <v>12495</v>
      </c>
      <c r="C5605" s="242" t="s">
        <v>337</v>
      </c>
      <c r="D5605" s="244">
        <v>35.909999999999997</v>
      </c>
    </row>
    <row r="5606" spans="1:4" x14ac:dyDescent="0.25">
      <c r="A5606" s="243">
        <v>101094</v>
      </c>
      <c r="B5606" s="242" t="s">
        <v>12496</v>
      </c>
      <c r="C5606" s="242" t="s">
        <v>187</v>
      </c>
      <c r="D5606" s="244">
        <v>132.86000000000001</v>
      </c>
    </row>
    <row r="5607" spans="1:4" x14ac:dyDescent="0.25">
      <c r="A5607" s="243">
        <v>101727</v>
      </c>
      <c r="B5607" s="242" t="s">
        <v>12497</v>
      </c>
      <c r="C5607" s="242" t="s">
        <v>337</v>
      </c>
      <c r="D5607" s="244">
        <v>155.59</v>
      </c>
    </row>
    <row r="5608" spans="1:4" x14ac:dyDescent="0.25">
      <c r="A5608" s="243">
        <v>101733</v>
      </c>
      <c r="B5608" s="242" t="s">
        <v>12498</v>
      </c>
      <c r="C5608" s="242" t="s">
        <v>337</v>
      </c>
      <c r="D5608" s="244">
        <v>208.69</v>
      </c>
    </row>
    <row r="5609" spans="1:4" x14ac:dyDescent="0.25">
      <c r="A5609" s="243">
        <v>101734</v>
      </c>
      <c r="B5609" s="242" t="s">
        <v>12499</v>
      </c>
      <c r="C5609" s="242" t="s">
        <v>337</v>
      </c>
      <c r="D5609" s="244">
        <v>320.47000000000003</v>
      </c>
    </row>
    <row r="5610" spans="1:4" x14ac:dyDescent="0.25">
      <c r="A5610" s="243">
        <v>101735</v>
      </c>
      <c r="B5610" s="242" t="s">
        <v>12500</v>
      </c>
      <c r="C5610" s="242" t="s">
        <v>337</v>
      </c>
      <c r="D5610" s="244">
        <v>328.58</v>
      </c>
    </row>
    <row r="5611" spans="1:4" x14ac:dyDescent="0.25">
      <c r="A5611" s="243">
        <v>101736</v>
      </c>
      <c r="B5611" s="242" t="s">
        <v>12501</v>
      </c>
      <c r="C5611" s="242" t="s">
        <v>337</v>
      </c>
      <c r="D5611" s="244">
        <v>69.92</v>
      </c>
    </row>
    <row r="5612" spans="1:4" x14ac:dyDescent="0.25">
      <c r="A5612" s="243">
        <v>101737</v>
      </c>
      <c r="B5612" s="242" t="s">
        <v>12502</v>
      </c>
      <c r="C5612" s="242" t="s">
        <v>337</v>
      </c>
      <c r="D5612" s="244">
        <v>85.96</v>
      </c>
    </row>
    <row r="5613" spans="1:4" x14ac:dyDescent="0.25">
      <c r="A5613" s="243">
        <v>101748</v>
      </c>
      <c r="B5613" s="242" t="s">
        <v>12503</v>
      </c>
      <c r="C5613" s="242" t="s">
        <v>337</v>
      </c>
      <c r="D5613" s="244">
        <v>2.35</v>
      </c>
    </row>
    <row r="5614" spans="1:4" x14ac:dyDescent="0.25">
      <c r="A5614" s="243">
        <v>101092</v>
      </c>
      <c r="B5614" s="242" t="s">
        <v>12504</v>
      </c>
      <c r="C5614" s="242" t="s">
        <v>337</v>
      </c>
      <c r="D5614" s="244">
        <v>303.11</v>
      </c>
    </row>
    <row r="5615" spans="1:4" x14ac:dyDescent="0.25">
      <c r="A5615" s="243">
        <v>101093</v>
      </c>
      <c r="B5615" s="242" t="s">
        <v>12505</v>
      </c>
      <c r="C5615" s="242" t="s">
        <v>337</v>
      </c>
      <c r="D5615" s="244">
        <v>475.58</v>
      </c>
    </row>
    <row r="5616" spans="1:4" x14ac:dyDescent="0.25">
      <c r="A5616" s="243">
        <v>98695</v>
      </c>
      <c r="B5616" s="242" t="s">
        <v>12506</v>
      </c>
      <c r="C5616" s="242" t="s">
        <v>187</v>
      </c>
      <c r="D5616" s="244">
        <v>80.66</v>
      </c>
    </row>
    <row r="5617" spans="1:4" x14ac:dyDescent="0.25">
      <c r="A5617" s="243">
        <v>98697</v>
      </c>
      <c r="B5617" s="242" t="s">
        <v>12507</v>
      </c>
      <c r="C5617" s="242" t="s">
        <v>187</v>
      </c>
      <c r="D5617" s="244">
        <v>53.84</v>
      </c>
    </row>
    <row r="5618" spans="1:4" x14ac:dyDescent="0.25">
      <c r="A5618" s="243">
        <v>101738</v>
      </c>
      <c r="B5618" s="242" t="s">
        <v>12508</v>
      </c>
      <c r="C5618" s="242" t="s">
        <v>187</v>
      </c>
      <c r="D5618" s="244">
        <v>22.23</v>
      </c>
    </row>
    <row r="5619" spans="1:4" x14ac:dyDescent="0.25">
      <c r="A5619" s="243">
        <v>101739</v>
      </c>
      <c r="B5619" s="242" t="s">
        <v>12509</v>
      </c>
      <c r="C5619" s="242" t="s">
        <v>187</v>
      </c>
      <c r="D5619" s="244">
        <v>24.58</v>
      </c>
    </row>
    <row r="5620" spans="1:4" x14ac:dyDescent="0.25">
      <c r="A5620" s="243">
        <v>88648</v>
      </c>
      <c r="B5620" s="242" t="s">
        <v>3480</v>
      </c>
      <c r="C5620" s="242" t="s">
        <v>187</v>
      </c>
      <c r="D5620" s="244">
        <v>5.23</v>
      </c>
    </row>
    <row r="5621" spans="1:4" x14ac:dyDescent="0.25">
      <c r="A5621" s="243">
        <v>88649</v>
      </c>
      <c r="B5621" s="242" t="s">
        <v>3481</v>
      </c>
      <c r="C5621" s="242" t="s">
        <v>187</v>
      </c>
      <c r="D5621" s="244">
        <v>5.9</v>
      </c>
    </row>
    <row r="5622" spans="1:4" x14ac:dyDescent="0.25">
      <c r="A5622" s="243">
        <v>88650</v>
      </c>
      <c r="B5622" s="242" t="s">
        <v>3482</v>
      </c>
      <c r="C5622" s="242" t="s">
        <v>187</v>
      </c>
      <c r="D5622" s="244">
        <v>11.25</v>
      </c>
    </row>
    <row r="5623" spans="1:4" x14ac:dyDescent="0.25">
      <c r="A5623" s="243">
        <v>96467</v>
      </c>
      <c r="B5623" s="242" t="s">
        <v>3483</v>
      </c>
      <c r="C5623" s="242" t="s">
        <v>187</v>
      </c>
      <c r="D5623" s="244">
        <v>4.76</v>
      </c>
    </row>
    <row r="5624" spans="1:4" x14ac:dyDescent="0.25">
      <c r="A5624" s="243">
        <v>101740</v>
      </c>
      <c r="B5624" s="242" t="s">
        <v>12510</v>
      </c>
      <c r="C5624" s="242" t="s">
        <v>187</v>
      </c>
      <c r="D5624" s="244">
        <v>33.11</v>
      </c>
    </row>
    <row r="5625" spans="1:4" x14ac:dyDescent="0.25">
      <c r="A5625" s="243">
        <v>101741</v>
      </c>
      <c r="B5625" s="242" t="s">
        <v>12511</v>
      </c>
      <c r="C5625" s="242" t="s">
        <v>187</v>
      </c>
      <c r="D5625" s="244">
        <v>15.76</v>
      </c>
    </row>
    <row r="5626" spans="1:4" x14ac:dyDescent="0.25">
      <c r="A5626" s="243">
        <v>94990</v>
      </c>
      <c r="B5626" s="242" t="s">
        <v>3484</v>
      </c>
      <c r="C5626" s="242" t="s">
        <v>1256</v>
      </c>
      <c r="D5626" s="244">
        <v>594.99</v>
      </c>
    </row>
    <row r="5627" spans="1:4" x14ac:dyDescent="0.25">
      <c r="A5627" s="243">
        <v>94991</v>
      </c>
      <c r="B5627" s="242" t="s">
        <v>3485</v>
      </c>
      <c r="C5627" s="242" t="s">
        <v>1256</v>
      </c>
      <c r="D5627" s="244">
        <v>601.86</v>
      </c>
    </row>
    <row r="5628" spans="1:4" x14ac:dyDescent="0.25">
      <c r="A5628" s="243">
        <v>94992</v>
      </c>
      <c r="B5628" s="242" t="s">
        <v>3486</v>
      </c>
      <c r="C5628" s="242" t="s">
        <v>337</v>
      </c>
      <c r="D5628" s="244">
        <v>92.68</v>
      </c>
    </row>
    <row r="5629" spans="1:4" x14ac:dyDescent="0.25">
      <c r="A5629" s="243">
        <v>94993</v>
      </c>
      <c r="B5629" s="242" t="s">
        <v>3487</v>
      </c>
      <c r="C5629" s="242" t="s">
        <v>337</v>
      </c>
      <c r="D5629" s="244">
        <v>93.1</v>
      </c>
    </row>
    <row r="5630" spans="1:4" x14ac:dyDescent="0.25">
      <c r="A5630" s="243">
        <v>94994</v>
      </c>
      <c r="B5630" s="242" t="s">
        <v>3488</v>
      </c>
      <c r="C5630" s="242" t="s">
        <v>337</v>
      </c>
      <c r="D5630" s="244">
        <v>105.07</v>
      </c>
    </row>
    <row r="5631" spans="1:4" x14ac:dyDescent="0.25">
      <c r="A5631" s="243">
        <v>94995</v>
      </c>
      <c r="B5631" s="242" t="s">
        <v>3489</v>
      </c>
      <c r="C5631" s="242" t="s">
        <v>337</v>
      </c>
      <c r="D5631" s="244">
        <v>105.62</v>
      </c>
    </row>
    <row r="5632" spans="1:4" x14ac:dyDescent="0.25">
      <c r="A5632" s="243">
        <v>94996</v>
      </c>
      <c r="B5632" s="242" t="s">
        <v>3490</v>
      </c>
      <c r="C5632" s="242" t="s">
        <v>337</v>
      </c>
      <c r="D5632" s="244">
        <v>117.16</v>
      </c>
    </row>
    <row r="5633" spans="1:4" x14ac:dyDescent="0.25">
      <c r="A5633" s="243">
        <v>94997</v>
      </c>
      <c r="B5633" s="242" t="s">
        <v>3491</v>
      </c>
      <c r="C5633" s="242" t="s">
        <v>337</v>
      </c>
      <c r="D5633" s="244">
        <v>117.84</v>
      </c>
    </row>
    <row r="5634" spans="1:4" x14ac:dyDescent="0.25">
      <c r="A5634" s="243">
        <v>94998</v>
      </c>
      <c r="B5634" s="242" t="s">
        <v>3492</v>
      </c>
      <c r="C5634" s="242" t="s">
        <v>337</v>
      </c>
      <c r="D5634" s="244">
        <v>129.69</v>
      </c>
    </row>
    <row r="5635" spans="1:4" x14ac:dyDescent="0.25">
      <c r="A5635" s="243">
        <v>94999</v>
      </c>
      <c r="B5635" s="242" t="s">
        <v>3493</v>
      </c>
      <c r="C5635" s="242" t="s">
        <v>337</v>
      </c>
      <c r="D5635" s="244">
        <v>130.5</v>
      </c>
    </row>
    <row r="5636" spans="1:4" x14ac:dyDescent="0.25">
      <c r="A5636" s="243">
        <v>101747</v>
      </c>
      <c r="B5636" s="242" t="s">
        <v>12512</v>
      </c>
      <c r="C5636" s="242" t="s">
        <v>337</v>
      </c>
      <c r="D5636" s="244">
        <v>63.38</v>
      </c>
    </row>
    <row r="5637" spans="1:4" x14ac:dyDescent="0.25">
      <c r="A5637" s="243">
        <v>101743</v>
      </c>
      <c r="B5637" s="242" t="s">
        <v>12513</v>
      </c>
      <c r="C5637" s="242" t="s">
        <v>337</v>
      </c>
      <c r="D5637" s="244">
        <v>142.76</v>
      </c>
    </row>
    <row r="5638" spans="1:4" x14ac:dyDescent="0.25">
      <c r="A5638" s="243">
        <v>101744</v>
      </c>
      <c r="B5638" s="242" t="s">
        <v>12514</v>
      </c>
      <c r="C5638" s="242" t="s">
        <v>337</v>
      </c>
      <c r="D5638" s="244">
        <v>113.8</v>
      </c>
    </row>
    <row r="5639" spans="1:4" x14ac:dyDescent="0.25">
      <c r="A5639" s="243">
        <v>101745</v>
      </c>
      <c r="B5639" s="242" t="s">
        <v>12515</v>
      </c>
      <c r="C5639" s="242" t="s">
        <v>337</v>
      </c>
      <c r="D5639" s="244">
        <v>139.81</v>
      </c>
    </row>
    <row r="5640" spans="1:4" x14ac:dyDescent="0.25">
      <c r="A5640" s="243">
        <v>87620</v>
      </c>
      <c r="B5640" s="242" t="s">
        <v>3494</v>
      </c>
      <c r="C5640" s="242" t="s">
        <v>337</v>
      </c>
      <c r="D5640" s="244">
        <v>27.67</v>
      </c>
    </row>
    <row r="5641" spans="1:4" x14ac:dyDescent="0.25">
      <c r="A5641" s="243">
        <v>87622</v>
      </c>
      <c r="B5641" s="242" t="s">
        <v>3495</v>
      </c>
      <c r="C5641" s="242" t="s">
        <v>337</v>
      </c>
      <c r="D5641" s="244">
        <v>30.33</v>
      </c>
    </row>
    <row r="5642" spans="1:4" x14ac:dyDescent="0.25">
      <c r="A5642" s="243">
        <v>87623</v>
      </c>
      <c r="B5642" s="242" t="s">
        <v>3496</v>
      </c>
      <c r="C5642" s="242" t="s">
        <v>337</v>
      </c>
      <c r="D5642" s="244">
        <v>71.64</v>
      </c>
    </row>
    <row r="5643" spans="1:4" x14ac:dyDescent="0.25">
      <c r="A5643" s="243">
        <v>87624</v>
      </c>
      <c r="B5643" s="242" t="s">
        <v>3497</v>
      </c>
      <c r="C5643" s="242" t="s">
        <v>337</v>
      </c>
      <c r="D5643" s="244">
        <v>76.58</v>
      </c>
    </row>
    <row r="5644" spans="1:4" x14ac:dyDescent="0.25">
      <c r="A5644" s="243">
        <v>87630</v>
      </c>
      <c r="B5644" s="242" t="s">
        <v>3498</v>
      </c>
      <c r="C5644" s="242" t="s">
        <v>337</v>
      </c>
      <c r="D5644" s="244">
        <v>34.22</v>
      </c>
    </row>
    <row r="5645" spans="1:4" x14ac:dyDescent="0.25">
      <c r="A5645" s="243">
        <v>87632</v>
      </c>
      <c r="B5645" s="242" t="s">
        <v>3499</v>
      </c>
      <c r="C5645" s="242" t="s">
        <v>337</v>
      </c>
      <c r="D5645" s="244">
        <v>37.92</v>
      </c>
    </row>
    <row r="5646" spans="1:4" x14ac:dyDescent="0.25">
      <c r="A5646" s="243">
        <v>87633</v>
      </c>
      <c r="B5646" s="242" t="s">
        <v>3500</v>
      </c>
      <c r="C5646" s="242" t="s">
        <v>337</v>
      </c>
      <c r="D5646" s="244">
        <v>95.36</v>
      </c>
    </row>
    <row r="5647" spans="1:4" x14ac:dyDescent="0.25">
      <c r="A5647" s="243">
        <v>87634</v>
      </c>
      <c r="B5647" s="242" t="s">
        <v>3501</v>
      </c>
      <c r="C5647" s="242" t="s">
        <v>337</v>
      </c>
      <c r="D5647" s="244">
        <v>102.23</v>
      </c>
    </row>
    <row r="5648" spans="1:4" x14ac:dyDescent="0.25">
      <c r="A5648" s="243">
        <v>87640</v>
      </c>
      <c r="B5648" s="242" t="s">
        <v>3502</v>
      </c>
      <c r="C5648" s="242" t="s">
        <v>337</v>
      </c>
      <c r="D5648" s="244">
        <v>39.51</v>
      </c>
    </row>
    <row r="5649" spans="1:4" x14ac:dyDescent="0.25">
      <c r="A5649" s="243">
        <v>87642</v>
      </c>
      <c r="B5649" s="242" t="s">
        <v>3503</v>
      </c>
      <c r="C5649" s="242" t="s">
        <v>337</v>
      </c>
      <c r="D5649" s="244">
        <v>44.06</v>
      </c>
    </row>
    <row r="5650" spans="1:4" x14ac:dyDescent="0.25">
      <c r="A5650" s="243">
        <v>87643</v>
      </c>
      <c r="B5650" s="242" t="s">
        <v>3504</v>
      </c>
      <c r="C5650" s="242" t="s">
        <v>337</v>
      </c>
      <c r="D5650" s="244">
        <v>114.7</v>
      </c>
    </row>
    <row r="5651" spans="1:4" x14ac:dyDescent="0.25">
      <c r="A5651" s="243">
        <v>87644</v>
      </c>
      <c r="B5651" s="242" t="s">
        <v>3505</v>
      </c>
      <c r="C5651" s="242" t="s">
        <v>337</v>
      </c>
      <c r="D5651" s="244">
        <v>123.14</v>
      </c>
    </row>
    <row r="5652" spans="1:4" x14ac:dyDescent="0.25">
      <c r="A5652" s="243">
        <v>87680</v>
      </c>
      <c r="B5652" s="242" t="s">
        <v>3506</v>
      </c>
      <c r="C5652" s="242" t="s">
        <v>337</v>
      </c>
      <c r="D5652" s="244">
        <v>31.51</v>
      </c>
    </row>
    <row r="5653" spans="1:4" x14ac:dyDescent="0.25">
      <c r="A5653" s="243">
        <v>87682</v>
      </c>
      <c r="B5653" s="242" t="s">
        <v>3507</v>
      </c>
      <c r="C5653" s="242" t="s">
        <v>337</v>
      </c>
      <c r="D5653" s="244">
        <v>36.06</v>
      </c>
    </row>
    <row r="5654" spans="1:4" x14ac:dyDescent="0.25">
      <c r="A5654" s="243">
        <v>87683</v>
      </c>
      <c r="B5654" s="242" t="s">
        <v>3508</v>
      </c>
      <c r="C5654" s="242" t="s">
        <v>337</v>
      </c>
      <c r="D5654" s="244">
        <v>106.7</v>
      </c>
    </row>
    <row r="5655" spans="1:4" x14ac:dyDescent="0.25">
      <c r="A5655" s="243">
        <v>87684</v>
      </c>
      <c r="B5655" s="242" t="s">
        <v>3509</v>
      </c>
      <c r="C5655" s="242" t="s">
        <v>337</v>
      </c>
      <c r="D5655" s="244">
        <v>115.14</v>
      </c>
    </row>
    <row r="5656" spans="1:4" x14ac:dyDescent="0.25">
      <c r="A5656" s="243">
        <v>87690</v>
      </c>
      <c r="B5656" s="242" t="s">
        <v>3510</v>
      </c>
      <c r="C5656" s="242" t="s">
        <v>337</v>
      </c>
      <c r="D5656" s="244">
        <v>36.53</v>
      </c>
    </row>
    <row r="5657" spans="1:4" x14ac:dyDescent="0.25">
      <c r="A5657" s="243">
        <v>87692</v>
      </c>
      <c r="B5657" s="242" t="s">
        <v>3511</v>
      </c>
      <c r="C5657" s="242" t="s">
        <v>337</v>
      </c>
      <c r="D5657" s="244">
        <v>41.74</v>
      </c>
    </row>
    <row r="5658" spans="1:4" x14ac:dyDescent="0.25">
      <c r="A5658" s="243">
        <v>87693</v>
      </c>
      <c r="B5658" s="242" t="s">
        <v>3512</v>
      </c>
      <c r="C5658" s="242" t="s">
        <v>337</v>
      </c>
      <c r="D5658" s="244">
        <v>122.64</v>
      </c>
    </row>
    <row r="5659" spans="1:4" x14ac:dyDescent="0.25">
      <c r="A5659" s="243">
        <v>87694</v>
      </c>
      <c r="B5659" s="242" t="s">
        <v>3513</v>
      </c>
      <c r="C5659" s="242" t="s">
        <v>337</v>
      </c>
      <c r="D5659" s="244">
        <v>132.31</v>
      </c>
    </row>
    <row r="5660" spans="1:4" x14ac:dyDescent="0.25">
      <c r="A5660" s="243">
        <v>87700</v>
      </c>
      <c r="B5660" s="242" t="s">
        <v>3514</v>
      </c>
      <c r="C5660" s="242" t="s">
        <v>337</v>
      </c>
      <c r="D5660" s="244">
        <v>39.5</v>
      </c>
    </row>
    <row r="5661" spans="1:4" x14ac:dyDescent="0.25">
      <c r="A5661" s="243">
        <v>87702</v>
      </c>
      <c r="B5661" s="242" t="s">
        <v>3515</v>
      </c>
      <c r="C5661" s="242" t="s">
        <v>337</v>
      </c>
      <c r="D5661" s="244">
        <v>45.18</v>
      </c>
    </row>
    <row r="5662" spans="1:4" x14ac:dyDescent="0.25">
      <c r="A5662" s="243">
        <v>87703</v>
      </c>
      <c r="B5662" s="242" t="s">
        <v>3516</v>
      </c>
      <c r="C5662" s="242" t="s">
        <v>337</v>
      </c>
      <c r="D5662" s="244">
        <v>133.27000000000001</v>
      </c>
    </row>
    <row r="5663" spans="1:4" x14ac:dyDescent="0.25">
      <c r="A5663" s="243">
        <v>87704</v>
      </c>
      <c r="B5663" s="242" t="s">
        <v>3517</v>
      </c>
      <c r="C5663" s="242" t="s">
        <v>337</v>
      </c>
      <c r="D5663" s="244">
        <v>143.81</v>
      </c>
    </row>
    <row r="5664" spans="1:4" x14ac:dyDescent="0.25">
      <c r="A5664" s="243">
        <v>87735</v>
      </c>
      <c r="B5664" s="242" t="s">
        <v>3518</v>
      </c>
      <c r="C5664" s="242" t="s">
        <v>337</v>
      </c>
      <c r="D5664" s="244">
        <v>35.07</v>
      </c>
    </row>
    <row r="5665" spans="1:4" x14ac:dyDescent="0.25">
      <c r="A5665" s="243">
        <v>87737</v>
      </c>
      <c r="B5665" s="242" t="s">
        <v>3519</v>
      </c>
      <c r="C5665" s="242" t="s">
        <v>337</v>
      </c>
      <c r="D5665" s="244">
        <v>37.729999999999997</v>
      </c>
    </row>
    <row r="5666" spans="1:4" x14ac:dyDescent="0.25">
      <c r="A5666" s="243">
        <v>87738</v>
      </c>
      <c r="B5666" s="242" t="s">
        <v>3520</v>
      </c>
      <c r="C5666" s="242" t="s">
        <v>337</v>
      </c>
      <c r="D5666" s="244">
        <v>79.040000000000006</v>
      </c>
    </row>
    <row r="5667" spans="1:4" x14ac:dyDescent="0.25">
      <c r="A5667" s="243">
        <v>87739</v>
      </c>
      <c r="B5667" s="242" t="s">
        <v>3521</v>
      </c>
      <c r="C5667" s="242" t="s">
        <v>337</v>
      </c>
      <c r="D5667" s="244">
        <v>83.98</v>
      </c>
    </row>
    <row r="5668" spans="1:4" x14ac:dyDescent="0.25">
      <c r="A5668" s="243">
        <v>87745</v>
      </c>
      <c r="B5668" s="242" t="s">
        <v>3522</v>
      </c>
      <c r="C5668" s="242" t="s">
        <v>337</v>
      </c>
      <c r="D5668" s="244">
        <v>41.62</v>
      </c>
    </row>
    <row r="5669" spans="1:4" x14ac:dyDescent="0.25">
      <c r="A5669" s="243">
        <v>87747</v>
      </c>
      <c r="B5669" s="242" t="s">
        <v>3523</v>
      </c>
      <c r="C5669" s="242" t="s">
        <v>337</v>
      </c>
      <c r="D5669" s="244">
        <v>45.32</v>
      </c>
    </row>
    <row r="5670" spans="1:4" x14ac:dyDescent="0.25">
      <c r="A5670" s="243">
        <v>87748</v>
      </c>
      <c r="B5670" s="242" t="s">
        <v>3524</v>
      </c>
      <c r="C5670" s="242" t="s">
        <v>337</v>
      </c>
      <c r="D5670" s="244">
        <v>102.76</v>
      </c>
    </row>
    <row r="5671" spans="1:4" x14ac:dyDescent="0.25">
      <c r="A5671" s="243">
        <v>87749</v>
      </c>
      <c r="B5671" s="242" t="s">
        <v>3525</v>
      </c>
      <c r="C5671" s="242" t="s">
        <v>337</v>
      </c>
      <c r="D5671" s="244">
        <v>109.63</v>
      </c>
    </row>
    <row r="5672" spans="1:4" x14ac:dyDescent="0.25">
      <c r="A5672" s="243">
        <v>87755</v>
      </c>
      <c r="B5672" s="242" t="s">
        <v>3526</v>
      </c>
      <c r="C5672" s="242" t="s">
        <v>337</v>
      </c>
      <c r="D5672" s="244">
        <v>36.409999999999997</v>
      </c>
    </row>
    <row r="5673" spans="1:4" x14ac:dyDescent="0.25">
      <c r="A5673" s="243">
        <v>87757</v>
      </c>
      <c r="B5673" s="242" t="s">
        <v>3527</v>
      </c>
      <c r="C5673" s="242" t="s">
        <v>337</v>
      </c>
      <c r="D5673" s="244">
        <v>40.11</v>
      </c>
    </row>
    <row r="5674" spans="1:4" x14ac:dyDescent="0.25">
      <c r="A5674" s="243">
        <v>87758</v>
      </c>
      <c r="B5674" s="242" t="s">
        <v>3528</v>
      </c>
      <c r="C5674" s="242" t="s">
        <v>337</v>
      </c>
      <c r="D5674" s="244">
        <v>97.55</v>
      </c>
    </row>
    <row r="5675" spans="1:4" x14ac:dyDescent="0.25">
      <c r="A5675" s="243">
        <v>87759</v>
      </c>
      <c r="B5675" s="242" t="s">
        <v>3529</v>
      </c>
      <c r="C5675" s="242" t="s">
        <v>337</v>
      </c>
      <c r="D5675" s="244">
        <v>104.42</v>
      </c>
    </row>
    <row r="5676" spans="1:4" x14ac:dyDescent="0.25">
      <c r="A5676" s="243">
        <v>87765</v>
      </c>
      <c r="B5676" s="242" t="s">
        <v>3530</v>
      </c>
      <c r="C5676" s="242" t="s">
        <v>337</v>
      </c>
      <c r="D5676" s="244">
        <v>41.7</v>
      </c>
    </row>
    <row r="5677" spans="1:4" x14ac:dyDescent="0.25">
      <c r="A5677" s="243">
        <v>87767</v>
      </c>
      <c r="B5677" s="242" t="s">
        <v>3531</v>
      </c>
      <c r="C5677" s="242" t="s">
        <v>337</v>
      </c>
      <c r="D5677" s="244">
        <v>46.25</v>
      </c>
    </row>
    <row r="5678" spans="1:4" x14ac:dyDescent="0.25">
      <c r="A5678" s="243">
        <v>87768</v>
      </c>
      <c r="B5678" s="242" t="s">
        <v>3532</v>
      </c>
      <c r="C5678" s="242" t="s">
        <v>337</v>
      </c>
      <c r="D5678" s="244">
        <v>116.89</v>
      </c>
    </row>
    <row r="5679" spans="1:4" x14ac:dyDescent="0.25">
      <c r="A5679" s="243">
        <v>87769</v>
      </c>
      <c r="B5679" s="242" t="s">
        <v>3533</v>
      </c>
      <c r="C5679" s="242" t="s">
        <v>337</v>
      </c>
      <c r="D5679" s="244">
        <v>125.33</v>
      </c>
    </row>
    <row r="5680" spans="1:4" x14ac:dyDescent="0.25">
      <c r="A5680" s="243">
        <v>88470</v>
      </c>
      <c r="B5680" s="242" t="s">
        <v>3534</v>
      </c>
      <c r="C5680" s="242" t="s">
        <v>337</v>
      </c>
      <c r="D5680" s="244">
        <v>23.15</v>
      </c>
    </row>
    <row r="5681" spans="1:4" x14ac:dyDescent="0.25">
      <c r="A5681" s="243">
        <v>88471</v>
      </c>
      <c r="B5681" s="242" t="s">
        <v>3535</v>
      </c>
      <c r="C5681" s="242" t="s">
        <v>337</v>
      </c>
      <c r="D5681" s="244">
        <v>28.58</v>
      </c>
    </row>
    <row r="5682" spans="1:4" x14ac:dyDescent="0.25">
      <c r="A5682" s="243">
        <v>88472</v>
      </c>
      <c r="B5682" s="242" t="s">
        <v>3536</v>
      </c>
      <c r="C5682" s="242" t="s">
        <v>337</v>
      </c>
      <c r="D5682" s="244">
        <v>32.840000000000003</v>
      </c>
    </row>
    <row r="5683" spans="1:4" x14ac:dyDescent="0.25">
      <c r="A5683" s="243">
        <v>88476</v>
      </c>
      <c r="B5683" s="242" t="s">
        <v>3537</v>
      </c>
      <c r="C5683" s="242" t="s">
        <v>337</v>
      </c>
      <c r="D5683" s="244">
        <v>19.43</v>
      </c>
    </row>
    <row r="5684" spans="1:4" x14ac:dyDescent="0.25">
      <c r="A5684" s="243">
        <v>88477</v>
      </c>
      <c r="B5684" s="242" t="s">
        <v>3538</v>
      </c>
      <c r="C5684" s="242" t="s">
        <v>337</v>
      </c>
      <c r="D5684" s="244">
        <v>26.35</v>
      </c>
    </row>
    <row r="5685" spans="1:4" x14ac:dyDescent="0.25">
      <c r="A5685" s="243">
        <v>88478</v>
      </c>
      <c r="B5685" s="242" t="s">
        <v>3539</v>
      </c>
      <c r="C5685" s="242" t="s">
        <v>337</v>
      </c>
      <c r="D5685" s="244">
        <v>31.97</v>
      </c>
    </row>
    <row r="5686" spans="1:4" x14ac:dyDescent="0.25">
      <c r="A5686" s="243">
        <v>90900</v>
      </c>
      <c r="B5686" s="242" t="s">
        <v>3540</v>
      </c>
      <c r="C5686" s="242" t="s">
        <v>337</v>
      </c>
      <c r="D5686" s="244">
        <v>66.150000000000006</v>
      </c>
    </row>
    <row r="5687" spans="1:4" x14ac:dyDescent="0.25">
      <c r="A5687" s="243">
        <v>90902</v>
      </c>
      <c r="B5687" s="242" t="s">
        <v>3541</v>
      </c>
      <c r="C5687" s="242" t="s">
        <v>337</v>
      </c>
      <c r="D5687" s="244">
        <v>71.36</v>
      </c>
    </row>
    <row r="5688" spans="1:4" x14ac:dyDescent="0.25">
      <c r="A5688" s="243">
        <v>90903</v>
      </c>
      <c r="B5688" s="242" t="s">
        <v>3542</v>
      </c>
      <c r="C5688" s="242" t="s">
        <v>337</v>
      </c>
      <c r="D5688" s="244">
        <v>152.26</v>
      </c>
    </row>
    <row r="5689" spans="1:4" x14ac:dyDescent="0.25">
      <c r="A5689" s="243">
        <v>90904</v>
      </c>
      <c r="B5689" s="242" t="s">
        <v>3543</v>
      </c>
      <c r="C5689" s="242" t="s">
        <v>337</v>
      </c>
      <c r="D5689" s="244">
        <v>161.93</v>
      </c>
    </row>
    <row r="5690" spans="1:4" x14ac:dyDescent="0.25">
      <c r="A5690" s="243">
        <v>90910</v>
      </c>
      <c r="B5690" s="242" t="s">
        <v>3544</v>
      </c>
      <c r="C5690" s="242" t="s">
        <v>337</v>
      </c>
      <c r="D5690" s="244">
        <v>69.790000000000006</v>
      </c>
    </row>
    <row r="5691" spans="1:4" x14ac:dyDescent="0.25">
      <c r="A5691" s="243">
        <v>90912</v>
      </c>
      <c r="B5691" s="242" t="s">
        <v>3545</v>
      </c>
      <c r="C5691" s="242" t="s">
        <v>337</v>
      </c>
      <c r="D5691" s="244">
        <v>75.47</v>
      </c>
    </row>
    <row r="5692" spans="1:4" x14ac:dyDescent="0.25">
      <c r="A5692" s="243">
        <v>90913</v>
      </c>
      <c r="B5692" s="242" t="s">
        <v>3546</v>
      </c>
      <c r="C5692" s="242" t="s">
        <v>337</v>
      </c>
      <c r="D5692" s="244">
        <v>163.56</v>
      </c>
    </row>
    <row r="5693" spans="1:4" x14ac:dyDescent="0.25">
      <c r="A5693" s="243">
        <v>90914</v>
      </c>
      <c r="B5693" s="242" t="s">
        <v>3547</v>
      </c>
      <c r="C5693" s="242" t="s">
        <v>337</v>
      </c>
      <c r="D5693" s="244">
        <v>174.1</v>
      </c>
    </row>
    <row r="5694" spans="1:4" x14ac:dyDescent="0.25">
      <c r="A5694" s="243">
        <v>90920</v>
      </c>
      <c r="B5694" s="242" t="s">
        <v>3548</v>
      </c>
      <c r="C5694" s="242" t="s">
        <v>337</v>
      </c>
      <c r="D5694" s="244">
        <v>76.53</v>
      </c>
    </row>
    <row r="5695" spans="1:4" x14ac:dyDescent="0.25">
      <c r="A5695" s="243">
        <v>90922</v>
      </c>
      <c r="B5695" s="242" t="s">
        <v>3549</v>
      </c>
      <c r="C5695" s="242" t="s">
        <v>337</v>
      </c>
      <c r="D5695" s="244">
        <v>83.05</v>
      </c>
    </row>
    <row r="5696" spans="1:4" x14ac:dyDescent="0.25">
      <c r="A5696" s="243">
        <v>90923</v>
      </c>
      <c r="B5696" s="242" t="s">
        <v>3550</v>
      </c>
      <c r="C5696" s="242" t="s">
        <v>337</v>
      </c>
      <c r="D5696" s="244">
        <v>184.34</v>
      </c>
    </row>
    <row r="5697" spans="1:4" x14ac:dyDescent="0.25">
      <c r="A5697" s="243">
        <v>90924</v>
      </c>
      <c r="B5697" s="242" t="s">
        <v>3551</v>
      </c>
      <c r="C5697" s="242" t="s">
        <v>337</v>
      </c>
      <c r="D5697" s="244">
        <v>196.45</v>
      </c>
    </row>
    <row r="5698" spans="1:4" x14ac:dyDescent="0.25">
      <c r="A5698" s="243">
        <v>90930</v>
      </c>
      <c r="B5698" s="242" t="s">
        <v>3552</v>
      </c>
      <c r="C5698" s="242" t="s">
        <v>337</v>
      </c>
      <c r="D5698" s="244">
        <v>61.22</v>
      </c>
    </row>
    <row r="5699" spans="1:4" x14ac:dyDescent="0.25">
      <c r="A5699" s="243">
        <v>90932</v>
      </c>
      <c r="B5699" s="242" t="s">
        <v>3553</v>
      </c>
      <c r="C5699" s="242" t="s">
        <v>337</v>
      </c>
      <c r="D5699" s="244">
        <v>66.430000000000007</v>
      </c>
    </row>
    <row r="5700" spans="1:4" x14ac:dyDescent="0.25">
      <c r="A5700" s="243">
        <v>90933</v>
      </c>
      <c r="B5700" s="242" t="s">
        <v>3554</v>
      </c>
      <c r="C5700" s="242" t="s">
        <v>337</v>
      </c>
      <c r="D5700" s="244">
        <v>147.33000000000001</v>
      </c>
    </row>
    <row r="5701" spans="1:4" x14ac:dyDescent="0.25">
      <c r="A5701" s="243">
        <v>90934</v>
      </c>
      <c r="B5701" s="242" t="s">
        <v>3555</v>
      </c>
      <c r="C5701" s="242" t="s">
        <v>337</v>
      </c>
      <c r="D5701" s="244">
        <v>157</v>
      </c>
    </row>
    <row r="5702" spans="1:4" x14ac:dyDescent="0.25">
      <c r="A5702" s="243">
        <v>90940</v>
      </c>
      <c r="B5702" s="242" t="s">
        <v>3556</v>
      </c>
      <c r="C5702" s="242" t="s">
        <v>337</v>
      </c>
      <c r="D5702" s="244">
        <v>64.88</v>
      </c>
    </row>
    <row r="5703" spans="1:4" x14ac:dyDescent="0.25">
      <c r="A5703" s="243">
        <v>90942</v>
      </c>
      <c r="B5703" s="242" t="s">
        <v>3557</v>
      </c>
      <c r="C5703" s="242" t="s">
        <v>337</v>
      </c>
      <c r="D5703" s="244">
        <v>70.56</v>
      </c>
    </row>
    <row r="5704" spans="1:4" x14ac:dyDescent="0.25">
      <c r="A5704" s="243">
        <v>90943</v>
      </c>
      <c r="B5704" s="242" t="s">
        <v>3558</v>
      </c>
      <c r="C5704" s="242" t="s">
        <v>337</v>
      </c>
      <c r="D5704" s="244">
        <v>158.65</v>
      </c>
    </row>
    <row r="5705" spans="1:4" x14ac:dyDescent="0.25">
      <c r="A5705" s="243">
        <v>90944</v>
      </c>
      <c r="B5705" s="242" t="s">
        <v>3559</v>
      </c>
      <c r="C5705" s="242" t="s">
        <v>337</v>
      </c>
      <c r="D5705" s="244">
        <v>169.19</v>
      </c>
    </row>
    <row r="5706" spans="1:4" x14ac:dyDescent="0.25">
      <c r="A5706" s="243">
        <v>90950</v>
      </c>
      <c r="B5706" s="242" t="s">
        <v>3560</v>
      </c>
      <c r="C5706" s="242" t="s">
        <v>337</v>
      </c>
      <c r="D5706" s="244">
        <v>71.58</v>
      </c>
    </row>
    <row r="5707" spans="1:4" x14ac:dyDescent="0.25">
      <c r="A5707" s="243">
        <v>90952</v>
      </c>
      <c r="B5707" s="242" t="s">
        <v>3561</v>
      </c>
      <c r="C5707" s="242" t="s">
        <v>337</v>
      </c>
      <c r="D5707" s="244">
        <v>78.099999999999994</v>
      </c>
    </row>
    <row r="5708" spans="1:4" x14ac:dyDescent="0.25">
      <c r="A5708" s="243">
        <v>90953</v>
      </c>
      <c r="B5708" s="242" t="s">
        <v>3562</v>
      </c>
      <c r="C5708" s="242" t="s">
        <v>337</v>
      </c>
      <c r="D5708" s="244">
        <v>179.39</v>
      </c>
    </row>
    <row r="5709" spans="1:4" x14ac:dyDescent="0.25">
      <c r="A5709" s="243">
        <v>90954</v>
      </c>
      <c r="B5709" s="242" t="s">
        <v>3563</v>
      </c>
      <c r="C5709" s="242" t="s">
        <v>337</v>
      </c>
      <c r="D5709" s="244">
        <v>191.5</v>
      </c>
    </row>
    <row r="5710" spans="1:4" x14ac:dyDescent="0.25">
      <c r="A5710" s="243">
        <v>94438</v>
      </c>
      <c r="B5710" s="242" t="s">
        <v>3564</v>
      </c>
      <c r="C5710" s="242" t="s">
        <v>337</v>
      </c>
      <c r="D5710" s="244">
        <v>36.03</v>
      </c>
    </row>
    <row r="5711" spans="1:4" x14ac:dyDescent="0.25">
      <c r="A5711" s="243">
        <v>94439</v>
      </c>
      <c r="B5711" s="242" t="s">
        <v>3565</v>
      </c>
      <c r="C5711" s="242" t="s">
        <v>337</v>
      </c>
      <c r="D5711" s="244">
        <v>40.270000000000003</v>
      </c>
    </row>
    <row r="5712" spans="1:4" x14ac:dyDescent="0.25">
      <c r="A5712" s="243">
        <v>94779</v>
      </c>
      <c r="B5712" s="242" t="s">
        <v>3566</v>
      </c>
      <c r="C5712" s="242" t="s">
        <v>337</v>
      </c>
      <c r="D5712" s="244">
        <v>35.270000000000003</v>
      </c>
    </row>
    <row r="5713" spans="1:4" x14ac:dyDescent="0.25">
      <c r="A5713" s="243">
        <v>94782</v>
      </c>
      <c r="B5713" s="242" t="s">
        <v>3567</v>
      </c>
      <c r="C5713" s="242" t="s">
        <v>337</v>
      </c>
      <c r="D5713" s="244">
        <v>39.979999999999997</v>
      </c>
    </row>
    <row r="5714" spans="1:4" x14ac:dyDescent="0.25">
      <c r="A5714" s="243">
        <v>101742</v>
      </c>
      <c r="B5714" s="242" t="s">
        <v>12516</v>
      </c>
      <c r="C5714" s="242" t="s">
        <v>187</v>
      </c>
      <c r="D5714" s="244">
        <v>44.27</v>
      </c>
    </row>
    <row r="5715" spans="1:4" x14ac:dyDescent="0.25">
      <c r="A5715" s="243">
        <v>87871</v>
      </c>
      <c r="B5715" s="242" t="s">
        <v>3568</v>
      </c>
      <c r="C5715" s="242" t="s">
        <v>337</v>
      </c>
      <c r="D5715" s="244">
        <v>13.53</v>
      </c>
    </row>
    <row r="5716" spans="1:4" x14ac:dyDescent="0.25">
      <c r="A5716" s="243">
        <v>87872</v>
      </c>
      <c r="B5716" s="242" t="s">
        <v>3569</v>
      </c>
      <c r="C5716" s="242" t="s">
        <v>337</v>
      </c>
      <c r="D5716" s="244">
        <v>12.97</v>
      </c>
    </row>
    <row r="5717" spans="1:4" x14ac:dyDescent="0.25">
      <c r="A5717" s="243">
        <v>87873</v>
      </c>
      <c r="B5717" s="242" t="s">
        <v>3570</v>
      </c>
      <c r="C5717" s="242" t="s">
        <v>337</v>
      </c>
      <c r="D5717" s="244">
        <v>5.23</v>
      </c>
    </row>
    <row r="5718" spans="1:4" x14ac:dyDescent="0.25">
      <c r="A5718" s="243">
        <v>87874</v>
      </c>
      <c r="B5718" s="242" t="s">
        <v>3571</v>
      </c>
      <c r="C5718" s="242" t="s">
        <v>337</v>
      </c>
      <c r="D5718" s="244">
        <v>5.1100000000000003</v>
      </c>
    </row>
    <row r="5719" spans="1:4" x14ac:dyDescent="0.25">
      <c r="A5719" s="243">
        <v>87876</v>
      </c>
      <c r="B5719" s="242" t="s">
        <v>3572</v>
      </c>
      <c r="C5719" s="242" t="s">
        <v>337</v>
      </c>
      <c r="D5719" s="244">
        <v>8.7799999999999994</v>
      </c>
    </row>
    <row r="5720" spans="1:4" x14ac:dyDescent="0.25">
      <c r="A5720" s="243">
        <v>87877</v>
      </c>
      <c r="B5720" s="242" t="s">
        <v>3573</v>
      </c>
      <c r="C5720" s="242" t="s">
        <v>337</v>
      </c>
      <c r="D5720" s="244">
        <v>8.49</v>
      </c>
    </row>
    <row r="5721" spans="1:4" x14ac:dyDescent="0.25">
      <c r="A5721" s="243">
        <v>87878</v>
      </c>
      <c r="B5721" s="242" t="s">
        <v>3574</v>
      </c>
      <c r="C5721" s="242" t="s">
        <v>337</v>
      </c>
      <c r="D5721" s="244">
        <v>3.4</v>
      </c>
    </row>
    <row r="5722" spans="1:4" x14ac:dyDescent="0.25">
      <c r="A5722" s="243">
        <v>87879</v>
      </c>
      <c r="B5722" s="242" t="s">
        <v>3575</v>
      </c>
      <c r="C5722" s="242" t="s">
        <v>337</v>
      </c>
      <c r="D5722" s="244">
        <v>3.01</v>
      </c>
    </row>
    <row r="5723" spans="1:4" x14ac:dyDescent="0.25">
      <c r="A5723" s="243">
        <v>87881</v>
      </c>
      <c r="B5723" s="242" t="s">
        <v>3576</v>
      </c>
      <c r="C5723" s="242" t="s">
        <v>337</v>
      </c>
      <c r="D5723" s="244">
        <v>5.16</v>
      </c>
    </row>
    <row r="5724" spans="1:4" x14ac:dyDescent="0.25">
      <c r="A5724" s="243">
        <v>87882</v>
      </c>
      <c r="B5724" s="242" t="s">
        <v>3577</v>
      </c>
      <c r="C5724" s="242" t="s">
        <v>337</v>
      </c>
      <c r="D5724" s="244">
        <v>5.04</v>
      </c>
    </row>
    <row r="5725" spans="1:4" x14ac:dyDescent="0.25">
      <c r="A5725" s="243">
        <v>87884</v>
      </c>
      <c r="B5725" s="242" t="s">
        <v>3578</v>
      </c>
      <c r="C5725" s="242" t="s">
        <v>337</v>
      </c>
      <c r="D5725" s="244">
        <v>8.7100000000000009</v>
      </c>
    </row>
    <row r="5726" spans="1:4" x14ac:dyDescent="0.25">
      <c r="A5726" s="243">
        <v>87885</v>
      </c>
      <c r="B5726" s="242" t="s">
        <v>3579</v>
      </c>
      <c r="C5726" s="242" t="s">
        <v>337</v>
      </c>
      <c r="D5726" s="244">
        <v>8.42</v>
      </c>
    </row>
    <row r="5727" spans="1:4" x14ac:dyDescent="0.25">
      <c r="A5727" s="243">
        <v>87886</v>
      </c>
      <c r="B5727" s="242" t="s">
        <v>3580</v>
      </c>
      <c r="C5727" s="242" t="s">
        <v>337</v>
      </c>
      <c r="D5727" s="244">
        <v>18.16</v>
      </c>
    </row>
    <row r="5728" spans="1:4" x14ac:dyDescent="0.25">
      <c r="A5728" s="243">
        <v>87887</v>
      </c>
      <c r="B5728" s="242" t="s">
        <v>3581</v>
      </c>
      <c r="C5728" s="242" t="s">
        <v>337</v>
      </c>
      <c r="D5728" s="244">
        <v>17.600000000000001</v>
      </c>
    </row>
    <row r="5729" spans="1:4" x14ac:dyDescent="0.25">
      <c r="A5729" s="243">
        <v>87888</v>
      </c>
      <c r="B5729" s="242" t="s">
        <v>3582</v>
      </c>
      <c r="C5729" s="242" t="s">
        <v>337</v>
      </c>
      <c r="D5729" s="244">
        <v>6.22</v>
      </c>
    </row>
    <row r="5730" spans="1:4" x14ac:dyDescent="0.25">
      <c r="A5730" s="243">
        <v>87889</v>
      </c>
      <c r="B5730" s="242" t="s">
        <v>3583</v>
      </c>
      <c r="C5730" s="242" t="s">
        <v>337</v>
      </c>
      <c r="D5730" s="244">
        <v>6.1</v>
      </c>
    </row>
    <row r="5731" spans="1:4" x14ac:dyDescent="0.25">
      <c r="A5731" s="243">
        <v>87891</v>
      </c>
      <c r="B5731" s="242" t="s">
        <v>3584</v>
      </c>
      <c r="C5731" s="242" t="s">
        <v>337</v>
      </c>
      <c r="D5731" s="244">
        <v>9.77</v>
      </c>
    </row>
    <row r="5732" spans="1:4" x14ac:dyDescent="0.25">
      <c r="A5732" s="243">
        <v>87892</v>
      </c>
      <c r="B5732" s="242" t="s">
        <v>3585</v>
      </c>
      <c r="C5732" s="242" t="s">
        <v>337</v>
      </c>
      <c r="D5732" s="244">
        <v>9.48</v>
      </c>
    </row>
    <row r="5733" spans="1:4" x14ac:dyDescent="0.25">
      <c r="A5733" s="243">
        <v>87893</v>
      </c>
      <c r="B5733" s="242" t="s">
        <v>3586</v>
      </c>
      <c r="C5733" s="242" t="s">
        <v>337</v>
      </c>
      <c r="D5733" s="244">
        <v>5.13</v>
      </c>
    </row>
    <row r="5734" spans="1:4" x14ac:dyDescent="0.25">
      <c r="A5734" s="243">
        <v>87894</v>
      </c>
      <c r="B5734" s="242" t="s">
        <v>3587</v>
      </c>
      <c r="C5734" s="242" t="s">
        <v>337</v>
      </c>
      <c r="D5734" s="244">
        <v>4.74</v>
      </c>
    </row>
    <row r="5735" spans="1:4" x14ac:dyDescent="0.25">
      <c r="A5735" s="243">
        <v>87896</v>
      </c>
      <c r="B5735" s="242" t="s">
        <v>3588</v>
      </c>
      <c r="C5735" s="242" t="s">
        <v>337</v>
      </c>
      <c r="D5735" s="244">
        <v>4.83</v>
      </c>
    </row>
    <row r="5736" spans="1:4" x14ac:dyDescent="0.25">
      <c r="A5736" s="243">
        <v>87897</v>
      </c>
      <c r="B5736" s="242" t="s">
        <v>3589</v>
      </c>
      <c r="C5736" s="242" t="s">
        <v>337</v>
      </c>
      <c r="D5736" s="244">
        <v>4.4400000000000004</v>
      </c>
    </row>
    <row r="5737" spans="1:4" x14ac:dyDescent="0.25">
      <c r="A5737" s="243">
        <v>87899</v>
      </c>
      <c r="B5737" s="242" t="s">
        <v>3590</v>
      </c>
      <c r="C5737" s="242" t="s">
        <v>337</v>
      </c>
      <c r="D5737" s="244">
        <v>7.09</v>
      </c>
    </row>
    <row r="5738" spans="1:4" x14ac:dyDescent="0.25">
      <c r="A5738" s="243">
        <v>87900</v>
      </c>
      <c r="B5738" s="242" t="s">
        <v>3591</v>
      </c>
      <c r="C5738" s="242" t="s">
        <v>337</v>
      </c>
      <c r="D5738" s="244">
        <v>6.97</v>
      </c>
    </row>
    <row r="5739" spans="1:4" x14ac:dyDescent="0.25">
      <c r="A5739" s="243">
        <v>87902</v>
      </c>
      <c r="B5739" s="242" t="s">
        <v>3592</v>
      </c>
      <c r="C5739" s="242" t="s">
        <v>337</v>
      </c>
      <c r="D5739" s="244">
        <v>10.64</v>
      </c>
    </row>
    <row r="5740" spans="1:4" x14ac:dyDescent="0.25">
      <c r="A5740" s="243">
        <v>87903</v>
      </c>
      <c r="B5740" s="242" t="s">
        <v>3593</v>
      </c>
      <c r="C5740" s="242" t="s">
        <v>337</v>
      </c>
      <c r="D5740" s="244">
        <v>10.35</v>
      </c>
    </row>
    <row r="5741" spans="1:4" x14ac:dyDescent="0.25">
      <c r="A5741" s="243">
        <v>87904</v>
      </c>
      <c r="B5741" s="242" t="s">
        <v>3594</v>
      </c>
      <c r="C5741" s="242" t="s">
        <v>337</v>
      </c>
      <c r="D5741" s="244">
        <v>6.58</v>
      </c>
    </row>
    <row r="5742" spans="1:4" x14ac:dyDescent="0.25">
      <c r="A5742" s="243">
        <v>87905</v>
      </c>
      <c r="B5742" s="242" t="s">
        <v>3595</v>
      </c>
      <c r="C5742" s="242" t="s">
        <v>337</v>
      </c>
      <c r="D5742" s="244">
        <v>6.19</v>
      </c>
    </row>
    <row r="5743" spans="1:4" x14ac:dyDescent="0.25">
      <c r="A5743" s="243">
        <v>87907</v>
      </c>
      <c r="B5743" s="242" t="s">
        <v>3596</v>
      </c>
      <c r="C5743" s="242" t="s">
        <v>337</v>
      </c>
      <c r="D5743" s="244">
        <v>6.16</v>
      </c>
    </row>
    <row r="5744" spans="1:4" x14ac:dyDescent="0.25">
      <c r="A5744" s="243">
        <v>87908</v>
      </c>
      <c r="B5744" s="242" t="s">
        <v>3597</v>
      </c>
      <c r="C5744" s="242" t="s">
        <v>337</v>
      </c>
      <c r="D5744" s="244">
        <v>5.77</v>
      </c>
    </row>
    <row r="5745" spans="1:4" x14ac:dyDescent="0.25">
      <c r="A5745" s="243">
        <v>87910</v>
      </c>
      <c r="B5745" s="242" t="s">
        <v>3598</v>
      </c>
      <c r="C5745" s="242" t="s">
        <v>337</v>
      </c>
      <c r="D5745" s="244">
        <v>18.04</v>
      </c>
    </row>
    <row r="5746" spans="1:4" x14ac:dyDescent="0.25">
      <c r="A5746" s="243">
        <v>87911</v>
      </c>
      <c r="B5746" s="242" t="s">
        <v>3599</v>
      </c>
      <c r="C5746" s="242" t="s">
        <v>337</v>
      </c>
      <c r="D5746" s="244">
        <v>17.48</v>
      </c>
    </row>
    <row r="5747" spans="1:4" x14ac:dyDescent="0.25">
      <c r="A5747" s="243">
        <v>87411</v>
      </c>
      <c r="B5747" s="242" t="s">
        <v>3600</v>
      </c>
      <c r="C5747" s="242" t="s">
        <v>337</v>
      </c>
      <c r="D5747" s="244">
        <v>11.32</v>
      </c>
    </row>
    <row r="5748" spans="1:4" x14ac:dyDescent="0.25">
      <c r="A5748" s="243">
        <v>87412</v>
      </c>
      <c r="B5748" s="242" t="s">
        <v>3601</v>
      </c>
      <c r="C5748" s="242" t="s">
        <v>337</v>
      </c>
      <c r="D5748" s="244">
        <v>16.059999999999999</v>
      </c>
    </row>
    <row r="5749" spans="1:4" x14ac:dyDescent="0.25">
      <c r="A5749" s="243">
        <v>87413</v>
      </c>
      <c r="B5749" s="242" t="s">
        <v>3602</v>
      </c>
      <c r="C5749" s="242" t="s">
        <v>337</v>
      </c>
      <c r="D5749" s="244">
        <v>18.77</v>
      </c>
    </row>
    <row r="5750" spans="1:4" x14ac:dyDescent="0.25">
      <c r="A5750" s="243">
        <v>87414</v>
      </c>
      <c r="B5750" s="242" t="s">
        <v>3603</v>
      </c>
      <c r="C5750" s="242" t="s">
        <v>337</v>
      </c>
      <c r="D5750" s="244">
        <v>16.87</v>
      </c>
    </row>
    <row r="5751" spans="1:4" x14ac:dyDescent="0.25">
      <c r="A5751" s="243">
        <v>87415</v>
      </c>
      <c r="B5751" s="242" t="s">
        <v>3604</v>
      </c>
      <c r="C5751" s="242" t="s">
        <v>337</v>
      </c>
      <c r="D5751" s="244">
        <v>21.47</v>
      </c>
    </row>
    <row r="5752" spans="1:4" x14ac:dyDescent="0.25">
      <c r="A5752" s="243">
        <v>87416</v>
      </c>
      <c r="B5752" s="242" t="s">
        <v>3605</v>
      </c>
      <c r="C5752" s="242" t="s">
        <v>337</v>
      </c>
      <c r="D5752" s="244">
        <v>24.35</v>
      </c>
    </row>
    <row r="5753" spans="1:4" x14ac:dyDescent="0.25">
      <c r="A5753" s="243">
        <v>87417</v>
      </c>
      <c r="B5753" s="242" t="s">
        <v>3606</v>
      </c>
      <c r="C5753" s="242" t="s">
        <v>337</v>
      </c>
      <c r="D5753" s="244">
        <v>11.99</v>
      </c>
    </row>
    <row r="5754" spans="1:4" x14ac:dyDescent="0.25">
      <c r="A5754" s="243">
        <v>87418</v>
      </c>
      <c r="B5754" s="242" t="s">
        <v>3607</v>
      </c>
      <c r="C5754" s="242" t="s">
        <v>337</v>
      </c>
      <c r="D5754" s="244">
        <v>12.34</v>
      </c>
    </row>
    <row r="5755" spans="1:4" x14ac:dyDescent="0.25">
      <c r="A5755" s="243">
        <v>87419</v>
      </c>
      <c r="B5755" s="242" t="s">
        <v>3608</v>
      </c>
      <c r="C5755" s="242" t="s">
        <v>337</v>
      </c>
      <c r="D5755" s="244">
        <v>13.36</v>
      </c>
    </row>
    <row r="5756" spans="1:4" x14ac:dyDescent="0.25">
      <c r="A5756" s="243">
        <v>87420</v>
      </c>
      <c r="B5756" s="242" t="s">
        <v>3609</v>
      </c>
      <c r="C5756" s="242" t="s">
        <v>337</v>
      </c>
      <c r="D5756" s="244">
        <v>18.059999999999999</v>
      </c>
    </row>
    <row r="5757" spans="1:4" x14ac:dyDescent="0.25">
      <c r="A5757" s="243">
        <v>87421</v>
      </c>
      <c r="B5757" s="242" t="s">
        <v>3610</v>
      </c>
      <c r="C5757" s="242" t="s">
        <v>337</v>
      </c>
      <c r="D5757" s="244">
        <v>18.420000000000002</v>
      </c>
    </row>
    <row r="5758" spans="1:4" x14ac:dyDescent="0.25">
      <c r="A5758" s="243">
        <v>87422</v>
      </c>
      <c r="B5758" s="242" t="s">
        <v>3611</v>
      </c>
      <c r="C5758" s="242" t="s">
        <v>337</v>
      </c>
      <c r="D5758" s="244">
        <v>19.440000000000001</v>
      </c>
    </row>
    <row r="5759" spans="1:4" x14ac:dyDescent="0.25">
      <c r="A5759" s="243">
        <v>87423</v>
      </c>
      <c r="B5759" s="242" t="s">
        <v>3612</v>
      </c>
      <c r="C5759" s="242" t="s">
        <v>337</v>
      </c>
      <c r="D5759" s="244">
        <v>23.83</v>
      </c>
    </row>
    <row r="5760" spans="1:4" x14ac:dyDescent="0.25">
      <c r="A5760" s="243">
        <v>87424</v>
      </c>
      <c r="B5760" s="242" t="s">
        <v>3613</v>
      </c>
      <c r="C5760" s="242" t="s">
        <v>337</v>
      </c>
      <c r="D5760" s="244">
        <v>24.35</v>
      </c>
    </row>
    <row r="5761" spans="1:4" x14ac:dyDescent="0.25">
      <c r="A5761" s="243">
        <v>87425</v>
      </c>
      <c r="B5761" s="242" t="s">
        <v>3614</v>
      </c>
      <c r="C5761" s="242" t="s">
        <v>337</v>
      </c>
      <c r="D5761" s="244">
        <v>25.2</v>
      </c>
    </row>
    <row r="5762" spans="1:4" x14ac:dyDescent="0.25">
      <c r="A5762" s="243">
        <v>87426</v>
      </c>
      <c r="B5762" s="242" t="s">
        <v>3615</v>
      </c>
      <c r="C5762" s="242" t="s">
        <v>337</v>
      </c>
      <c r="D5762" s="244">
        <v>28.06</v>
      </c>
    </row>
    <row r="5763" spans="1:4" x14ac:dyDescent="0.25">
      <c r="A5763" s="243">
        <v>87427</v>
      </c>
      <c r="B5763" s="242" t="s">
        <v>3616</v>
      </c>
      <c r="C5763" s="242" t="s">
        <v>337</v>
      </c>
      <c r="D5763" s="244">
        <v>28.58</v>
      </c>
    </row>
    <row r="5764" spans="1:4" x14ac:dyDescent="0.25">
      <c r="A5764" s="243">
        <v>87428</v>
      </c>
      <c r="B5764" s="242" t="s">
        <v>3617</v>
      </c>
      <c r="C5764" s="242" t="s">
        <v>337</v>
      </c>
      <c r="D5764" s="244">
        <v>29.43</v>
      </c>
    </row>
    <row r="5765" spans="1:4" x14ac:dyDescent="0.25">
      <c r="A5765" s="243">
        <v>87429</v>
      </c>
      <c r="B5765" s="242" t="s">
        <v>3618</v>
      </c>
      <c r="C5765" s="242" t="s">
        <v>337</v>
      </c>
      <c r="D5765" s="244">
        <v>16.440000000000001</v>
      </c>
    </row>
    <row r="5766" spans="1:4" x14ac:dyDescent="0.25">
      <c r="A5766" s="243">
        <v>87430</v>
      </c>
      <c r="B5766" s="242" t="s">
        <v>3619</v>
      </c>
      <c r="C5766" s="242" t="s">
        <v>337</v>
      </c>
      <c r="D5766" s="244">
        <v>16.79</v>
      </c>
    </row>
    <row r="5767" spans="1:4" x14ac:dyDescent="0.25">
      <c r="A5767" s="243">
        <v>87431</v>
      </c>
      <c r="B5767" s="242" t="s">
        <v>3620</v>
      </c>
      <c r="C5767" s="242" t="s">
        <v>337</v>
      </c>
      <c r="D5767" s="244">
        <v>16.96</v>
      </c>
    </row>
    <row r="5768" spans="1:4" x14ac:dyDescent="0.25">
      <c r="A5768" s="243">
        <v>87432</v>
      </c>
      <c r="B5768" s="242" t="s">
        <v>3621</v>
      </c>
      <c r="C5768" s="242" t="s">
        <v>337</v>
      </c>
      <c r="D5768" s="244">
        <v>24.75</v>
      </c>
    </row>
    <row r="5769" spans="1:4" x14ac:dyDescent="0.25">
      <c r="A5769" s="243">
        <v>87433</v>
      </c>
      <c r="B5769" s="242" t="s">
        <v>3622</v>
      </c>
      <c r="C5769" s="242" t="s">
        <v>337</v>
      </c>
      <c r="D5769" s="244">
        <v>25.45</v>
      </c>
    </row>
    <row r="5770" spans="1:4" x14ac:dyDescent="0.25">
      <c r="A5770" s="243">
        <v>87434</v>
      </c>
      <c r="B5770" s="242" t="s">
        <v>3623</v>
      </c>
      <c r="C5770" s="242" t="s">
        <v>337</v>
      </c>
      <c r="D5770" s="244">
        <v>25.94</v>
      </c>
    </row>
    <row r="5771" spans="1:4" x14ac:dyDescent="0.25">
      <c r="A5771" s="243">
        <v>87435</v>
      </c>
      <c r="B5771" s="242" t="s">
        <v>3624</v>
      </c>
      <c r="C5771" s="242" t="s">
        <v>337</v>
      </c>
      <c r="D5771" s="244">
        <v>26.96</v>
      </c>
    </row>
    <row r="5772" spans="1:4" x14ac:dyDescent="0.25">
      <c r="A5772" s="243">
        <v>87436</v>
      </c>
      <c r="B5772" s="242" t="s">
        <v>3625</v>
      </c>
      <c r="C5772" s="242" t="s">
        <v>337</v>
      </c>
      <c r="D5772" s="244">
        <v>28.16</v>
      </c>
    </row>
    <row r="5773" spans="1:4" x14ac:dyDescent="0.25">
      <c r="A5773" s="243">
        <v>87437</v>
      </c>
      <c r="B5773" s="242" t="s">
        <v>3626</v>
      </c>
      <c r="C5773" s="242" t="s">
        <v>337</v>
      </c>
      <c r="D5773" s="244">
        <v>29</v>
      </c>
    </row>
    <row r="5774" spans="1:4" x14ac:dyDescent="0.25">
      <c r="A5774" s="243">
        <v>87438</v>
      </c>
      <c r="B5774" s="242" t="s">
        <v>3627</v>
      </c>
      <c r="C5774" s="242" t="s">
        <v>337</v>
      </c>
      <c r="D5774" s="244">
        <v>33.71</v>
      </c>
    </row>
    <row r="5775" spans="1:4" x14ac:dyDescent="0.25">
      <c r="A5775" s="243">
        <v>87439</v>
      </c>
      <c r="B5775" s="242" t="s">
        <v>3628</v>
      </c>
      <c r="C5775" s="242" t="s">
        <v>337</v>
      </c>
      <c r="D5775" s="244">
        <v>35.22</v>
      </c>
    </row>
    <row r="5776" spans="1:4" x14ac:dyDescent="0.25">
      <c r="A5776" s="243">
        <v>87440</v>
      </c>
      <c r="B5776" s="242" t="s">
        <v>3629</v>
      </c>
      <c r="C5776" s="242" t="s">
        <v>337</v>
      </c>
      <c r="D5776" s="244">
        <v>35.93</v>
      </c>
    </row>
    <row r="5777" spans="1:4" x14ac:dyDescent="0.25">
      <c r="A5777" s="243">
        <v>87527</v>
      </c>
      <c r="B5777" s="242" t="s">
        <v>3630</v>
      </c>
      <c r="C5777" s="242" t="s">
        <v>337</v>
      </c>
      <c r="D5777" s="244">
        <v>28.29</v>
      </c>
    </row>
    <row r="5778" spans="1:4" x14ac:dyDescent="0.25">
      <c r="A5778" s="243">
        <v>87528</v>
      </c>
      <c r="B5778" s="242" t="s">
        <v>3631</v>
      </c>
      <c r="C5778" s="242" t="s">
        <v>337</v>
      </c>
      <c r="D5778" s="244">
        <v>31.67</v>
      </c>
    </row>
    <row r="5779" spans="1:4" x14ac:dyDescent="0.25">
      <c r="A5779" s="243">
        <v>87529</v>
      </c>
      <c r="B5779" s="242" t="s">
        <v>3632</v>
      </c>
      <c r="C5779" s="242" t="s">
        <v>337</v>
      </c>
      <c r="D5779" s="244">
        <v>25.79</v>
      </c>
    </row>
    <row r="5780" spans="1:4" x14ac:dyDescent="0.25">
      <c r="A5780" s="243">
        <v>87530</v>
      </c>
      <c r="B5780" s="242" t="s">
        <v>3633</v>
      </c>
      <c r="C5780" s="242" t="s">
        <v>337</v>
      </c>
      <c r="D5780" s="244">
        <v>29.17</v>
      </c>
    </row>
    <row r="5781" spans="1:4" x14ac:dyDescent="0.25">
      <c r="A5781" s="243">
        <v>87531</v>
      </c>
      <c r="B5781" s="242" t="s">
        <v>3634</v>
      </c>
      <c r="C5781" s="242" t="s">
        <v>337</v>
      </c>
      <c r="D5781" s="244">
        <v>24.9</v>
      </c>
    </row>
    <row r="5782" spans="1:4" x14ac:dyDescent="0.25">
      <c r="A5782" s="243">
        <v>87532</v>
      </c>
      <c r="B5782" s="242" t="s">
        <v>3635</v>
      </c>
      <c r="C5782" s="242" t="s">
        <v>337</v>
      </c>
      <c r="D5782" s="244">
        <v>28.28</v>
      </c>
    </row>
    <row r="5783" spans="1:4" x14ac:dyDescent="0.25">
      <c r="A5783" s="243">
        <v>87535</v>
      </c>
      <c r="B5783" s="242" t="s">
        <v>3636</v>
      </c>
      <c r="C5783" s="242" t="s">
        <v>337</v>
      </c>
      <c r="D5783" s="244">
        <v>22.4</v>
      </c>
    </row>
    <row r="5784" spans="1:4" x14ac:dyDescent="0.25">
      <c r="A5784" s="243">
        <v>87536</v>
      </c>
      <c r="B5784" s="242" t="s">
        <v>3637</v>
      </c>
      <c r="C5784" s="242" t="s">
        <v>337</v>
      </c>
      <c r="D5784" s="244">
        <v>25.78</v>
      </c>
    </row>
    <row r="5785" spans="1:4" x14ac:dyDescent="0.25">
      <c r="A5785" s="243">
        <v>87537</v>
      </c>
      <c r="B5785" s="242" t="s">
        <v>3638</v>
      </c>
      <c r="C5785" s="242" t="s">
        <v>337</v>
      </c>
      <c r="D5785" s="244">
        <v>72.84</v>
      </c>
    </row>
    <row r="5786" spans="1:4" x14ac:dyDescent="0.25">
      <c r="A5786" s="243">
        <v>87538</v>
      </c>
      <c r="B5786" s="242" t="s">
        <v>3639</v>
      </c>
      <c r="C5786" s="242" t="s">
        <v>337</v>
      </c>
      <c r="D5786" s="244">
        <v>70.7</v>
      </c>
    </row>
    <row r="5787" spans="1:4" x14ac:dyDescent="0.25">
      <c r="A5787" s="243">
        <v>87539</v>
      </c>
      <c r="B5787" s="242" t="s">
        <v>3640</v>
      </c>
      <c r="C5787" s="242" t="s">
        <v>337</v>
      </c>
      <c r="D5787" s="244">
        <v>69.94</v>
      </c>
    </row>
    <row r="5788" spans="1:4" x14ac:dyDescent="0.25">
      <c r="A5788" s="243">
        <v>87541</v>
      </c>
      <c r="B5788" s="242" t="s">
        <v>3641</v>
      </c>
      <c r="C5788" s="242" t="s">
        <v>337</v>
      </c>
      <c r="D5788" s="244">
        <v>67.8</v>
      </c>
    </row>
    <row r="5789" spans="1:4" x14ac:dyDescent="0.25">
      <c r="A5789" s="243">
        <v>87543</v>
      </c>
      <c r="B5789" s="242" t="s">
        <v>3642</v>
      </c>
      <c r="C5789" s="242" t="s">
        <v>337</v>
      </c>
      <c r="D5789" s="244">
        <v>22.62</v>
      </c>
    </row>
    <row r="5790" spans="1:4" x14ac:dyDescent="0.25">
      <c r="A5790" s="243">
        <v>87545</v>
      </c>
      <c r="B5790" s="242" t="s">
        <v>3643</v>
      </c>
      <c r="C5790" s="242" t="s">
        <v>337</v>
      </c>
      <c r="D5790" s="244">
        <v>19.010000000000002</v>
      </c>
    </row>
    <row r="5791" spans="1:4" x14ac:dyDescent="0.25">
      <c r="A5791" s="243">
        <v>87546</v>
      </c>
      <c r="B5791" s="242" t="s">
        <v>3644</v>
      </c>
      <c r="C5791" s="242" t="s">
        <v>337</v>
      </c>
      <c r="D5791" s="244">
        <v>20.93</v>
      </c>
    </row>
    <row r="5792" spans="1:4" x14ac:dyDescent="0.25">
      <c r="A5792" s="243">
        <v>87547</v>
      </c>
      <c r="B5792" s="242" t="s">
        <v>3645</v>
      </c>
      <c r="C5792" s="242" t="s">
        <v>337</v>
      </c>
      <c r="D5792" s="244">
        <v>16.52</v>
      </c>
    </row>
    <row r="5793" spans="1:4" x14ac:dyDescent="0.25">
      <c r="A5793" s="243">
        <v>87548</v>
      </c>
      <c r="B5793" s="242" t="s">
        <v>3646</v>
      </c>
      <c r="C5793" s="242" t="s">
        <v>337</v>
      </c>
      <c r="D5793" s="244">
        <v>18.440000000000001</v>
      </c>
    </row>
    <row r="5794" spans="1:4" x14ac:dyDescent="0.25">
      <c r="A5794" s="243">
        <v>87549</v>
      </c>
      <c r="B5794" s="242" t="s">
        <v>3647</v>
      </c>
      <c r="C5794" s="242" t="s">
        <v>337</v>
      </c>
      <c r="D5794" s="244">
        <v>15.61</v>
      </c>
    </row>
    <row r="5795" spans="1:4" x14ac:dyDescent="0.25">
      <c r="A5795" s="243">
        <v>87550</v>
      </c>
      <c r="B5795" s="242" t="s">
        <v>3648</v>
      </c>
      <c r="C5795" s="242" t="s">
        <v>337</v>
      </c>
      <c r="D5795" s="244">
        <v>17.53</v>
      </c>
    </row>
    <row r="5796" spans="1:4" x14ac:dyDescent="0.25">
      <c r="A5796" s="243">
        <v>87553</v>
      </c>
      <c r="B5796" s="242" t="s">
        <v>3649</v>
      </c>
      <c r="C5796" s="242" t="s">
        <v>337</v>
      </c>
      <c r="D5796" s="244">
        <v>13.11</v>
      </c>
    </row>
    <row r="5797" spans="1:4" x14ac:dyDescent="0.25">
      <c r="A5797" s="243">
        <v>87554</v>
      </c>
      <c r="B5797" s="242" t="s">
        <v>3650</v>
      </c>
      <c r="C5797" s="242" t="s">
        <v>337</v>
      </c>
      <c r="D5797" s="244">
        <v>15.03</v>
      </c>
    </row>
    <row r="5798" spans="1:4" x14ac:dyDescent="0.25">
      <c r="A5798" s="243">
        <v>87555</v>
      </c>
      <c r="B5798" s="242" t="s">
        <v>3651</v>
      </c>
      <c r="C5798" s="242" t="s">
        <v>337</v>
      </c>
      <c r="D5798" s="244">
        <v>43.47</v>
      </c>
    </row>
    <row r="5799" spans="1:4" x14ac:dyDescent="0.25">
      <c r="A5799" s="243">
        <v>87556</v>
      </c>
      <c r="B5799" s="242" t="s">
        <v>3652</v>
      </c>
      <c r="C5799" s="242" t="s">
        <v>337</v>
      </c>
      <c r="D5799" s="244">
        <v>41.34</v>
      </c>
    </row>
    <row r="5800" spans="1:4" x14ac:dyDescent="0.25">
      <c r="A5800" s="243">
        <v>87557</v>
      </c>
      <c r="B5800" s="242" t="s">
        <v>3653</v>
      </c>
      <c r="C5800" s="242" t="s">
        <v>337</v>
      </c>
      <c r="D5800" s="244">
        <v>40.57</v>
      </c>
    </row>
    <row r="5801" spans="1:4" x14ac:dyDescent="0.25">
      <c r="A5801" s="243">
        <v>87559</v>
      </c>
      <c r="B5801" s="242" t="s">
        <v>3654</v>
      </c>
      <c r="C5801" s="242" t="s">
        <v>337</v>
      </c>
      <c r="D5801" s="244">
        <v>38.43</v>
      </c>
    </row>
    <row r="5802" spans="1:4" x14ac:dyDescent="0.25">
      <c r="A5802" s="243">
        <v>87561</v>
      </c>
      <c r="B5802" s="242" t="s">
        <v>3655</v>
      </c>
      <c r="C5802" s="242" t="s">
        <v>337</v>
      </c>
      <c r="D5802" s="244">
        <v>40.76</v>
      </c>
    </row>
    <row r="5803" spans="1:4" x14ac:dyDescent="0.25">
      <c r="A5803" s="243">
        <v>87775</v>
      </c>
      <c r="B5803" s="242" t="s">
        <v>3656</v>
      </c>
      <c r="C5803" s="242" t="s">
        <v>337</v>
      </c>
      <c r="D5803" s="244">
        <v>41.48</v>
      </c>
    </row>
    <row r="5804" spans="1:4" x14ac:dyDescent="0.25">
      <c r="A5804" s="243">
        <v>87777</v>
      </c>
      <c r="B5804" s="242" t="s">
        <v>3657</v>
      </c>
      <c r="C5804" s="242" t="s">
        <v>337</v>
      </c>
      <c r="D5804" s="244">
        <v>44.31</v>
      </c>
    </row>
    <row r="5805" spans="1:4" x14ac:dyDescent="0.25">
      <c r="A5805" s="243">
        <v>87778</v>
      </c>
      <c r="B5805" s="242" t="s">
        <v>3658</v>
      </c>
      <c r="C5805" s="242" t="s">
        <v>337</v>
      </c>
      <c r="D5805" s="244">
        <v>76.83</v>
      </c>
    </row>
    <row r="5806" spans="1:4" x14ac:dyDescent="0.25">
      <c r="A5806" s="243">
        <v>87779</v>
      </c>
      <c r="B5806" s="242" t="s">
        <v>3659</v>
      </c>
      <c r="C5806" s="242" t="s">
        <v>337</v>
      </c>
      <c r="D5806" s="244">
        <v>48.31</v>
      </c>
    </row>
    <row r="5807" spans="1:4" x14ac:dyDescent="0.25">
      <c r="A5807" s="243">
        <v>87781</v>
      </c>
      <c r="B5807" s="242" t="s">
        <v>3660</v>
      </c>
      <c r="C5807" s="242" t="s">
        <v>337</v>
      </c>
      <c r="D5807" s="244">
        <v>52.1</v>
      </c>
    </row>
    <row r="5808" spans="1:4" x14ac:dyDescent="0.25">
      <c r="A5808" s="243">
        <v>87783</v>
      </c>
      <c r="B5808" s="242" t="s">
        <v>3661</v>
      </c>
      <c r="C5808" s="242" t="s">
        <v>337</v>
      </c>
      <c r="D5808" s="244">
        <v>97.11</v>
      </c>
    </row>
    <row r="5809" spans="1:4" x14ac:dyDescent="0.25">
      <c r="A5809" s="243">
        <v>87784</v>
      </c>
      <c r="B5809" s="242" t="s">
        <v>3662</v>
      </c>
      <c r="C5809" s="242" t="s">
        <v>337</v>
      </c>
      <c r="D5809" s="244">
        <v>55.14</v>
      </c>
    </row>
    <row r="5810" spans="1:4" x14ac:dyDescent="0.25">
      <c r="A5810" s="243">
        <v>87786</v>
      </c>
      <c r="B5810" s="242" t="s">
        <v>3663</v>
      </c>
      <c r="C5810" s="242" t="s">
        <v>337</v>
      </c>
      <c r="D5810" s="244">
        <v>59.89</v>
      </c>
    </row>
    <row r="5811" spans="1:4" x14ac:dyDescent="0.25">
      <c r="A5811" s="243">
        <v>87787</v>
      </c>
      <c r="B5811" s="242" t="s">
        <v>3664</v>
      </c>
      <c r="C5811" s="242" t="s">
        <v>337</v>
      </c>
      <c r="D5811" s="244">
        <v>117.4</v>
      </c>
    </row>
    <row r="5812" spans="1:4" x14ac:dyDescent="0.25">
      <c r="A5812" s="243">
        <v>87788</v>
      </c>
      <c r="B5812" s="242" t="s">
        <v>3665</v>
      </c>
      <c r="C5812" s="242" t="s">
        <v>337</v>
      </c>
      <c r="D5812" s="244">
        <v>69.64</v>
      </c>
    </row>
    <row r="5813" spans="1:4" x14ac:dyDescent="0.25">
      <c r="A5813" s="243">
        <v>87790</v>
      </c>
      <c r="B5813" s="242" t="s">
        <v>3666</v>
      </c>
      <c r="C5813" s="242" t="s">
        <v>337</v>
      </c>
      <c r="D5813" s="244">
        <v>74.86</v>
      </c>
    </row>
    <row r="5814" spans="1:4" x14ac:dyDescent="0.25">
      <c r="A5814" s="243">
        <v>87791</v>
      </c>
      <c r="B5814" s="242" t="s">
        <v>3667</v>
      </c>
      <c r="C5814" s="242" t="s">
        <v>337</v>
      </c>
      <c r="D5814" s="244">
        <v>135.69999999999999</v>
      </c>
    </row>
    <row r="5815" spans="1:4" x14ac:dyDescent="0.25">
      <c r="A5815" s="243">
        <v>87792</v>
      </c>
      <c r="B5815" s="242" t="s">
        <v>3668</v>
      </c>
      <c r="C5815" s="242" t="s">
        <v>337</v>
      </c>
      <c r="D5815" s="244">
        <v>29.17</v>
      </c>
    </row>
    <row r="5816" spans="1:4" x14ac:dyDescent="0.25">
      <c r="A5816" s="243">
        <v>87794</v>
      </c>
      <c r="B5816" s="242" t="s">
        <v>3669</v>
      </c>
      <c r="C5816" s="242" t="s">
        <v>337</v>
      </c>
      <c r="D5816" s="244">
        <v>31.8</v>
      </c>
    </row>
    <row r="5817" spans="1:4" x14ac:dyDescent="0.25">
      <c r="A5817" s="243">
        <v>87795</v>
      </c>
      <c r="B5817" s="242" t="s">
        <v>3670</v>
      </c>
      <c r="C5817" s="242" t="s">
        <v>337</v>
      </c>
      <c r="D5817" s="244">
        <v>61.89</v>
      </c>
    </row>
    <row r="5818" spans="1:4" x14ac:dyDescent="0.25">
      <c r="A5818" s="243">
        <v>87797</v>
      </c>
      <c r="B5818" s="242" t="s">
        <v>3671</v>
      </c>
      <c r="C5818" s="242" t="s">
        <v>337</v>
      </c>
      <c r="D5818" s="244">
        <v>35.729999999999997</v>
      </c>
    </row>
    <row r="5819" spans="1:4" x14ac:dyDescent="0.25">
      <c r="A5819" s="243">
        <v>87799</v>
      </c>
      <c r="B5819" s="242" t="s">
        <v>3672</v>
      </c>
      <c r="C5819" s="242" t="s">
        <v>337</v>
      </c>
      <c r="D5819" s="244">
        <v>39.26</v>
      </c>
    </row>
    <row r="5820" spans="1:4" x14ac:dyDescent="0.25">
      <c r="A5820" s="243">
        <v>87800</v>
      </c>
      <c r="B5820" s="242" t="s">
        <v>3673</v>
      </c>
      <c r="C5820" s="242" t="s">
        <v>337</v>
      </c>
      <c r="D5820" s="244">
        <v>81.010000000000005</v>
      </c>
    </row>
    <row r="5821" spans="1:4" x14ac:dyDescent="0.25">
      <c r="A5821" s="243">
        <v>87801</v>
      </c>
      <c r="B5821" s="242" t="s">
        <v>3674</v>
      </c>
      <c r="C5821" s="242" t="s">
        <v>337</v>
      </c>
      <c r="D5821" s="244">
        <v>42.29</v>
      </c>
    </row>
    <row r="5822" spans="1:4" x14ac:dyDescent="0.25">
      <c r="A5822" s="243">
        <v>87803</v>
      </c>
      <c r="B5822" s="242" t="s">
        <v>3675</v>
      </c>
      <c r="C5822" s="242" t="s">
        <v>337</v>
      </c>
      <c r="D5822" s="244">
        <v>46.72</v>
      </c>
    </row>
    <row r="5823" spans="1:4" x14ac:dyDescent="0.25">
      <c r="A5823" s="243">
        <v>87804</v>
      </c>
      <c r="B5823" s="242" t="s">
        <v>3676</v>
      </c>
      <c r="C5823" s="242" t="s">
        <v>337</v>
      </c>
      <c r="D5823" s="244">
        <v>100.12</v>
      </c>
    </row>
    <row r="5824" spans="1:4" x14ac:dyDescent="0.25">
      <c r="A5824" s="243">
        <v>87805</v>
      </c>
      <c r="B5824" s="242" t="s">
        <v>3677</v>
      </c>
      <c r="C5824" s="242" t="s">
        <v>337</v>
      </c>
      <c r="D5824" s="244">
        <v>48.1</v>
      </c>
    </row>
    <row r="5825" spans="1:4" x14ac:dyDescent="0.25">
      <c r="A5825" s="243">
        <v>87807</v>
      </c>
      <c r="B5825" s="242" t="s">
        <v>3678</v>
      </c>
      <c r="C5825" s="242" t="s">
        <v>337</v>
      </c>
      <c r="D5825" s="244">
        <v>52.98</v>
      </c>
    </row>
    <row r="5826" spans="1:4" x14ac:dyDescent="0.25">
      <c r="A5826" s="243">
        <v>87808</v>
      </c>
      <c r="B5826" s="242" t="s">
        <v>3679</v>
      </c>
      <c r="C5826" s="242" t="s">
        <v>337</v>
      </c>
      <c r="D5826" s="244">
        <v>109.37</v>
      </c>
    </row>
    <row r="5827" spans="1:4" x14ac:dyDescent="0.25">
      <c r="A5827" s="243">
        <v>87809</v>
      </c>
      <c r="B5827" s="242" t="s">
        <v>3680</v>
      </c>
      <c r="C5827" s="242" t="s">
        <v>337</v>
      </c>
      <c r="D5827" s="244">
        <v>60.88</v>
      </c>
    </row>
    <row r="5828" spans="1:4" x14ac:dyDescent="0.25">
      <c r="A5828" s="243">
        <v>87811</v>
      </c>
      <c r="B5828" s="242" t="s">
        <v>3681</v>
      </c>
      <c r="C5828" s="242" t="s">
        <v>337</v>
      </c>
      <c r="D5828" s="244">
        <v>63.51</v>
      </c>
    </row>
    <row r="5829" spans="1:4" x14ac:dyDescent="0.25">
      <c r="A5829" s="243">
        <v>87812</v>
      </c>
      <c r="B5829" s="242" t="s">
        <v>3682</v>
      </c>
      <c r="C5829" s="242" t="s">
        <v>337</v>
      </c>
      <c r="D5829" s="244">
        <v>93.27</v>
      </c>
    </row>
    <row r="5830" spans="1:4" x14ac:dyDescent="0.25">
      <c r="A5830" s="243">
        <v>87813</v>
      </c>
      <c r="B5830" s="242" t="s">
        <v>3683</v>
      </c>
      <c r="C5830" s="242" t="s">
        <v>337</v>
      </c>
      <c r="D5830" s="244">
        <v>67.44</v>
      </c>
    </row>
    <row r="5831" spans="1:4" x14ac:dyDescent="0.25">
      <c r="A5831" s="243">
        <v>87815</v>
      </c>
      <c r="B5831" s="242" t="s">
        <v>3684</v>
      </c>
      <c r="C5831" s="242" t="s">
        <v>337</v>
      </c>
      <c r="D5831" s="244">
        <v>70.97</v>
      </c>
    </row>
    <row r="5832" spans="1:4" x14ac:dyDescent="0.25">
      <c r="A5832" s="243">
        <v>87816</v>
      </c>
      <c r="B5832" s="242" t="s">
        <v>3685</v>
      </c>
      <c r="C5832" s="242" t="s">
        <v>337</v>
      </c>
      <c r="D5832" s="244">
        <v>112.39</v>
      </c>
    </row>
    <row r="5833" spans="1:4" x14ac:dyDescent="0.25">
      <c r="A5833" s="243">
        <v>87817</v>
      </c>
      <c r="B5833" s="242" t="s">
        <v>3686</v>
      </c>
      <c r="C5833" s="242" t="s">
        <v>337</v>
      </c>
      <c r="D5833" s="244">
        <v>73.67</v>
      </c>
    </row>
    <row r="5834" spans="1:4" x14ac:dyDescent="0.25">
      <c r="A5834" s="243">
        <v>87819</v>
      </c>
      <c r="B5834" s="242" t="s">
        <v>3687</v>
      </c>
      <c r="C5834" s="242" t="s">
        <v>337</v>
      </c>
      <c r="D5834" s="244">
        <v>78.099999999999994</v>
      </c>
    </row>
    <row r="5835" spans="1:4" x14ac:dyDescent="0.25">
      <c r="A5835" s="243">
        <v>87820</v>
      </c>
      <c r="B5835" s="242" t="s">
        <v>3688</v>
      </c>
      <c r="C5835" s="242" t="s">
        <v>337</v>
      </c>
      <c r="D5835" s="244">
        <v>131.52000000000001</v>
      </c>
    </row>
    <row r="5836" spans="1:4" x14ac:dyDescent="0.25">
      <c r="A5836" s="243">
        <v>87821</v>
      </c>
      <c r="B5836" s="242" t="s">
        <v>3689</v>
      </c>
      <c r="C5836" s="242" t="s">
        <v>337</v>
      </c>
      <c r="D5836" s="244">
        <v>105.16</v>
      </c>
    </row>
    <row r="5837" spans="1:4" x14ac:dyDescent="0.25">
      <c r="A5837" s="243">
        <v>87823</v>
      </c>
      <c r="B5837" s="242" t="s">
        <v>3690</v>
      </c>
      <c r="C5837" s="242" t="s">
        <v>337</v>
      </c>
      <c r="D5837" s="244">
        <v>110.04</v>
      </c>
    </row>
    <row r="5838" spans="1:4" x14ac:dyDescent="0.25">
      <c r="A5838" s="243">
        <v>87824</v>
      </c>
      <c r="B5838" s="242" t="s">
        <v>3691</v>
      </c>
      <c r="C5838" s="242" t="s">
        <v>337</v>
      </c>
      <c r="D5838" s="244">
        <v>166.11</v>
      </c>
    </row>
    <row r="5839" spans="1:4" x14ac:dyDescent="0.25">
      <c r="A5839" s="243">
        <v>87825</v>
      </c>
      <c r="B5839" s="242" t="s">
        <v>3692</v>
      </c>
      <c r="C5839" s="242" t="s">
        <v>337</v>
      </c>
      <c r="D5839" s="244">
        <v>48.96</v>
      </c>
    </row>
    <row r="5840" spans="1:4" x14ac:dyDescent="0.25">
      <c r="A5840" s="243">
        <v>87827</v>
      </c>
      <c r="B5840" s="242" t="s">
        <v>3693</v>
      </c>
      <c r="C5840" s="242" t="s">
        <v>337</v>
      </c>
      <c r="D5840" s="244">
        <v>52.19</v>
      </c>
    </row>
    <row r="5841" spans="1:4" x14ac:dyDescent="0.25">
      <c r="A5841" s="243">
        <v>87828</v>
      </c>
      <c r="B5841" s="242" t="s">
        <v>3694</v>
      </c>
      <c r="C5841" s="242" t="s">
        <v>337</v>
      </c>
      <c r="D5841" s="244">
        <v>89.96</v>
      </c>
    </row>
    <row r="5842" spans="1:4" x14ac:dyDescent="0.25">
      <c r="A5842" s="243">
        <v>87829</v>
      </c>
      <c r="B5842" s="242" t="s">
        <v>3695</v>
      </c>
      <c r="C5842" s="242" t="s">
        <v>337</v>
      </c>
      <c r="D5842" s="244">
        <v>56.39</v>
      </c>
    </row>
    <row r="5843" spans="1:4" x14ac:dyDescent="0.25">
      <c r="A5843" s="243">
        <v>87831</v>
      </c>
      <c r="B5843" s="242" t="s">
        <v>3696</v>
      </c>
      <c r="C5843" s="242" t="s">
        <v>337</v>
      </c>
      <c r="D5843" s="244">
        <v>60.72</v>
      </c>
    </row>
    <row r="5844" spans="1:4" x14ac:dyDescent="0.25">
      <c r="A5844" s="243">
        <v>87832</v>
      </c>
      <c r="B5844" s="242" t="s">
        <v>3697</v>
      </c>
      <c r="C5844" s="242" t="s">
        <v>337</v>
      </c>
      <c r="D5844" s="244">
        <v>112.73</v>
      </c>
    </row>
    <row r="5845" spans="1:4" x14ac:dyDescent="0.25">
      <c r="A5845" s="243">
        <v>87834</v>
      </c>
      <c r="B5845" s="242" t="s">
        <v>3698</v>
      </c>
      <c r="C5845" s="242" t="s">
        <v>337</v>
      </c>
      <c r="D5845" s="244">
        <v>182.52</v>
      </c>
    </row>
    <row r="5846" spans="1:4" x14ac:dyDescent="0.25">
      <c r="A5846" s="243">
        <v>87835</v>
      </c>
      <c r="B5846" s="242" t="s">
        <v>3699</v>
      </c>
      <c r="C5846" s="242" t="s">
        <v>337</v>
      </c>
      <c r="D5846" s="244">
        <v>125.2</v>
      </c>
    </row>
    <row r="5847" spans="1:4" x14ac:dyDescent="0.25">
      <c r="A5847" s="243">
        <v>87836</v>
      </c>
      <c r="B5847" s="242" t="s">
        <v>3700</v>
      </c>
      <c r="C5847" s="242" t="s">
        <v>337</v>
      </c>
      <c r="D5847" s="244">
        <v>176.61</v>
      </c>
    </row>
    <row r="5848" spans="1:4" x14ac:dyDescent="0.25">
      <c r="A5848" s="243">
        <v>87837</v>
      </c>
      <c r="B5848" s="242" t="s">
        <v>3701</v>
      </c>
      <c r="C5848" s="242" t="s">
        <v>337</v>
      </c>
      <c r="D5848" s="244">
        <v>120.12</v>
      </c>
    </row>
    <row r="5849" spans="1:4" x14ac:dyDescent="0.25">
      <c r="A5849" s="243">
        <v>87838</v>
      </c>
      <c r="B5849" s="242" t="s">
        <v>3702</v>
      </c>
      <c r="C5849" s="242" t="s">
        <v>337</v>
      </c>
      <c r="D5849" s="244">
        <v>188.66</v>
      </c>
    </row>
    <row r="5850" spans="1:4" x14ac:dyDescent="0.25">
      <c r="A5850" s="243">
        <v>87839</v>
      </c>
      <c r="B5850" s="242" t="s">
        <v>3703</v>
      </c>
      <c r="C5850" s="242" t="s">
        <v>337</v>
      </c>
      <c r="D5850" s="244">
        <v>129.28</v>
      </c>
    </row>
    <row r="5851" spans="1:4" x14ac:dyDescent="0.25">
      <c r="A5851" s="243">
        <v>87840</v>
      </c>
      <c r="B5851" s="242" t="s">
        <v>3704</v>
      </c>
      <c r="C5851" s="242" t="s">
        <v>337</v>
      </c>
      <c r="D5851" s="244">
        <v>181.47</v>
      </c>
    </row>
    <row r="5852" spans="1:4" x14ac:dyDescent="0.25">
      <c r="A5852" s="243">
        <v>87841</v>
      </c>
      <c r="B5852" s="242" t="s">
        <v>3705</v>
      </c>
      <c r="C5852" s="242" t="s">
        <v>337</v>
      </c>
      <c r="D5852" s="244">
        <v>122.89</v>
      </c>
    </row>
    <row r="5853" spans="1:4" x14ac:dyDescent="0.25">
      <c r="A5853" s="243">
        <v>87842</v>
      </c>
      <c r="B5853" s="242" t="s">
        <v>3706</v>
      </c>
      <c r="C5853" s="242" t="s">
        <v>337</v>
      </c>
      <c r="D5853" s="244">
        <v>185.74</v>
      </c>
    </row>
    <row r="5854" spans="1:4" x14ac:dyDescent="0.25">
      <c r="A5854" s="243">
        <v>87843</v>
      </c>
      <c r="B5854" s="242" t="s">
        <v>3707</v>
      </c>
      <c r="C5854" s="242" t="s">
        <v>337</v>
      </c>
      <c r="D5854" s="244">
        <v>135.13999999999999</v>
      </c>
    </row>
    <row r="5855" spans="1:4" x14ac:dyDescent="0.25">
      <c r="A5855" s="243">
        <v>87844</v>
      </c>
      <c r="B5855" s="242" t="s">
        <v>3708</v>
      </c>
      <c r="C5855" s="242" t="s">
        <v>337</v>
      </c>
      <c r="D5855" s="244">
        <v>175.14</v>
      </c>
    </row>
    <row r="5856" spans="1:4" x14ac:dyDescent="0.25">
      <c r="A5856" s="243">
        <v>87845</v>
      </c>
      <c r="B5856" s="242" t="s">
        <v>3709</v>
      </c>
      <c r="C5856" s="242" t="s">
        <v>337</v>
      </c>
      <c r="D5856" s="244">
        <v>125.37</v>
      </c>
    </row>
    <row r="5857" spans="1:4" x14ac:dyDescent="0.25">
      <c r="A5857" s="243">
        <v>87846</v>
      </c>
      <c r="B5857" s="242" t="s">
        <v>3710</v>
      </c>
      <c r="C5857" s="242" t="s">
        <v>337</v>
      </c>
      <c r="D5857" s="244">
        <v>196.88</v>
      </c>
    </row>
    <row r="5858" spans="1:4" x14ac:dyDescent="0.25">
      <c r="A5858" s="243">
        <v>87847</v>
      </c>
      <c r="B5858" s="242" t="s">
        <v>3711</v>
      </c>
      <c r="C5858" s="242" t="s">
        <v>337</v>
      </c>
      <c r="D5858" s="244">
        <v>139.56</v>
      </c>
    </row>
    <row r="5859" spans="1:4" x14ac:dyDescent="0.25">
      <c r="A5859" s="243">
        <v>87848</v>
      </c>
      <c r="B5859" s="242" t="s">
        <v>3712</v>
      </c>
      <c r="C5859" s="242" t="s">
        <v>337</v>
      </c>
      <c r="D5859" s="244">
        <v>190.09</v>
      </c>
    </row>
    <row r="5860" spans="1:4" x14ac:dyDescent="0.25">
      <c r="A5860" s="243">
        <v>87849</v>
      </c>
      <c r="B5860" s="242" t="s">
        <v>3713</v>
      </c>
      <c r="C5860" s="242" t="s">
        <v>337</v>
      </c>
      <c r="D5860" s="244">
        <v>133.58000000000001</v>
      </c>
    </row>
    <row r="5861" spans="1:4" x14ac:dyDescent="0.25">
      <c r="A5861" s="243">
        <v>87850</v>
      </c>
      <c r="B5861" s="242" t="s">
        <v>3714</v>
      </c>
      <c r="C5861" s="242" t="s">
        <v>337</v>
      </c>
      <c r="D5861" s="244">
        <v>203.03</v>
      </c>
    </row>
    <row r="5862" spans="1:4" x14ac:dyDescent="0.25">
      <c r="A5862" s="243">
        <v>87851</v>
      </c>
      <c r="B5862" s="242" t="s">
        <v>3715</v>
      </c>
      <c r="C5862" s="242" t="s">
        <v>337</v>
      </c>
      <c r="D5862" s="244">
        <v>143.65</v>
      </c>
    </row>
    <row r="5863" spans="1:4" x14ac:dyDescent="0.25">
      <c r="A5863" s="243">
        <v>87852</v>
      </c>
      <c r="B5863" s="242" t="s">
        <v>3716</v>
      </c>
      <c r="C5863" s="242" t="s">
        <v>337</v>
      </c>
      <c r="D5863" s="244">
        <v>194.93</v>
      </c>
    </row>
    <row r="5864" spans="1:4" x14ac:dyDescent="0.25">
      <c r="A5864" s="243">
        <v>87853</v>
      </c>
      <c r="B5864" s="242" t="s">
        <v>3717</v>
      </c>
      <c r="C5864" s="242" t="s">
        <v>337</v>
      </c>
      <c r="D5864" s="244">
        <v>136.33000000000001</v>
      </c>
    </row>
    <row r="5865" spans="1:4" x14ac:dyDescent="0.25">
      <c r="A5865" s="243">
        <v>87854</v>
      </c>
      <c r="B5865" s="242" t="s">
        <v>3718</v>
      </c>
      <c r="C5865" s="242" t="s">
        <v>337</v>
      </c>
      <c r="D5865" s="244">
        <v>200.11</v>
      </c>
    </row>
    <row r="5866" spans="1:4" x14ac:dyDescent="0.25">
      <c r="A5866" s="243">
        <v>87855</v>
      </c>
      <c r="B5866" s="242" t="s">
        <v>3719</v>
      </c>
      <c r="C5866" s="242" t="s">
        <v>337</v>
      </c>
      <c r="D5866" s="244">
        <v>149.51</v>
      </c>
    </row>
    <row r="5867" spans="1:4" x14ac:dyDescent="0.25">
      <c r="A5867" s="243">
        <v>87856</v>
      </c>
      <c r="B5867" s="242" t="s">
        <v>3720</v>
      </c>
      <c r="C5867" s="242" t="s">
        <v>337</v>
      </c>
      <c r="D5867" s="244">
        <v>188.62</v>
      </c>
    </row>
    <row r="5868" spans="1:4" x14ac:dyDescent="0.25">
      <c r="A5868" s="243">
        <v>87857</v>
      </c>
      <c r="B5868" s="242" t="s">
        <v>3721</v>
      </c>
      <c r="C5868" s="242" t="s">
        <v>337</v>
      </c>
      <c r="D5868" s="244">
        <v>138.81</v>
      </c>
    </row>
    <row r="5869" spans="1:4" x14ac:dyDescent="0.25">
      <c r="A5869" s="243">
        <v>87858</v>
      </c>
      <c r="B5869" s="242" t="s">
        <v>3722</v>
      </c>
      <c r="C5869" s="242" t="s">
        <v>337</v>
      </c>
      <c r="D5869" s="244">
        <v>131.80000000000001</v>
      </c>
    </row>
    <row r="5870" spans="1:4" x14ac:dyDescent="0.25">
      <c r="A5870" s="243">
        <v>87859</v>
      </c>
      <c r="B5870" s="242" t="s">
        <v>3723</v>
      </c>
      <c r="C5870" s="242" t="s">
        <v>337</v>
      </c>
      <c r="D5870" s="244">
        <v>150.29</v>
      </c>
    </row>
    <row r="5871" spans="1:4" x14ac:dyDescent="0.25">
      <c r="A5871" s="243">
        <v>89048</v>
      </c>
      <c r="B5871" s="242" t="s">
        <v>3724</v>
      </c>
      <c r="C5871" s="242" t="s">
        <v>337</v>
      </c>
      <c r="D5871" s="244">
        <v>26.32</v>
      </c>
    </row>
    <row r="5872" spans="1:4" x14ac:dyDescent="0.25">
      <c r="A5872" s="243">
        <v>89049</v>
      </c>
      <c r="B5872" s="242" t="s">
        <v>3725</v>
      </c>
      <c r="C5872" s="242" t="s">
        <v>337</v>
      </c>
      <c r="D5872" s="244">
        <v>15.65</v>
      </c>
    </row>
    <row r="5873" spans="1:4" x14ac:dyDescent="0.25">
      <c r="A5873" s="243">
        <v>89173</v>
      </c>
      <c r="B5873" s="242" t="s">
        <v>3726</v>
      </c>
      <c r="C5873" s="242" t="s">
        <v>337</v>
      </c>
      <c r="D5873" s="244">
        <v>25.92</v>
      </c>
    </row>
    <row r="5874" spans="1:4" x14ac:dyDescent="0.25">
      <c r="A5874" s="243">
        <v>90406</v>
      </c>
      <c r="B5874" s="242" t="s">
        <v>3727</v>
      </c>
      <c r="C5874" s="242" t="s">
        <v>337</v>
      </c>
      <c r="D5874" s="244">
        <v>33.1</v>
      </c>
    </row>
    <row r="5875" spans="1:4" x14ac:dyDescent="0.25">
      <c r="A5875" s="243">
        <v>90407</v>
      </c>
      <c r="B5875" s="242" t="s">
        <v>3728</v>
      </c>
      <c r="C5875" s="242" t="s">
        <v>337</v>
      </c>
      <c r="D5875" s="244">
        <v>36.479999999999997</v>
      </c>
    </row>
    <row r="5876" spans="1:4" x14ac:dyDescent="0.25">
      <c r="A5876" s="243">
        <v>90408</v>
      </c>
      <c r="B5876" s="242" t="s">
        <v>3729</v>
      </c>
      <c r="C5876" s="242" t="s">
        <v>337</v>
      </c>
      <c r="D5876" s="244">
        <v>23.61</v>
      </c>
    </row>
    <row r="5877" spans="1:4" x14ac:dyDescent="0.25">
      <c r="A5877" s="243">
        <v>90409</v>
      </c>
      <c r="B5877" s="242" t="s">
        <v>3730</v>
      </c>
      <c r="C5877" s="242" t="s">
        <v>337</v>
      </c>
      <c r="D5877" s="244">
        <v>25.53</v>
      </c>
    </row>
    <row r="5878" spans="1:4" x14ac:dyDescent="0.25">
      <c r="A5878" s="243">
        <v>87242</v>
      </c>
      <c r="B5878" s="242" t="s">
        <v>3731</v>
      </c>
      <c r="C5878" s="242" t="s">
        <v>337</v>
      </c>
      <c r="D5878" s="244">
        <v>262.02999999999997</v>
      </c>
    </row>
    <row r="5879" spans="1:4" x14ac:dyDescent="0.25">
      <c r="A5879" s="243">
        <v>87243</v>
      </c>
      <c r="B5879" s="242" t="s">
        <v>3732</v>
      </c>
      <c r="C5879" s="242" t="s">
        <v>337</v>
      </c>
      <c r="D5879" s="244">
        <v>242.88</v>
      </c>
    </row>
    <row r="5880" spans="1:4" x14ac:dyDescent="0.25">
      <c r="A5880" s="243">
        <v>87244</v>
      </c>
      <c r="B5880" s="242" t="s">
        <v>3733</v>
      </c>
      <c r="C5880" s="242" t="s">
        <v>337</v>
      </c>
      <c r="D5880" s="244">
        <v>251.57</v>
      </c>
    </row>
    <row r="5881" spans="1:4" x14ac:dyDescent="0.25">
      <c r="A5881" s="243">
        <v>87245</v>
      </c>
      <c r="B5881" s="242" t="s">
        <v>3734</v>
      </c>
      <c r="C5881" s="242" t="s">
        <v>337</v>
      </c>
      <c r="D5881" s="244">
        <v>302.69</v>
      </c>
    </row>
    <row r="5882" spans="1:4" x14ac:dyDescent="0.25">
      <c r="A5882" s="243">
        <v>87264</v>
      </c>
      <c r="B5882" s="242" t="s">
        <v>3735</v>
      </c>
      <c r="C5882" s="242" t="s">
        <v>337</v>
      </c>
      <c r="D5882" s="244">
        <v>50.2</v>
      </c>
    </row>
    <row r="5883" spans="1:4" x14ac:dyDescent="0.25">
      <c r="A5883" s="243">
        <v>87265</v>
      </c>
      <c r="B5883" s="242" t="s">
        <v>3736</v>
      </c>
      <c r="C5883" s="242" t="s">
        <v>337</v>
      </c>
      <c r="D5883" s="244">
        <v>44.64</v>
      </c>
    </row>
    <row r="5884" spans="1:4" x14ac:dyDescent="0.25">
      <c r="A5884" s="243">
        <v>87266</v>
      </c>
      <c r="B5884" s="242" t="s">
        <v>3737</v>
      </c>
      <c r="C5884" s="242" t="s">
        <v>337</v>
      </c>
      <c r="D5884" s="244">
        <v>52.17</v>
      </c>
    </row>
    <row r="5885" spans="1:4" x14ac:dyDescent="0.25">
      <c r="A5885" s="243">
        <v>87267</v>
      </c>
      <c r="B5885" s="242" t="s">
        <v>3738</v>
      </c>
      <c r="C5885" s="242" t="s">
        <v>337</v>
      </c>
      <c r="D5885" s="244">
        <v>49.71</v>
      </c>
    </row>
    <row r="5886" spans="1:4" x14ac:dyDescent="0.25">
      <c r="A5886" s="243">
        <v>87268</v>
      </c>
      <c r="B5886" s="242" t="s">
        <v>3739</v>
      </c>
      <c r="C5886" s="242" t="s">
        <v>337</v>
      </c>
      <c r="D5886" s="244">
        <v>53.41</v>
      </c>
    </row>
    <row r="5887" spans="1:4" x14ac:dyDescent="0.25">
      <c r="A5887" s="243">
        <v>87269</v>
      </c>
      <c r="B5887" s="242" t="s">
        <v>3740</v>
      </c>
      <c r="C5887" s="242" t="s">
        <v>337</v>
      </c>
      <c r="D5887" s="244">
        <v>47.36</v>
      </c>
    </row>
    <row r="5888" spans="1:4" x14ac:dyDescent="0.25">
      <c r="A5888" s="243">
        <v>87270</v>
      </c>
      <c r="B5888" s="242" t="s">
        <v>3741</v>
      </c>
      <c r="C5888" s="242" t="s">
        <v>337</v>
      </c>
      <c r="D5888" s="244">
        <v>55.06</v>
      </c>
    </row>
    <row r="5889" spans="1:4" x14ac:dyDescent="0.25">
      <c r="A5889" s="243">
        <v>87271</v>
      </c>
      <c r="B5889" s="242" t="s">
        <v>3742</v>
      </c>
      <c r="C5889" s="242" t="s">
        <v>337</v>
      </c>
      <c r="D5889" s="244">
        <v>52.18</v>
      </c>
    </row>
    <row r="5890" spans="1:4" x14ac:dyDescent="0.25">
      <c r="A5890" s="243">
        <v>87272</v>
      </c>
      <c r="B5890" s="242" t="s">
        <v>3743</v>
      </c>
      <c r="C5890" s="242" t="s">
        <v>337</v>
      </c>
      <c r="D5890" s="244">
        <v>56.83</v>
      </c>
    </row>
    <row r="5891" spans="1:4" x14ac:dyDescent="0.25">
      <c r="A5891" s="243">
        <v>87273</v>
      </c>
      <c r="B5891" s="242" t="s">
        <v>3744</v>
      </c>
      <c r="C5891" s="242" t="s">
        <v>337</v>
      </c>
      <c r="D5891" s="244">
        <v>49.44</v>
      </c>
    </row>
    <row r="5892" spans="1:4" x14ac:dyDescent="0.25">
      <c r="A5892" s="243">
        <v>87274</v>
      </c>
      <c r="B5892" s="242" t="s">
        <v>3745</v>
      </c>
      <c r="C5892" s="242" t="s">
        <v>337</v>
      </c>
      <c r="D5892" s="244">
        <v>58</v>
      </c>
    </row>
    <row r="5893" spans="1:4" x14ac:dyDescent="0.25">
      <c r="A5893" s="243">
        <v>87275</v>
      </c>
      <c r="B5893" s="242" t="s">
        <v>3746</v>
      </c>
      <c r="C5893" s="242" t="s">
        <v>337</v>
      </c>
      <c r="D5893" s="244">
        <v>55.49</v>
      </c>
    </row>
    <row r="5894" spans="1:4" x14ac:dyDescent="0.25">
      <c r="A5894" s="243">
        <v>88786</v>
      </c>
      <c r="B5894" s="242" t="s">
        <v>3747</v>
      </c>
      <c r="C5894" s="242" t="s">
        <v>337</v>
      </c>
      <c r="D5894" s="244">
        <v>292.85000000000002</v>
      </c>
    </row>
    <row r="5895" spans="1:4" x14ac:dyDescent="0.25">
      <c r="A5895" s="243">
        <v>88787</v>
      </c>
      <c r="B5895" s="242" t="s">
        <v>3748</v>
      </c>
      <c r="C5895" s="242" t="s">
        <v>337</v>
      </c>
      <c r="D5895" s="244">
        <v>272.19</v>
      </c>
    </row>
    <row r="5896" spans="1:4" x14ac:dyDescent="0.25">
      <c r="A5896" s="243">
        <v>88788</v>
      </c>
      <c r="B5896" s="242" t="s">
        <v>3749</v>
      </c>
      <c r="C5896" s="242" t="s">
        <v>337</v>
      </c>
      <c r="D5896" s="244">
        <v>280.88</v>
      </c>
    </row>
    <row r="5897" spans="1:4" x14ac:dyDescent="0.25">
      <c r="A5897" s="243">
        <v>88789</v>
      </c>
      <c r="B5897" s="242" t="s">
        <v>3750</v>
      </c>
      <c r="C5897" s="242" t="s">
        <v>337</v>
      </c>
      <c r="D5897" s="244">
        <v>337.16</v>
      </c>
    </row>
    <row r="5898" spans="1:4" x14ac:dyDescent="0.25">
      <c r="A5898" s="243">
        <v>89045</v>
      </c>
      <c r="B5898" s="242" t="s">
        <v>12517</v>
      </c>
      <c r="C5898" s="242" t="s">
        <v>337</v>
      </c>
      <c r="D5898" s="244">
        <v>50.05</v>
      </c>
    </row>
    <row r="5899" spans="1:4" x14ac:dyDescent="0.25">
      <c r="A5899" s="243">
        <v>89170</v>
      </c>
      <c r="B5899" s="242" t="s">
        <v>12518</v>
      </c>
      <c r="C5899" s="242" t="s">
        <v>337</v>
      </c>
      <c r="D5899" s="244">
        <v>48.65</v>
      </c>
    </row>
    <row r="5900" spans="1:4" x14ac:dyDescent="0.25">
      <c r="A5900" s="243">
        <v>93392</v>
      </c>
      <c r="B5900" s="242" t="s">
        <v>3751</v>
      </c>
      <c r="C5900" s="242" t="s">
        <v>337</v>
      </c>
      <c r="D5900" s="244">
        <v>39.33</v>
      </c>
    </row>
    <row r="5901" spans="1:4" x14ac:dyDescent="0.25">
      <c r="A5901" s="243">
        <v>93393</v>
      </c>
      <c r="B5901" s="242" t="s">
        <v>3752</v>
      </c>
      <c r="C5901" s="242" t="s">
        <v>337</v>
      </c>
      <c r="D5901" s="244">
        <v>33.869999999999997</v>
      </c>
    </row>
    <row r="5902" spans="1:4" x14ac:dyDescent="0.25">
      <c r="A5902" s="243">
        <v>93394</v>
      </c>
      <c r="B5902" s="242" t="s">
        <v>3753</v>
      </c>
      <c r="C5902" s="242" t="s">
        <v>337</v>
      </c>
      <c r="D5902" s="244">
        <v>41.3</v>
      </c>
    </row>
    <row r="5903" spans="1:4" x14ac:dyDescent="0.25">
      <c r="A5903" s="243">
        <v>93395</v>
      </c>
      <c r="B5903" s="242" t="s">
        <v>3754</v>
      </c>
      <c r="C5903" s="242" t="s">
        <v>337</v>
      </c>
      <c r="D5903" s="244">
        <v>38.840000000000003</v>
      </c>
    </row>
    <row r="5904" spans="1:4" x14ac:dyDescent="0.25">
      <c r="A5904" s="243">
        <v>99194</v>
      </c>
      <c r="B5904" s="242" t="s">
        <v>3755</v>
      </c>
      <c r="C5904" s="242" t="s">
        <v>337</v>
      </c>
      <c r="D5904" s="244">
        <v>47.15</v>
      </c>
    </row>
    <row r="5905" spans="1:4" x14ac:dyDescent="0.25">
      <c r="A5905" s="243">
        <v>99195</v>
      </c>
      <c r="B5905" s="242" t="s">
        <v>3756</v>
      </c>
      <c r="C5905" s="242" t="s">
        <v>337</v>
      </c>
      <c r="D5905" s="244">
        <v>41.69</v>
      </c>
    </row>
    <row r="5906" spans="1:4" x14ac:dyDescent="0.25">
      <c r="A5906" s="243">
        <v>99196</v>
      </c>
      <c r="B5906" s="242" t="s">
        <v>3757</v>
      </c>
      <c r="C5906" s="242" t="s">
        <v>337</v>
      </c>
      <c r="D5906" s="244">
        <v>49.12</v>
      </c>
    </row>
    <row r="5907" spans="1:4" x14ac:dyDescent="0.25">
      <c r="A5907" s="243">
        <v>99198</v>
      </c>
      <c r="B5907" s="242" t="s">
        <v>3758</v>
      </c>
      <c r="C5907" s="242" t="s">
        <v>337</v>
      </c>
      <c r="D5907" s="244">
        <v>46.66</v>
      </c>
    </row>
    <row r="5908" spans="1:4" x14ac:dyDescent="0.25">
      <c r="A5908" s="243">
        <v>101965</v>
      </c>
      <c r="B5908" s="242" t="s">
        <v>12519</v>
      </c>
      <c r="C5908" s="242" t="s">
        <v>187</v>
      </c>
      <c r="D5908" s="244">
        <v>106.55</v>
      </c>
    </row>
    <row r="5909" spans="1:4" x14ac:dyDescent="0.25">
      <c r="A5909" s="243">
        <v>101966</v>
      </c>
      <c r="B5909" s="242" t="s">
        <v>12520</v>
      </c>
      <c r="C5909" s="242" t="s">
        <v>187</v>
      </c>
      <c r="D5909" s="244">
        <v>140.84</v>
      </c>
    </row>
    <row r="5910" spans="1:4" x14ac:dyDescent="0.25">
      <c r="A5910" s="243">
        <v>101979</v>
      </c>
      <c r="B5910" s="242" t="s">
        <v>12521</v>
      </c>
      <c r="C5910" s="242" t="s">
        <v>187</v>
      </c>
      <c r="D5910" s="244">
        <v>40.17</v>
      </c>
    </row>
    <row r="5911" spans="1:4" x14ac:dyDescent="0.25">
      <c r="A5911" s="243">
        <v>96112</v>
      </c>
      <c r="B5911" s="242" t="s">
        <v>3759</v>
      </c>
      <c r="C5911" s="242" t="s">
        <v>337</v>
      </c>
      <c r="D5911" s="244">
        <v>90.9</v>
      </c>
    </row>
    <row r="5912" spans="1:4" x14ac:dyDescent="0.25">
      <c r="A5912" s="243">
        <v>96117</v>
      </c>
      <c r="B5912" s="242" t="s">
        <v>3760</v>
      </c>
      <c r="C5912" s="242" t="s">
        <v>337</v>
      </c>
      <c r="D5912" s="244">
        <v>104.75</v>
      </c>
    </row>
    <row r="5913" spans="1:4" x14ac:dyDescent="0.25">
      <c r="A5913" s="243">
        <v>96122</v>
      </c>
      <c r="B5913" s="242" t="s">
        <v>3761</v>
      </c>
      <c r="C5913" s="242" t="s">
        <v>187</v>
      </c>
      <c r="D5913" s="244">
        <v>23.22</v>
      </c>
    </row>
    <row r="5914" spans="1:4" x14ac:dyDescent="0.25">
      <c r="A5914" s="243">
        <v>96109</v>
      </c>
      <c r="B5914" s="242" t="s">
        <v>3762</v>
      </c>
      <c r="C5914" s="242" t="s">
        <v>337</v>
      </c>
      <c r="D5914" s="244">
        <v>34.18</v>
      </c>
    </row>
    <row r="5915" spans="1:4" x14ac:dyDescent="0.25">
      <c r="A5915" s="243">
        <v>96110</v>
      </c>
      <c r="B5915" s="242" t="s">
        <v>3763</v>
      </c>
      <c r="C5915" s="242" t="s">
        <v>337</v>
      </c>
      <c r="D5915" s="244">
        <v>60.78</v>
      </c>
    </row>
    <row r="5916" spans="1:4" x14ac:dyDescent="0.25">
      <c r="A5916" s="243">
        <v>96113</v>
      </c>
      <c r="B5916" s="242" t="s">
        <v>3764</v>
      </c>
      <c r="C5916" s="242" t="s">
        <v>337</v>
      </c>
      <c r="D5916" s="244">
        <v>30.66</v>
      </c>
    </row>
    <row r="5917" spans="1:4" x14ac:dyDescent="0.25">
      <c r="A5917" s="243">
        <v>96114</v>
      </c>
      <c r="B5917" s="242" t="s">
        <v>3765</v>
      </c>
      <c r="C5917" s="242" t="s">
        <v>337</v>
      </c>
      <c r="D5917" s="244">
        <v>65.2</v>
      </c>
    </row>
    <row r="5918" spans="1:4" x14ac:dyDescent="0.25">
      <c r="A5918" s="243">
        <v>96120</v>
      </c>
      <c r="B5918" s="242" t="s">
        <v>3766</v>
      </c>
      <c r="C5918" s="242" t="s">
        <v>187</v>
      </c>
      <c r="D5918" s="244">
        <v>2.37</v>
      </c>
    </row>
    <row r="5919" spans="1:4" x14ac:dyDescent="0.25">
      <c r="A5919" s="243">
        <v>96123</v>
      </c>
      <c r="B5919" s="242" t="s">
        <v>3767</v>
      </c>
      <c r="C5919" s="242" t="s">
        <v>187</v>
      </c>
      <c r="D5919" s="244">
        <v>27.94</v>
      </c>
    </row>
    <row r="5920" spans="1:4" x14ac:dyDescent="0.25">
      <c r="A5920" s="243">
        <v>99054</v>
      </c>
      <c r="B5920" s="242" t="s">
        <v>3768</v>
      </c>
      <c r="C5920" s="242" t="s">
        <v>337</v>
      </c>
      <c r="D5920" s="244">
        <v>41.63</v>
      </c>
    </row>
    <row r="5921" spans="1:4" x14ac:dyDescent="0.25">
      <c r="A5921" s="243">
        <v>96111</v>
      </c>
      <c r="B5921" s="242" t="s">
        <v>3769</v>
      </c>
      <c r="C5921" s="242" t="s">
        <v>337</v>
      </c>
      <c r="D5921" s="244">
        <v>56.75</v>
      </c>
    </row>
    <row r="5922" spans="1:4" x14ac:dyDescent="0.25">
      <c r="A5922" s="243">
        <v>96116</v>
      </c>
      <c r="B5922" s="242" t="s">
        <v>3770</v>
      </c>
      <c r="C5922" s="242" t="s">
        <v>337</v>
      </c>
      <c r="D5922" s="244">
        <v>63.88</v>
      </c>
    </row>
    <row r="5923" spans="1:4" x14ac:dyDescent="0.25">
      <c r="A5923" s="243">
        <v>96121</v>
      </c>
      <c r="B5923" s="242" t="s">
        <v>3771</v>
      </c>
      <c r="C5923" s="242" t="s">
        <v>187</v>
      </c>
      <c r="D5923" s="244">
        <v>8.86</v>
      </c>
    </row>
    <row r="5924" spans="1:4" x14ac:dyDescent="0.25">
      <c r="A5924" s="243">
        <v>96485</v>
      </c>
      <c r="B5924" s="242" t="s">
        <v>3772</v>
      </c>
      <c r="C5924" s="242" t="s">
        <v>337</v>
      </c>
      <c r="D5924" s="244">
        <v>67.28</v>
      </c>
    </row>
    <row r="5925" spans="1:4" x14ac:dyDescent="0.25">
      <c r="A5925" s="243">
        <v>96486</v>
      </c>
      <c r="B5925" s="242" t="s">
        <v>3773</v>
      </c>
      <c r="C5925" s="242" t="s">
        <v>337</v>
      </c>
      <c r="D5925" s="244">
        <v>75.05</v>
      </c>
    </row>
    <row r="5926" spans="1:4" x14ac:dyDescent="0.25">
      <c r="A5926" s="243">
        <v>91514</v>
      </c>
      <c r="B5926" s="242" t="s">
        <v>3774</v>
      </c>
      <c r="C5926" s="242" t="s">
        <v>337</v>
      </c>
      <c r="D5926" s="244">
        <v>4.67</v>
      </c>
    </row>
    <row r="5927" spans="1:4" x14ac:dyDescent="0.25">
      <c r="A5927" s="243">
        <v>91515</v>
      </c>
      <c r="B5927" s="242" t="s">
        <v>3775</v>
      </c>
      <c r="C5927" s="242" t="s">
        <v>337</v>
      </c>
      <c r="D5927" s="244">
        <v>6.18</v>
      </c>
    </row>
    <row r="5928" spans="1:4" x14ac:dyDescent="0.25">
      <c r="A5928" s="243">
        <v>91516</v>
      </c>
      <c r="B5928" s="242" t="s">
        <v>3776</v>
      </c>
      <c r="C5928" s="242" t="s">
        <v>337</v>
      </c>
      <c r="D5928" s="244">
        <v>9</v>
      </c>
    </row>
    <row r="5929" spans="1:4" x14ac:dyDescent="0.25">
      <c r="A5929" s="243">
        <v>91517</v>
      </c>
      <c r="B5929" s="242" t="s">
        <v>3777</v>
      </c>
      <c r="C5929" s="242" t="s">
        <v>337</v>
      </c>
      <c r="D5929" s="244">
        <v>10.02</v>
      </c>
    </row>
    <row r="5930" spans="1:4" x14ac:dyDescent="0.25">
      <c r="A5930" s="243">
        <v>91519</v>
      </c>
      <c r="B5930" s="242" t="s">
        <v>3778</v>
      </c>
      <c r="C5930" s="242" t="s">
        <v>337</v>
      </c>
      <c r="D5930" s="244">
        <v>11.5</v>
      </c>
    </row>
    <row r="5931" spans="1:4" x14ac:dyDescent="0.25">
      <c r="A5931" s="243">
        <v>91520</v>
      </c>
      <c r="B5931" s="242" t="s">
        <v>3779</v>
      </c>
      <c r="C5931" s="242" t="s">
        <v>337</v>
      </c>
      <c r="D5931" s="244">
        <v>1.72</v>
      </c>
    </row>
    <row r="5932" spans="1:4" x14ac:dyDescent="0.25">
      <c r="A5932" s="243">
        <v>91522</v>
      </c>
      <c r="B5932" s="242" t="s">
        <v>3780</v>
      </c>
      <c r="C5932" s="242" t="s">
        <v>337</v>
      </c>
      <c r="D5932" s="244">
        <v>2.06</v>
      </c>
    </row>
    <row r="5933" spans="1:4" x14ac:dyDescent="0.25">
      <c r="A5933" s="243">
        <v>91525</v>
      </c>
      <c r="B5933" s="242" t="s">
        <v>3781</v>
      </c>
      <c r="C5933" s="242" t="s">
        <v>337</v>
      </c>
      <c r="D5933" s="244">
        <v>3.94</v>
      </c>
    </row>
    <row r="5934" spans="1:4" x14ac:dyDescent="0.25">
      <c r="A5934" s="243">
        <v>87280</v>
      </c>
      <c r="B5934" s="242" t="s">
        <v>12522</v>
      </c>
      <c r="C5934" s="242" t="s">
        <v>1256</v>
      </c>
      <c r="D5934" s="244">
        <v>318.97000000000003</v>
      </c>
    </row>
    <row r="5935" spans="1:4" x14ac:dyDescent="0.25">
      <c r="A5935" s="243">
        <v>87281</v>
      </c>
      <c r="B5935" s="242" t="s">
        <v>12523</v>
      </c>
      <c r="C5935" s="242" t="s">
        <v>1256</v>
      </c>
      <c r="D5935" s="244">
        <v>317.41000000000003</v>
      </c>
    </row>
    <row r="5936" spans="1:4" x14ac:dyDescent="0.25">
      <c r="A5936" s="243">
        <v>87283</v>
      </c>
      <c r="B5936" s="242" t="s">
        <v>12524</v>
      </c>
      <c r="C5936" s="242" t="s">
        <v>1256</v>
      </c>
      <c r="D5936" s="244">
        <v>335.33</v>
      </c>
    </row>
    <row r="5937" spans="1:4" x14ac:dyDescent="0.25">
      <c r="A5937" s="243">
        <v>87284</v>
      </c>
      <c r="B5937" s="242" t="s">
        <v>12525</v>
      </c>
      <c r="C5937" s="242" t="s">
        <v>1256</v>
      </c>
      <c r="D5937" s="244">
        <v>332.32</v>
      </c>
    </row>
    <row r="5938" spans="1:4" x14ac:dyDescent="0.25">
      <c r="A5938" s="243">
        <v>87286</v>
      </c>
      <c r="B5938" s="242" t="s">
        <v>12526</v>
      </c>
      <c r="C5938" s="242" t="s">
        <v>1256</v>
      </c>
      <c r="D5938" s="244">
        <v>412.16</v>
      </c>
    </row>
    <row r="5939" spans="1:4" x14ac:dyDescent="0.25">
      <c r="A5939" s="243">
        <v>87287</v>
      </c>
      <c r="B5939" s="242" t="s">
        <v>12527</v>
      </c>
      <c r="C5939" s="242" t="s">
        <v>1256</v>
      </c>
      <c r="D5939" s="244">
        <v>404.6</v>
      </c>
    </row>
    <row r="5940" spans="1:4" x14ac:dyDescent="0.25">
      <c r="A5940" s="243">
        <v>87289</v>
      </c>
      <c r="B5940" s="242" t="s">
        <v>12528</v>
      </c>
      <c r="C5940" s="242" t="s">
        <v>1256</v>
      </c>
      <c r="D5940" s="244">
        <v>393.58</v>
      </c>
    </row>
    <row r="5941" spans="1:4" x14ac:dyDescent="0.25">
      <c r="A5941" s="243">
        <v>87290</v>
      </c>
      <c r="B5941" s="242" t="s">
        <v>12529</v>
      </c>
      <c r="C5941" s="242" t="s">
        <v>1256</v>
      </c>
      <c r="D5941" s="244">
        <v>390.19</v>
      </c>
    </row>
    <row r="5942" spans="1:4" x14ac:dyDescent="0.25">
      <c r="A5942" s="243">
        <v>87292</v>
      </c>
      <c r="B5942" s="242" t="s">
        <v>12530</v>
      </c>
      <c r="C5942" s="242" t="s">
        <v>1256</v>
      </c>
      <c r="D5942" s="244">
        <v>401.86</v>
      </c>
    </row>
    <row r="5943" spans="1:4" x14ac:dyDescent="0.25">
      <c r="A5943" s="243">
        <v>87294</v>
      </c>
      <c r="B5943" s="242" t="s">
        <v>12531</v>
      </c>
      <c r="C5943" s="242" t="s">
        <v>1256</v>
      </c>
      <c r="D5943" s="244">
        <v>383.46</v>
      </c>
    </row>
    <row r="5944" spans="1:4" x14ac:dyDescent="0.25">
      <c r="A5944" s="243">
        <v>87295</v>
      </c>
      <c r="B5944" s="242" t="s">
        <v>12532</v>
      </c>
      <c r="C5944" s="242" t="s">
        <v>1256</v>
      </c>
      <c r="D5944" s="244">
        <v>383.63</v>
      </c>
    </row>
    <row r="5945" spans="1:4" x14ac:dyDescent="0.25">
      <c r="A5945" s="243">
        <v>87296</v>
      </c>
      <c r="B5945" s="242" t="s">
        <v>12533</v>
      </c>
      <c r="C5945" s="242" t="s">
        <v>1256</v>
      </c>
      <c r="D5945" s="244">
        <v>369.65</v>
      </c>
    </row>
    <row r="5946" spans="1:4" x14ac:dyDescent="0.25">
      <c r="A5946" s="243">
        <v>87298</v>
      </c>
      <c r="B5946" s="242" t="s">
        <v>12534</v>
      </c>
      <c r="C5946" s="242" t="s">
        <v>1256</v>
      </c>
      <c r="D5946" s="244">
        <v>520.14</v>
      </c>
    </row>
    <row r="5947" spans="1:4" x14ac:dyDescent="0.25">
      <c r="A5947" s="243">
        <v>87299</v>
      </c>
      <c r="B5947" s="242" t="s">
        <v>12535</v>
      </c>
      <c r="C5947" s="242" t="s">
        <v>1256</v>
      </c>
      <c r="D5947" s="244">
        <v>328.57</v>
      </c>
    </row>
    <row r="5948" spans="1:4" x14ac:dyDescent="0.25">
      <c r="A5948" s="243">
        <v>87301</v>
      </c>
      <c r="B5948" s="242" t="s">
        <v>12536</v>
      </c>
      <c r="C5948" s="242" t="s">
        <v>1256</v>
      </c>
      <c r="D5948" s="244">
        <v>459.74</v>
      </c>
    </row>
    <row r="5949" spans="1:4" x14ac:dyDescent="0.25">
      <c r="A5949" s="243">
        <v>87302</v>
      </c>
      <c r="B5949" s="242" t="s">
        <v>12537</v>
      </c>
      <c r="C5949" s="242" t="s">
        <v>1256</v>
      </c>
      <c r="D5949" s="244">
        <v>456.56</v>
      </c>
    </row>
    <row r="5950" spans="1:4" x14ac:dyDescent="0.25">
      <c r="A5950" s="243">
        <v>87304</v>
      </c>
      <c r="B5950" s="242" t="s">
        <v>12538</v>
      </c>
      <c r="C5950" s="242" t="s">
        <v>1256</v>
      </c>
      <c r="D5950" s="244">
        <v>412.44</v>
      </c>
    </row>
    <row r="5951" spans="1:4" x14ac:dyDescent="0.25">
      <c r="A5951" s="243">
        <v>87305</v>
      </c>
      <c r="B5951" s="242" t="s">
        <v>12539</v>
      </c>
      <c r="C5951" s="242" t="s">
        <v>1256</v>
      </c>
      <c r="D5951" s="244">
        <v>415.82</v>
      </c>
    </row>
    <row r="5952" spans="1:4" x14ac:dyDescent="0.25">
      <c r="A5952" s="243">
        <v>87307</v>
      </c>
      <c r="B5952" s="242" t="s">
        <v>12540</v>
      </c>
      <c r="C5952" s="242" t="s">
        <v>1256</v>
      </c>
      <c r="D5952" s="244">
        <v>387.06</v>
      </c>
    </row>
    <row r="5953" spans="1:4" x14ac:dyDescent="0.25">
      <c r="A5953" s="243">
        <v>87308</v>
      </c>
      <c r="B5953" s="242" t="s">
        <v>12541</v>
      </c>
      <c r="C5953" s="242" t="s">
        <v>1256</v>
      </c>
      <c r="D5953" s="244">
        <v>382.91</v>
      </c>
    </row>
    <row r="5954" spans="1:4" x14ac:dyDescent="0.25">
      <c r="A5954" s="243">
        <v>87310</v>
      </c>
      <c r="B5954" s="242" t="s">
        <v>12542</v>
      </c>
      <c r="C5954" s="242" t="s">
        <v>1256</v>
      </c>
      <c r="D5954" s="244">
        <v>324.26</v>
      </c>
    </row>
    <row r="5955" spans="1:4" x14ac:dyDescent="0.25">
      <c r="A5955" s="243">
        <v>87311</v>
      </c>
      <c r="B5955" s="242" t="s">
        <v>12543</v>
      </c>
      <c r="C5955" s="242" t="s">
        <v>1256</v>
      </c>
      <c r="D5955" s="244">
        <v>319.91000000000003</v>
      </c>
    </row>
    <row r="5956" spans="1:4" x14ac:dyDescent="0.25">
      <c r="A5956" s="243">
        <v>87313</v>
      </c>
      <c r="B5956" s="242" t="s">
        <v>12544</v>
      </c>
      <c r="C5956" s="242" t="s">
        <v>1256</v>
      </c>
      <c r="D5956" s="244">
        <v>403.13</v>
      </c>
    </row>
    <row r="5957" spans="1:4" x14ac:dyDescent="0.25">
      <c r="A5957" s="243">
        <v>87314</v>
      </c>
      <c r="B5957" s="242" t="s">
        <v>12545</v>
      </c>
      <c r="C5957" s="242" t="s">
        <v>1256</v>
      </c>
      <c r="D5957" s="244">
        <v>400.34</v>
      </c>
    </row>
    <row r="5958" spans="1:4" x14ac:dyDescent="0.25">
      <c r="A5958" s="243">
        <v>87316</v>
      </c>
      <c r="B5958" s="242" t="s">
        <v>12546</v>
      </c>
      <c r="C5958" s="242" t="s">
        <v>1256</v>
      </c>
      <c r="D5958" s="244">
        <v>359.65</v>
      </c>
    </row>
    <row r="5959" spans="1:4" x14ac:dyDescent="0.25">
      <c r="A5959" s="243">
        <v>87317</v>
      </c>
      <c r="B5959" s="242" t="s">
        <v>12547</v>
      </c>
      <c r="C5959" s="242" t="s">
        <v>1256</v>
      </c>
      <c r="D5959" s="244">
        <v>352.8</v>
      </c>
    </row>
    <row r="5960" spans="1:4" x14ac:dyDescent="0.25">
      <c r="A5960" s="243">
        <v>87319</v>
      </c>
      <c r="B5960" s="242" t="s">
        <v>12548</v>
      </c>
      <c r="C5960" s="242" t="s">
        <v>1256</v>
      </c>
      <c r="D5960" s="245">
        <v>2860.43</v>
      </c>
    </row>
    <row r="5961" spans="1:4" x14ac:dyDescent="0.25">
      <c r="A5961" s="243">
        <v>87320</v>
      </c>
      <c r="B5961" s="242" t="s">
        <v>12549</v>
      </c>
      <c r="C5961" s="242" t="s">
        <v>1256</v>
      </c>
      <c r="D5961" s="245">
        <v>2868.42</v>
      </c>
    </row>
    <row r="5962" spans="1:4" x14ac:dyDescent="0.25">
      <c r="A5962" s="243">
        <v>87322</v>
      </c>
      <c r="B5962" s="242" t="s">
        <v>12550</v>
      </c>
      <c r="C5962" s="242" t="s">
        <v>1256</v>
      </c>
      <c r="D5962" s="245">
        <v>2951.4</v>
      </c>
    </row>
    <row r="5963" spans="1:4" x14ac:dyDescent="0.25">
      <c r="A5963" s="243">
        <v>87323</v>
      </c>
      <c r="B5963" s="242" t="s">
        <v>12551</v>
      </c>
      <c r="C5963" s="242" t="s">
        <v>1256</v>
      </c>
      <c r="D5963" s="245">
        <v>2955.99</v>
      </c>
    </row>
    <row r="5964" spans="1:4" x14ac:dyDescent="0.25">
      <c r="A5964" s="243">
        <v>87325</v>
      </c>
      <c r="B5964" s="242" t="s">
        <v>12552</v>
      </c>
      <c r="C5964" s="242" t="s">
        <v>1256</v>
      </c>
      <c r="D5964" s="245">
        <v>2882.32</v>
      </c>
    </row>
    <row r="5965" spans="1:4" x14ac:dyDescent="0.25">
      <c r="A5965" s="243">
        <v>87326</v>
      </c>
      <c r="B5965" s="242" t="s">
        <v>12553</v>
      </c>
      <c r="C5965" s="242" t="s">
        <v>1256</v>
      </c>
      <c r="D5965" s="245">
        <v>2896.69</v>
      </c>
    </row>
    <row r="5966" spans="1:4" x14ac:dyDescent="0.25">
      <c r="A5966" s="243">
        <v>87327</v>
      </c>
      <c r="B5966" s="242" t="s">
        <v>12554</v>
      </c>
      <c r="C5966" s="242" t="s">
        <v>1256</v>
      </c>
      <c r="D5966" s="244">
        <v>332.77</v>
      </c>
    </row>
    <row r="5967" spans="1:4" x14ac:dyDescent="0.25">
      <c r="A5967" s="243">
        <v>87328</v>
      </c>
      <c r="B5967" s="242" t="s">
        <v>12555</v>
      </c>
      <c r="C5967" s="242" t="s">
        <v>1256</v>
      </c>
      <c r="D5967" s="244">
        <v>299.3</v>
      </c>
    </row>
    <row r="5968" spans="1:4" x14ac:dyDescent="0.25">
      <c r="A5968" s="243">
        <v>87329</v>
      </c>
      <c r="B5968" s="242" t="s">
        <v>12556</v>
      </c>
      <c r="C5968" s="242" t="s">
        <v>1256</v>
      </c>
      <c r="D5968" s="244">
        <v>358.83</v>
      </c>
    </row>
    <row r="5969" spans="1:4" x14ac:dyDescent="0.25">
      <c r="A5969" s="243">
        <v>87330</v>
      </c>
      <c r="B5969" s="242" t="s">
        <v>12557</v>
      </c>
      <c r="C5969" s="242" t="s">
        <v>1256</v>
      </c>
      <c r="D5969" s="244">
        <v>320.68</v>
      </c>
    </row>
    <row r="5970" spans="1:4" x14ac:dyDescent="0.25">
      <c r="A5970" s="243">
        <v>87331</v>
      </c>
      <c r="B5970" s="242" t="s">
        <v>12558</v>
      </c>
      <c r="C5970" s="242" t="s">
        <v>1256</v>
      </c>
      <c r="D5970" s="244">
        <v>425.17</v>
      </c>
    </row>
    <row r="5971" spans="1:4" x14ac:dyDescent="0.25">
      <c r="A5971" s="243">
        <v>87332</v>
      </c>
      <c r="B5971" s="242" t="s">
        <v>12559</v>
      </c>
      <c r="C5971" s="242" t="s">
        <v>1256</v>
      </c>
      <c r="D5971" s="244">
        <v>390.62</v>
      </c>
    </row>
    <row r="5972" spans="1:4" x14ac:dyDescent="0.25">
      <c r="A5972" s="243">
        <v>87333</v>
      </c>
      <c r="B5972" s="242" t="s">
        <v>12560</v>
      </c>
      <c r="C5972" s="242" t="s">
        <v>1256</v>
      </c>
      <c r="D5972" s="244">
        <v>395.56</v>
      </c>
    </row>
    <row r="5973" spans="1:4" x14ac:dyDescent="0.25">
      <c r="A5973" s="243">
        <v>87334</v>
      </c>
      <c r="B5973" s="242" t="s">
        <v>12561</v>
      </c>
      <c r="C5973" s="242" t="s">
        <v>1256</v>
      </c>
      <c r="D5973" s="244">
        <v>374.89</v>
      </c>
    </row>
    <row r="5974" spans="1:4" x14ac:dyDescent="0.25">
      <c r="A5974" s="243">
        <v>87335</v>
      </c>
      <c r="B5974" s="242" t="s">
        <v>12562</v>
      </c>
      <c r="C5974" s="242" t="s">
        <v>1256</v>
      </c>
      <c r="D5974" s="244">
        <v>391.58</v>
      </c>
    </row>
    <row r="5975" spans="1:4" x14ac:dyDescent="0.25">
      <c r="A5975" s="243">
        <v>87336</v>
      </c>
      <c r="B5975" s="242" t="s">
        <v>12563</v>
      </c>
      <c r="C5975" s="242" t="s">
        <v>1256</v>
      </c>
      <c r="D5975" s="244">
        <v>385.85</v>
      </c>
    </row>
    <row r="5976" spans="1:4" x14ac:dyDescent="0.25">
      <c r="A5976" s="243">
        <v>87337</v>
      </c>
      <c r="B5976" s="242" t="s">
        <v>12564</v>
      </c>
      <c r="C5976" s="242" t="s">
        <v>1256</v>
      </c>
      <c r="D5976" s="244">
        <v>382.92</v>
      </c>
    </row>
    <row r="5977" spans="1:4" x14ac:dyDescent="0.25">
      <c r="A5977" s="243">
        <v>87338</v>
      </c>
      <c r="B5977" s="242" t="s">
        <v>12565</v>
      </c>
      <c r="C5977" s="242" t="s">
        <v>1256</v>
      </c>
      <c r="D5977" s="244">
        <v>367.3</v>
      </c>
    </row>
    <row r="5978" spans="1:4" x14ac:dyDescent="0.25">
      <c r="A5978" s="243">
        <v>87339</v>
      </c>
      <c r="B5978" s="242" t="s">
        <v>12566</v>
      </c>
      <c r="C5978" s="242" t="s">
        <v>1256</v>
      </c>
      <c r="D5978" s="244">
        <v>588.20000000000005</v>
      </c>
    </row>
    <row r="5979" spans="1:4" x14ac:dyDescent="0.25">
      <c r="A5979" s="243">
        <v>87340</v>
      </c>
      <c r="B5979" s="242" t="s">
        <v>12567</v>
      </c>
      <c r="C5979" s="242" t="s">
        <v>1256</v>
      </c>
      <c r="D5979" s="244">
        <v>516.66</v>
      </c>
    </row>
    <row r="5980" spans="1:4" x14ac:dyDescent="0.25">
      <c r="A5980" s="243">
        <v>87341</v>
      </c>
      <c r="B5980" s="242" t="s">
        <v>12568</v>
      </c>
      <c r="C5980" s="242" t="s">
        <v>1256</v>
      </c>
      <c r="D5980" s="244">
        <v>499.76</v>
      </c>
    </row>
    <row r="5981" spans="1:4" x14ac:dyDescent="0.25">
      <c r="A5981" s="243">
        <v>87342</v>
      </c>
      <c r="B5981" s="242" t="s">
        <v>12569</v>
      </c>
      <c r="C5981" s="242" t="s">
        <v>1256</v>
      </c>
      <c r="D5981" s="244">
        <v>499.39</v>
      </c>
    </row>
    <row r="5982" spans="1:4" x14ac:dyDescent="0.25">
      <c r="A5982" s="243">
        <v>87343</v>
      </c>
      <c r="B5982" s="242" t="s">
        <v>12570</v>
      </c>
      <c r="C5982" s="242" t="s">
        <v>1256</v>
      </c>
      <c r="D5982" s="244">
        <v>459.06</v>
      </c>
    </row>
    <row r="5983" spans="1:4" x14ac:dyDescent="0.25">
      <c r="A5983" s="243">
        <v>87344</v>
      </c>
      <c r="B5983" s="242" t="s">
        <v>12571</v>
      </c>
      <c r="C5983" s="242" t="s">
        <v>1256</v>
      </c>
      <c r="D5983" s="244">
        <v>438.06</v>
      </c>
    </row>
    <row r="5984" spans="1:4" x14ac:dyDescent="0.25">
      <c r="A5984" s="243">
        <v>87345</v>
      </c>
      <c r="B5984" s="242" t="s">
        <v>12572</v>
      </c>
      <c r="C5984" s="242" t="s">
        <v>1256</v>
      </c>
      <c r="D5984" s="244">
        <v>445.39</v>
      </c>
    </row>
    <row r="5985" spans="1:4" x14ac:dyDescent="0.25">
      <c r="A5985" s="243">
        <v>87346</v>
      </c>
      <c r="B5985" s="242" t="s">
        <v>12573</v>
      </c>
      <c r="C5985" s="242" t="s">
        <v>1256</v>
      </c>
      <c r="D5985" s="244">
        <v>412.33</v>
      </c>
    </row>
    <row r="5986" spans="1:4" x14ac:dyDescent="0.25">
      <c r="A5986" s="243">
        <v>87347</v>
      </c>
      <c r="B5986" s="242" t="s">
        <v>12574</v>
      </c>
      <c r="C5986" s="242" t="s">
        <v>1256</v>
      </c>
      <c r="D5986" s="244">
        <v>395.5</v>
      </c>
    </row>
    <row r="5987" spans="1:4" x14ac:dyDescent="0.25">
      <c r="A5987" s="243">
        <v>87348</v>
      </c>
      <c r="B5987" s="242" t="s">
        <v>12575</v>
      </c>
      <c r="C5987" s="242" t="s">
        <v>1256</v>
      </c>
      <c r="D5987" s="244">
        <v>405.41</v>
      </c>
    </row>
    <row r="5988" spans="1:4" x14ac:dyDescent="0.25">
      <c r="A5988" s="243">
        <v>87349</v>
      </c>
      <c r="B5988" s="242" t="s">
        <v>12576</v>
      </c>
      <c r="C5988" s="242" t="s">
        <v>1256</v>
      </c>
      <c r="D5988" s="244">
        <v>363.2</v>
      </c>
    </row>
    <row r="5989" spans="1:4" x14ac:dyDescent="0.25">
      <c r="A5989" s="243">
        <v>87350</v>
      </c>
      <c r="B5989" s="242" t="s">
        <v>12577</v>
      </c>
      <c r="C5989" s="242" t="s">
        <v>1256</v>
      </c>
      <c r="D5989" s="244">
        <v>350.69</v>
      </c>
    </row>
    <row r="5990" spans="1:4" x14ac:dyDescent="0.25">
      <c r="A5990" s="243">
        <v>87351</v>
      </c>
      <c r="B5990" s="242" t="s">
        <v>12578</v>
      </c>
      <c r="C5990" s="242" t="s">
        <v>1256</v>
      </c>
      <c r="D5990" s="244">
        <v>309.39999999999998</v>
      </c>
    </row>
    <row r="5991" spans="1:4" x14ac:dyDescent="0.25">
      <c r="A5991" s="243">
        <v>87352</v>
      </c>
      <c r="B5991" s="242" t="s">
        <v>12579</v>
      </c>
      <c r="C5991" s="242" t="s">
        <v>1256</v>
      </c>
      <c r="D5991" s="244">
        <v>449.13</v>
      </c>
    </row>
    <row r="5992" spans="1:4" x14ac:dyDescent="0.25">
      <c r="A5992" s="243">
        <v>87353</v>
      </c>
      <c r="B5992" s="242" t="s">
        <v>12580</v>
      </c>
      <c r="C5992" s="242" t="s">
        <v>1256</v>
      </c>
      <c r="D5992" s="244">
        <v>404.54</v>
      </c>
    </row>
    <row r="5993" spans="1:4" x14ac:dyDescent="0.25">
      <c r="A5993" s="243">
        <v>87354</v>
      </c>
      <c r="B5993" s="242" t="s">
        <v>12581</v>
      </c>
      <c r="C5993" s="242" t="s">
        <v>1256</v>
      </c>
      <c r="D5993" s="244">
        <v>386.08</v>
      </c>
    </row>
    <row r="5994" spans="1:4" x14ac:dyDescent="0.25">
      <c r="A5994" s="243">
        <v>87355</v>
      </c>
      <c r="B5994" s="242" t="s">
        <v>12582</v>
      </c>
      <c r="C5994" s="242" t="s">
        <v>1256</v>
      </c>
      <c r="D5994" s="244">
        <v>380.82</v>
      </c>
    </row>
    <row r="5995" spans="1:4" x14ac:dyDescent="0.25">
      <c r="A5995" s="243">
        <v>87356</v>
      </c>
      <c r="B5995" s="242" t="s">
        <v>12583</v>
      </c>
      <c r="C5995" s="242" t="s">
        <v>1256</v>
      </c>
      <c r="D5995" s="244">
        <v>351.25</v>
      </c>
    </row>
    <row r="5996" spans="1:4" x14ac:dyDescent="0.25">
      <c r="A5996" s="243">
        <v>87357</v>
      </c>
      <c r="B5996" s="242" t="s">
        <v>12584</v>
      </c>
      <c r="C5996" s="242" t="s">
        <v>1256</v>
      </c>
      <c r="D5996" s="244">
        <v>337.68</v>
      </c>
    </row>
    <row r="5997" spans="1:4" x14ac:dyDescent="0.25">
      <c r="A5997" s="243">
        <v>87358</v>
      </c>
      <c r="B5997" s="242" t="s">
        <v>12585</v>
      </c>
      <c r="C5997" s="242" t="s">
        <v>1256</v>
      </c>
      <c r="D5997" s="245">
        <v>2823.01</v>
      </c>
    </row>
    <row r="5998" spans="1:4" x14ac:dyDescent="0.25">
      <c r="A5998" s="243">
        <v>87359</v>
      </c>
      <c r="B5998" s="242" t="s">
        <v>12586</v>
      </c>
      <c r="C5998" s="242" t="s">
        <v>1256</v>
      </c>
      <c r="D5998" s="245">
        <v>2810.49</v>
      </c>
    </row>
    <row r="5999" spans="1:4" x14ac:dyDescent="0.25">
      <c r="A5999" s="243">
        <v>87360</v>
      </c>
      <c r="B5999" s="242" t="s">
        <v>12587</v>
      </c>
      <c r="C5999" s="242" t="s">
        <v>1256</v>
      </c>
      <c r="D5999" s="245">
        <v>2904.21</v>
      </c>
    </row>
    <row r="6000" spans="1:4" x14ac:dyDescent="0.25">
      <c r="A6000" s="243">
        <v>87361</v>
      </c>
      <c r="B6000" s="242" t="s">
        <v>12588</v>
      </c>
      <c r="C6000" s="242" t="s">
        <v>1256</v>
      </c>
      <c r="D6000" s="245">
        <v>2883.51</v>
      </c>
    </row>
    <row r="6001" spans="1:4" x14ac:dyDescent="0.25">
      <c r="A6001" s="243">
        <v>87362</v>
      </c>
      <c r="B6001" s="242" t="s">
        <v>12589</v>
      </c>
      <c r="C6001" s="242" t="s">
        <v>1256</v>
      </c>
      <c r="D6001" s="245">
        <v>2889.67</v>
      </c>
    </row>
    <row r="6002" spans="1:4" x14ac:dyDescent="0.25">
      <c r="A6002" s="243">
        <v>87363</v>
      </c>
      <c r="B6002" s="242" t="s">
        <v>12590</v>
      </c>
      <c r="C6002" s="242" t="s">
        <v>1256</v>
      </c>
      <c r="D6002" s="245">
        <v>2851.98</v>
      </c>
    </row>
    <row r="6003" spans="1:4" x14ac:dyDescent="0.25">
      <c r="A6003" s="243">
        <v>87364</v>
      </c>
      <c r="B6003" s="242" t="s">
        <v>12591</v>
      </c>
      <c r="C6003" s="242" t="s">
        <v>1256</v>
      </c>
      <c r="D6003" s="245">
        <v>2844.77</v>
      </c>
    </row>
    <row r="6004" spans="1:4" x14ac:dyDescent="0.25">
      <c r="A6004" s="243">
        <v>87365</v>
      </c>
      <c r="B6004" s="242" t="s">
        <v>12592</v>
      </c>
      <c r="C6004" s="242" t="s">
        <v>1256</v>
      </c>
      <c r="D6004" s="244">
        <v>404.43</v>
      </c>
    </row>
    <row r="6005" spans="1:4" x14ac:dyDescent="0.25">
      <c r="A6005" s="243">
        <v>87366</v>
      </c>
      <c r="B6005" s="242" t="s">
        <v>12593</v>
      </c>
      <c r="C6005" s="242" t="s">
        <v>1256</v>
      </c>
      <c r="D6005" s="244">
        <v>429.02</v>
      </c>
    </row>
    <row r="6006" spans="1:4" x14ac:dyDescent="0.25">
      <c r="A6006" s="243">
        <v>87367</v>
      </c>
      <c r="B6006" s="242" t="s">
        <v>12594</v>
      </c>
      <c r="C6006" s="242" t="s">
        <v>1256</v>
      </c>
      <c r="D6006" s="244">
        <v>498.37</v>
      </c>
    </row>
    <row r="6007" spans="1:4" x14ac:dyDescent="0.25">
      <c r="A6007" s="243">
        <v>87368</v>
      </c>
      <c r="B6007" s="242" t="s">
        <v>12595</v>
      </c>
      <c r="C6007" s="242" t="s">
        <v>1256</v>
      </c>
      <c r="D6007" s="244">
        <v>481.85</v>
      </c>
    </row>
    <row r="6008" spans="1:4" x14ac:dyDescent="0.25">
      <c r="A6008" s="243">
        <v>87369</v>
      </c>
      <c r="B6008" s="242" t="s">
        <v>12596</v>
      </c>
      <c r="C6008" s="242" t="s">
        <v>1256</v>
      </c>
      <c r="D6008" s="244">
        <v>491.72</v>
      </c>
    </row>
    <row r="6009" spans="1:4" x14ac:dyDescent="0.25">
      <c r="A6009" s="243">
        <v>87370</v>
      </c>
      <c r="B6009" s="242" t="s">
        <v>12597</v>
      </c>
      <c r="C6009" s="242" t="s">
        <v>1256</v>
      </c>
      <c r="D6009" s="244">
        <v>472.47</v>
      </c>
    </row>
    <row r="6010" spans="1:4" x14ac:dyDescent="0.25">
      <c r="A6010" s="243">
        <v>87371</v>
      </c>
      <c r="B6010" s="242" t="s">
        <v>12598</v>
      </c>
      <c r="C6010" s="242" t="s">
        <v>1256</v>
      </c>
      <c r="D6010" s="244">
        <v>459.63</v>
      </c>
    </row>
    <row r="6011" spans="1:4" x14ac:dyDescent="0.25">
      <c r="A6011" s="243">
        <v>87372</v>
      </c>
      <c r="B6011" s="242" t="s">
        <v>12599</v>
      </c>
      <c r="C6011" s="242" t="s">
        <v>1256</v>
      </c>
      <c r="D6011" s="244">
        <v>616.73</v>
      </c>
    </row>
    <row r="6012" spans="1:4" x14ac:dyDescent="0.25">
      <c r="A6012" s="243">
        <v>87373</v>
      </c>
      <c r="B6012" s="242" t="s">
        <v>12600</v>
      </c>
      <c r="C6012" s="242" t="s">
        <v>1256</v>
      </c>
      <c r="D6012" s="244">
        <v>545.54999999999995</v>
      </c>
    </row>
    <row r="6013" spans="1:4" x14ac:dyDescent="0.25">
      <c r="A6013" s="243">
        <v>87374</v>
      </c>
      <c r="B6013" s="242" t="s">
        <v>12601</v>
      </c>
      <c r="C6013" s="242" t="s">
        <v>1256</v>
      </c>
      <c r="D6013" s="244">
        <v>503.96</v>
      </c>
    </row>
    <row r="6014" spans="1:4" x14ac:dyDescent="0.25">
      <c r="A6014" s="243">
        <v>87375</v>
      </c>
      <c r="B6014" s="242" t="s">
        <v>12602</v>
      </c>
      <c r="C6014" s="242" t="s">
        <v>1256</v>
      </c>
      <c r="D6014" s="244">
        <v>476.61</v>
      </c>
    </row>
    <row r="6015" spans="1:4" x14ac:dyDescent="0.25">
      <c r="A6015" s="243">
        <v>87376</v>
      </c>
      <c r="B6015" s="242" t="s">
        <v>12603</v>
      </c>
      <c r="C6015" s="242" t="s">
        <v>1256</v>
      </c>
      <c r="D6015" s="244">
        <v>414.88</v>
      </c>
    </row>
    <row r="6016" spans="1:4" x14ac:dyDescent="0.25">
      <c r="A6016" s="243">
        <v>87377</v>
      </c>
      <c r="B6016" s="242" t="s">
        <v>12604</v>
      </c>
      <c r="C6016" s="242" t="s">
        <v>1256</v>
      </c>
      <c r="D6016" s="244">
        <v>496.89</v>
      </c>
    </row>
    <row r="6017" spans="1:4" x14ac:dyDescent="0.25">
      <c r="A6017" s="243">
        <v>87378</v>
      </c>
      <c r="B6017" s="242" t="s">
        <v>12605</v>
      </c>
      <c r="C6017" s="242" t="s">
        <v>1256</v>
      </c>
      <c r="D6017" s="244">
        <v>444.57</v>
      </c>
    </row>
    <row r="6018" spans="1:4" x14ac:dyDescent="0.25">
      <c r="A6018" s="243">
        <v>87379</v>
      </c>
      <c r="B6018" s="242" t="s">
        <v>12606</v>
      </c>
      <c r="C6018" s="242" t="s">
        <v>1256</v>
      </c>
      <c r="D6018" s="245">
        <v>2934.05</v>
      </c>
    </row>
    <row r="6019" spans="1:4" x14ac:dyDescent="0.25">
      <c r="A6019" s="243">
        <v>87380</v>
      </c>
      <c r="B6019" s="242" t="s">
        <v>12607</v>
      </c>
      <c r="C6019" s="242" t="s">
        <v>1256</v>
      </c>
      <c r="D6019" s="245">
        <v>3013.2</v>
      </c>
    </row>
    <row r="6020" spans="1:4" x14ac:dyDescent="0.25">
      <c r="A6020" s="243">
        <v>87381</v>
      </c>
      <c r="B6020" s="242" t="s">
        <v>12608</v>
      </c>
      <c r="C6020" s="242" t="s">
        <v>1256</v>
      </c>
      <c r="D6020" s="245">
        <v>2962.43</v>
      </c>
    </row>
    <row r="6021" spans="1:4" x14ac:dyDescent="0.25">
      <c r="A6021" s="243">
        <v>87382</v>
      </c>
      <c r="B6021" s="242" t="s">
        <v>12609</v>
      </c>
      <c r="C6021" s="242" t="s">
        <v>1256</v>
      </c>
      <c r="D6021" s="245">
        <v>1626.17</v>
      </c>
    </row>
    <row r="6022" spans="1:4" x14ac:dyDescent="0.25">
      <c r="A6022" s="243">
        <v>87383</v>
      </c>
      <c r="B6022" s="242" t="s">
        <v>12610</v>
      </c>
      <c r="C6022" s="242" t="s">
        <v>1256</v>
      </c>
      <c r="D6022" s="245">
        <v>1629.65</v>
      </c>
    </row>
    <row r="6023" spans="1:4" x14ac:dyDescent="0.25">
      <c r="A6023" s="243">
        <v>87384</v>
      </c>
      <c r="B6023" s="242" t="s">
        <v>12611</v>
      </c>
      <c r="C6023" s="242" t="s">
        <v>1256</v>
      </c>
      <c r="D6023" s="245">
        <v>1629.55</v>
      </c>
    </row>
    <row r="6024" spans="1:4" x14ac:dyDescent="0.25">
      <c r="A6024" s="243">
        <v>87385</v>
      </c>
      <c r="B6024" s="242" t="s">
        <v>12612</v>
      </c>
      <c r="C6024" s="242" t="s">
        <v>1256</v>
      </c>
      <c r="D6024" s="245">
        <v>1877.09</v>
      </c>
    </row>
    <row r="6025" spans="1:4" x14ac:dyDescent="0.25">
      <c r="A6025" s="243">
        <v>87386</v>
      </c>
      <c r="B6025" s="242" t="s">
        <v>12613</v>
      </c>
      <c r="C6025" s="242" t="s">
        <v>1256</v>
      </c>
      <c r="D6025" s="245">
        <v>1878.33</v>
      </c>
    </row>
    <row r="6026" spans="1:4" x14ac:dyDescent="0.25">
      <c r="A6026" s="243">
        <v>87387</v>
      </c>
      <c r="B6026" s="242" t="s">
        <v>12614</v>
      </c>
      <c r="C6026" s="242" t="s">
        <v>1256</v>
      </c>
      <c r="D6026" s="245">
        <v>1880.79</v>
      </c>
    </row>
    <row r="6027" spans="1:4" x14ac:dyDescent="0.25">
      <c r="A6027" s="243">
        <v>87388</v>
      </c>
      <c r="B6027" s="242" t="s">
        <v>12615</v>
      </c>
      <c r="C6027" s="242" t="s">
        <v>1256</v>
      </c>
      <c r="D6027" s="245">
        <v>4580.25</v>
      </c>
    </row>
    <row r="6028" spans="1:4" x14ac:dyDescent="0.25">
      <c r="A6028" s="243">
        <v>87389</v>
      </c>
      <c r="B6028" s="242" t="s">
        <v>12616</v>
      </c>
      <c r="C6028" s="242" t="s">
        <v>1256</v>
      </c>
      <c r="D6028" s="245">
        <v>4605.16</v>
      </c>
    </row>
    <row r="6029" spans="1:4" x14ac:dyDescent="0.25">
      <c r="A6029" s="243">
        <v>87390</v>
      </c>
      <c r="B6029" s="242" t="s">
        <v>12617</v>
      </c>
      <c r="C6029" s="242" t="s">
        <v>1256</v>
      </c>
      <c r="D6029" s="245">
        <v>4635.37</v>
      </c>
    </row>
    <row r="6030" spans="1:4" x14ac:dyDescent="0.25">
      <c r="A6030" s="243">
        <v>87391</v>
      </c>
      <c r="B6030" s="242" t="s">
        <v>12618</v>
      </c>
      <c r="C6030" s="242" t="s">
        <v>1256</v>
      </c>
      <c r="D6030" s="245">
        <v>5086.26</v>
      </c>
    </row>
    <row r="6031" spans="1:4" x14ac:dyDescent="0.25">
      <c r="A6031" s="243">
        <v>87393</v>
      </c>
      <c r="B6031" s="242" t="s">
        <v>12619</v>
      </c>
      <c r="C6031" s="242" t="s">
        <v>1256</v>
      </c>
      <c r="D6031" s="245">
        <v>5139.4799999999996</v>
      </c>
    </row>
    <row r="6032" spans="1:4" x14ac:dyDescent="0.25">
      <c r="A6032" s="243">
        <v>87394</v>
      </c>
      <c r="B6032" s="242" t="s">
        <v>12620</v>
      </c>
      <c r="C6032" s="242" t="s">
        <v>1256</v>
      </c>
      <c r="D6032" s="245">
        <v>5192.45</v>
      </c>
    </row>
    <row r="6033" spans="1:4" x14ac:dyDescent="0.25">
      <c r="A6033" s="243">
        <v>87395</v>
      </c>
      <c r="B6033" s="242" t="s">
        <v>12621</v>
      </c>
      <c r="C6033" s="242" t="s">
        <v>1256</v>
      </c>
      <c r="D6033" s="245">
        <v>3189.94</v>
      </c>
    </row>
    <row r="6034" spans="1:4" x14ac:dyDescent="0.25">
      <c r="A6034" s="243">
        <v>87396</v>
      </c>
      <c r="B6034" s="242" t="s">
        <v>12622</v>
      </c>
      <c r="C6034" s="242" t="s">
        <v>1256</v>
      </c>
      <c r="D6034" s="245">
        <v>3217.69</v>
      </c>
    </row>
    <row r="6035" spans="1:4" x14ac:dyDescent="0.25">
      <c r="A6035" s="243">
        <v>87397</v>
      </c>
      <c r="B6035" s="242" t="s">
        <v>12623</v>
      </c>
      <c r="C6035" s="242" t="s">
        <v>1256</v>
      </c>
      <c r="D6035" s="245">
        <v>3246.33</v>
      </c>
    </row>
    <row r="6036" spans="1:4" x14ac:dyDescent="0.25">
      <c r="A6036" s="243">
        <v>87398</v>
      </c>
      <c r="B6036" s="242" t="s">
        <v>12624</v>
      </c>
      <c r="C6036" s="242" t="s">
        <v>1256</v>
      </c>
      <c r="D6036" s="245">
        <v>1783.01</v>
      </c>
    </row>
    <row r="6037" spans="1:4" x14ac:dyDescent="0.25">
      <c r="A6037" s="243">
        <v>87399</v>
      </c>
      <c r="B6037" s="242" t="s">
        <v>12625</v>
      </c>
      <c r="C6037" s="242" t="s">
        <v>1256</v>
      </c>
      <c r="D6037" s="245">
        <v>2037.69</v>
      </c>
    </row>
    <row r="6038" spans="1:4" x14ac:dyDescent="0.25">
      <c r="A6038" s="243">
        <v>87401</v>
      </c>
      <c r="B6038" s="242" t="s">
        <v>12626</v>
      </c>
      <c r="C6038" s="242" t="s">
        <v>1256</v>
      </c>
      <c r="D6038" s="245">
        <v>5328.43</v>
      </c>
    </row>
    <row r="6039" spans="1:4" x14ac:dyDescent="0.25">
      <c r="A6039" s="243">
        <v>87402</v>
      </c>
      <c r="B6039" s="242" t="s">
        <v>12627</v>
      </c>
      <c r="C6039" s="242" t="s">
        <v>1256</v>
      </c>
      <c r="D6039" s="245">
        <v>3393.28</v>
      </c>
    </row>
    <row r="6040" spans="1:4" x14ac:dyDescent="0.25">
      <c r="A6040" s="243">
        <v>87404</v>
      </c>
      <c r="B6040" s="242" t="s">
        <v>12628</v>
      </c>
      <c r="C6040" s="242" t="s">
        <v>1256</v>
      </c>
      <c r="D6040" s="245">
        <v>4744.07</v>
      </c>
    </row>
    <row r="6041" spans="1:4" x14ac:dyDescent="0.25">
      <c r="A6041" s="243">
        <v>87405</v>
      </c>
      <c r="B6041" s="242" t="s">
        <v>3783</v>
      </c>
      <c r="C6041" s="242" t="s">
        <v>1256</v>
      </c>
      <c r="D6041" s="245">
        <v>4765.7</v>
      </c>
    </row>
    <row r="6042" spans="1:4" x14ac:dyDescent="0.25">
      <c r="A6042" s="243">
        <v>87407</v>
      </c>
      <c r="B6042" s="242" t="s">
        <v>12629</v>
      </c>
      <c r="C6042" s="242" t="s">
        <v>1256</v>
      </c>
      <c r="D6042" s="245">
        <v>1658.82</v>
      </c>
    </row>
    <row r="6043" spans="1:4" x14ac:dyDescent="0.25">
      <c r="A6043" s="243">
        <v>87408</v>
      </c>
      <c r="B6043" s="242" t="s">
        <v>3784</v>
      </c>
      <c r="C6043" s="242" t="s">
        <v>1256</v>
      </c>
      <c r="D6043" s="245">
        <v>1654.46</v>
      </c>
    </row>
    <row r="6044" spans="1:4" x14ac:dyDescent="0.25">
      <c r="A6044" s="243">
        <v>87410</v>
      </c>
      <c r="B6044" s="242" t="s">
        <v>12630</v>
      </c>
      <c r="C6044" s="242" t="s">
        <v>1256</v>
      </c>
      <c r="D6044" s="244">
        <v>996.26</v>
      </c>
    </row>
    <row r="6045" spans="1:4" x14ac:dyDescent="0.25">
      <c r="A6045" s="243">
        <v>88626</v>
      </c>
      <c r="B6045" s="242" t="s">
        <v>12631</v>
      </c>
      <c r="C6045" s="242" t="s">
        <v>1256</v>
      </c>
      <c r="D6045" s="244">
        <v>409.4</v>
      </c>
    </row>
    <row r="6046" spans="1:4" x14ac:dyDescent="0.25">
      <c r="A6046" s="243">
        <v>88627</v>
      </c>
      <c r="B6046" s="242" t="s">
        <v>12632</v>
      </c>
      <c r="C6046" s="242" t="s">
        <v>1256</v>
      </c>
      <c r="D6046" s="244">
        <v>480.85</v>
      </c>
    </row>
    <row r="6047" spans="1:4" x14ac:dyDescent="0.25">
      <c r="A6047" s="243">
        <v>88628</v>
      </c>
      <c r="B6047" s="242" t="s">
        <v>12633</v>
      </c>
      <c r="C6047" s="242" t="s">
        <v>1256</v>
      </c>
      <c r="D6047" s="244">
        <v>434.44</v>
      </c>
    </row>
    <row r="6048" spans="1:4" x14ac:dyDescent="0.25">
      <c r="A6048" s="243">
        <v>88629</v>
      </c>
      <c r="B6048" s="242" t="s">
        <v>12634</v>
      </c>
      <c r="C6048" s="242" t="s">
        <v>1256</v>
      </c>
      <c r="D6048" s="244">
        <v>508.6</v>
      </c>
    </row>
    <row r="6049" spans="1:4" x14ac:dyDescent="0.25">
      <c r="A6049" s="243">
        <v>88630</v>
      </c>
      <c r="B6049" s="242" t="s">
        <v>3786</v>
      </c>
      <c r="C6049" s="242" t="s">
        <v>1256</v>
      </c>
      <c r="D6049" s="244">
        <v>363.16</v>
      </c>
    </row>
    <row r="6050" spans="1:4" x14ac:dyDescent="0.25">
      <c r="A6050" s="243">
        <v>88631</v>
      </c>
      <c r="B6050" s="242" t="s">
        <v>12635</v>
      </c>
      <c r="C6050" s="242" t="s">
        <v>1256</v>
      </c>
      <c r="D6050" s="244">
        <v>450.81</v>
      </c>
    </row>
    <row r="6051" spans="1:4" x14ac:dyDescent="0.25">
      <c r="A6051" s="243">
        <v>88715</v>
      </c>
      <c r="B6051" s="242" t="s">
        <v>12636</v>
      </c>
      <c r="C6051" s="242" t="s">
        <v>1256</v>
      </c>
      <c r="D6051" s="244">
        <v>378.61</v>
      </c>
    </row>
    <row r="6052" spans="1:4" x14ac:dyDescent="0.25">
      <c r="A6052" s="243">
        <v>95563</v>
      </c>
      <c r="B6052" s="242" t="s">
        <v>12637</v>
      </c>
      <c r="C6052" s="242" t="s">
        <v>1256</v>
      </c>
      <c r="D6052" s="244">
        <v>636.42999999999995</v>
      </c>
    </row>
    <row r="6053" spans="1:4" x14ac:dyDescent="0.25">
      <c r="A6053" s="243">
        <v>100464</v>
      </c>
      <c r="B6053" s="242" t="s">
        <v>12638</v>
      </c>
      <c r="C6053" s="242" t="s">
        <v>1256</v>
      </c>
      <c r="D6053" s="244">
        <v>422.98</v>
      </c>
    </row>
    <row r="6054" spans="1:4" x14ac:dyDescent="0.25">
      <c r="A6054" s="243">
        <v>100465</v>
      </c>
      <c r="B6054" s="242" t="s">
        <v>12639</v>
      </c>
      <c r="C6054" s="242" t="s">
        <v>1256</v>
      </c>
      <c r="D6054" s="244">
        <v>401.31</v>
      </c>
    </row>
    <row r="6055" spans="1:4" x14ac:dyDescent="0.25">
      <c r="A6055" s="243">
        <v>100466</v>
      </c>
      <c r="B6055" s="242" t="s">
        <v>12640</v>
      </c>
      <c r="C6055" s="242" t="s">
        <v>1256</v>
      </c>
      <c r="D6055" s="244">
        <v>391.44</v>
      </c>
    </row>
    <row r="6056" spans="1:4" x14ac:dyDescent="0.25">
      <c r="A6056" s="243">
        <v>100468</v>
      </c>
      <c r="B6056" s="242" t="s">
        <v>12641</v>
      </c>
      <c r="C6056" s="242" t="s">
        <v>1256</v>
      </c>
      <c r="D6056" s="244">
        <v>506.88</v>
      </c>
    </row>
    <row r="6057" spans="1:4" x14ac:dyDescent="0.25">
      <c r="A6057" s="243">
        <v>100469</v>
      </c>
      <c r="B6057" s="242" t="s">
        <v>12642</v>
      </c>
      <c r="C6057" s="242" t="s">
        <v>1256</v>
      </c>
      <c r="D6057" s="244">
        <v>427.42</v>
      </c>
    </row>
    <row r="6058" spans="1:4" x14ac:dyDescent="0.25">
      <c r="A6058" s="243">
        <v>100470</v>
      </c>
      <c r="B6058" s="242" t="s">
        <v>12643</v>
      </c>
      <c r="C6058" s="242" t="s">
        <v>1256</v>
      </c>
      <c r="D6058" s="244">
        <v>377.53</v>
      </c>
    </row>
    <row r="6059" spans="1:4" x14ac:dyDescent="0.25">
      <c r="A6059" s="243">
        <v>100472</v>
      </c>
      <c r="B6059" s="242" t="s">
        <v>12644</v>
      </c>
      <c r="C6059" s="242" t="s">
        <v>1256</v>
      </c>
      <c r="D6059" s="244">
        <v>406.04</v>
      </c>
    </row>
    <row r="6060" spans="1:4" x14ac:dyDescent="0.25">
      <c r="A6060" s="243">
        <v>100473</v>
      </c>
      <c r="B6060" s="242" t="s">
        <v>12645</v>
      </c>
      <c r="C6060" s="242" t="s">
        <v>1256</v>
      </c>
      <c r="D6060" s="244">
        <v>378.02</v>
      </c>
    </row>
    <row r="6061" spans="1:4" x14ac:dyDescent="0.25">
      <c r="A6061" s="243">
        <v>100474</v>
      </c>
      <c r="B6061" s="242" t="s">
        <v>12646</v>
      </c>
      <c r="C6061" s="242" t="s">
        <v>1256</v>
      </c>
      <c r="D6061" s="244">
        <v>367.1</v>
      </c>
    </row>
    <row r="6062" spans="1:4" x14ac:dyDescent="0.25">
      <c r="A6062" s="243">
        <v>100475</v>
      </c>
      <c r="B6062" s="242" t="s">
        <v>12647</v>
      </c>
      <c r="C6062" s="242" t="s">
        <v>1256</v>
      </c>
      <c r="D6062" s="244">
        <v>546.6</v>
      </c>
    </row>
    <row r="6063" spans="1:4" x14ac:dyDescent="0.25">
      <c r="A6063" s="243">
        <v>100477</v>
      </c>
      <c r="B6063" s="242" t="s">
        <v>12648</v>
      </c>
      <c r="C6063" s="242" t="s">
        <v>1256</v>
      </c>
      <c r="D6063" s="244">
        <v>579.6</v>
      </c>
    </row>
    <row r="6064" spans="1:4" x14ac:dyDescent="0.25">
      <c r="A6064" s="243">
        <v>100478</v>
      </c>
      <c r="B6064" s="242" t="s">
        <v>12649</v>
      </c>
      <c r="C6064" s="242" t="s">
        <v>1256</v>
      </c>
      <c r="D6064" s="244">
        <v>536.85</v>
      </c>
    </row>
    <row r="6065" spans="1:4" x14ac:dyDescent="0.25">
      <c r="A6065" s="243">
        <v>100479</v>
      </c>
      <c r="B6065" s="242" t="s">
        <v>12650</v>
      </c>
      <c r="C6065" s="242" t="s">
        <v>1256</v>
      </c>
      <c r="D6065" s="244">
        <v>529.09</v>
      </c>
    </row>
    <row r="6066" spans="1:4" x14ac:dyDescent="0.25">
      <c r="A6066" s="243">
        <v>100480</v>
      </c>
      <c r="B6066" s="242" t="s">
        <v>12651</v>
      </c>
      <c r="C6066" s="242" t="s">
        <v>1256</v>
      </c>
      <c r="D6066" s="244">
        <v>620.33000000000004</v>
      </c>
    </row>
    <row r="6067" spans="1:4" x14ac:dyDescent="0.25">
      <c r="A6067" s="243">
        <v>100481</v>
      </c>
      <c r="B6067" s="242" t="s">
        <v>12652</v>
      </c>
      <c r="C6067" s="242" t="s">
        <v>1256</v>
      </c>
      <c r="D6067" s="244">
        <v>467.49</v>
      </c>
    </row>
    <row r="6068" spans="1:4" x14ac:dyDescent="0.25">
      <c r="A6068" s="243">
        <v>100483</v>
      </c>
      <c r="B6068" s="242" t="s">
        <v>12653</v>
      </c>
      <c r="C6068" s="242" t="s">
        <v>1256</v>
      </c>
      <c r="D6068" s="244">
        <v>492.41</v>
      </c>
    </row>
    <row r="6069" spans="1:4" x14ac:dyDescent="0.25">
      <c r="A6069" s="243">
        <v>100484</v>
      </c>
      <c r="B6069" s="242" t="s">
        <v>12654</v>
      </c>
      <c r="C6069" s="242" t="s">
        <v>1256</v>
      </c>
      <c r="D6069" s="244">
        <v>465.24</v>
      </c>
    </row>
    <row r="6070" spans="1:4" x14ac:dyDescent="0.25">
      <c r="A6070" s="243">
        <v>100485</v>
      </c>
      <c r="B6070" s="242" t="s">
        <v>12655</v>
      </c>
      <c r="C6070" s="242" t="s">
        <v>1256</v>
      </c>
      <c r="D6070" s="244">
        <v>455.98</v>
      </c>
    </row>
    <row r="6071" spans="1:4" x14ac:dyDescent="0.25">
      <c r="A6071" s="243">
        <v>100486</v>
      </c>
      <c r="B6071" s="242" t="s">
        <v>12656</v>
      </c>
      <c r="C6071" s="242" t="s">
        <v>1256</v>
      </c>
      <c r="D6071" s="244">
        <v>545.01</v>
      </c>
    </row>
    <row r="6072" spans="1:4" x14ac:dyDescent="0.25">
      <c r="A6072" s="243">
        <v>100487</v>
      </c>
      <c r="B6072" s="242" t="s">
        <v>12657</v>
      </c>
      <c r="C6072" s="242" t="s">
        <v>1256</v>
      </c>
      <c r="D6072" s="244">
        <v>364.31</v>
      </c>
    </row>
    <row r="6073" spans="1:4" x14ac:dyDescent="0.25">
      <c r="A6073" s="243">
        <v>100488</v>
      </c>
      <c r="B6073" s="242" t="s">
        <v>12658</v>
      </c>
      <c r="C6073" s="242" t="s">
        <v>1256</v>
      </c>
      <c r="D6073" s="244">
        <v>406.62</v>
      </c>
    </row>
    <row r="6074" spans="1:4" x14ac:dyDescent="0.25">
      <c r="A6074" s="243">
        <v>100489</v>
      </c>
      <c r="B6074" s="242" t="s">
        <v>12659</v>
      </c>
      <c r="C6074" s="242" t="s">
        <v>1256</v>
      </c>
      <c r="D6074" s="244">
        <v>435.17</v>
      </c>
    </row>
    <row r="6075" spans="1:4" x14ac:dyDescent="0.25">
      <c r="A6075" s="243">
        <v>100490</v>
      </c>
      <c r="B6075" s="242" t="s">
        <v>12660</v>
      </c>
      <c r="C6075" s="242" t="s">
        <v>1256</v>
      </c>
      <c r="D6075" s="244">
        <v>379.36</v>
      </c>
    </row>
    <row r="6076" spans="1:4" x14ac:dyDescent="0.25">
      <c r="A6076" s="243">
        <v>100491</v>
      </c>
      <c r="B6076" s="242" t="s">
        <v>12661</v>
      </c>
      <c r="C6076" s="242" t="s">
        <v>1256</v>
      </c>
      <c r="D6076" s="244">
        <v>548.24</v>
      </c>
    </row>
    <row r="6077" spans="1:4" x14ac:dyDescent="0.25">
      <c r="A6077" s="243">
        <v>100492</v>
      </c>
      <c r="B6077" s="242" t="s">
        <v>12662</v>
      </c>
      <c r="C6077" s="242" t="s">
        <v>1256</v>
      </c>
      <c r="D6077" s="244">
        <v>469.56</v>
      </c>
    </row>
    <row r="6078" spans="1:4" x14ac:dyDescent="0.25">
      <c r="A6078" s="243">
        <v>92121</v>
      </c>
      <c r="B6078" s="242" t="s">
        <v>3789</v>
      </c>
      <c r="C6078" s="242" t="s">
        <v>1256</v>
      </c>
      <c r="D6078" s="244">
        <v>20.34</v>
      </c>
    </row>
    <row r="6079" spans="1:4" x14ac:dyDescent="0.25">
      <c r="A6079" s="243">
        <v>92122</v>
      </c>
      <c r="B6079" s="242" t="s">
        <v>3790</v>
      </c>
      <c r="C6079" s="242" t="s">
        <v>1256</v>
      </c>
      <c r="D6079" s="244">
        <v>33.61</v>
      </c>
    </row>
    <row r="6080" spans="1:4" x14ac:dyDescent="0.25">
      <c r="A6080" s="243">
        <v>92123</v>
      </c>
      <c r="B6080" s="242" t="s">
        <v>3791</v>
      </c>
      <c r="C6080" s="242" t="s">
        <v>1256</v>
      </c>
      <c r="D6080" s="244">
        <v>35.090000000000003</v>
      </c>
    </row>
    <row r="6081" spans="1:4" x14ac:dyDescent="0.25">
      <c r="A6081" s="243">
        <v>100195</v>
      </c>
      <c r="B6081" s="242" t="s">
        <v>12663</v>
      </c>
      <c r="C6081" s="242" t="s">
        <v>12664</v>
      </c>
      <c r="D6081" s="244">
        <v>0.51</v>
      </c>
    </row>
    <row r="6082" spans="1:4" x14ac:dyDescent="0.25">
      <c r="A6082" s="243">
        <v>100196</v>
      </c>
      <c r="B6082" s="242" t="s">
        <v>12665</v>
      </c>
      <c r="C6082" s="242" t="s">
        <v>12664</v>
      </c>
      <c r="D6082" s="244">
        <v>0.85</v>
      </c>
    </row>
    <row r="6083" spans="1:4" x14ac:dyDescent="0.25">
      <c r="A6083" s="243">
        <v>100197</v>
      </c>
      <c r="B6083" s="242" t="s">
        <v>12666</v>
      </c>
      <c r="C6083" s="242" t="s">
        <v>12664</v>
      </c>
      <c r="D6083" s="244">
        <v>1.28</v>
      </c>
    </row>
    <row r="6084" spans="1:4" x14ac:dyDescent="0.25">
      <c r="A6084" s="243">
        <v>100198</v>
      </c>
      <c r="B6084" s="242" t="s">
        <v>12667</v>
      </c>
      <c r="C6084" s="242" t="s">
        <v>12664</v>
      </c>
      <c r="D6084" s="244">
        <v>0.17</v>
      </c>
    </row>
    <row r="6085" spans="1:4" x14ac:dyDescent="0.25">
      <c r="A6085" s="243">
        <v>100199</v>
      </c>
      <c r="B6085" s="242" t="s">
        <v>12668</v>
      </c>
      <c r="C6085" s="242" t="s">
        <v>12664</v>
      </c>
      <c r="D6085" s="244">
        <v>0.21</v>
      </c>
    </row>
    <row r="6086" spans="1:4" x14ac:dyDescent="0.25">
      <c r="A6086" s="243">
        <v>100200</v>
      </c>
      <c r="B6086" s="242" t="s">
        <v>12669</v>
      </c>
      <c r="C6086" s="242" t="s">
        <v>12664</v>
      </c>
      <c r="D6086" s="244">
        <v>0.26</v>
      </c>
    </row>
    <row r="6087" spans="1:4" x14ac:dyDescent="0.25">
      <c r="A6087" s="243">
        <v>100201</v>
      </c>
      <c r="B6087" s="242" t="s">
        <v>12670</v>
      </c>
      <c r="C6087" s="242" t="s">
        <v>12664</v>
      </c>
      <c r="D6087" s="244">
        <v>0.52</v>
      </c>
    </row>
    <row r="6088" spans="1:4" x14ac:dyDescent="0.25">
      <c r="A6088" s="243">
        <v>100202</v>
      </c>
      <c r="B6088" s="242" t="s">
        <v>12671</v>
      </c>
      <c r="C6088" s="242" t="s">
        <v>12664</v>
      </c>
      <c r="D6088" s="244">
        <v>0.61</v>
      </c>
    </row>
    <row r="6089" spans="1:4" x14ac:dyDescent="0.25">
      <c r="A6089" s="243">
        <v>100203</v>
      </c>
      <c r="B6089" s="242" t="s">
        <v>12672</v>
      </c>
      <c r="C6089" s="242" t="s">
        <v>12664</v>
      </c>
      <c r="D6089" s="244">
        <v>0.72</v>
      </c>
    </row>
    <row r="6090" spans="1:4" x14ac:dyDescent="0.25">
      <c r="A6090" s="243">
        <v>100204</v>
      </c>
      <c r="B6090" s="242" t="s">
        <v>12673</v>
      </c>
      <c r="C6090" s="242" t="s">
        <v>12664</v>
      </c>
      <c r="D6090" s="244">
        <v>7.0000000000000007E-2</v>
      </c>
    </row>
    <row r="6091" spans="1:4" x14ac:dyDescent="0.25">
      <c r="A6091" s="243">
        <v>100205</v>
      </c>
      <c r="B6091" s="242" t="s">
        <v>12674</v>
      </c>
      <c r="C6091" s="242" t="s">
        <v>3211</v>
      </c>
      <c r="D6091" s="244">
        <v>957.65</v>
      </c>
    </row>
    <row r="6092" spans="1:4" x14ac:dyDescent="0.25">
      <c r="A6092" s="243">
        <v>100206</v>
      </c>
      <c r="B6092" s="242" t="s">
        <v>12675</v>
      </c>
      <c r="C6092" s="242" t="s">
        <v>3211</v>
      </c>
      <c r="D6092" s="244">
        <v>692.22</v>
      </c>
    </row>
    <row r="6093" spans="1:4" x14ac:dyDescent="0.25">
      <c r="A6093" s="243">
        <v>100207</v>
      </c>
      <c r="B6093" s="242" t="s">
        <v>12676</v>
      </c>
      <c r="C6093" s="242" t="s">
        <v>3211</v>
      </c>
      <c r="D6093" s="244">
        <v>289.89</v>
      </c>
    </row>
    <row r="6094" spans="1:4" x14ac:dyDescent="0.25">
      <c r="A6094" s="243">
        <v>100208</v>
      </c>
      <c r="B6094" s="242" t="s">
        <v>12677</v>
      </c>
      <c r="C6094" s="242" t="s">
        <v>12678</v>
      </c>
      <c r="D6094" s="244">
        <v>12.66</v>
      </c>
    </row>
    <row r="6095" spans="1:4" x14ac:dyDescent="0.25">
      <c r="A6095" s="243">
        <v>100209</v>
      </c>
      <c r="B6095" s="242" t="s">
        <v>12679</v>
      </c>
      <c r="C6095" s="242" t="s">
        <v>12678</v>
      </c>
      <c r="D6095" s="244">
        <v>6.33</v>
      </c>
    </row>
    <row r="6096" spans="1:4" x14ac:dyDescent="0.25">
      <c r="A6096" s="243">
        <v>100210</v>
      </c>
      <c r="B6096" s="242" t="s">
        <v>12680</v>
      </c>
      <c r="C6096" s="242" t="s">
        <v>12678</v>
      </c>
      <c r="D6096" s="244">
        <v>11.67</v>
      </c>
    </row>
    <row r="6097" spans="1:4" x14ac:dyDescent="0.25">
      <c r="A6097" s="243">
        <v>100211</v>
      </c>
      <c r="B6097" s="242" t="s">
        <v>12681</v>
      </c>
      <c r="C6097" s="242" t="s">
        <v>12678</v>
      </c>
      <c r="D6097" s="244">
        <v>4.5</v>
      </c>
    </row>
    <row r="6098" spans="1:4" x14ac:dyDescent="0.25">
      <c r="A6098" s="243">
        <v>100212</v>
      </c>
      <c r="B6098" s="242" t="s">
        <v>12682</v>
      </c>
      <c r="C6098" s="242" t="s">
        <v>12678</v>
      </c>
      <c r="D6098" s="244">
        <v>4.97</v>
      </c>
    </row>
    <row r="6099" spans="1:4" x14ac:dyDescent="0.25">
      <c r="A6099" s="243">
        <v>100213</v>
      </c>
      <c r="B6099" s="242" t="s">
        <v>12683</v>
      </c>
      <c r="C6099" s="242" t="s">
        <v>12678</v>
      </c>
      <c r="D6099" s="244">
        <v>1.78</v>
      </c>
    </row>
    <row r="6100" spans="1:4" x14ac:dyDescent="0.25">
      <c r="A6100" s="243">
        <v>100214</v>
      </c>
      <c r="B6100" s="242" t="s">
        <v>12684</v>
      </c>
      <c r="C6100" s="242" t="s">
        <v>12678</v>
      </c>
      <c r="D6100" s="244">
        <v>2.74</v>
      </c>
    </row>
    <row r="6101" spans="1:4" x14ac:dyDescent="0.25">
      <c r="A6101" s="243">
        <v>100215</v>
      </c>
      <c r="B6101" s="242" t="s">
        <v>12685</v>
      </c>
      <c r="C6101" s="242" t="s">
        <v>12678</v>
      </c>
      <c r="D6101" s="244">
        <v>2.35</v>
      </c>
    </row>
    <row r="6102" spans="1:4" x14ac:dyDescent="0.25">
      <c r="A6102" s="243">
        <v>100216</v>
      </c>
      <c r="B6102" s="242" t="s">
        <v>12686</v>
      </c>
      <c r="C6102" s="242" t="s">
        <v>12678</v>
      </c>
      <c r="D6102" s="244">
        <v>0.63</v>
      </c>
    </row>
    <row r="6103" spans="1:4" x14ac:dyDescent="0.25">
      <c r="A6103" s="243">
        <v>100217</v>
      </c>
      <c r="B6103" s="242" t="s">
        <v>12687</v>
      </c>
      <c r="C6103" s="242" t="s">
        <v>12678</v>
      </c>
      <c r="D6103" s="244">
        <v>2.12</v>
      </c>
    </row>
    <row r="6104" spans="1:4" x14ac:dyDescent="0.25">
      <c r="A6104" s="243">
        <v>100218</v>
      </c>
      <c r="B6104" s="242" t="s">
        <v>12688</v>
      </c>
      <c r="C6104" s="242" t="s">
        <v>12678</v>
      </c>
      <c r="D6104" s="244">
        <v>1.44</v>
      </c>
    </row>
    <row r="6105" spans="1:4" x14ac:dyDescent="0.25">
      <c r="A6105" s="243">
        <v>100219</v>
      </c>
      <c r="B6105" s="242" t="s">
        <v>12689</v>
      </c>
      <c r="C6105" s="242" t="s">
        <v>12678</v>
      </c>
      <c r="D6105" s="244">
        <v>0.32</v>
      </c>
    </row>
    <row r="6106" spans="1:4" x14ac:dyDescent="0.25">
      <c r="A6106" s="243">
        <v>100220</v>
      </c>
      <c r="B6106" s="242" t="s">
        <v>12690</v>
      </c>
      <c r="C6106" s="242" t="s">
        <v>12691</v>
      </c>
      <c r="D6106" s="244">
        <v>18.2</v>
      </c>
    </row>
    <row r="6107" spans="1:4" x14ac:dyDescent="0.25">
      <c r="A6107" s="243">
        <v>100221</v>
      </c>
      <c r="B6107" s="242" t="s">
        <v>12692</v>
      </c>
      <c r="C6107" s="242" t="s">
        <v>12691</v>
      </c>
      <c r="D6107" s="244">
        <v>20.63</v>
      </c>
    </row>
    <row r="6108" spans="1:4" x14ac:dyDescent="0.25">
      <c r="A6108" s="243">
        <v>100222</v>
      </c>
      <c r="B6108" s="242" t="s">
        <v>12693</v>
      </c>
      <c r="C6108" s="242" t="s">
        <v>12691</v>
      </c>
      <c r="D6108" s="244">
        <v>7.81</v>
      </c>
    </row>
    <row r="6109" spans="1:4" x14ac:dyDescent="0.25">
      <c r="A6109" s="243">
        <v>100223</v>
      </c>
      <c r="B6109" s="242" t="s">
        <v>12694</v>
      </c>
      <c r="C6109" s="242" t="s">
        <v>12691</v>
      </c>
      <c r="D6109" s="244">
        <v>3.65</v>
      </c>
    </row>
    <row r="6110" spans="1:4" x14ac:dyDescent="0.25">
      <c r="A6110" s="243">
        <v>100224</v>
      </c>
      <c r="B6110" s="242" t="s">
        <v>12695</v>
      </c>
      <c r="C6110" s="242" t="s">
        <v>12691</v>
      </c>
      <c r="D6110" s="244">
        <v>2.12</v>
      </c>
    </row>
    <row r="6111" spans="1:4" x14ac:dyDescent="0.25">
      <c r="A6111" s="243">
        <v>100225</v>
      </c>
      <c r="B6111" s="242" t="s">
        <v>12696</v>
      </c>
      <c r="C6111" s="242" t="s">
        <v>12697</v>
      </c>
      <c r="D6111" s="244">
        <v>1.43</v>
      </c>
    </row>
    <row r="6112" spans="1:4" x14ac:dyDescent="0.25">
      <c r="A6112" s="243">
        <v>100226</v>
      </c>
      <c r="B6112" s="242" t="s">
        <v>12698</v>
      </c>
      <c r="C6112" s="242" t="s">
        <v>12697</v>
      </c>
      <c r="D6112" s="244">
        <v>0.45</v>
      </c>
    </row>
    <row r="6113" spans="1:4" x14ac:dyDescent="0.25">
      <c r="A6113" s="243">
        <v>100227</v>
      </c>
      <c r="B6113" s="242" t="s">
        <v>12699</v>
      </c>
      <c r="C6113" s="242" t="s">
        <v>12697</v>
      </c>
      <c r="D6113" s="244">
        <v>0.66</v>
      </c>
    </row>
    <row r="6114" spans="1:4" x14ac:dyDescent="0.25">
      <c r="A6114" s="243">
        <v>100228</v>
      </c>
      <c r="B6114" s="242" t="s">
        <v>12700</v>
      </c>
      <c r="C6114" s="242" t="s">
        <v>12697</v>
      </c>
      <c r="D6114" s="244">
        <v>0.2</v>
      </c>
    </row>
    <row r="6115" spans="1:4" x14ac:dyDescent="0.25">
      <c r="A6115" s="243">
        <v>100229</v>
      </c>
      <c r="B6115" s="242" t="s">
        <v>12701</v>
      </c>
      <c r="C6115" s="242" t="s">
        <v>322</v>
      </c>
      <c r="D6115" s="244">
        <v>0</v>
      </c>
    </row>
    <row r="6116" spans="1:4" x14ac:dyDescent="0.25">
      <c r="A6116" s="243">
        <v>100230</v>
      </c>
      <c r="B6116" s="242" t="s">
        <v>12702</v>
      </c>
      <c r="C6116" s="242" t="s">
        <v>322</v>
      </c>
      <c r="D6116" s="244">
        <v>0.01</v>
      </c>
    </row>
    <row r="6117" spans="1:4" x14ac:dyDescent="0.25">
      <c r="A6117" s="243">
        <v>100231</v>
      </c>
      <c r="B6117" s="242" t="s">
        <v>12703</v>
      </c>
      <c r="C6117" s="242" t="s">
        <v>322</v>
      </c>
      <c r="D6117" s="244">
        <v>0.02</v>
      </c>
    </row>
    <row r="6118" spans="1:4" x14ac:dyDescent="0.25">
      <c r="A6118" s="243">
        <v>100232</v>
      </c>
      <c r="B6118" s="242" t="s">
        <v>12704</v>
      </c>
      <c r="C6118" s="242" t="s">
        <v>239</v>
      </c>
      <c r="D6118" s="244">
        <v>0.24</v>
      </c>
    </row>
    <row r="6119" spans="1:4" x14ac:dyDescent="0.25">
      <c r="A6119" s="243">
        <v>100233</v>
      </c>
      <c r="B6119" s="242" t="s">
        <v>12705</v>
      </c>
      <c r="C6119" s="242" t="s">
        <v>239</v>
      </c>
      <c r="D6119" s="244">
        <v>0.12</v>
      </c>
    </row>
    <row r="6120" spans="1:4" x14ac:dyDescent="0.25">
      <c r="A6120" s="243">
        <v>100234</v>
      </c>
      <c r="B6120" s="242" t="s">
        <v>12706</v>
      </c>
      <c r="C6120" s="242" t="s">
        <v>337</v>
      </c>
      <c r="D6120" s="244">
        <v>0.36</v>
      </c>
    </row>
    <row r="6121" spans="1:4" x14ac:dyDescent="0.25">
      <c r="A6121" s="243">
        <v>100235</v>
      </c>
      <c r="B6121" s="242" t="s">
        <v>12707</v>
      </c>
      <c r="C6121" s="242" t="s">
        <v>3788</v>
      </c>
      <c r="D6121" s="244">
        <v>0.02</v>
      </c>
    </row>
    <row r="6122" spans="1:4" x14ac:dyDescent="0.25">
      <c r="A6122" s="243">
        <v>100236</v>
      </c>
      <c r="B6122" s="242" t="s">
        <v>12708</v>
      </c>
      <c r="C6122" s="242" t="s">
        <v>12709</v>
      </c>
      <c r="D6122" s="244">
        <v>1.81</v>
      </c>
    </row>
    <row r="6123" spans="1:4" x14ac:dyDescent="0.25">
      <c r="A6123" s="243">
        <v>100237</v>
      </c>
      <c r="B6123" s="242" t="s">
        <v>12710</v>
      </c>
      <c r="C6123" s="242" t="s">
        <v>12709</v>
      </c>
      <c r="D6123" s="244">
        <v>2.17</v>
      </c>
    </row>
    <row r="6124" spans="1:4" x14ac:dyDescent="0.25">
      <c r="A6124" s="243">
        <v>100238</v>
      </c>
      <c r="B6124" s="242" t="s">
        <v>12711</v>
      </c>
      <c r="C6124" s="242" t="s">
        <v>12709</v>
      </c>
      <c r="D6124" s="244">
        <v>3.48</v>
      </c>
    </row>
    <row r="6125" spans="1:4" x14ac:dyDescent="0.25">
      <c r="A6125" s="243">
        <v>100239</v>
      </c>
      <c r="B6125" s="242" t="s">
        <v>12712</v>
      </c>
      <c r="C6125" s="242" t="s">
        <v>12709</v>
      </c>
      <c r="D6125" s="244">
        <v>4.3499999999999996</v>
      </c>
    </row>
    <row r="6126" spans="1:4" x14ac:dyDescent="0.25">
      <c r="A6126" s="243">
        <v>100240</v>
      </c>
      <c r="B6126" s="242" t="s">
        <v>12713</v>
      </c>
      <c r="C6126" s="242" t="s">
        <v>12709</v>
      </c>
      <c r="D6126" s="244">
        <v>2.61</v>
      </c>
    </row>
    <row r="6127" spans="1:4" x14ac:dyDescent="0.25">
      <c r="A6127" s="243">
        <v>100241</v>
      </c>
      <c r="B6127" s="242" t="s">
        <v>12714</v>
      </c>
      <c r="C6127" s="242" t="s">
        <v>12709</v>
      </c>
      <c r="D6127" s="244">
        <v>4.3499999999999996</v>
      </c>
    </row>
    <row r="6128" spans="1:4" x14ac:dyDescent="0.25">
      <c r="A6128" s="243">
        <v>100242</v>
      </c>
      <c r="B6128" s="242" t="s">
        <v>12715</v>
      </c>
      <c r="C6128" s="242" t="s">
        <v>12709</v>
      </c>
      <c r="D6128" s="244">
        <v>12.86</v>
      </c>
    </row>
    <row r="6129" spans="1:4" x14ac:dyDescent="0.25">
      <c r="A6129" s="243">
        <v>100243</v>
      </c>
      <c r="B6129" s="242" t="s">
        <v>12716</v>
      </c>
      <c r="C6129" s="242" t="s">
        <v>12709</v>
      </c>
      <c r="D6129" s="244">
        <v>2.09</v>
      </c>
    </row>
    <row r="6130" spans="1:4" x14ac:dyDescent="0.25">
      <c r="A6130" s="243">
        <v>100244</v>
      </c>
      <c r="B6130" s="242" t="s">
        <v>12717</v>
      </c>
      <c r="C6130" s="242" t="s">
        <v>12709</v>
      </c>
      <c r="D6130" s="244">
        <v>2.61</v>
      </c>
    </row>
    <row r="6131" spans="1:4" x14ac:dyDescent="0.25">
      <c r="A6131" s="243">
        <v>100245</v>
      </c>
      <c r="B6131" s="242" t="s">
        <v>12718</v>
      </c>
      <c r="C6131" s="242" t="s">
        <v>12709</v>
      </c>
      <c r="D6131" s="244">
        <v>5.22</v>
      </c>
    </row>
    <row r="6132" spans="1:4" x14ac:dyDescent="0.25">
      <c r="A6132" s="243">
        <v>100246</v>
      </c>
      <c r="B6132" s="242" t="s">
        <v>12719</v>
      </c>
      <c r="C6132" s="242" t="s">
        <v>12709</v>
      </c>
      <c r="D6132" s="244">
        <v>1.74</v>
      </c>
    </row>
    <row r="6133" spans="1:4" x14ac:dyDescent="0.25">
      <c r="A6133" s="243">
        <v>100247</v>
      </c>
      <c r="B6133" s="242" t="s">
        <v>12720</v>
      </c>
      <c r="C6133" s="242" t="s">
        <v>12709</v>
      </c>
      <c r="D6133" s="244">
        <v>2.17</v>
      </c>
    </row>
    <row r="6134" spans="1:4" x14ac:dyDescent="0.25">
      <c r="A6134" s="243">
        <v>100248</v>
      </c>
      <c r="B6134" s="242" t="s">
        <v>12721</v>
      </c>
      <c r="C6134" s="242" t="s">
        <v>12709</v>
      </c>
      <c r="D6134" s="244">
        <v>8.57</v>
      </c>
    </row>
    <row r="6135" spans="1:4" x14ac:dyDescent="0.25">
      <c r="A6135" s="243">
        <v>100249</v>
      </c>
      <c r="B6135" s="242" t="s">
        <v>12722</v>
      </c>
      <c r="C6135" s="242" t="s">
        <v>12709</v>
      </c>
      <c r="D6135" s="244">
        <v>1.74</v>
      </c>
    </row>
    <row r="6136" spans="1:4" x14ac:dyDescent="0.25">
      <c r="A6136" s="243">
        <v>100250</v>
      </c>
      <c r="B6136" s="242" t="s">
        <v>12723</v>
      </c>
      <c r="C6136" s="242" t="s">
        <v>12709</v>
      </c>
      <c r="D6136" s="244">
        <v>2.9</v>
      </c>
    </row>
    <row r="6137" spans="1:4" x14ac:dyDescent="0.25">
      <c r="A6137" s="243">
        <v>100251</v>
      </c>
      <c r="B6137" s="242" t="s">
        <v>12724</v>
      </c>
      <c r="C6137" s="242" t="s">
        <v>12709</v>
      </c>
      <c r="D6137" s="244">
        <v>8.57</v>
      </c>
    </row>
    <row r="6138" spans="1:4" x14ac:dyDescent="0.25">
      <c r="A6138" s="243">
        <v>100252</v>
      </c>
      <c r="B6138" s="242" t="s">
        <v>12725</v>
      </c>
      <c r="C6138" s="242" t="s">
        <v>12709</v>
      </c>
      <c r="D6138" s="244">
        <v>12.86</v>
      </c>
    </row>
    <row r="6139" spans="1:4" x14ac:dyDescent="0.25">
      <c r="A6139" s="243">
        <v>100253</v>
      </c>
      <c r="B6139" s="242" t="s">
        <v>12726</v>
      </c>
      <c r="C6139" s="242" t="s">
        <v>12709</v>
      </c>
      <c r="D6139" s="244">
        <v>17.149999999999999</v>
      </c>
    </row>
    <row r="6140" spans="1:4" x14ac:dyDescent="0.25">
      <c r="A6140" s="243">
        <v>100254</v>
      </c>
      <c r="B6140" s="242" t="s">
        <v>12727</v>
      </c>
      <c r="C6140" s="242" t="s">
        <v>12709</v>
      </c>
      <c r="D6140" s="244">
        <v>25.73</v>
      </c>
    </row>
    <row r="6141" spans="1:4" x14ac:dyDescent="0.25">
      <c r="A6141" s="243">
        <v>100255</v>
      </c>
      <c r="B6141" s="242" t="s">
        <v>12728</v>
      </c>
      <c r="C6141" s="242" t="s">
        <v>12709</v>
      </c>
      <c r="D6141" s="244">
        <v>8.6999999999999993</v>
      </c>
    </row>
    <row r="6142" spans="1:4" x14ac:dyDescent="0.25">
      <c r="A6142" s="243">
        <v>100256</v>
      </c>
      <c r="B6142" s="242" t="s">
        <v>12729</v>
      </c>
      <c r="C6142" s="242" t="s">
        <v>12709</v>
      </c>
      <c r="D6142" s="244">
        <v>5.8</v>
      </c>
    </row>
    <row r="6143" spans="1:4" x14ac:dyDescent="0.25">
      <c r="A6143" s="243">
        <v>100257</v>
      </c>
      <c r="B6143" s="242" t="s">
        <v>12730</v>
      </c>
      <c r="C6143" s="242" t="s">
        <v>12709</v>
      </c>
      <c r="D6143" s="244">
        <v>3.48</v>
      </c>
    </row>
    <row r="6144" spans="1:4" x14ac:dyDescent="0.25">
      <c r="A6144" s="243">
        <v>100258</v>
      </c>
      <c r="B6144" s="242" t="s">
        <v>12731</v>
      </c>
      <c r="C6144" s="242" t="s">
        <v>12709</v>
      </c>
      <c r="D6144" s="244">
        <v>8.6999999999999993</v>
      </c>
    </row>
    <row r="6145" spans="1:4" x14ac:dyDescent="0.25">
      <c r="A6145" s="243">
        <v>100259</v>
      </c>
      <c r="B6145" s="242" t="s">
        <v>12732</v>
      </c>
      <c r="C6145" s="242" t="s">
        <v>12709</v>
      </c>
      <c r="D6145" s="244">
        <v>17.149999999999999</v>
      </c>
    </row>
    <row r="6146" spans="1:4" x14ac:dyDescent="0.25">
      <c r="A6146" s="243">
        <v>100260</v>
      </c>
      <c r="B6146" s="242" t="s">
        <v>12733</v>
      </c>
      <c r="C6146" s="242" t="s">
        <v>12664</v>
      </c>
      <c r="D6146" s="244">
        <v>5.65</v>
      </c>
    </row>
    <row r="6147" spans="1:4" x14ac:dyDescent="0.25">
      <c r="A6147" s="243">
        <v>100261</v>
      </c>
      <c r="B6147" s="242" t="s">
        <v>12734</v>
      </c>
      <c r="C6147" s="242" t="s">
        <v>12664</v>
      </c>
      <c r="D6147" s="244">
        <v>3.55</v>
      </c>
    </row>
    <row r="6148" spans="1:4" x14ac:dyDescent="0.25">
      <c r="A6148" s="243">
        <v>100262</v>
      </c>
      <c r="B6148" s="242" t="s">
        <v>12735</v>
      </c>
      <c r="C6148" s="242" t="s">
        <v>12664</v>
      </c>
      <c r="D6148" s="244">
        <v>2.2000000000000002</v>
      </c>
    </row>
    <row r="6149" spans="1:4" x14ac:dyDescent="0.25">
      <c r="A6149" s="243">
        <v>100263</v>
      </c>
      <c r="B6149" s="242" t="s">
        <v>12736</v>
      </c>
      <c r="C6149" s="242" t="s">
        <v>12664</v>
      </c>
      <c r="D6149" s="244">
        <v>1.41</v>
      </c>
    </row>
    <row r="6150" spans="1:4" x14ac:dyDescent="0.25">
      <c r="A6150" s="243">
        <v>100264</v>
      </c>
      <c r="B6150" s="242" t="s">
        <v>12737</v>
      </c>
      <c r="C6150" s="242" t="s">
        <v>12691</v>
      </c>
      <c r="D6150" s="244">
        <v>25.69</v>
      </c>
    </row>
    <row r="6151" spans="1:4" x14ac:dyDescent="0.25">
      <c r="A6151" s="243">
        <v>100265</v>
      </c>
      <c r="B6151" s="242" t="s">
        <v>12738</v>
      </c>
      <c r="C6151" s="242" t="s">
        <v>337</v>
      </c>
      <c r="D6151" s="244">
        <v>0.53</v>
      </c>
    </row>
    <row r="6152" spans="1:4" x14ac:dyDescent="0.25">
      <c r="A6152" s="243">
        <v>100266</v>
      </c>
      <c r="B6152" s="242" t="s">
        <v>12739</v>
      </c>
      <c r="C6152" s="242" t="s">
        <v>12678</v>
      </c>
      <c r="D6152" s="244">
        <v>54.6</v>
      </c>
    </row>
    <row r="6153" spans="1:4" x14ac:dyDescent="0.25">
      <c r="A6153" s="243">
        <v>100267</v>
      </c>
      <c r="B6153" s="242" t="s">
        <v>12740</v>
      </c>
      <c r="C6153" s="242" t="s">
        <v>239</v>
      </c>
      <c r="D6153" s="244">
        <v>1.08</v>
      </c>
    </row>
    <row r="6154" spans="1:4" x14ac:dyDescent="0.25">
      <c r="A6154" s="243">
        <v>100268</v>
      </c>
      <c r="B6154" s="242" t="s">
        <v>12741</v>
      </c>
      <c r="C6154" s="242" t="s">
        <v>12678</v>
      </c>
      <c r="D6154" s="244">
        <v>54.6</v>
      </c>
    </row>
    <row r="6155" spans="1:4" x14ac:dyDescent="0.25">
      <c r="A6155" s="243">
        <v>100269</v>
      </c>
      <c r="B6155" s="242" t="s">
        <v>12742</v>
      </c>
      <c r="C6155" s="242" t="s">
        <v>239</v>
      </c>
      <c r="D6155" s="244">
        <v>1.08</v>
      </c>
    </row>
    <row r="6156" spans="1:4" x14ac:dyDescent="0.25">
      <c r="A6156" s="243">
        <v>100270</v>
      </c>
      <c r="B6156" s="242" t="s">
        <v>12743</v>
      </c>
      <c r="C6156" s="242" t="s">
        <v>12678</v>
      </c>
      <c r="D6156" s="244">
        <v>40.92</v>
      </c>
    </row>
    <row r="6157" spans="1:4" x14ac:dyDescent="0.25">
      <c r="A6157" s="243">
        <v>100271</v>
      </c>
      <c r="B6157" s="242" t="s">
        <v>12744</v>
      </c>
      <c r="C6157" s="242" t="s">
        <v>12691</v>
      </c>
      <c r="D6157" s="244">
        <v>40.950000000000003</v>
      </c>
    </row>
    <row r="6158" spans="1:4" x14ac:dyDescent="0.25">
      <c r="A6158" s="243">
        <v>100272</v>
      </c>
      <c r="B6158" s="242" t="s">
        <v>12745</v>
      </c>
      <c r="C6158" s="242" t="s">
        <v>337</v>
      </c>
      <c r="D6158" s="244">
        <v>0.81</v>
      </c>
    </row>
    <row r="6159" spans="1:4" x14ac:dyDescent="0.25">
      <c r="A6159" s="243">
        <v>100273</v>
      </c>
      <c r="B6159" s="242" t="s">
        <v>12746</v>
      </c>
      <c r="C6159" s="242" t="s">
        <v>12664</v>
      </c>
      <c r="D6159" s="244">
        <v>2.13</v>
      </c>
    </row>
    <row r="6160" spans="1:4" x14ac:dyDescent="0.25">
      <c r="A6160" s="243">
        <v>100274</v>
      </c>
      <c r="B6160" s="242" t="s">
        <v>12747</v>
      </c>
      <c r="C6160" s="242" t="s">
        <v>12691</v>
      </c>
      <c r="D6160" s="244">
        <v>18.21</v>
      </c>
    </row>
    <row r="6161" spans="1:4" x14ac:dyDescent="0.25">
      <c r="A6161" s="243">
        <v>100275</v>
      </c>
      <c r="B6161" s="242" t="s">
        <v>12748</v>
      </c>
      <c r="C6161" s="242" t="s">
        <v>12691</v>
      </c>
      <c r="D6161" s="244">
        <v>11.77</v>
      </c>
    </row>
    <row r="6162" spans="1:4" x14ac:dyDescent="0.25">
      <c r="A6162" s="243">
        <v>100276</v>
      </c>
      <c r="B6162" s="242" t="s">
        <v>12749</v>
      </c>
      <c r="C6162" s="242" t="s">
        <v>12691</v>
      </c>
      <c r="D6162" s="244">
        <v>21.48</v>
      </c>
    </row>
    <row r="6163" spans="1:4" x14ac:dyDescent="0.25">
      <c r="A6163" s="243">
        <v>100277</v>
      </c>
      <c r="B6163" s="242" t="s">
        <v>12750</v>
      </c>
      <c r="C6163" s="242" t="s">
        <v>12691</v>
      </c>
      <c r="D6163" s="244">
        <v>1.35</v>
      </c>
    </row>
    <row r="6164" spans="1:4" x14ac:dyDescent="0.25">
      <c r="A6164" s="243">
        <v>100278</v>
      </c>
      <c r="B6164" s="242" t="s">
        <v>12751</v>
      </c>
      <c r="C6164" s="242" t="s">
        <v>12678</v>
      </c>
      <c r="D6164" s="244">
        <v>26.12</v>
      </c>
    </row>
    <row r="6165" spans="1:4" x14ac:dyDescent="0.25">
      <c r="A6165" s="243">
        <v>100279</v>
      </c>
      <c r="B6165" s="242" t="s">
        <v>12752</v>
      </c>
      <c r="C6165" s="242" t="s">
        <v>239</v>
      </c>
      <c r="D6165" s="244">
        <v>0.5</v>
      </c>
    </row>
    <row r="6166" spans="1:4" x14ac:dyDescent="0.25">
      <c r="A6166" s="243">
        <v>100280</v>
      </c>
      <c r="B6166" s="242" t="s">
        <v>12753</v>
      </c>
      <c r="C6166" s="242" t="s">
        <v>12678</v>
      </c>
      <c r="D6166" s="244">
        <v>11.99</v>
      </c>
    </row>
    <row r="6167" spans="1:4" x14ac:dyDescent="0.25">
      <c r="A6167" s="243">
        <v>100281</v>
      </c>
      <c r="B6167" s="242" t="s">
        <v>12754</v>
      </c>
      <c r="C6167" s="242" t="s">
        <v>12678</v>
      </c>
      <c r="D6167" s="244">
        <v>2.59</v>
      </c>
    </row>
    <row r="6168" spans="1:4" x14ac:dyDescent="0.25">
      <c r="A6168" s="243">
        <v>100282</v>
      </c>
      <c r="B6168" s="242" t="s">
        <v>12755</v>
      </c>
      <c r="C6168" s="242" t="s">
        <v>12691</v>
      </c>
      <c r="D6168" s="244">
        <v>102.29</v>
      </c>
    </row>
    <row r="6169" spans="1:4" x14ac:dyDescent="0.25">
      <c r="A6169" s="243">
        <v>100283</v>
      </c>
      <c r="B6169" s="242" t="s">
        <v>12756</v>
      </c>
      <c r="C6169" s="242" t="s">
        <v>12691</v>
      </c>
      <c r="D6169" s="244">
        <v>16.52</v>
      </c>
    </row>
    <row r="6170" spans="1:4" x14ac:dyDescent="0.25">
      <c r="A6170" s="243">
        <v>100284</v>
      </c>
      <c r="B6170" s="242" t="s">
        <v>12757</v>
      </c>
      <c r="C6170" s="242" t="s">
        <v>12691</v>
      </c>
      <c r="D6170" s="244">
        <v>7.6</v>
      </c>
    </row>
    <row r="6171" spans="1:4" x14ac:dyDescent="0.25">
      <c r="A6171" s="243">
        <v>100285</v>
      </c>
      <c r="B6171" s="242" t="s">
        <v>12758</v>
      </c>
      <c r="C6171" s="242" t="s">
        <v>12709</v>
      </c>
      <c r="D6171" s="244">
        <v>27.48</v>
      </c>
    </row>
    <row r="6172" spans="1:4" x14ac:dyDescent="0.25">
      <c r="A6172" s="243">
        <v>100286</v>
      </c>
      <c r="B6172" s="242" t="s">
        <v>12759</v>
      </c>
      <c r="C6172" s="242" t="s">
        <v>12709</v>
      </c>
      <c r="D6172" s="244">
        <v>8.9499999999999993</v>
      </c>
    </row>
    <row r="6173" spans="1:4" x14ac:dyDescent="0.25">
      <c r="A6173" s="243">
        <v>100287</v>
      </c>
      <c r="B6173" s="242" t="s">
        <v>12760</v>
      </c>
      <c r="C6173" s="242" t="s">
        <v>12709</v>
      </c>
      <c r="D6173" s="244">
        <v>8.57</v>
      </c>
    </row>
    <row r="6174" spans="1:4" x14ac:dyDescent="0.25">
      <c r="A6174" s="243">
        <v>99802</v>
      </c>
      <c r="B6174" s="242" t="s">
        <v>5405</v>
      </c>
      <c r="C6174" s="242" t="s">
        <v>337</v>
      </c>
      <c r="D6174" s="244">
        <v>0.35</v>
      </c>
    </row>
    <row r="6175" spans="1:4" x14ac:dyDescent="0.25">
      <c r="A6175" s="243">
        <v>99803</v>
      </c>
      <c r="B6175" s="242" t="s">
        <v>5406</v>
      </c>
      <c r="C6175" s="242" t="s">
        <v>337</v>
      </c>
      <c r="D6175" s="244">
        <v>1.35</v>
      </c>
    </row>
    <row r="6176" spans="1:4" x14ac:dyDescent="0.25">
      <c r="A6176" s="243">
        <v>99805</v>
      </c>
      <c r="B6176" s="242" t="s">
        <v>5407</v>
      </c>
      <c r="C6176" s="242" t="s">
        <v>337</v>
      </c>
      <c r="D6176" s="244">
        <v>7.13</v>
      </c>
    </row>
    <row r="6177" spans="1:4" x14ac:dyDescent="0.25">
      <c r="A6177" s="243">
        <v>99806</v>
      </c>
      <c r="B6177" s="242" t="s">
        <v>5408</v>
      </c>
      <c r="C6177" s="242" t="s">
        <v>337</v>
      </c>
      <c r="D6177" s="244">
        <v>0.56000000000000005</v>
      </c>
    </row>
    <row r="6178" spans="1:4" x14ac:dyDescent="0.25">
      <c r="A6178" s="243">
        <v>99808</v>
      </c>
      <c r="B6178" s="242" t="s">
        <v>5409</v>
      </c>
      <c r="C6178" s="242" t="s">
        <v>337</v>
      </c>
      <c r="D6178" s="244">
        <v>2.36</v>
      </c>
    </row>
    <row r="6179" spans="1:4" x14ac:dyDescent="0.25">
      <c r="A6179" s="243">
        <v>99809</v>
      </c>
      <c r="B6179" s="242" t="s">
        <v>5410</v>
      </c>
      <c r="C6179" s="242" t="s">
        <v>337</v>
      </c>
      <c r="D6179" s="244">
        <v>3.86</v>
      </c>
    </row>
    <row r="6180" spans="1:4" x14ac:dyDescent="0.25">
      <c r="A6180" s="243">
        <v>99811</v>
      </c>
      <c r="B6180" s="242" t="s">
        <v>5411</v>
      </c>
      <c r="C6180" s="242" t="s">
        <v>337</v>
      </c>
      <c r="D6180" s="244">
        <v>2.31</v>
      </c>
    </row>
    <row r="6181" spans="1:4" x14ac:dyDescent="0.25">
      <c r="A6181" s="243">
        <v>99812</v>
      </c>
      <c r="B6181" s="242" t="s">
        <v>5412</v>
      </c>
      <c r="C6181" s="242" t="s">
        <v>337</v>
      </c>
      <c r="D6181" s="244">
        <v>0.74</v>
      </c>
    </row>
    <row r="6182" spans="1:4" x14ac:dyDescent="0.25">
      <c r="A6182" s="243">
        <v>99814</v>
      </c>
      <c r="B6182" s="242" t="s">
        <v>5413</v>
      </c>
      <c r="C6182" s="242" t="s">
        <v>337</v>
      </c>
      <c r="D6182" s="244">
        <v>1.26</v>
      </c>
    </row>
    <row r="6183" spans="1:4" x14ac:dyDescent="0.25">
      <c r="A6183" s="243">
        <v>99822</v>
      </c>
      <c r="B6183" s="242" t="s">
        <v>5414</v>
      </c>
      <c r="C6183" s="242" t="s">
        <v>337</v>
      </c>
      <c r="D6183" s="244">
        <v>0.65</v>
      </c>
    </row>
    <row r="6184" spans="1:4" x14ac:dyDescent="0.25">
      <c r="A6184" s="243">
        <v>99826</v>
      </c>
      <c r="B6184" s="242" t="s">
        <v>5415</v>
      </c>
      <c r="C6184" s="242" t="s">
        <v>337</v>
      </c>
      <c r="D6184" s="244">
        <v>1</v>
      </c>
    </row>
    <row r="6185" spans="1:4" x14ac:dyDescent="0.25">
      <c r="A6185" s="243">
        <v>97010</v>
      </c>
      <c r="B6185" s="242" t="s">
        <v>3792</v>
      </c>
      <c r="C6185" s="242" t="s">
        <v>187</v>
      </c>
      <c r="D6185" s="244">
        <v>23.2</v>
      </c>
    </row>
    <row r="6186" spans="1:4" x14ac:dyDescent="0.25">
      <c r="A6186" s="243">
        <v>97011</v>
      </c>
      <c r="B6186" s="242" t="s">
        <v>3793</v>
      </c>
      <c r="C6186" s="242" t="s">
        <v>187</v>
      </c>
      <c r="D6186" s="244">
        <v>19.62</v>
      </c>
    </row>
    <row r="6187" spans="1:4" x14ac:dyDescent="0.25">
      <c r="A6187" s="243">
        <v>97012</v>
      </c>
      <c r="B6187" s="242" t="s">
        <v>3794</v>
      </c>
      <c r="C6187" s="242" t="s">
        <v>187</v>
      </c>
      <c r="D6187" s="244">
        <v>17.829999999999998</v>
      </c>
    </row>
    <row r="6188" spans="1:4" x14ac:dyDescent="0.25">
      <c r="A6188" s="243">
        <v>97013</v>
      </c>
      <c r="B6188" s="242" t="s">
        <v>3795</v>
      </c>
      <c r="C6188" s="242" t="s">
        <v>187</v>
      </c>
      <c r="D6188" s="244">
        <v>44.01</v>
      </c>
    </row>
    <row r="6189" spans="1:4" x14ac:dyDescent="0.25">
      <c r="A6189" s="243">
        <v>97014</v>
      </c>
      <c r="B6189" s="242" t="s">
        <v>3796</v>
      </c>
      <c r="C6189" s="242" t="s">
        <v>187</v>
      </c>
      <c r="D6189" s="244">
        <v>33.659999999999997</v>
      </c>
    </row>
    <row r="6190" spans="1:4" x14ac:dyDescent="0.25">
      <c r="A6190" s="243">
        <v>97015</v>
      </c>
      <c r="B6190" s="242" t="s">
        <v>3797</v>
      </c>
      <c r="C6190" s="242" t="s">
        <v>187</v>
      </c>
      <c r="D6190" s="244">
        <v>28.48</v>
      </c>
    </row>
    <row r="6191" spans="1:4" x14ac:dyDescent="0.25">
      <c r="A6191" s="243">
        <v>97016</v>
      </c>
      <c r="B6191" s="242" t="s">
        <v>3798</v>
      </c>
      <c r="C6191" s="242" t="s">
        <v>187</v>
      </c>
      <c r="D6191" s="244">
        <v>18.899999999999999</v>
      </c>
    </row>
    <row r="6192" spans="1:4" x14ac:dyDescent="0.25">
      <c r="A6192" s="243">
        <v>97017</v>
      </c>
      <c r="B6192" s="242" t="s">
        <v>3799</v>
      </c>
      <c r="C6192" s="242" t="s">
        <v>187</v>
      </c>
      <c r="D6192" s="244">
        <v>15.36</v>
      </c>
    </row>
    <row r="6193" spans="1:4" x14ac:dyDescent="0.25">
      <c r="A6193" s="243">
        <v>97018</v>
      </c>
      <c r="B6193" s="242" t="s">
        <v>3800</v>
      </c>
      <c r="C6193" s="242" t="s">
        <v>187</v>
      </c>
      <c r="D6193" s="244">
        <v>13.58</v>
      </c>
    </row>
    <row r="6194" spans="1:4" x14ac:dyDescent="0.25">
      <c r="A6194" s="243">
        <v>97031</v>
      </c>
      <c r="B6194" s="242" t="s">
        <v>3801</v>
      </c>
      <c r="C6194" s="242" t="s">
        <v>187</v>
      </c>
      <c r="D6194" s="244">
        <v>34.950000000000003</v>
      </c>
    </row>
    <row r="6195" spans="1:4" x14ac:dyDescent="0.25">
      <c r="A6195" s="243">
        <v>97032</v>
      </c>
      <c r="B6195" s="242" t="s">
        <v>3802</v>
      </c>
      <c r="C6195" s="242" t="s">
        <v>187</v>
      </c>
      <c r="D6195" s="244">
        <v>24.01</v>
      </c>
    </row>
    <row r="6196" spans="1:4" x14ac:dyDescent="0.25">
      <c r="A6196" s="243">
        <v>97033</v>
      </c>
      <c r="B6196" s="242" t="s">
        <v>3803</v>
      </c>
      <c r="C6196" s="242" t="s">
        <v>187</v>
      </c>
      <c r="D6196" s="244">
        <v>36.979999999999997</v>
      </c>
    </row>
    <row r="6197" spans="1:4" x14ac:dyDescent="0.25">
      <c r="A6197" s="243">
        <v>97034</v>
      </c>
      <c r="B6197" s="242" t="s">
        <v>3804</v>
      </c>
      <c r="C6197" s="242" t="s">
        <v>187</v>
      </c>
      <c r="D6197" s="244">
        <v>24.15</v>
      </c>
    </row>
    <row r="6198" spans="1:4" x14ac:dyDescent="0.25">
      <c r="A6198" s="243">
        <v>97039</v>
      </c>
      <c r="B6198" s="242" t="s">
        <v>3805</v>
      </c>
      <c r="C6198" s="242" t="s">
        <v>337</v>
      </c>
      <c r="D6198" s="244">
        <v>35.619999999999997</v>
      </c>
    </row>
    <row r="6199" spans="1:4" x14ac:dyDescent="0.25">
      <c r="A6199" s="243">
        <v>97040</v>
      </c>
      <c r="B6199" s="242" t="s">
        <v>3806</v>
      </c>
      <c r="C6199" s="242" t="s">
        <v>337</v>
      </c>
      <c r="D6199" s="244">
        <v>12.81</v>
      </c>
    </row>
    <row r="6200" spans="1:4" x14ac:dyDescent="0.25">
      <c r="A6200" s="243">
        <v>97041</v>
      </c>
      <c r="B6200" s="242" t="s">
        <v>3807</v>
      </c>
      <c r="C6200" s="242" t="s">
        <v>337</v>
      </c>
      <c r="D6200" s="244">
        <v>129.19999999999999</v>
      </c>
    </row>
    <row r="6201" spans="1:4" x14ac:dyDescent="0.25">
      <c r="A6201" s="243">
        <v>97046</v>
      </c>
      <c r="B6201" s="242" t="s">
        <v>3808</v>
      </c>
      <c r="C6201" s="242" t="s">
        <v>337</v>
      </c>
      <c r="D6201" s="244">
        <v>0.33</v>
      </c>
    </row>
    <row r="6202" spans="1:4" x14ac:dyDescent="0.25">
      <c r="A6202" s="243">
        <v>97047</v>
      </c>
      <c r="B6202" s="242" t="s">
        <v>3809</v>
      </c>
      <c r="C6202" s="242" t="s">
        <v>337</v>
      </c>
      <c r="D6202" s="244">
        <v>0.13</v>
      </c>
    </row>
    <row r="6203" spans="1:4" x14ac:dyDescent="0.25">
      <c r="A6203" s="243">
        <v>97048</v>
      </c>
      <c r="B6203" s="242" t="s">
        <v>3810</v>
      </c>
      <c r="C6203" s="242" t="s">
        <v>337</v>
      </c>
      <c r="D6203" s="244">
        <v>0.09</v>
      </c>
    </row>
    <row r="6204" spans="1:4" x14ac:dyDescent="0.25">
      <c r="A6204" s="243">
        <v>97051</v>
      </c>
      <c r="B6204" s="242" t="s">
        <v>3811</v>
      </c>
      <c r="C6204" s="242" t="s">
        <v>187</v>
      </c>
      <c r="D6204" s="244">
        <v>2.95</v>
      </c>
    </row>
    <row r="6205" spans="1:4" x14ac:dyDescent="0.25">
      <c r="A6205" s="243">
        <v>97053</v>
      </c>
      <c r="B6205" s="242" t="s">
        <v>3812</v>
      </c>
      <c r="C6205" s="242" t="s">
        <v>187</v>
      </c>
      <c r="D6205" s="244">
        <v>7.91</v>
      </c>
    </row>
    <row r="6206" spans="1:4" x14ac:dyDescent="0.25">
      <c r="A6206" s="243">
        <v>97054</v>
      </c>
      <c r="B6206" s="242" t="s">
        <v>12761</v>
      </c>
      <c r="C6206" s="242" t="s">
        <v>239</v>
      </c>
      <c r="D6206" s="244">
        <v>29.88</v>
      </c>
    </row>
    <row r="6207" spans="1:4" x14ac:dyDescent="0.25">
      <c r="A6207" s="243">
        <v>97062</v>
      </c>
      <c r="B6207" s="242" t="s">
        <v>3813</v>
      </c>
      <c r="C6207" s="242" t="s">
        <v>337</v>
      </c>
      <c r="D6207" s="244">
        <v>4.84</v>
      </c>
    </row>
    <row r="6208" spans="1:4" x14ac:dyDescent="0.25">
      <c r="A6208" s="243">
        <v>97063</v>
      </c>
      <c r="B6208" s="242" t="s">
        <v>3814</v>
      </c>
      <c r="C6208" s="242" t="s">
        <v>337</v>
      </c>
      <c r="D6208" s="244">
        <v>5.98</v>
      </c>
    </row>
    <row r="6209" spans="1:4" x14ac:dyDescent="0.25">
      <c r="A6209" s="243">
        <v>97064</v>
      </c>
      <c r="B6209" s="242" t="s">
        <v>3815</v>
      </c>
      <c r="C6209" s="242" t="s">
        <v>187</v>
      </c>
      <c r="D6209" s="244">
        <v>11.17</v>
      </c>
    </row>
    <row r="6210" spans="1:4" x14ac:dyDescent="0.25">
      <c r="A6210" s="243">
        <v>97065</v>
      </c>
      <c r="B6210" s="242" t="s">
        <v>3816</v>
      </c>
      <c r="C6210" s="242" t="s">
        <v>1256</v>
      </c>
      <c r="D6210" s="244">
        <v>3.98</v>
      </c>
    </row>
    <row r="6211" spans="1:4" x14ac:dyDescent="0.25">
      <c r="A6211" s="243">
        <v>97066</v>
      </c>
      <c r="B6211" s="242" t="s">
        <v>3817</v>
      </c>
      <c r="C6211" s="242" t="s">
        <v>337</v>
      </c>
      <c r="D6211" s="244">
        <v>52.7</v>
      </c>
    </row>
    <row r="6212" spans="1:4" x14ac:dyDescent="0.25">
      <c r="A6212" s="243">
        <v>97067</v>
      </c>
      <c r="B6212" s="242" t="s">
        <v>3818</v>
      </c>
      <c r="C6212" s="242" t="s">
        <v>187</v>
      </c>
      <c r="D6212" s="244">
        <v>377.46</v>
      </c>
    </row>
    <row r="6213" spans="1:4" x14ac:dyDescent="0.25">
      <c r="A6213" s="243">
        <v>97621</v>
      </c>
      <c r="B6213" s="242" t="s">
        <v>3819</v>
      </c>
      <c r="C6213" s="242" t="s">
        <v>1256</v>
      </c>
      <c r="D6213" s="244">
        <v>75.02</v>
      </c>
    </row>
    <row r="6214" spans="1:4" x14ac:dyDescent="0.25">
      <c r="A6214" s="243">
        <v>97622</v>
      </c>
      <c r="B6214" s="242" t="s">
        <v>3820</v>
      </c>
      <c r="C6214" s="242" t="s">
        <v>1256</v>
      </c>
      <c r="D6214" s="244">
        <v>36.56</v>
      </c>
    </row>
    <row r="6215" spans="1:4" x14ac:dyDescent="0.25">
      <c r="A6215" s="243">
        <v>97623</v>
      </c>
      <c r="B6215" s="242" t="s">
        <v>3821</v>
      </c>
      <c r="C6215" s="242" t="s">
        <v>1256</v>
      </c>
      <c r="D6215" s="244">
        <v>112</v>
      </c>
    </row>
    <row r="6216" spans="1:4" x14ac:dyDescent="0.25">
      <c r="A6216" s="243">
        <v>97624</v>
      </c>
      <c r="B6216" s="242" t="s">
        <v>3822</v>
      </c>
      <c r="C6216" s="242" t="s">
        <v>1256</v>
      </c>
      <c r="D6216" s="244">
        <v>68.739999999999995</v>
      </c>
    </row>
    <row r="6217" spans="1:4" x14ac:dyDescent="0.25">
      <c r="A6217" s="243">
        <v>97625</v>
      </c>
      <c r="B6217" s="242" t="s">
        <v>3823</v>
      </c>
      <c r="C6217" s="242" t="s">
        <v>1256</v>
      </c>
      <c r="D6217" s="244">
        <v>37.81</v>
      </c>
    </row>
    <row r="6218" spans="1:4" x14ac:dyDescent="0.25">
      <c r="A6218" s="243">
        <v>97626</v>
      </c>
      <c r="B6218" s="242" t="s">
        <v>3824</v>
      </c>
      <c r="C6218" s="242" t="s">
        <v>1256</v>
      </c>
      <c r="D6218" s="244">
        <v>394.94</v>
      </c>
    </row>
    <row r="6219" spans="1:4" x14ac:dyDescent="0.25">
      <c r="A6219" s="243">
        <v>97627</v>
      </c>
      <c r="B6219" s="242" t="s">
        <v>3825</v>
      </c>
      <c r="C6219" s="242" t="s">
        <v>1256</v>
      </c>
      <c r="D6219" s="244">
        <v>181.53</v>
      </c>
    </row>
    <row r="6220" spans="1:4" x14ac:dyDescent="0.25">
      <c r="A6220" s="243">
        <v>97628</v>
      </c>
      <c r="B6220" s="242" t="s">
        <v>3826</v>
      </c>
      <c r="C6220" s="242" t="s">
        <v>1256</v>
      </c>
      <c r="D6220" s="244">
        <v>180.7</v>
      </c>
    </row>
    <row r="6221" spans="1:4" x14ac:dyDescent="0.25">
      <c r="A6221" s="243">
        <v>97629</v>
      </c>
      <c r="B6221" s="242" t="s">
        <v>3827</v>
      </c>
      <c r="C6221" s="242" t="s">
        <v>1256</v>
      </c>
      <c r="D6221" s="244">
        <v>78.42</v>
      </c>
    </row>
    <row r="6222" spans="1:4" x14ac:dyDescent="0.25">
      <c r="A6222" s="243">
        <v>97631</v>
      </c>
      <c r="B6222" s="242" t="s">
        <v>3828</v>
      </c>
      <c r="C6222" s="242" t="s">
        <v>337</v>
      </c>
      <c r="D6222" s="244">
        <v>2.13</v>
      </c>
    </row>
    <row r="6223" spans="1:4" x14ac:dyDescent="0.25">
      <c r="A6223" s="243">
        <v>97632</v>
      </c>
      <c r="B6223" s="242" t="s">
        <v>3829</v>
      </c>
      <c r="C6223" s="242" t="s">
        <v>187</v>
      </c>
      <c r="D6223" s="244">
        <v>1.66</v>
      </c>
    </row>
    <row r="6224" spans="1:4" x14ac:dyDescent="0.25">
      <c r="A6224" s="243">
        <v>97633</v>
      </c>
      <c r="B6224" s="242" t="s">
        <v>3830</v>
      </c>
      <c r="C6224" s="242" t="s">
        <v>337</v>
      </c>
      <c r="D6224" s="244">
        <v>14.57</v>
      </c>
    </row>
    <row r="6225" spans="1:4" x14ac:dyDescent="0.25">
      <c r="A6225" s="243">
        <v>97634</v>
      </c>
      <c r="B6225" s="242" t="s">
        <v>3831</v>
      </c>
      <c r="C6225" s="242" t="s">
        <v>337</v>
      </c>
      <c r="D6225" s="244">
        <v>7.66</v>
      </c>
    </row>
    <row r="6226" spans="1:4" x14ac:dyDescent="0.25">
      <c r="A6226" s="243">
        <v>97635</v>
      </c>
      <c r="B6226" s="242" t="s">
        <v>3832</v>
      </c>
      <c r="C6226" s="242" t="s">
        <v>337</v>
      </c>
      <c r="D6226" s="244">
        <v>10.199999999999999</v>
      </c>
    </row>
    <row r="6227" spans="1:4" x14ac:dyDescent="0.25">
      <c r="A6227" s="243">
        <v>97636</v>
      </c>
      <c r="B6227" s="242" t="s">
        <v>3833</v>
      </c>
      <c r="C6227" s="242" t="s">
        <v>337</v>
      </c>
      <c r="D6227" s="244">
        <v>12.22</v>
      </c>
    </row>
    <row r="6228" spans="1:4" x14ac:dyDescent="0.25">
      <c r="A6228" s="243">
        <v>97637</v>
      </c>
      <c r="B6228" s="242" t="s">
        <v>3834</v>
      </c>
      <c r="C6228" s="242" t="s">
        <v>337</v>
      </c>
      <c r="D6228" s="244">
        <v>1.63</v>
      </c>
    </row>
    <row r="6229" spans="1:4" x14ac:dyDescent="0.25">
      <c r="A6229" s="243">
        <v>97638</v>
      </c>
      <c r="B6229" s="242" t="s">
        <v>3835</v>
      </c>
      <c r="C6229" s="242" t="s">
        <v>337</v>
      </c>
      <c r="D6229" s="244">
        <v>4.76</v>
      </c>
    </row>
    <row r="6230" spans="1:4" x14ac:dyDescent="0.25">
      <c r="A6230" s="243">
        <v>97639</v>
      </c>
      <c r="B6230" s="242" t="s">
        <v>3836</v>
      </c>
      <c r="C6230" s="242" t="s">
        <v>337</v>
      </c>
      <c r="D6230" s="244">
        <v>12.85</v>
      </c>
    </row>
    <row r="6231" spans="1:4" x14ac:dyDescent="0.25">
      <c r="A6231" s="243">
        <v>97640</v>
      </c>
      <c r="B6231" s="242" t="s">
        <v>3837</v>
      </c>
      <c r="C6231" s="242" t="s">
        <v>337</v>
      </c>
      <c r="D6231" s="244">
        <v>1.03</v>
      </c>
    </row>
    <row r="6232" spans="1:4" x14ac:dyDescent="0.25">
      <c r="A6232" s="243">
        <v>97641</v>
      </c>
      <c r="B6232" s="242" t="s">
        <v>3838</v>
      </c>
      <c r="C6232" s="242" t="s">
        <v>337</v>
      </c>
      <c r="D6232" s="244">
        <v>3.21</v>
      </c>
    </row>
    <row r="6233" spans="1:4" x14ac:dyDescent="0.25">
      <c r="A6233" s="243">
        <v>97642</v>
      </c>
      <c r="B6233" s="242" t="s">
        <v>3839</v>
      </c>
      <c r="C6233" s="242" t="s">
        <v>337</v>
      </c>
      <c r="D6233" s="244">
        <v>1.84</v>
      </c>
    </row>
    <row r="6234" spans="1:4" x14ac:dyDescent="0.25">
      <c r="A6234" s="243">
        <v>97643</v>
      </c>
      <c r="B6234" s="242" t="s">
        <v>3840</v>
      </c>
      <c r="C6234" s="242" t="s">
        <v>337</v>
      </c>
      <c r="D6234" s="244">
        <v>15.76</v>
      </c>
    </row>
    <row r="6235" spans="1:4" x14ac:dyDescent="0.25">
      <c r="A6235" s="243">
        <v>97644</v>
      </c>
      <c r="B6235" s="242" t="s">
        <v>3841</v>
      </c>
      <c r="C6235" s="242" t="s">
        <v>337</v>
      </c>
      <c r="D6235" s="244">
        <v>5.93</v>
      </c>
    </row>
    <row r="6236" spans="1:4" x14ac:dyDescent="0.25">
      <c r="A6236" s="243">
        <v>97645</v>
      </c>
      <c r="B6236" s="242" t="s">
        <v>3842</v>
      </c>
      <c r="C6236" s="242" t="s">
        <v>337</v>
      </c>
      <c r="D6236" s="244">
        <v>22.68</v>
      </c>
    </row>
    <row r="6237" spans="1:4" x14ac:dyDescent="0.25">
      <c r="A6237" s="243">
        <v>97647</v>
      </c>
      <c r="B6237" s="242" t="s">
        <v>3843</v>
      </c>
      <c r="C6237" s="242" t="s">
        <v>337</v>
      </c>
      <c r="D6237" s="244">
        <v>2.2799999999999998</v>
      </c>
    </row>
    <row r="6238" spans="1:4" x14ac:dyDescent="0.25">
      <c r="A6238" s="243">
        <v>97648</v>
      </c>
      <c r="B6238" s="242" t="s">
        <v>3844</v>
      </c>
      <c r="C6238" s="242" t="s">
        <v>337</v>
      </c>
      <c r="D6238" s="244">
        <v>1.31</v>
      </c>
    </row>
    <row r="6239" spans="1:4" x14ac:dyDescent="0.25">
      <c r="A6239" s="243">
        <v>97649</v>
      </c>
      <c r="B6239" s="242" t="s">
        <v>3845</v>
      </c>
      <c r="C6239" s="242" t="s">
        <v>337</v>
      </c>
      <c r="D6239" s="244">
        <v>2.92</v>
      </c>
    </row>
    <row r="6240" spans="1:4" x14ac:dyDescent="0.25">
      <c r="A6240" s="243">
        <v>97650</v>
      </c>
      <c r="B6240" s="242" t="s">
        <v>3846</v>
      </c>
      <c r="C6240" s="242" t="s">
        <v>337</v>
      </c>
      <c r="D6240" s="244">
        <v>4.91</v>
      </c>
    </row>
    <row r="6241" spans="1:4" x14ac:dyDescent="0.25">
      <c r="A6241" s="243">
        <v>97651</v>
      </c>
      <c r="B6241" s="242" t="s">
        <v>3847</v>
      </c>
      <c r="C6241" s="242" t="s">
        <v>239</v>
      </c>
      <c r="D6241" s="244">
        <v>54.35</v>
      </c>
    </row>
    <row r="6242" spans="1:4" x14ac:dyDescent="0.25">
      <c r="A6242" s="243">
        <v>97652</v>
      </c>
      <c r="B6242" s="242" t="s">
        <v>3848</v>
      </c>
      <c r="C6242" s="242" t="s">
        <v>239</v>
      </c>
      <c r="D6242" s="244">
        <v>123.2</v>
      </c>
    </row>
    <row r="6243" spans="1:4" x14ac:dyDescent="0.25">
      <c r="A6243" s="243">
        <v>97653</v>
      </c>
      <c r="B6243" s="242" t="s">
        <v>3849</v>
      </c>
      <c r="C6243" s="242" t="s">
        <v>239</v>
      </c>
      <c r="D6243" s="244">
        <v>91.46</v>
      </c>
    </row>
    <row r="6244" spans="1:4" x14ac:dyDescent="0.25">
      <c r="A6244" s="243">
        <v>97654</v>
      </c>
      <c r="B6244" s="242" t="s">
        <v>3850</v>
      </c>
      <c r="C6244" s="242" t="s">
        <v>239</v>
      </c>
      <c r="D6244" s="244">
        <v>110.32</v>
      </c>
    </row>
    <row r="6245" spans="1:4" x14ac:dyDescent="0.25">
      <c r="A6245" s="243">
        <v>97655</v>
      </c>
      <c r="B6245" s="242" t="s">
        <v>3851</v>
      </c>
      <c r="C6245" s="242" t="s">
        <v>337</v>
      </c>
      <c r="D6245" s="244">
        <v>16.079999999999998</v>
      </c>
    </row>
    <row r="6246" spans="1:4" x14ac:dyDescent="0.25">
      <c r="A6246" s="243">
        <v>97656</v>
      </c>
      <c r="B6246" s="242" t="s">
        <v>3852</v>
      </c>
      <c r="C6246" s="242" t="s">
        <v>239</v>
      </c>
      <c r="D6246" s="244">
        <v>157.01</v>
      </c>
    </row>
    <row r="6247" spans="1:4" x14ac:dyDescent="0.25">
      <c r="A6247" s="243">
        <v>97657</v>
      </c>
      <c r="B6247" s="242" t="s">
        <v>3853</v>
      </c>
      <c r="C6247" s="242" t="s">
        <v>239</v>
      </c>
      <c r="D6247" s="244">
        <v>311.19</v>
      </c>
    </row>
    <row r="6248" spans="1:4" x14ac:dyDescent="0.25">
      <c r="A6248" s="243">
        <v>97658</v>
      </c>
      <c r="B6248" s="242" t="s">
        <v>3854</v>
      </c>
      <c r="C6248" s="242" t="s">
        <v>239</v>
      </c>
      <c r="D6248" s="244">
        <v>129.69</v>
      </c>
    </row>
    <row r="6249" spans="1:4" x14ac:dyDescent="0.25">
      <c r="A6249" s="243">
        <v>97659</v>
      </c>
      <c r="B6249" s="242" t="s">
        <v>3855</v>
      </c>
      <c r="C6249" s="242" t="s">
        <v>239</v>
      </c>
      <c r="D6249" s="244">
        <v>172.77</v>
      </c>
    </row>
    <row r="6250" spans="1:4" x14ac:dyDescent="0.25">
      <c r="A6250" s="243">
        <v>97660</v>
      </c>
      <c r="B6250" s="242" t="s">
        <v>3856</v>
      </c>
      <c r="C6250" s="242" t="s">
        <v>239</v>
      </c>
      <c r="D6250" s="244">
        <v>0.43</v>
      </c>
    </row>
    <row r="6251" spans="1:4" x14ac:dyDescent="0.25">
      <c r="A6251" s="243">
        <v>97661</v>
      </c>
      <c r="B6251" s="242" t="s">
        <v>3857</v>
      </c>
      <c r="C6251" s="242" t="s">
        <v>187</v>
      </c>
      <c r="D6251" s="244">
        <v>0.43</v>
      </c>
    </row>
    <row r="6252" spans="1:4" x14ac:dyDescent="0.25">
      <c r="A6252" s="243">
        <v>97662</v>
      </c>
      <c r="B6252" s="242" t="s">
        <v>3858</v>
      </c>
      <c r="C6252" s="242" t="s">
        <v>187</v>
      </c>
      <c r="D6252" s="244">
        <v>0.31</v>
      </c>
    </row>
    <row r="6253" spans="1:4" x14ac:dyDescent="0.25">
      <c r="A6253" s="243">
        <v>97663</v>
      </c>
      <c r="B6253" s="242" t="s">
        <v>3859</v>
      </c>
      <c r="C6253" s="242" t="s">
        <v>239</v>
      </c>
      <c r="D6253" s="244">
        <v>7.92</v>
      </c>
    </row>
    <row r="6254" spans="1:4" x14ac:dyDescent="0.25">
      <c r="A6254" s="243">
        <v>97664</v>
      </c>
      <c r="B6254" s="242" t="s">
        <v>3860</v>
      </c>
      <c r="C6254" s="242" t="s">
        <v>239</v>
      </c>
      <c r="D6254" s="244">
        <v>0.98</v>
      </c>
    </row>
    <row r="6255" spans="1:4" x14ac:dyDescent="0.25">
      <c r="A6255" s="243">
        <v>97665</v>
      </c>
      <c r="B6255" s="242" t="s">
        <v>3861</v>
      </c>
      <c r="C6255" s="242" t="s">
        <v>239</v>
      </c>
      <c r="D6255" s="244">
        <v>0.83</v>
      </c>
    </row>
    <row r="6256" spans="1:4" x14ac:dyDescent="0.25">
      <c r="A6256" s="243">
        <v>97666</v>
      </c>
      <c r="B6256" s="242" t="s">
        <v>3862</v>
      </c>
      <c r="C6256" s="242" t="s">
        <v>239</v>
      </c>
      <c r="D6256" s="244">
        <v>5.78</v>
      </c>
    </row>
    <row r="6257" spans="1:4" x14ac:dyDescent="0.25">
      <c r="A6257" s="243">
        <v>95967</v>
      </c>
      <c r="B6257" s="242" t="s">
        <v>3863</v>
      </c>
      <c r="C6257" s="242" t="s">
        <v>655</v>
      </c>
      <c r="D6257" s="244">
        <v>111.24</v>
      </c>
    </row>
    <row r="6258" spans="1:4" x14ac:dyDescent="0.25">
      <c r="A6258" s="243">
        <v>99058</v>
      </c>
      <c r="B6258" s="242" t="s">
        <v>3864</v>
      </c>
      <c r="C6258" s="242" t="s">
        <v>239</v>
      </c>
      <c r="D6258" s="244">
        <v>5.66</v>
      </c>
    </row>
    <row r="6259" spans="1:4" x14ac:dyDescent="0.25">
      <c r="A6259" s="243">
        <v>99059</v>
      </c>
      <c r="B6259" s="242" t="s">
        <v>3865</v>
      </c>
      <c r="C6259" s="242" t="s">
        <v>187</v>
      </c>
      <c r="D6259" s="244">
        <v>36.450000000000003</v>
      </c>
    </row>
    <row r="6260" spans="1:4" x14ac:dyDescent="0.25">
      <c r="A6260" s="243">
        <v>99060</v>
      </c>
      <c r="B6260" s="242" t="s">
        <v>12762</v>
      </c>
      <c r="C6260" s="242" t="s">
        <v>239</v>
      </c>
      <c r="D6260" s="244">
        <v>92.38</v>
      </c>
    </row>
    <row r="6261" spans="1:4" x14ac:dyDescent="0.25">
      <c r="A6261" s="243">
        <v>99061</v>
      </c>
      <c r="B6261" s="242" t="s">
        <v>12763</v>
      </c>
      <c r="C6261" s="242" t="s">
        <v>239</v>
      </c>
      <c r="D6261" s="244">
        <v>64.02</v>
      </c>
    </row>
    <row r="6262" spans="1:4" x14ac:dyDescent="0.25">
      <c r="A6262" s="243">
        <v>99062</v>
      </c>
      <c r="B6262" s="242" t="s">
        <v>3866</v>
      </c>
      <c r="C6262" s="242" t="s">
        <v>239</v>
      </c>
      <c r="D6262" s="244">
        <v>1.64</v>
      </c>
    </row>
    <row r="6263" spans="1:4" x14ac:dyDescent="0.25">
      <c r="A6263" s="243">
        <v>99063</v>
      </c>
      <c r="B6263" s="242" t="s">
        <v>3867</v>
      </c>
      <c r="C6263" s="242" t="s">
        <v>187</v>
      </c>
      <c r="D6263" s="244">
        <v>3.2</v>
      </c>
    </row>
    <row r="6264" spans="1:4" x14ac:dyDescent="0.25">
      <c r="A6264" s="243">
        <v>99064</v>
      </c>
      <c r="B6264" s="242" t="s">
        <v>3868</v>
      </c>
      <c r="C6264" s="242" t="s">
        <v>187</v>
      </c>
      <c r="D6264" s="244">
        <v>0.28000000000000003</v>
      </c>
    </row>
    <row r="6265" spans="1:4" x14ac:dyDescent="0.25">
      <c r="A6265" s="243">
        <v>93588</v>
      </c>
      <c r="B6265" s="242" t="s">
        <v>12764</v>
      </c>
      <c r="C6265" s="242" t="s">
        <v>3211</v>
      </c>
      <c r="D6265" s="244">
        <v>2.09</v>
      </c>
    </row>
    <row r="6266" spans="1:4" x14ac:dyDescent="0.25">
      <c r="A6266" s="243">
        <v>93589</v>
      </c>
      <c r="B6266" s="242" t="s">
        <v>12765</v>
      </c>
      <c r="C6266" s="242" t="s">
        <v>3211</v>
      </c>
      <c r="D6266" s="244">
        <v>1.79</v>
      </c>
    </row>
    <row r="6267" spans="1:4" x14ac:dyDescent="0.25">
      <c r="A6267" s="243">
        <v>93590</v>
      </c>
      <c r="B6267" s="242" t="s">
        <v>12766</v>
      </c>
      <c r="C6267" s="242" t="s">
        <v>3211</v>
      </c>
      <c r="D6267" s="244">
        <v>0.65</v>
      </c>
    </row>
    <row r="6268" spans="1:4" x14ac:dyDescent="0.25">
      <c r="A6268" s="243">
        <v>93591</v>
      </c>
      <c r="B6268" s="242" t="s">
        <v>12767</v>
      </c>
      <c r="C6268" s="242" t="s">
        <v>3211</v>
      </c>
      <c r="D6268" s="244">
        <v>1.92</v>
      </c>
    </row>
    <row r="6269" spans="1:4" x14ac:dyDescent="0.25">
      <c r="A6269" s="243">
        <v>93592</v>
      </c>
      <c r="B6269" s="242" t="s">
        <v>12768</v>
      </c>
      <c r="C6269" s="242" t="s">
        <v>3211</v>
      </c>
      <c r="D6269" s="244">
        <v>1.67</v>
      </c>
    </row>
    <row r="6270" spans="1:4" x14ac:dyDescent="0.25">
      <c r="A6270" s="243">
        <v>93593</v>
      </c>
      <c r="B6270" s="242" t="s">
        <v>12769</v>
      </c>
      <c r="C6270" s="242" t="s">
        <v>3211</v>
      </c>
      <c r="D6270" s="244">
        <v>0.6</v>
      </c>
    </row>
    <row r="6271" spans="1:4" x14ac:dyDescent="0.25">
      <c r="A6271" s="243">
        <v>93594</v>
      </c>
      <c r="B6271" s="242" t="s">
        <v>12770</v>
      </c>
      <c r="C6271" s="242" t="s">
        <v>3209</v>
      </c>
      <c r="D6271" s="244">
        <v>1.39</v>
      </c>
    </row>
    <row r="6272" spans="1:4" x14ac:dyDescent="0.25">
      <c r="A6272" s="243">
        <v>93595</v>
      </c>
      <c r="B6272" s="242" t="s">
        <v>12771</v>
      </c>
      <c r="C6272" s="242" t="s">
        <v>3209</v>
      </c>
      <c r="D6272" s="244">
        <v>1.21</v>
      </c>
    </row>
    <row r="6273" spans="1:4" x14ac:dyDescent="0.25">
      <c r="A6273" s="243">
        <v>93596</v>
      </c>
      <c r="B6273" s="242" t="s">
        <v>12772</v>
      </c>
      <c r="C6273" s="242" t="s">
        <v>3209</v>
      </c>
      <c r="D6273" s="244">
        <v>0.43</v>
      </c>
    </row>
    <row r="6274" spans="1:4" x14ac:dyDescent="0.25">
      <c r="A6274" s="243">
        <v>93597</v>
      </c>
      <c r="B6274" s="242" t="s">
        <v>12773</v>
      </c>
      <c r="C6274" s="242" t="s">
        <v>3209</v>
      </c>
      <c r="D6274" s="244">
        <v>1.27</v>
      </c>
    </row>
    <row r="6275" spans="1:4" x14ac:dyDescent="0.25">
      <c r="A6275" s="243">
        <v>93598</v>
      </c>
      <c r="B6275" s="242" t="s">
        <v>12774</v>
      </c>
      <c r="C6275" s="242" t="s">
        <v>3209</v>
      </c>
      <c r="D6275" s="244">
        <v>1.0900000000000001</v>
      </c>
    </row>
    <row r="6276" spans="1:4" x14ac:dyDescent="0.25">
      <c r="A6276" s="243">
        <v>93599</v>
      </c>
      <c r="B6276" s="242" t="s">
        <v>12775</v>
      </c>
      <c r="C6276" s="242" t="s">
        <v>3209</v>
      </c>
      <c r="D6276" s="244">
        <v>0.4</v>
      </c>
    </row>
    <row r="6277" spans="1:4" x14ac:dyDescent="0.25">
      <c r="A6277" s="243">
        <v>95425</v>
      </c>
      <c r="B6277" s="242" t="s">
        <v>12776</v>
      </c>
      <c r="C6277" s="242" t="s">
        <v>3211</v>
      </c>
      <c r="D6277" s="244">
        <v>1.64</v>
      </c>
    </row>
    <row r="6278" spans="1:4" x14ac:dyDescent="0.25">
      <c r="A6278" s="243">
        <v>95426</v>
      </c>
      <c r="B6278" s="242" t="s">
        <v>12777</v>
      </c>
      <c r="C6278" s="242" t="s">
        <v>3211</v>
      </c>
      <c r="D6278" s="244">
        <v>1.41</v>
      </c>
    </row>
    <row r="6279" spans="1:4" x14ac:dyDescent="0.25">
      <c r="A6279" s="243">
        <v>95427</v>
      </c>
      <c r="B6279" s="242" t="s">
        <v>12778</v>
      </c>
      <c r="C6279" s="242" t="s">
        <v>3211</v>
      </c>
      <c r="D6279" s="244">
        <v>0.53</v>
      </c>
    </row>
    <row r="6280" spans="1:4" x14ac:dyDescent="0.25">
      <c r="A6280" s="243">
        <v>95428</v>
      </c>
      <c r="B6280" s="242" t="s">
        <v>12779</v>
      </c>
      <c r="C6280" s="242" t="s">
        <v>3209</v>
      </c>
      <c r="D6280" s="244">
        <v>1.1000000000000001</v>
      </c>
    </row>
    <row r="6281" spans="1:4" x14ac:dyDescent="0.25">
      <c r="A6281" s="243">
        <v>95429</v>
      </c>
      <c r="B6281" s="242" t="s">
        <v>12780</v>
      </c>
      <c r="C6281" s="242" t="s">
        <v>3209</v>
      </c>
      <c r="D6281" s="244">
        <v>0.95</v>
      </c>
    </row>
    <row r="6282" spans="1:4" x14ac:dyDescent="0.25">
      <c r="A6282" s="243">
        <v>95430</v>
      </c>
      <c r="B6282" s="242" t="s">
        <v>12781</v>
      </c>
      <c r="C6282" s="242" t="s">
        <v>3209</v>
      </c>
      <c r="D6282" s="244">
        <v>0.33</v>
      </c>
    </row>
    <row r="6283" spans="1:4" x14ac:dyDescent="0.25">
      <c r="A6283" s="243">
        <v>95875</v>
      </c>
      <c r="B6283" s="242" t="s">
        <v>12782</v>
      </c>
      <c r="C6283" s="242" t="s">
        <v>3211</v>
      </c>
      <c r="D6283" s="244">
        <v>1.65</v>
      </c>
    </row>
    <row r="6284" spans="1:4" x14ac:dyDescent="0.25">
      <c r="A6284" s="243">
        <v>95876</v>
      </c>
      <c r="B6284" s="242" t="s">
        <v>12783</v>
      </c>
      <c r="C6284" s="242" t="s">
        <v>3211</v>
      </c>
      <c r="D6284" s="244">
        <v>1.5</v>
      </c>
    </row>
    <row r="6285" spans="1:4" x14ac:dyDescent="0.25">
      <c r="A6285" s="243">
        <v>95877</v>
      </c>
      <c r="B6285" s="242" t="s">
        <v>12784</v>
      </c>
      <c r="C6285" s="242" t="s">
        <v>3211</v>
      </c>
      <c r="D6285" s="244">
        <v>1.3</v>
      </c>
    </row>
    <row r="6286" spans="1:4" x14ac:dyDescent="0.25">
      <c r="A6286" s="243">
        <v>95878</v>
      </c>
      <c r="B6286" s="242" t="s">
        <v>12785</v>
      </c>
      <c r="C6286" s="242" t="s">
        <v>3209</v>
      </c>
      <c r="D6286" s="244">
        <v>1.1100000000000001</v>
      </c>
    </row>
    <row r="6287" spans="1:4" x14ac:dyDescent="0.25">
      <c r="A6287" s="243">
        <v>95879</v>
      </c>
      <c r="B6287" s="242" t="s">
        <v>12786</v>
      </c>
      <c r="C6287" s="242" t="s">
        <v>3209</v>
      </c>
      <c r="D6287" s="244">
        <v>1.01</v>
      </c>
    </row>
    <row r="6288" spans="1:4" x14ac:dyDescent="0.25">
      <c r="A6288" s="243">
        <v>95880</v>
      </c>
      <c r="B6288" s="242" t="s">
        <v>12787</v>
      </c>
      <c r="C6288" s="242" t="s">
        <v>3209</v>
      </c>
      <c r="D6288" s="244">
        <v>0.87</v>
      </c>
    </row>
    <row r="6289" spans="1:4" x14ac:dyDescent="0.25">
      <c r="A6289" s="243">
        <v>97912</v>
      </c>
      <c r="B6289" s="242" t="s">
        <v>12788</v>
      </c>
      <c r="C6289" s="242" t="s">
        <v>3211</v>
      </c>
      <c r="D6289" s="244">
        <v>2.46</v>
      </c>
    </row>
    <row r="6290" spans="1:4" x14ac:dyDescent="0.25">
      <c r="A6290" s="243">
        <v>97913</v>
      </c>
      <c r="B6290" s="242" t="s">
        <v>12789</v>
      </c>
      <c r="C6290" s="242" t="s">
        <v>3211</v>
      </c>
      <c r="D6290" s="244">
        <v>2.14</v>
      </c>
    </row>
    <row r="6291" spans="1:4" x14ac:dyDescent="0.25">
      <c r="A6291" s="243">
        <v>97914</v>
      </c>
      <c r="B6291" s="242" t="s">
        <v>12790</v>
      </c>
      <c r="C6291" s="242" t="s">
        <v>3211</v>
      </c>
      <c r="D6291" s="244">
        <v>1.95</v>
      </c>
    </row>
    <row r="6292" spans="1:4" x14ac:dyDescent="0.25">
      <c r="A6292" s="243">
        <v>97915</v>
      </c>
      <c r="B6292" s="242" t="s">
        <v>12791</v>
      </c>
      <c r="C6292" s="242" t="s">
        <v>3211</v>
      </c>
      <c r="D6292" s="244">
        <v>0.78</v>
      </c>
    </row>
    <row r="6293" spans="1:4" x14ac:dyDescent="0.25">
      <c r="A6293" s="243">
        <v>100937</v>
      </c>
      <c r="B6293" s="242" t="s">
        <v>12792</v>
      </c>
      <c r="C6293" s="242" t="s">
        <v>3211</v>
      </c>
      <c r="D6293" s="244">
        <v>5.88</v>
      </c>
    </row>
    <row r="6294" spans="1:4" x14ac:dyDescent="0.25">
      <c r="A6294" s="243">
        <v>100938</v>
      </c>
      <c r="B6294" s="242" t="s">
        <v>12793</v>
      </c>
      <c r="C6294" s="242" t="s">
        <v>3211</v>
      </c>
      <c r="D6294" s="244">
        <v>4.99</v>
      </c>
    </row>
    <row r="6295" spans="1:4" x14ac:dyDescent="0.25">
      <c r="A6295" s="243">
        <v>100939</v>
      </c>
      <c r="B6295" s="242" t="s">
        <v>12794</v>
      </c>
      <c r="C6295" s="242" t="s">
        <v>3211</v>
      </c>
      <c r="D6295" s="244">
        <v>4.5999999999999996</v>
      </c>
    </row>
    <row r="6296" spans="1:4" x14ac:dyDescent="0.25">
      <c r="A6296" s="243">
        <v>100940</v>
      </c>
      <c r="B6296" s="242" t="s">
        <v>12795</v>
      </c>
      <c r="C6296" s="242" t="s">
        <v>3211</v>
      </c>
      <c r="D6296" s="244">
        <v>3.95</v>
      </c>
    </row>
    <row r="6297" spans="1:4" x14ac:dyDescent="0.25">
      <c r="A6297" s="243">
        <v>100941</v>
      </c>
      <c r="B6297" s="242" t="s">
        <v>12796</v>
      </c>
      <c r="C6297" s="242" t="s">
        <v>3209</v>
      </c>
      <c r="D6297" s="244">
        <v>3.92</v>
      </c>
    </row>
    <row r="6298" spans="1:4" x14ac:dyDescent="0.25">
      <c r="A6298" s="243">
        <v>100942</v>
      </c>
      <c r="B6298" s="242" t="s">
        <v>12797</v>
      </c>
      <c r="C6298" s="242" t="s">
        <v>3209</v>
      </c>
      <c r="D6298" s="244">
        <v>3.33</v>
      </c>
    </row>
    <row r="6299" spans="1:4" x14ac:dyDescent="0.25">
      <c r="A6299" s="243">
        <v>100943</v>
      </c>
      <c r="B6299" s="242" t="s">
        <v>12798</v>
      </c>
      <c r="C6299" s="242" t="s">
        <v>3209</v>
      </c>
      <c r="D6299" s="244">
        <v>3.05</v>
      </c>
    </row>
    <row r="6300" spans="1:4" x14ac:dyDescent="0.25">
      <c r="A6300" s="243">
        <v>100944</v>
      </c>
      <c r="B6300" s="242" t="s">
        <v>12799</v>
      </c>
      <c r="C6300" s="242" t="s">
        <v>3209</v>
      </c>
      <c r="D6300" s="244">
        <v>2.64</v>
      </c>
    </row>
    <row r="6301" spans="1:4" x14ac:dyDescent="0.25">
      <c r="A6301" s="243">
        <v>100945</v>
      </c>
      <c r="B6301" s="242" t="s">
        <v>12800</v>
      </c>
      <c r="C6301" s="242" t="s">
        <v>3209</v>
      </c>
      <c r="D6301" s="244">
        <v>1.75</v>
      </c>
    </row>
    <row r="6302" spans="1:4" x14ac:dyDescent="0.25">
      <c r="A6302" s="243">
        <v>100946</v>
      </c>
      <c r="B6302" s="242" t="s">
        <v>12801</v>
      </c>
      <c r="C6302" s="242" t="s">
        <v>3209</v>
      </c>
      <c r="D6302" s="244">
        <v>1.51</v>
      </c>
    </row>
    <row r="6303" spans="1:4" x14ac:dyDescent="0.25">
      <c r="A6303" s="243">
        <v>100947</v>
      </c>
      <c r="B6303" s="242" t="s">
        <v>12802</v>
      </c>
      <c r="C6303" s="242" t="s">
        <v>3209</v>
      </c>
      <c r="D6303" s="244">
        <v>1.38</v>
      </c>
    </row>
    <row r="6304" spans="1:4" x14ac:dyDescent="0.25">
      <c r="A6304" s="243">
        <v>100948</v>
      </c>
      <c r="B6304" s="242" t="s">
        <v>12803</v>
      </c>
      <c r="C6304" s="242" t="s">
        <v>3209</v>
      </c>
      <c r="D6304" s="244">
        <v>0.55000000000000004</v>
      </c>
    </row>
    <row r="6305" spans="1:4" x14ac:dyDescent="0.25">
      <c r="A6305" s="243">
        <v>100949</v>
      </c>
      <c r="B6305" s="242" t="s">
        <v>12804</v>
      </c>
      <c r="C6305" s="242" t="s">
        <v>3209</v>
      </c>
      <c r="D6305" s="244">
        <v>4.17</v>
      </c>
    </row>
    <row r="6306" spans="1:4" x14ac:dyDescent="0.25">
      <c r="A6306" s="243">
        <v>100950</v>
      </c>
      <c r="B6306" s="242" t="s">
        <v>12805</v>
      </c>
      <c r="C6306" s="242" t="s">
        <v>3209</v>
      </c>
      <c r="D6306" s="244">
        <v>2.27</v>
      </c>
    </row>
    <row r="6307" spans="1:4" x14ac:dyDescent="0.25">
      <c r="A6307" s="243">
        <v>100951</v>
      </c>
      <c r="B6307" s="242" t="s">
        <v>12806</v>
      </c>
      <c r="C6307" s="242" t="s">
        <v>3209</v>
      </c>
      <c r="D6307" s="244">
        <v>1.95</v>
      </c>
    </row>
    <row r="6308" spans="1:4" x14ac:dyDescent="0.25">
      <c r="A6308" s="243">
        <v>100952</v>
      </c>
      <c r="B6308" s="242" t="s">
        <v>12807</v>
      </c>
      <c r="C6308" s="242" t="s">
        <v>3209</v>
      </c>
      <c r="D6308" s="244">
        <v>1.8</v>
      </c>
    </row>
    <row r="6309" spans="1:4" x14ac:dyDescent="0.25">
      <c r="A6309" s="243">
        <v>100953</v>
      </c>
      <c r="B6309" s="242" t="s">
        <v>12808</v>
      </c>
      <c r="C6309" s="242" t="s">
        <v>3209</v>
      </c>
      <c r="D6309" s="244">
        <v>0.71</v>
      </c>
    </row>
    <row r="6310" spans="1:4" x14ac:dyDescent="0.25">
      <c r="A6310" s="243">
        <v>100954</v>
      </c>
      <c r="B6310" s="242" t="s">
        <v>12809</v>
      </c>
      <c r="C6310" s="242" t="s">
        <v>3209</v>
      </c>
      <c r="D6310" s="244">
        <v>5.4</v>
      </c>
    </row>
    <row r="6311" spans="1:4" x14ac:dyDescent="0.25">
      <c r="A6311" s="243">
        <v>100955</v>
      </c>
      <c r="B6311" s="242" t="s">
        <v>12810</v>
      </c>
      <c r="C6311" s="242" t="s">
        <v>3211</v>
      </c>
      <c r="D6311" s="244">
        <v>3.36</v>
      </c>
    </row>
    <row r="6312" spans="1:4" x14ac:dyDescent="0.25">
      <c r="A6312" s="243">
        <v>100956</v>
      </c>
      <c r="B6312" s="242" t="s">
        <v>12811</v>
      </c>
      <c r="C6312" s="242" t="s">
        <v>3211</v>
      </c>
      <c r="D6312" s="244">
        <v>2.91</v>
      </c>
    </row>
    <row r="6313" spans="1:4" x14ac:dyDescent="0.25">
      <c r="A6313" s="243">
        <v>100957</v>
      </c>
      <c r="B6313" s="242" t="s">
        <v>12812</v>
      </c>
      <c r="C6313" s="242" t="s">
        <v>3211</v>
      </c>
      <c r="D6313" s="244">
        <v>2.67</v>
      </c>
    </row>
    <row r="6314" spans="1:4" x14ac:dyDescent="0.25">
      <c r="A6314" s="243">
        <v>100958</v>
      </c>
      <c r="B6314" s="242" t="s">
        <v>12813</v>
      </c>
      <c r="C6314" s="242" t="s">
        <v>3211</v>
      </c>
      <c r="D6314" s="244">
        <v>1.07</v>
      </c>
    </row>
    <row r="6315" spans="1:4" x14ac:dyDescent="0.25">
      <c r="A6315" s="243">
        <v>100959</v>
      </c>
      <c r="B6315" s="242" t="s">
        <v>12814</v>
      </c>
      <c r="C6315" s="242" t="s">
        <v>3211</v>
      </c>
      <c r="D6315" s="244">
        <v>8.02</v>
      </c>
    </row>
    <row r="6316" spans="1:4" x14ac:dyDescent="0.25">
      <c r="A6316" s="243">
        <v>100960</v>
      </c>
      <c r="B6316" s="242" t="s">
        <v>12815</v>
      </c>
      <c r="C6316" s="242" t="s">
        <v>3211</v>
      </c>
      <c r="D6316" s="244">
        <v>2.4300000000000002</v>
      </c>
    </row>
    <row r="6317" spans="1:4" x14ac:dyDescent="0.25">
      <c r="A6317" s="243">
        <v>100961</v>
      </c>
      <c r="B6317" s="242" t="s">
        <v>12816</v>
      </c>
      <c r="C6317" s="242" t="s">
        <v>3211</v>
      </c>
      <c r="D6317" s="244">
        <v>2.11</v>
      </c>
    </row>
    <row r="6318" spans="1:4" x14ac:dyDescent="0.25">
      <c r="A6318" s="243">
        <v>100962</v>
      </c>
      <c r="B6318" s="242" t="s">
        <v>12817</v>
      </c>
      <c r="C6318" s="242" t="s">
        <v>3211</v>
      </c>
      <c r="D6318" s="244">
        <v>1.92</v>
      </c>
    </row>
    <row r="6319" spans="1:4" x14ac:dyDescent="0.25">
      <c r="A6319" s="243">
        <v>100963</v>
      </c>
      <c r="B6319" s="242" t="s">
        <v>12818</v>
      </c>
      <c r="C6319" s="242" t="s">
        <v>3211</v>
      </c>
      <c r="D6319" s="244">
        <v>0.75</v>
      </c>
    </row>
    <row r="6320" spans="1:4" x14ac:dyDescent="0.25">
      <c r="A6320" s="243">
        <v>100964</v>
      </c>
      <c r="B6320" s="242" t="s">
        <v>12819</v>
      </c>
      <c r="C6320" s="242" t="s">
        <v>3211</v>
      </c>
      <c r="D6320" s="244">
        <v>5.86</v>
      </c>
    </row>
    <row r="6321" spans="1:4" x14ac:dyDescent="0.25">
      <c r="A6321" s="243">
        <v>100973</v>
      </c>
      <c r="B6321" s="242" t="s">
        <v>12820</v>
      </c>
      <c r="C6321" s="242" t="s">
        <v>1256</v>
      </c>
      <c r="D6321" s="244">
        <v>5.78</v>
      </c>
    </row>
    <row r="6322" spans="1:4" x14ac:dyDescent="0.25">
      <c r="A6322" s="243">
        <v>100974</v>
      </c>
      <c r="B6322" s="242" t="s">
        <v>12821</v>
      </c>
      <c r="C6322" s="242" t="s">
        <v>1256</v>
      </c>
      <c r="D6322" s="244">
        <v>5.67</v>
      </c>
    </row>
    <row r="6323" spans="1:4" x14ac:dyDescent="0.25">
      <c r="A6323" s="243">
        <v>100975</v>
      </c>
      <c r="B6323" s="242" t="s">
        <v>12822</v>
      </c>
      <c r="C6323" s="242" t="s">
        <v>1256</v>
      </c>
      <c r="D6323" s="244">
        <v>5.96</v>
      </c>
    </row>
    <row r="6324" spans="1:4" x14ac:dyDescent="0.25">
      <c r="A6324" s="243">
        <v>100965</v>
      </c>
      <c r="B6324" s="242" t="s">
        <v>12823</v>
      </c>
      <c r="C6324" s="242" t="s">
        <v>3209</v>
      </c>
      <c r="D6324" s="244">
        <v>1.27</v>
      </c>
    </row>
    <row r="6325" spans="1:4" x14ac:dyDescent="0.25">
      <c r="A6325" s="243">
        <v>100966</v>
      </c>
      <c r="B6325" s="242" t="s">
        <v>12824</v>
      </c>
      <c r="C6325" s="242" t="s">
        <v>3209</v>
      </c>
      <c r="D6325" s="244">
        <v>1.08</v>
      </c>
    </row>
    <row r="6326" spans="1:4" x14ac:dyDescent="0.25">
      <c r="A6326" s="243">
        <v>100969</v>
      </c>
      <c r="B6326" s="242" t="s">
        <v>12825</v>
      </c>
      <c r="C6326" s="242" t="s">
        <v>3209</v>
      </c>
      <c r="D6326" s="244">
        <v>1.69</v>
      </c>
    </row>
    <row r="6327" spans="1:4" x14ac:dyDescent="0.25">
      <c r="A6327" s="243">
        <v>100970</v>
      </c>
      <c r="B6327" s="242" t="s">
        <v>12826</v>
      </c>
      <c r="C6327" s="242" t="s">
        <v>3209</v>
      </c>
      <c r="D6327" s="244">
        <v>1.43</v>
      </c>
    </row>
    <row r="6328" spans="1:4" x14ac:dyDescent="0.25">
      <c r="A6328" s="243">
        <v>102330</v>
      </c>
      <c r="B6328" s="242" t="s">
        <v>12827</v>
      </c>
      <c r="C6328" s="242" t="s">
        <v>3209</v>
      </c>
      <c r="D6328" s="244">
        <v>1.02</v>
      </c>
    </row>
    <row r="6329" spans="1:4" x14ac:dyDescent="0.25">
      <c r="A6329" s="243">
        <v>102331</v>
      </c>
      <c r="B6329" s="242" t="s">
        <v>12828</v>
      </c>
      <c r="C6329" s="242" t="s">
        <v>3209</v>
      </c>
      <c r="D6329" s="244">
        <v>0.39</v>
      </c>
    </row>
    <row r="6330" spans="1:4" x14ac:dyDescent="0.25">
      <c r="A6330" s="243">
        <v>102332</v>
      </c>
      <c r="B6330" s="242" t="s">
        <v>12829</v>
      </c>
      <c r="C6330" s="242" t="s">
        <v>3209</v>
      </c>
      <c r="D6330" s="244">
        <v>1.33</v>
      </c>
    </row>
    <row r="6331" spans="1:4" x14ac:dyDescent="0.25">
      <c r="A6331" s="243">
        <v>102333</v>
      </c>
      <c r="B6331" s="242" t="s">
        <v>12830</v>
      </c>
      <c r="C6331" s="242" t="s">
        <v>3209</v>
      </c>
      <c r="D6331" s="244">
        <v>0.54</v>
      </c>
    </row>
    <row r="6332" spans="1:4" x14ac:dyDescent="0.25">
      <c r="A6332" s="243">
        <v>101019</v>
      </c>
      <c r="B6332" s="242" t="s">
        <v>12831</v>
      </c>
      <c r="C6332" s="242" t="s">
        <v>3210</v>
      </c>
      <c r="D6332" s="244">
        <v>526.97</v>
      </c>
    </row>
    <row r="6333" spans="1:4" x14ac:dyDescent="0.25">
      <c r="A6333" s="243">
        <v>101479</v>
      </c>
      <c r="B6333" s="242" t="s">
        <v>12832</v>
      </c>
      <c r="C6333" s="242" t="s">
        <v>3210</v>
      </c>
      <c r="D6333" s="244">
        <v>105.2</v>
      </c>
    </row>
    <row r="6334" spans="1:4" x14ac:dyDescent="0.25">
      <c r="A6334" s="243">
        <v>100976</v>
      </c>
      <c r="B6334" s="242" t="s">
        <v>12833</v>
      </c>
      <c r="C6334" s="242" t="s">
        <v>1256</v>
      </c>
      <c r="D6334" s="244">
        <v>5.9</v>
      </c>
    </row>
    <row r="6335" spans="1:4" x14ac:dyDescent="0.25">
      <c r="A6335" s="243">
        <v>100977</v>
      </c>
      <c r="B6335" s="242" t="s">
        <v>12834</v>
      </c>
      <c r="C6335" s="242" t="s">
        <v>1256</v>
      </c>
      <c r="D6335" s="244">
        <v>4.9000000000000004</v>
      </c>
    </row>
    <row r="6336" spans="1:4" x14ac:dyDescent="0.25">
      <c r="A6336" s="243">
        <v>100978</v>
      </c>
      <c r="B6336" s="242" t="s">
        <v>12835</v>
      </c>
      <c r="C6336" s="242" t="s">
        <v>1256</v>
      </c>
      <c r="D6336" s="244">
        <v>4.5199999999999996</v>
      </c>
    </row>
    <row r="6337" spans="1:4" x14ac:dyDescent="0.25">
      <c r="A6337" s="243">
        <v>100979</v>
      </c>
      <c r="B6337" s="242" t="s">
        <v>12836</v>
      </c>
      <c r="C6337" s="242" t="s">
        <v>1256</v>
      </c>
      <c r="D6337" s="244">
        <v>4.5199999999999996</v>
      </c>
    </row>
    <row r="6338" spans="1:4" x14ac:dyDescent="0.25">
      <c r="A6338" s="243">
        <v>100980</v>
      </c>
      <c r="B6338" s="242" t="s">
        <v>12837</v>
      </c>
      <c r="C6338" s="242" t="s">
        <v>1256</v>
      </c>
      <c r="D6338" s="244">
        <v>4.3099999999999996</v>
      </c>
    </row>
    <row r="6339" spans="1:4" x14ac:dyDescent="0.25">
      <c r="A6339" s="243">
        <v>100981</v>
      </c>
      <c r="B6339" s="242" t="s">
        <v>12838</v>
      </c>
      <c r="C6339" s="242" t="s">
        <v>1256</v>
      </c>
      <c r="D6339" s="244">
        <v>6.01</v>
      </c>
    </row>
    <row r="6340" spans="1:4" x14ac:dyDescent="0.25">
      <c r="A6340" s="243">
        <v>100982</v>
      </c>
      <c r="B6340" s="242" t="s">
        <v>12839</v>
      </c>
      <c r="C6340" s="242" t="s">
        <v>1256</v>
      </c>
      <c r="D6340" s="244">
        <v>5.85</v>
      </c>
    </row>
    <row r="6341" spans="1:4" x14ac:dyDescent="0.25">
      <c r="A6341" s="243">
        <v>100983</v>
      </c>
      <c r="B6341" s="242" t="s">
        <v>12840</v>
      </c>
      <c r="C6341" s="242" t="s">
        <v>1256</v>
      </c>
      <c r="D6341" s="244">
        <v>6.11</v>
      </c>
    </row>
    <row r="6342" spans="1:4" x14ac:dyDescent="0.25">
      <c r="A6342" s="243">
        <v>100984</v>
      </c>
      <c r="B6342" s="242" t="s">
        <v>12841</v>
      </c>
      <c r="C6342" s="242" t="s">
        <v>1256</v>
      </c>
      <c r="D6342" s="244">
        <v>6.04</v>
      </c>
    </row>
    <row r="6343" spans="1:4" x14ac:dyDescent="0.25">
      <c r="A6343" s="243">
        <v>100985</v>
      </c>
      <c r="B6343" s="242" t="s">
        <v>12842</v>
      </c>
      <c r="C6343" s="242" t="s">
        <v>1256</v>
      </c>
      <c r="D6343" s="244">
        <v>4.87</v>
      </c>
    </row>
    <row r="6344" spans="1:4" x14ac:dyDescent="0.25">
      <c r="A6344" s="243">
        <v>100986</v>
      </c>
      <c r="B6344" s="242" t="s">
        <v>12843</v>
      </c>
      <c r="C6344" s="242" t="s">
        <v>1256</v>
      </c>
      <c r="D6344" s="244">
        <v>5.97</v>
      </c>
    </row>
    <row r="6345" spans="1:4" x14ac:dyDescent="0.25">
      <c r="A6345" s="243">
        <v>100987</v>
      </c>
      <c r="B6345" s="242" t="s">
        <v>12844</v>
      </c>
      <c r="C6345" s="242" t="s">
        <v>1256</v>
      </c>
      <c r="D6345" s="244">
        <v>7.24</v>
      </c>
    </row>
    <row r="6346" spans="1:4" x14ac:dyDescent="0.25">
      <c r="A6346" s="243">
        <v>100988</v>
      </c>
      <c r="B6346" s="242" t="s">
        <v>12845</v>
      </c>
      <c r="C6346" s="242" t="s">
        <v>1256</v>
      </c>
      <c r="D6346" s="244">
        <v>7.74</v>
      </c>
    </row>
    <row r="6347" spans="1:4" x14ac:dyDescent="0.25">
      <c r="A6347" s="243">
        <v>100989</v>
      </c>
      <c r="B6347" s="242" t="s">
        <v>12846</v>
      </c>
      <c r="C6347" s="242" t="s">
        <v>3210</v>
      </c>
      <c r="D6347" s="244">
        <v>3.85</v>
      </c>
    </row>
    <row r="6348" spans="1:4" x14ac:dyDescent="0.25">
      <c r="A6348" s="243">
        <v>100990</v>
      </c>
      <c r="B6348" s="242" t="s">
        <v>12847</v>
      </c>
      <c r="C6348" s="242" t="s">
        <v>3210</v>
      </c>
      <c r="D6348" s="244">
        <v>3.78</v>
      </c>
    </row>
    <row r="6349" spans="1:4" x14ac:dyDescent="0.25">
      <c r="A6349" s="243">
        <v>100991</v>
      </c>
      <c r="B6349" s="242" t="s">
        <v>12848</v>
      </c>
      <c r="C6349" s="242" t="s">
        <v>3210</v>
      </c>
      <c r="D6349" s="244">
        <v>3.98</v>
      </c>
    </row>
    <row r="6350" spans="1:4" x14ac:dyDescent="0.25">
      <c r="A6350" s="243">
        <v>100992</v>
      </c>
      <c r="B6350" s="242" t="s">
        <v>12849</v>
      </c>
      <c r="C6350" s="242" t="s">
        <v>3210</v>
      </c>
      <c r="D6350" s="244">
        <v>3.92</v>
      </c>
    </row>
    <row r="6351" spans="1:4" x14ac:dyDescent="0.25">
      <c r="A6351" s="243">
        <v>100993</v>
      </c>
      <c r="B6351" s="242" t="s">
        <v>12850</v>
      </c>
      <c r="C6351" s="242" t="s">
        <v>3210</v>
      </c>
      <c r="D6351" s="244">
        <v>3.26</v>
      </c>
    </row>
    <row r="6352" spans="1:4" x14ac:dyDescent="0.25">
      <c r="A6352" s="243">
        <v>100994</v>
      </c>
      <c r="B6352" s="242" t="s">
        <v>12851</v>
      </c>
      <c r="C6352" s="242" t="s">
        <v>3210</v>
      </c>
      <c r="D6352" s="244">
        <v>2.99</v>
      </c>
    </row>
    <row r="6353" spans="1:4" x14ac:dyDescent="0.25">
      <c r="A6353" s="243">
        <v>100995</v>
      </c>
      <c r="B6353" s="242" t="s">
        <v>12852</v>
      </c>
      <c r="C6353" s="242" t="s">
        <v>3210</v>
      </c>
      <c r="D6353" s="244">
        <v>3.02</v>
      </c>
    </row>
    <row r="6354" spans="1:4" x14ac:dyDescent="0.25">
      <c r="A6354" s="243">
        <v>100996</v>
      </c>
      <c r="B6354" s="242" t="s">
        <v>12853</v>
      </c>
      <c r="C6354" s="242" t="s">
        <v>3210</v>
      </c>
      <c r="D6354" s="244">
        <v>2.86</v>
      </c>
    </row>
    <row r="6355" spans="1:4" x14ac:dyDescent="0.25">
      <c r="A6355" s="243">
        <v>100997</v>
      </c>
      <c r="B6355" s="242" t="s">
        <v>12854</v>
      </c>
      <c r="C6355" s="242" t="s">
        <v>3210</v>
      </c>
      <c r="D6355" s="244">
        <v>4.01</v>
      </c>
    </row>
    <row r="6356" spans="1:4" x14ac:dyDescent="0.25">
      <c r="A6356" s="243">
        <v>100998</v>
      </c>
      <c r="B6356" s="242" t="s">
        <v>12855</v>
      </c>
      <c r="C6356" s="242" t="s">
        <v>3210</v>
      </c>
      <c r="D6356" s="244">
        <v>3.91</v>
      </c>
    </row>
    <row r="6357" spans="1:4" x14ac:dyDescent="0.25">
      <c r="A6357" s="243">
        <v>100999</v>
      </c>
      <c r="B6357" s="242" t="s">
        <v>12856</v>
      </c>
      <c r="C6357" s="242" t="s">
        <v>3210</v>
      </c>
      <c r="D6357" s="244">
        <v>4.09</v>
      </c>
    </row>
    <row r="6358" spans="1:4" x14ac:dyDescent="0.25">
      <c r="A6358" s="243">
        <v>101000</v>
      </c>
      <c r="B6358" s="242" t="s">
        <v>12857</v>
      </c>
      <c r="C6358" s="242" t="s">
        <v>3210</v>
      </c>
      <c r="D6358" s="244">
        <v>4.0199999999999996</v>
      </c>
    </row>
    <row r="6359" spans="1:4" x14ac:dyDescent="0.25">
      <c r="A6359" s="243">
        <v>101001</v>
      </c>
      <c r="B6359" s="242" t="s">
        <v>12858</v>
      </c>
      <c r="C6359" s="242" t="s">
        <v>3210</v>
      </c>
      <c r="D6359" s="244">
        <v>3.25</v>
      </c>
    </row>
    <row r="6360" spans="1:4" x14ac:dyDescent="0.25">
      <c r="A6360" s="243">
        <v>101002</v>
      </c>
      <c r="B6360" s="242" t="s">
        <v>12859</v>
      </c>
      <c r="C6360" s="242" t="s">
        <v>3210</v>
      </c>
      <c r="D6360" s="244">
        <v>3.98</v>
      </c>
    </row>
    <row r="6361" spans="1:4" x14ac:dyDescent="0.25">
      <c r="A6361" s="243">
        <v>101003</v>
      </c>
      <c r="B6361" s="242" t="s">
        <v>12860</v>
      </c>
      <c r="C6361" s="242" t="s">
        <v>3210</v>
      </c>
      <c r="D6361" s="244">
        <v>4.8099999999999996</v>
      </c>
    </row>
    <row r="6362" spans="1:4" x14ac:dyDescent="0.25">
      <c r="A6362" s="243">
        <v>101004</v>
      </c>
      <c r="B6362" s="242" t="s">
        <v>12861</v>
      </c>
      <c r="C6362" s="242" t="s">
        <v>3210</v>
      </c>
      <c r="D6362" s="244">
        <v>5.16</v>
      </c>
    </row>
    <row r="6363" spans="1:4" x14ac:dyDescent="0.25">
      <c r="A6363" s="243">
        <v>101005</v>
      </c>
      <c r="B6363" s="242" t="s">
        <v>12862</v>
      </c>
      <c r="C6363" s="242" t="s">
        <v>1256</v>
      </c>
      <c r="D6363" s="244">
        <v>12.79</v>
      </c>
    </row>
    <row r="6364" spans="1:4" x14ac:dyDescent="0.25">
      <c r="A6364" s="243">
        <v>101006</v>
      </c>
      <c r="B6364" s="242" t="s">
        <v>12863</v>
      </c>
      <c r="C6364" s="242" t="s">
        <v>1256</v>
      </c>
      <c r="D6364" s="244">
        <v>13.9</v>
      </c>
    </row>
    <row r="6365" spans="1:4" x14ac:dyDescent="0.25">
      <c r="A6365" s="243">
        <v>101007</v>
      </c>
      <c r="B6365" s="242" t="s">
        <v>12864</v>
      </c>
      <c r="C6365" s="242" t="s">
        <v>1256</v>
      </c>
      <c r="D6365" s="244">
        <v>3.71</v>
      </c>
    </row>
    <row r="6366" spans="1:4" x14ac:dyDescent="0.25">
      <c r="A6366" s="243">
        <v>101008</v>
      </c>
      <c r="B6366" s="242" t="s">
        <v>12865</v>
      </c>
      <c r="C6366" s="242" t="s">
        <v>1256</v>
      </c>
      <c r="D6366" s="244">
        <v>3.67</v>
      </c>
    </row>
    <row r="6367" spans="1:4" x14ac:dyDescent="0.25">
      <c r="A6367" s="243">
        <v>101009</v>
      </c>
      <c r="B6367" s="242" t="s">
        <v>12866</v>
      </c>
      <c r="C6367" s="242" t="s">
        <v>3210</v>
      </c>
      <c r="D6367" s="244">
        <v>27.37</v>
      </c>
    </row>
    <row r="6368" spans="1:4" x14ac:dyDescent="0.25">
      <c r="A6368" s="243">
        <v>101010</v>
      </c>
      <c r="B6368" s="242" t="s">
        <v>12867</v>
      </c>
      <c r="C6368" s="242" t="s">
        <v>3210</v>
      </c>
      <c r="D6368" s="244">
        <v>17.23</v>
      </c>
    </row>
    <row r="6369" spans="1:4" x14ac:dyDescent="0.25">
      <c r="A6369" s="243">
        <v>101013</v>
      </c>
      <c r="B6369" s="242" t="s">
        <v>12868</v>
      </c>
      <c r="C6369" s="242" t="s">
        <v>3210</v>
      </c>
      <c r="D6369" s="244">
        <v>28.82</v>
      </c>
    </row>
    <row r="6370" spans="1:4" x14ac:dyDescent="0.25">
      <c r="A6370" s="243">
        <v>101014</v>
      </c>
      <c r="B6370" s="242" t="s">
        <v>12869</v>
      </c>
      <c r="C6370" s="242" t="s">
        <v>3210</v>
      </c>
      <c r="D6370" s="244">
        <v>26.41</v>
      </c>
    </row>
    <row r="6371" spans="1:4" x14ac:dyDescent="0.25">
      <c r="A6371" s="243">
        <v>101015</v>
      </c>
      <c r="B6371" s="242" t="s">
        <v>12870</v>
      </c>
      <c r="C6371" s="242" t="s">
        <v>3210</v>
      </c>
      <c r="D6371" s="244">
        <v>21.69</v>
      </c>
    </row>
    <row r="6372" spans="1:4" x14ac:dyDescent="0.25">
      <c r="A6372" s="243">
        <v>101016</v>
      </c>
      <c r="B6372" s="242" t="s">
        <v>12871</v>
      </c>
      <c r="C6372" s="242" t="s">
        <v>3210</v>
      </c>
      <c r="D6372" s="244">
        <v>25.11</v>
      </c>
    </row>
    <row r="6373" spans="1:4" x14ac:dyDescent="0.25">
      <c r="A6373" s="243">
        <v>101017</v>
      </c>
      <c r="B6373" s="242" t="s">
        <v>12872</v>
      </c>
      <c r="C6373" s="242" t="s">
        <v>3210</v>
      </c>
      <c r="D6373" s="244">
        <v>19.04</v>
      </c>
    </row>
    <row r="6374" spans="1:4" x14ac:dyDescent="0.25">
      <c r="A6374" s="243">
        <v>101018</v>
      </c>
      <c r="B6374" s="242" t="s">
        <v>12873</v>
      </c>
      <c r="C6374" s="242" t="s">
        <v>3210</v>
      </c>
      <c r="D6374" s="244">
        <v>15.64</v>
      </c>
    </row>
    <row r="6375" spans="1:4" x14ac:dyDescent="0.25">
      <c r="A6375" s="243">
        <v>101463</v>
      </c>
      <c r="B6375" s="242" t="s">
        <v>12874</v>
      </c>
      <c r="C6375" s="242" t="s">
        <v>3210</v>
      </c>
      <c r="D6375" s="244">
        <v>28.91</v>
      </c>
    </row>
    <row r="6376" spans="1:4" x14ac:dyDescent="0.25">
      <c r="A6376" s="243">
        <v>101464</v>
      </c>
      <c r="B6376" s="242" t="s">
        <v>12875</v>
      </c>
      <c r="C6376" s="242" t="s">
        <v>3210</v>
      </c>
      <c r="D6376" s="244">
        <v>22.21</v>
      </c>
    </row>
    <row r="6377" spans="1:4" x14ac:dyDescent="0.25">
      <c r="A6377" s="243">
        <v>101465</v>
      </c>
      <c r="B6377" s="242" t="s">
        <v>12876</v>
      </c>
      <c r="C6377" s="242" t="s">
        <v>3210</v>
      </c>
      <c r="D6377" s="244">
        <v>16.98</v>
      </c>
    </row>
    <row r="6378" spans="1:4" x14ac:dyDescent="0.25">
      <c r="A6378" s="243">
        <v>101466</v>
      </c>
      <c r="B6378" s="242" t="s">
        <v>12877</v>
      </c>
      <c r="C6378" s="242" t="s">
        <v>3210</v>
      </c>
      <c r="D6378" s="244">
        <v>13.81</v>
      </c>
    </row>
    <row r="6379" spans="1:4" x14ac:dyDescent="0.25">
      <c r="A6379" s="243">
        <v>101467</v>
      </c>
      <c r="B6379" s="242" t="s">
        <v>12878</v>
      </c>
      <c r="C6379" s="242" t="s">
        <v>3210</v>
      </c>
      <c r="D6379" s="244">
        <v>11.55</v>
      </c>
    </row>
    <row r="6380" spans="1:4" x14ac:dyDescent="0.25">
      <c r="A6380" s="243">
        <v>101468</v>
      </c>
      <c r="B6380" s="242" t="s">
        <v>12879</v>
      </c>
      <c r="C6380" s="242" t="s">
        <v>3210</v>
      </c>
      <c r="D6380" s="244">
        <v>10.56</v>
      </c>
    </row>
    <row r="6381" spans="1:4" x14ac:dyDescent="0.25">
      <c r="A6381" s="243">
        <v>101469</v>
      </c>
      <c r="B6381" s="242" t="s">
        <v>12880</v>
      </c>
      <c r="C6381" s="242" t="s">
        <v>3210</v>
      </c>
      <c r="D6381" s="244">
        <v>23.66</v>
      </c>
    </row>
    <row r="6382" spans="1:4" x14ac:dyDescent="0.25">
      <c r="A6382" s="243">
        <v>101470</v>
      </c>
      <c r="B6382" s="242" t="s">
        <v>12881</v>
      </c>
      <c r="C6382" s="242" t="s">
        <v>3210</v>
      </c>
      <c r="D6382" s="244">
        <v>18.77</v>
      </c>
    </row>
    <row r="6383" spans="1:4" x14ac:dyDescent="0.25">
      <c r="A6383" s="243">
        <v>101471</v>
      </c>
      <c r="B6383" s="242" t="s">
        <v>12882</v>
      </c>
      <c r="C6383" s="242" t="s">
        <v>3210</v>
      </c>
      <c r="D6383" s="244">
        <v>16.11</v>
      </c>
    </row>
    <row r="6384" spans="1:4" x14ac:dyDescent="0.25">
      <c r="A6384" s="243">
        <v>101472</v>
      </c>
      <c r="B6384" s="242" t="s">
        <v>12883</v>
      </c>
      <c r="C6384" s="242" t="s">
        <v>3210</v>
      </c>
      <c r="D6384" s="244">
        <v>12.54</v>
      </c>
    </row>
    <row r="6385" spans="1:4" x14ac:dyDescent="0.25">
      <c r="A6385" s="243">
        <v>101473</v>
      </c>
      <c r="B6385" s="242" t="s">
        <v>12884</v>
      </c>
      <c r="C6385" s="242" t="s">
        <v>3210</v>
      </c>
      <c r="D6385" s="244">
        <v>18.05</v>
      </c>
    </row>
    <row r="6386" spans="1:4" x14ac:dyDescent="0.25">
      <c r="A6386" s="243">
        <v>101474</v>
      </c>
      <c r="B6386" s="242" t="s">
        <v>12885</v>
      </c>
      <c r="C6386" s="242" t="s">
        <v>3210</v>
      </c>
      <c r="D6386" s="244">
        <v>12.91</v>
      </c>
    </row>
    <row r="6387" spans="1:4" x14ac:dyDescent="0.25">
      <c r="A6387" s="243">
        <v>101475</v>
      </c>
      <c r="B6387" s="242" t="s">
        <v>12886</v>
      </c>
      <c r="C6387" s="242" t="s">
        <v>3210</v>
      </c>
      <c r="D6387" s="244">
        <v>11.45</v>
      </c>
    </row>
    <row r="6388" spans="1:4" x14ac:dyDescent="0.25">
      <c r="A6388" s="243">
        <v>101476</v>
      </c>
      <c r="B6388" s="242" t="s">
        <v>12887</v>
      </c>
      <c r="C6388" s="242" t="s">
        <v>3210</v>
      </c>
      <c r="D6388" s="244">
        <v>10.210000000000001</v>
      </c>
    </row>
    <row r="6389" spans="1:4" x14ac:dyDescent="0.25">
      <c r="A6389" s="243">
        <v>101477</v>
      </c>
      <c r="B6389" s="242" t="s">
        <v>12888</v>
      </c>
      <c r="C6389" s="242" t="s">
        <v>3210</v>
      </c>
      <c r="D6389" s="244">
        <v>8.3699999999999992</v>
      </c>
    </row>
    <row r="6390" spans="1:4" x14ac:dyDescent="0.25">
      <c r="A6390" s="243">
        <v>101478</v>
      </c>
      <c r="B6390" s="242" t="s">
        <v>12889</v>
      </c>
      <c r="C6390" s="242" t="s">
        <v>3210</v>
      </c>
      <c r="D6390" s="244">
        <v>7.11</v>
      </c>
    </row>
    <row r="6391" spans="1:4" x14ac:dyDescent="0.25">
      <c r="A6391" s="243">
        <v>101480</v>
      </c>
      <c r="B6391" s="242" t="s">
        <v>12890</v>
      </c>
      <c r="C6391" s="242" t="s">
        <v>3210</v>
      </c>
      <c r="D6391" s="244">
        <v>42.31</v>
      </c>
    </row>
    <row r="6392" spans="1:4" x14ac:dyDescent="0.25">
      <c r="A6392" s="243">
        <v>101481</v>
      </c>
      <c r="B6392" s="242" t="s">
        <v>12891</v>
      </c>
      <c r="C6392" s="242" t="s">
        <v>3210</v>
      </c>
      <c r="D6392" s="244">
        <v>30.57</v>
      </c>
    </row>
    <row r="6393" spans="1:4" x14ac:dyDescent="0.25">
      <c r="A6393" s="243">
        <v>101482</v>
      </c>
      <c r="B6393" s="242" t="s">
        <v>12892</v>
      </c>
      <c r="C6393" s="242" t="s">
        <v>3210</v>
      </c>
      <c r="D6393" s="244">
        <v>22.84</v>
      </c>
    </row>
    <row r="6394" spans="1:4" x14ac:dyDescent="0.25">
      <c r="A6394" s="243">
        <v>101483</v>
      </c>
      <c r="B6394" s="242" t="s">
        <v>12893</v>
      </c>
      <c r="C6394" s="242" t="s">
        <v>3210</v>
      </c>
      <c r="D6394" s="244">
        <v>23.71</v>
      </c>
    </row>
    <row r="6395" spans="1:4" x14ac:dyDescent="0.25">
      <c r="A6395" s="243">
        <v>101484</v>
      </c>
      <c r="B6395" s="242" t="s">
        <v>12894</v>
      </c>
      <c r="C6395" s="242" t="s">
        <v>3210</v>
      </c>
      <c r="D6395" s="244">
        <v>122.89</v>
      </c>
    </row>
    <row r="6396" spans="1:4" x14ac:dyDescent="0.25">
      <c r="A6396" s="243">
        <v>101485</v>
      </c>
      <c r="B6396" s="242" t="s">
        <v>12895</v>
      </c>
      <c r="C6396" s="242" t="s">
        <v>3210</v>
      </c>
      <c r="D6396" s="244">
        <v>94.33</v>
      </c>
    </row>
    <row r="6397" spans="1:4" x14ac:dyDescent="0.25">
      <c r="A6397" s="243">
        <v>101486</v>
      </c>
      <c r="B6397" s="242" t="s">
        <v>12896</v>
      </c>
      <c r="C6397" s="242" t="s">
        <v>3210</v>
      </c>
      <c r="D6397" s="244">
        <v>84.97</v>
      </c>
    </row>
    <row r="6398" spans="1:4" x14ac:dyDescent="0.25">
      <c r="A6398" s="243">
        <v>101487</v>
      </c>
      <c r="B6398" s="242" t="s">
        <v>12897</v>
      </c>
      <c r="C6398" s="242" t="s">
        <v>3210</v>
      </c>
      <c r="D6398" s="244">
        <v>62.21</v>
      </c>
    </row>
    <row r="6399" spans="1:4" x14ac:dyDescent="0.25">
      <c r="A6399" s="243">
        <v>101488</v>
      </c>
      <c r="B6399" s="242" t="s">
        <v>12898</v>
      </c>
      <c r="C6399" s="242" t="s">
        <v>3210</v>
      </c>
      <c r="D6399" s="244">
        <v>53.83</v>
      </c>
    </row>
    <row r="6400" spans="1:4" x14ac:dyDescent="0.25">
      <c r="A6400" s="243">
        <v>101188</v>
      </c>
      <c r="B6400" s="242" t="s">
        <v>12899</v>
      </c>
      <c r="C6400" s="242" t="s">
        <v>187</v>
      </c>
      <c r="D6400" s="244">
        <v>4.28</v>
      </c>
    </row>
    <row r="6401" spans="1:4" x14ac:dyDescent="0.25">
      <c r="A6401" s="243">
        <v>101189</v>
      </c>
      <c r="B6401" s="242" t="s">
        <v>12900</v>
      </c>
      <c r="C6401" s="242" t="s">
        <v>187</v>
      </c>
      <c r="D6401" s="244">
        <v>46.83</v>
      </c>
    </row>
    <row r="6402" spans="1:4" x14ac:dyDescent="0.25">
      <c r="A6402" s="243">
        <v>101190</v>
      </c>
      <c r="B6402" s="242" t="s">
        <v>12901</v>
      </c>
      <c r="C6402" s="242" t="s">
        <v>187</v>
      </c>
      <c r="D6402" s="244">
        <v>46.21</v>
      </c>
    </row>
    <row r="6403" spans="1:4" x14ac:dyDescent="0.25">
      <c r="A6403" s="243">
        <v>101191</v>
      </c>
      <c r="B6403" s="242" t="s">
        <v>12902</v>
      </c>
      <c r="C6403" s="242" t="s">
        <v>187</v>
      </c>
      <c r="D6403" s="244">
        <v>46.52</v>
      </c>
    </row>
    <row r="6404" spans="1:4" x14ac:dyDescent="0.25">
      <c r="A6404" s="243">
        <v>101192</v>
      </c>
      <c r="B6404" s="242" t="s">
        <v>12903</v>
      </c>
      <c r="C6404" s="242" t="s">
        <v>187</v>
      </c>
      <c r="D6404" s="244">
        <v>48.01</v>
      </c>
    </row>
    <row r="6405" spans="1:4" x14ac:dyDescent="0.25">
      <c r="A6405" s="243">
        <v>101193</v>
      </c>
      <c r="B6405" s="242" t="s">
        <v>12904</v>
      </c>
      <c r="C6405" s="242" t="s">
        <v>187</v>
      </c>
      <c r="D6405" s="244">
        <v>42.23</v>
      </c>
    </row>
    <row r="6406" spans="1:4" x14ac:dyDescent="0.25">
      <c r="A6406" s="243">
        <v>101194</v>
      </c>
      <c r="B6406" s="242" t="s">
        <v>12905</v>
      </c>
      <c r="C6406" s="242" t="s">
        <v>187</v>
      </c>
      <c r="D6406" s="244">
        <v>42.54</v>
      </c>
    </row>
    <row r="6407" spans="1:4" x14ac:dyDescent="0.25">
      <c r="A6407" s="243">
        <v>101197</v>
      </c>
      <c r="B6407" s="242" t="s">
        <v>12906</v>
      </c>
      <c r="C6407" s="242" t="s">
        <v>187</v>
      </c>
      <c r="D6407" s="244">
        <v>90.08</v>
      </c>
    </row>
    <row r="6408" spans="1:4" x14ac:dyDescent="0.25">
      <c r="A6408" s="243">
        <v>101198</v>
      </c>
      <c r="B6408" s="242" t="s">
        <v>12907</v>
      </c>
      <c r="C6408" s="242" t="s">
        <v>187</v>
      </c>
      <c r="D6408" s="244">
        <v>64.400000000000006</v>
      </c>
    </row>
    <row r="6409" spans="1:4" x14ac:dyDescent="0.25">
      <c r="A6409" s="243">
        <v>101199</v>
      </c>
      <c r="B6409" s="242" t="s">
        <v>12908</v>
      </c>
      <c r="C6409" s="242" t="s">
        <v>187</v>
      </c>
      <c r="D6409" s="244">
        <v>65.17</v>
      </c>
    </row>
    <row r="6410" spans="1:4" x14ac:dyDescent="0.25">
      <c r="A6410" s="243">
        <v>101200</v>
      </c>
      <c r="B6410" s="242" t="s">
        <v>12909</v>
      </c>
      <c r="C6410" s="242" t="s">
        <v>187</v>
      </c>
      <c r="D6410" s="244">
        <v>32.58</v>
      </c>
    </row>
    <row r="6411" spans="1:4" x14ac:dyDescent="0.25">
      <c r="A6411" s="243">
        <v>101201</v>
      </c>
      <c r="B6411" s="242" t="s">
        <v>12910</v>
      </c>
      <c r="C6411" s="242" t="s">
        <v>187</v>
      </c>
      <c r="D6411" s="244">
        <v>42.33</v>
      </c>
    </row>
    <row r="6412" spans="1:4" x14ac:dyDescent="0.25">
      <c r="A6412" s="243">
        <v>101202</v>
      </c>
      <c r="B6412" s="242" t="s">
        <v>12911</v>
      </c>
      <c r="C6412" s="242" t="s">
        <v>187</v>
      </c>
      <c r="D6412" s="244">
        <v>29.08</v>
      </c>
    </row>
    <row r="6413" spans="1:4" x14ac:dyDescent="0.25">
      <c r="A6413" s="243">
        <v>101203</v>
      </c>
      <c r="B6413" s="242" t="s">
        <v>12912</v>
      </c>
      <c r="C6413" s="242" t="s">
        <v>187</v>
      </c>
      <c r="D6413" s="244">
        <v>28.3</v>
      </c>
    </row>
    <row r="6414" spans="1:4" x14ac:dyDescent="0.25">
      <c r="A6414" s="243">
        <v>101204</v>
      </c>
      <c r="B6414" s="242" t="s">
        <v>12913</v>
      </c>
      <c r="C6414" s="242" t="s">
        <v>187</v>
      </c>
      <c r="D6414" s="244">
        <v>28.61</v>
      </c>
    </row>
    <row r="6415" spans="1:4" x14ac:dyDescent="0.25">
      <c r="A6415" s="243">
        <v>101205</v>
      </c>
      <c r="B6415" s="242" t="s">
        <v>12914</v>
      </c>
      <c r="C6415" s="242" t="s">
        <v>187</v>
      </c>
      <c r="D6415" s="244">
        <v>29.08</v>
      </c>
    </row>
    <row r="6416" spans="1:4" x14ac:dyDescent="0.25">
      <c r="A6416" s="243">
        <v>102362</v>
      </c>
      <c r="B6416" s="242" t="s">
        <v>12915</v>
      </c>
      <c r="C6416" s="242" t="s">
        <v>337</v>
      </c>
      <c r="D6416" s="244">
        <v>159.31</v>
      </c>
    </row>
    <row r="6417" spans="1:4" x14ac:dyDescent="0.25">
      <c r="A6417" s="243">
        <v>102363</v>
      </c>
      <c r="B6417" s="242" t="s">
        <v>12916</v>
      </c>
      <c r="C6417" s="242" t="s">
        <v>337</v>
      </c>
      <c r="D6417" s="244">
        <v>170.41</v>
      </c>
    </row>
    <row r="6418" spans="1:4" x14ac:dyDescent="0.25">
      <c r="A6418" s="243">
        <v>102364</v>
      </c>
      <c r="B6418" s="242" t="s">
        <v>12917</v>
      </c>
      <c r="C6418" s="242" t="s">
        <v>337</v>
      </c>
      <c r="D6418" s="244">
        <v>190.52</v>
      </c>
    </row>
    <row r="6419" spans="1:4" x14ac:dyDescent="0.25">
      <c r="A6419" s="243">
        <v>98509</v>
      </c>
      <c r="B6419" s="242" t="s">
        <v>3869</v>
      </c>
      <c r="C6419" s="242" t="s">
        <v>239</v>
      </c>
      <c r="D6419" s="244">
        <v>55.29</v>
      </c>
    </row>
    <row r="6420" spans="1:4" x14ac:dyDescent="0.25">
      <c r="A6420" s="243">
        <v>98510</v>
      </c>
      <c r="B6420" s="242" t="s">
        <v>3870</v>
      </c>
      <c r="C6420" s="242" t="s">
        <v>239</v>
      </c>
      <c r="D6420" s="244">
        <v>77.08</v>
      </c>
    </row>
    <row r="6421" spans="1:4" x14ac:dyDescent="0.25">
      <c r="A6421" s="243">
        <v>98511</v>
      </c>
      <c r="B6421" s="242" t="s">
        <v>3871</v>
      </c>
      <c r="C6421" s="242" t="s">
        <v>239</v>
      </c>
      <c r="D6421" s="244">
        <v>150.04</v>
      </c>
    </row>
    <row r="6422" spans="1:4" x14ac:dyDescent="0.25">
      <c r="A6422" s="243">
        <v>98516</v>
      </c>
      <c r="B6422" s="242" t="s">
        <v>3872</v>
      </c>
      <c r="C6422" s="242" t="s">
        <v>239</v>
      </c>
      <c r="D6422" s="244">
        <v>294.48</v>
      </c>
    </row>
    <row r="6423" spans="1:4" x14ac:dyDescent="0.25">
      <c r="A6423" s="243">
        <v>98519</v>
      </c>
      <c r="B6423" s="242" t="s">
        <v>3873</v>
      </c>
      <c r="C6423" s="242" t="s">
        <v>337</v>
      </c>
      <c r="D6423" s="244">
        <v>1.38</v>
      </c>
    </row>
    <row r="6424" spans="1:4" x14ac:dyDescent="0.25">
      <c r="A6424" s="243">
        <v>98520</v>
      </c>
      <c r="B6424" s="242" t="s">
        <v>3874</v>
      </c>
      <c r="C6424" s="242" t="s">
        <v>337</v>
      </c>
      <c r="D6424" s="244">
        <v>3.53</v>
      </c>
    </row>
    <row r="6425" spans="1:4" x14ac:dyDescent="0.25">
      <c r="A6425" s="243">
        <v>98521</v>
      </c>
      <c r="B6425" s="242" t="s">
        <v>3875</v>
      </c>
      <c r="C6425" s="242" t="s">
        <v>337</v>
      </c>
      <c r="D6425" s="244">
        <v>0.24</v>
      </c>
    </row>
    <row r="6426" spans="1:4" x14ac:dyDescent="0.25">
      <c r="A6426" s="243">
        <v>98522</v>
      </c>
      <c r="B6426" s="242" t="s">
        <v>3876</v>
      </c>
      <c r="C6426" s="242" t="s">
        <v>187</v>
      </c>
      <c r="D6426" s="244">
        <v>115.51</v>
      </c>
    </row>
    <row r="6427" spans="1:4" x14ac:dyDescent="0.25">
      <c r="A6427" s="243">
        <v>98524</v>
      </c>
      <c r="B6427" s="242" t="s">
        <v>3877</v>
      </c>
      <c r="C6427" s="242" t="s">
        <v>337</v>
      </c>
      <c r="D6427" s="244">
        <v>2.2200000000000002</v>
      </c>
    </row>
    <row r="6428" spans="1:4" x14ac:dyDescent="0.25">
      <c r="A6428" s="243">
        <v>98503</v>
      </c>
      <c r="B6428" s="242" t="s">
        <v>3879</v>
      </c>
      <c r="C6428" s="242" t="s">
        <v>337</v>
      </c>
      <c r="D6428" s="244">
        <v>14.01</v>
      </c>
    </row>
    <row r="6429" spans="1:4" x14ac:dyDescent="0.25">
      <c r="A6429" s="243">
        <v>98504</v>
      </c>
      <c r="B6429" s="242" t="s">
        <v>3880</v>
      </c>
      <c r="C6429" s="242" t="s">
        <v>337</v>
      </c>
      <c r="D6429" s="244">
        <v>9.27</v>
      </c>
    </row>
    <row r="6430" spans="1:4" x14ac:dyDescent="0.25">
      <c r="A6430" s="243">
        <v>98505</v>
      </c>
      <c r="B6430" s="242" t="s">
        <v>3881</v>
      </c>
      <c r="C6430" s="242" t="s">
        <v>337</v>
      </c>
      <c r="D6430" s="244">
        <v>78.849999999999994</v>
      </c>
    </row>
    <row r="6431" spans="1:4" x14ac:dyDescent="0.25">
      <c r="A6431" s="243">
        <v>98525</v>
      </c>
      <c r="B6431" s="242" t="s">
        <v>3882</v>
      </c>
      <c r="C6431" s="242" t="s">
        <v>337</v>
      </c>
      <c r="D6431" s="244">
        <v>0.25</v>
      </c>
    </row>
    <row r="6432" spans="1:4" x14ac:dyDescent="0.25">
      <c r="A6432" s="243">
        <v>98526</v>
      </c>
      <c r="B6432" s="242" t="s">
        <v>3883</v>
      </c>
      <c r="C6432" s="242" t="s">
        <v>239</v>
      </c>
      <c r="D6432" s="244">
        <v>52.81</v>
      </c>
    </row>
    <row r="6433" spans="1:4" x14ac:dyDescent="0.25">
      <c r="A6433" s="243">
        <v>98527</v>
      </c>
      <c r="B6433" s="242" t="s">
        <v>3884</v>
      </c>
      <c r="C6433" s="242" t="s">
        <v>239</v>
      </c>
      <c r="D6433" s="244">
        <v>113.71</v>
      </c>
    </row>
    <row r="6434" spans="1:4" x14ac:dyDescent="0.25">
      <c r="A6434" s="243">
        <v>98528</v>
      </c>
      <c r="B6434" s="242" t="s">
        <v>3885</v>
      </c>
      <c r="C6434" s="242" t="s">
        <v>239</v>
      </c>
      <c r="D6434" s="244">
        <v>166.29</v>
      </c>
    </row>
    <row r="6435" spans="1:4" x14ac:dyDescent="0.25">
      <c r="A6435" s="243">
        <v>98529</v>
      </c>
      <c r="B6435" s="242" t="s">
        <v>3886</v>
      </c>
      <c r="C6435" s="242" t="s">
        <v>239</v>
      </c>
      <c r="D6435" s="244">
        <v>48.01</v>
      </c>
    </row>
    <row r="6436" spans="1:4" x14ac:dyDescent="0.25">
      <c r="A6436" s="243">
        <v>98530</v>
      </c>
      <c r="B6436" s="242" t="s">
        <v>3887</v>
      </c>
      <c r="C6436" s="242" t="s">
        <v>239</v>
      </c>
      <c r="D6436" s="244">
        <v>85.53</v>
      </c>
    </row>
    <row r="6437" spans="1:4" x14ac:dyDescent="0.25">
      <c r="A6437" s="243">
        <v>98531</v>
      </c>
      <c r="B6437" s="242" t="s">
        <v>3888</v>
      </c>
      <c r="C6437" s="242" t="s">
        <v>239</v>
      </c>
      <c r="D6437" s="244">
        <v>181.77</v>
      </c>
    </row>
    <row r="6438" spans="1:4" x14ac:dyDescent="0.25">
      <c r="A6438" s="243">
        <v>98532</v>
      </c>
      <c r="B6438" s="242" t="s">
        <v>3889</v>
      </c>
      <c r="C6438" s="242" t="s">
        <v>239</v>
      </c>
      <c r="D6438" s="244">
        <v>74.150000000000006</v>
      </c>
    </row>
    <row r="6439" spans="1:4" x14ac:dyDescent="0.25">
      <c r="A6439" s="243">
        <v>98533</v>
      </c>
      <c r="B6439" s="242" t="s">
        <v>3890</v>
      </c>
      <c r="C6439" s="242" t="s">
        <v>239</v>
      </c>
      <c r="D6439" s="244">
        <v>197.28</v>
      </c>
    </row>
    <row r="6440" spans="1:4" x14ac:dyDescent="0.25">
      <c r="A6440" s="243">
        <v>98534</v>
      </c>
      <c r="B6440" s="242" t="s">
        <v>3891</v>
      </c>
      <c r="C6440" s="242" t="s">
        <v>239</v>
      </c>
      <c r="D6440" s="244">
        <v>512.29999999999995</v>
      </c>
    </row>
    <row r="6441" spans="1:4" x14ac:dyDescent="0.25">
      <c r="A6441" s="243">
        <v>98535</v>
      </c>
      <c r="B6441" s="242" t="s">
        <v>3892</v>
      </c>
      <c r="C6441" s="242" t="s">
        <v>239</v>
      </c>
      <c r="D6441" s="244">
        <v>799.09</v>
      </c>
    </row>
    <row r="6442" spans="1:4" x14ac:dyDescent="0.25">
      <c r="A6442" s="243">
        <v>88238</v>
      </c>
      <c r="B6442" s="242" t="s">
        <v>3893</v>
      </c>
      <c r="C6442" s="242" t="s">
        <v>655</v>
      </c>
      <c r="D6442" s="244">
        <v>13.4</v>
      </c>
    </row>
    <row r="6443" spans="1:4" x14ac:dyDescent="0.25">
      <c r="A6443" s="243">
        <v>88239</v>
      </c>
      <c r="B6443" s="242" t="s">
        <v>3894</v>
      </c>
      <c r="C6443" s="242" t="s">
        <v>655</v>
      </c>
      <c r="D6443" s="244">
        <v>14.57</v>
      </c>
    </row>
    <row r="6444" spans="1:4" x14ac:dyDescent="0.25">
      <c r="A6444" s="243">
        <v>88240</v>
      </c>
      <c r="B6444" s="242" t="s">
        <v>3895</v>
      </c>
      <c r="C6444" s="242" t="s">
        <v>655</v>
      </c>
      <c r="D6444" s="244">
        <v>10.27</v>
      </c>
    </row>
    <row r="6445" spans="1:4" x14ac:dyDescent="0.25">
      <c r="A6445" s="243">
        <v>88241</v>
      </c>
      <c r="B6445" s="242" t="s">
        <v>3896</v>
      </c>
      <c r="C6445" s="242" t="s">
        <v>655</v>
      </c>
      <c r="D6445" s="244">
        <v>13.74</v>
      </c>
    </row>
    <row r="6446" spans="1:4" x14ac:dyDescent="0.25">
      <c r="A6446" s="243">
        <v>88242</v>
      </c>
      <c r="B6446" s="242" t="s">
        <v>3897</v>
      </c>
      <c r="C6446" s="242" t="s">
        <v>655</v>
      </c>
      <c r="D6446" s="244">
        <v>14.06</v>
      </c>
    </row>
    <row r="6447" spans="1:4" x14ac:dyDescent="0.25">
      <c r="A6447" s="243">
        <v>88243</v>
      </c>
      <c r="B6447" s="242" t="s">
        <v>3898</v>
      </c>
      <c r="C6447" s="242" t="s">
        <v>655</v>
      </c>
      <c r="D6447" s="244">
        <v>16.98</v>
      </c>
    </row>
    <row r="6448" spans="1:4" x14ac:dyDescent="0.25">
      <c r="A6448" s="243">
        <v>88245</v>
      </c>
      <c r="B6448" s="242" t="s">
        <v>3899</v>
      </c>
      <c r="C6448" s="242" t="s">
        <v>655</v>
      </c>
      <c r="D6448" s="244">
        <v>17.579999999999998</v>
      </c>
    </row>
    <row r="6449" spans="1:4" x14ac:dyDescent="0.25">
      <c r="A6449" s="243">
        <v>88246</v>
      </c>
      <c r="B6449" s="242" t="s">
        <v>3900</v>
      </c>
      <c r="C6449" s="242" t="s">
        <v>655</v>
      </c>
      <c r="D6449" s="244">
        <v>14.9</v>
      </c>
    </row>
    <row r="6450" spans="1:4" x14ac:dyDescent="0.25">
      <c r="A6450" s="243">
        <v>88247</v>
      </c>
      <c r="B6450" s="242" t="s">
        <v>3901</v>
      </c>
      <c r="C6450" s="242" t="s">
        <v>655</v>
      </c>
      <c r="D6450" s="244">
        <v>14</v>
      </c>
    </row>
    <row r="6451" spans="1:4" x14ac:dyDescent="0.25">
      <c r="A6451" s="243">
        <v>88248</v>
      </c>
      <c r="B6451" s="242" t="s">
        <v>3902</v>
      </c>
      <c r="C6451" s="242" t="s">
        <v>655</v>
      </c>
      <c r="D6451" s="244">
        <v>13.48</v>
      </c>
    </row>
    <row r="6452" spans="1:4" x14ac:dyDescent="0.25">
      <c r="A6452" s="243">
        <v>88249</v>
      </c>
      <c r="B6452" s="242" t="s">
        <v>3903</v>
      </c>
      <c r="C6452" s="242" t="s">
        <v>655</v>
      </c>
      <c r="D6452" s="244">
        <v>20.079999999999998</v>
      </c>
    </row>
    <row r="6453" spans="1:4" x14ac:dyDescent="0.25">
      <c r="A6453" s="243">
        <v>88250</v>
      </c>
      <c r="B6453" s="242" t="s">
        <v>3904</v>
      </c>
      <c r="C6453" s="242" t="s">
        <v>655</v>
      </c>
      <c r="D6453" s="244">
        <v>11.83</v>
      </c>
    </row>
    <row r="6454" spans="1:4" x14ac:dyDescent="0.25">
      <c r="A6454" s="243">
        <v>88251</v>
      </c>
      <c r="B6454" s="242" t="s">
        <v>3905</v>
      </c>
      <c r="C6454" s="242" t="s">
        <v>655</v>
      </c>
      <c r="D6454" s="244">
        <v>14.09</v>
      </c>
    </row>
    <row r="6455" spans="1:4" x14ac:dyDescent="0.25">
      <c r="A6455" s="243">
        <v>88252</v>
      </c>
      <c r="B6455" s="242" t="s">
        <v>3906</v>
      </c>
      <c r="C6455" s="242" t="s">
        <v>655</v>
      </c>
      <c r="D6455" s="244">
        <v>14.72</v>
      </c>
    </row>
    <row r="6456" spans="1:4" x14ac:dyDescent="0.25">
      <c r="A6456" s="243">
        <v>88253</v>
      </c>
      <c r="B6456" s="242" t="s">
        <v>3907</v>
      </c>
      <c r="C6456" s="242" t="s">
        <v>655</v>
      </c>
      <c r="D6456" s="244">
        <v>6.79</v>
      </c>
    </row>
    <row r="6457" spans="1:4" x14ac:dyDescent="0.25">
      <c r="A6457" s="243">
        <v>88255</v>
      </c>
      <c r="B6457" s="242" t="s">
        <v>3908</v>
      </c>
      <c r="C6457" s="242" t="s">
        <v>655</v>
      </c>
      <c r="D6457" s="244">
        <v>21.45</v>
      </c>
    </row>
    <row r="6458" spans="1:4" x14ac:dyDescent="0.25">
      <c r="A6458" s="243">
        <v>88256</v>
      </c>
      <c r="B6458" s="242" t="s">
        <v>3909</v>
      </c>
      <c r="C6458" s="242" t="s">
        <v>655</v>
      </c>
      <c r="D6458" s="244">
        <v>17.61</v>
      </c>
    </row>
    <row r="6459" spans="1:4" x14ac:dyDescent="0.25">
      <c r="A6459" s="243">
        <v>88257</v>
      </c>
      <c r="B6459" s="242" t="s">
        <v>3910</v>
      </c>
      <c r="C6459" s="242" t="s">
        <v>655</v>
      </c>
      <c r="D6459" s="244">
        <v>12.75</v>
      </c>
    </row>
    <row r="6460" spans="1:4" x14ac:dyDescent="0.25">
      <c r="A6460" s="243">
        <v>88258</v>
      </c>
      <c r="B6460" s="242" t="s">
        <v>3911</v>
      </c>
      <c r="C6460" s="242" t="s">
        <v>655</v>
      </c>
      <c r="D6460" s="244">
        <v>10.3</v>
      </c>
    </row>
    <row r="6461" spans="1:4" x14ac:dyDescent="0.25">
      <c r="A6461" s="243">
        <v>88260</v>
      </c>
      <c r="B6461" s="242" t="s">
        <v>3912</v>
      </c>
      <c r="C6461" s="242" t="s">
        <v>655</v>
      </c>
      <c r="D6461" s="244">
        <v>17.41</v>
      </c>
    </row>
    <row r="6462" spans="1:4" x14ac:dyDescent="0.25">
      <c r="A6462" s="243">
        <v>88261</v>
      </c>
      <c r="B6462" s="242" t="s">
        <v>3913</v>
      </c>
      <c r="C6462" s="242" t="s">
        <v>655</v>
      </c>
      <c r="D6462" s="244">
        <v>18.77</v>
      </c>
    </row>
    <row r="6463" spans="1:4" x14ac:dyDescent="0.25">
      <c r="A6463" s="243">
        <v>88262</v>
      </c>
      <c r="B6463" s="242" t="s">
        <v>3914</v>
      </c>
      <c r="C6463" s="242" t="s">
        <v>655</v>
      </c>
      <c r="D6463" s="244">
        <v>17.48</v>
      </c>
    </row>
    <row r="6464" spans="1:4" x14ac:dyDescent="0.25">
      <c r="A6464" s="243">
        <v>88263</v>
      </c>
      <c r="B6464" s="242" t="s">
        <v>3915</v>
      </c>
      <c r="C6464" s="242" t="s">
        <v>655</v>
      </c>
      <c r="D6464" s="244">
        <v>11.38</v>
      </c>
    </row>
    <row r="6465" spans="1:4" x14ac:dyDescent="0.25">
      <c r="A6465" s="243">
        <v>88264</v>
      </c>
      <c r="B6465" s="242" t="s">
        <v>3916</v>
      </c>
      <c r="C6465" s="242" t="s">
        <v>655</v>
      </c>
      <c r="D6465" s="244">
        <v>18.3</v>
      </c>
    </row>
    <row r="6466" spans="1:4" x14ac:dyDescent="0.25">
      <c r="A6466" s="243">
        <v>88265</v>
      </c>
      <c r="B6466" s="242" t="s">
        <v>3917</v>
      </c>
      <c r="C6466" s="242" t="s">
        <v>655</v>
      </c>
      <c r="D6466" s="244">
        <v>18.3</v>
      </c>
    </row>
    <row r="6467" spans="1:4" x14ac:dyDescent="0.25">
      <c r="A6467" s="243">
        <v>88266</v>
      </c>
      <c r="B6467" s="242" t="s">
        <v>3918</v>
      </c>
      <c r="C6467" s="242" t="s">
        <v>655</v>
      </c>
      <c r="D6467" s="244">
        <v>18.39</v>
      </c>
    </row>
    <row r="6468" spans="1:4" x14ac:dyDescent="0.25">
      <c r="A6468" s="243">
        <v>88267</v>
      </c>
      <c r="B6468" s="242" t="s">
        <v>3919</v>
      </c>
      <c r="C6468" s="242" t="s">
        <v>655</v>
      </c>
      <c r="D6468" s="244">
        <v>17.66</v>
      </c>
    </row>
    <row r="6469" spans="1:4" x14ac:dyDescent="0.25">
      <c r="A6469" s="243">
        <v>88269</v>
      </c>
      <c r="B6469" s="242" t="s">
        <v>3920</v>
      </c>
      <c r="C6469" s="242" t="s">
        <v>655</v>
      </c>
      <c r="D6469" s="244">
        <v>17.579999999999998</v>
      </c>
    </row>
    <row r="6470" spans="1:4" x14ac:dyDescent="0.25">
      <c r="A6470" s="243">
        <v>88270</v>
      </c>
      <c r="B6470" s="242" t="s">
        <v>3921</v>
      </c>
      <c r="C6470" s="242" t="s">
        <v>655</v>
      </c>
      <c r="D6470" s="244">
        <v>18.489999999999998</v>
      </c>
    </row>
    <row r="6471" spans="1:4" x14ac:dyDescent="0.25">
      <c r="A6471" s="243">
        <v>88272</v>
      </c>
      <c r="B6471" s="242" t="s">
        <v>3922</v>
      </c>
      <c r="C6471" s="242" t="s">
        <v>655</v>
      </c>
      <c r="D6471" s="244">
        <v>18.45</v>
      </c>
    </row>
    <row r="6472" spans="1:4" x14ac:dyDescent="0.25">
      <c r="A6472" s="243">
        <v>88273</v>
      </c>
      <c r="B6472" s="242" t="s">
        <v>3923</v>
      </c>
      <c r="C6472" s="242" t="s">
        <v>655</v>
      </c>
      <c r="D6472" s="244">
        <v>17.8</v>
      </c>
    </row>
    <row r="6473" spans="1:4" x14ac:dyDescent="0.25">
      <c r="A6473" s="243">
        <v>88274</v>
      </c>
      <c r="B6473" s="242" t="s">
        <v>3924</v>
      </c>
      <c r="C6473" s="242" t="s">
        <v>655</v>
      </c>
      <c r="D6473" s="244">
        <v>17.899999999999999</v>
      </c>
    </row>
    <row r="6474" spans="1:4" x14ac:dyDescent="0.25">
      <c r="A6474" s="243">
        <v>88275</v>
      </c>
      <c r="B6474" s="242" t="s">
        <v>3925</v>
      </c>
      <c r="C6474" s="242" t="s">
        <v>655</v>
      </c>
      <c r="D6474" s="244">
        <v>18.489999999999998</v>
      </c>
    </row>
    <row r="6475" spans="1:4" x14ac:dyDescent="0.25">
      <c r="A6475" s="243">
        <v>88277</v>
      </c>
      <c r="B6475" s="242" t="s">
        <v>3926</v>
      </c>
      <c r="C6475" s="242" t="s">
        <v>655</v>
      </c>
      <c r="D6475" s="244">
        <v>13.51</v>
      </c>
    </row>
    <row r="6476" spans="1:4" x14ac:dyDescent="0.25">
      <c r="A6476" s="243">
        <v>88278</v>
      </c>
      <c r="B6476" s="242" t="s">
        <v>3927</v>
      </c>
      <c r="C6476" s="242" t="s">
        <v>655</v>
      </c>
      <c r="D6476" s="244">
        <v>12.66</v>
      </c>
    </row>
    <row r="6477" spans="1:4" x14ac:dyDescent="0.25">
      <c r="A6477" s="243">
        <v>88279</v>
      </c>
      <c r="B6477" s="242" t="s">
        <v>3928</v>
      </c>
      <c r="C6477" s="242" t="s">
        <v>655</v>
      </c>
      <c r="D6477" s="244">
        <v>19.510000000000002</v>
      </c>
    </row>
    <row r="6478" spans="1:4" x14ac:dyDescent="0.25">
      <c r="A6478" s="243">
        <v>88281</v>
      </c>
      <c r="B6478" s="242" t="s">
        <v>3929</v>
      </c>
      <c r="C6478" s="242" t="s">
        <v>655</v>
      </c>
      <c r="D6478" s="244">
        <v>13.54</v>
      </c>
    </row>
    <row r="6479" spans="1:4" x14ac:dyDescent="0.25">
      <c r="A6479" s="243">
        <v>88282</v>
      </c>
      <c r="B6479" s="242" t="s">
        <v>3930</v>
      </c>
      <c r="C6479" s="242" t="s">
        <v>655</v>
      </c>
      <c r="D6479" s="244">
        <v>14.19</v>
      </c>
    </row>
    <row r="6480" spans="1:4" x14ac:dyDescent="0.25">
      <c r="A6480" s="243">
        <v>88283</v>
      </c>
      <c r="B6480" s="242" t="s">
        <v>3931</v>
      </c>
      <c r="C6480" s="242" t="s">
        <v>655</v>
      </c>
      <c r="D6480" s="244">
        <v>17.97</v>
      </c>
    </row>
    <row r="6481" spans="1:4" x14ac:dyDescent="0.25">
      <c r="A6481" s="243">
        <v>88284</v>
      </c>
      <c r="B6481" s="242" t="s">
        <v>3932</v>
      </c>
      <c r="C6481" s="242" t="s">
        <v>655</v>
      </c>
      <c r="D6481" s="244">
        <v>13.35</v>
      </c>
    </row>
    <row r="6482" spans="1:4" x14ac:dyDescent="0.25">
      <c r="A6482" s="243">
        <v>88285</v>
      </c>
      <c r="B6482" s="242" t="s">
        <v>3933</v>
      </c>
      <c r="C6482" s="242" t="s">
        <v>655</v>
      </c>
      <c r="D6482" s="244">
        <v>15.2</v>
      </c>
    </row>
    <row r="6483" spans="1:4" x14ac:dyDescent="0.25">
      <c r="A6483" s="243">
        <v>88286</v>
      </c>
      <c r="B6483" s="242" t="s">
        <v>3934</v>
      </c>
      <c r="C6483" s="242" t="s">
        <v>655</v>
      </c>
      <c r="D6483" s="244">
        <v>16.22</v>
      </c>
    </row>
    <row r="6484" spans="1:4" x14ac:dyDescent="0.25">
      <c r="A6484" s="243">
        <v>88288</v>
      </c>
      <c r="B6484" s="242" t="s">
        <v>3935</v>
      </c>
      <c r="C6484" s="242" t="s">
        <v>655</v>
      </c>
      <c r="D6484" s="244">
        <v>8.25</v>
      </c>
    </row>
    <row r="6485" spans="1:4" x14ac:dyDescent="0.25">
      <c r="A6485" s="243">
        <v>88291</v>
      </c>
      <c r="B6485" s="242" t="s">
        <v>3936</v>
      </c>
      <c r="C6485" s="242" t="s">
        <v>655</v>
      </c>
      <c r="D6485" s="244">
        <v>13.1</v>
      </c>
    </row>
    <row r="6486" spans="1:4" x14ac:dyDescent="0.25">
      <c r="A6486" s="243">
        <v>88292</v>
      </c>
      <c r="B6486" s="242" t="s">
        <v>3937</v>
      </c>
      <c r="C6486" s="242" t="s">
        <v>655</v>
      </c>
      <c r="D6486" s="244">
        <v>13.62</v>
      </c>
    </row>
    <row r="6487" spans="1:4" x14ac:dyDescent="0.25">
      <c r="A6487" s="243">
        <v>88293</v>
      </c>
      <c r="B6487" s="242" t="s">
        <v>3938</v>
      </c>
      <c r="C6487" s="242" t="s">
        <v>655</v>
      </c>
      <c r="D6487" s="244">
        <v>15.45</v>
      </c>
    </row>
    <row r="6488" spans="1:4" x14ac:dyDescent="0.25">
      <c r="A6488" s="243">
        <v>88294</v>
      </c>
      <c r="B6488" s="242" t="s">
        <v>3939</v>
      </c>
      <c r="C6488" s="242" t="s">
        <v>655</v>
      </c>
      <c r="D6488" s="244">
        <v>16.690000000000001</v>
      </c>
    </row>
    <row r="6489" spans="1:4" x14ac:dyDescent="0.25">
      <c r="A6489" s="243">
        <v>88295</v>
      </c>
      <c r="B6489" s="242" t="s">
        <v>3940</v>
      </c>
      <c r="C6489" s="242" t="s">
        <v>655</v>
      </c>
      <c r="D6489" s="244">
        <v>12.85</v>
      </c>
    </row>
    <row r="6490" spans="1:4" x14ac:dyDescent="0.25">
      <c r="A6490" s="243">
        <v>88296</v>
      </c>
      <c r="B6490" s="242" t="s">
        <v>3941</v>
      </c>
      <c r="C6490" s="242" t="s">
        <v>655</v>
      </c>
      <c r="D6490" s="244">
        <v>12.9</v>
      </c>
    </row>
    <row r="6491" spans="1:4" x14ac:dyDescent="0.25">
      <c r="A6491" s="243">
        <v>88297</v>
      </c>
      <c r="B6491" s="242" t="s">
        <v>3942</v>
      </c>
      <c r="C6491" s="242" t="s">
        <v>655</v>
      </c>
      <c r="D6491" s="244">
        <v>13.4</v>
      </c>
    </row>
    <row r="6492" spans="1:4" x14ac:dyDescent="0.25">
      <c r="A6492" s="243">
        <v>88298</v>
      </c>
      <c r="B6492" s="242" t="s">
        <v>3943</v>
      </c>
      <c r="C6492" s="242" t="s">
        <v>655</v>
      </c>
      <c r="D6492" s="244">
        <v>11.16</v>
      </c>
    </row>
    <row r="6493" spans="1:4" x14ac:dyDescent="0.25">
      <c r="A6493" s="243">
        <v>88299</v>
      </c>
      <c r="B6493" s="242" t="s">
        <v>3944</v>
      </c>
      <c r="C6493" s="242" t="s">
        <v>655</v>
      </c>
      <c r="D6493" s="244">
        <v>15.66</v>
      </c>
    </row>
    <row r="6494" spans="1:4" x14ac:dyDescent="0.25">
      <c r="A6494" s="243">
        <v>88300</v>
      </c>
      <c r="B6494" s="242" t="s">
        <v>3945</v>
      </c>
      <c r="C6494" s="242" t="s">
        <v>655</v>
      </c>
      <c r="D6494" s="244">
        <v>18.559999999999999</v>
      </c>
    </row>
    <row r="6495" spans="1:4" x14ac:dyDescent="0.25">
      <c r="A6495" s="243">
        <v>88301</v>
      </c>
      <c r="B6495" s="242" t="s">
        <v>3946</v>
      </c>
      <c r="C6495" s="242" t="s">
        <v>655</v>
      </c>
      <c r="D6495" s="244">
        <v>14.34</v>
      </c>
    </row>
    <row r="6496" spans="1:4" x14ac:dyDescent="0.25">
      <c r="A6496" s="243">
        <v>88302</v>
      </c>
      <c r="B6496" s="242" t="s">
        <v>3947</v>
      </c>
      <c r="C6496" s="242" t="s">
        <v>655</v>
      </c>
      <c r="D6496" s="244">
        <v>16.079999999999998</v>
      </c>
    </row>
    <row r="6497" spans="1:4" x14ac:dyDescent="0.25">
      <c r="A6497" s="243">
        <v>88303</v>
      </c>
      <c r="B6497" s="242" t="s">
        <v>3948</v>
      </c>
      <c r="C6497" s="242" t="s">
        <v>655</v>
      </c>
      <c r="D6497" s="244">
        <v>13.38</v>
      </c>
    </row>
    <row r="6498" spans="1:4" x14ac:dyDescent="0.25">
      <c r="A6498" s="243">
        <v>88304</v>
      </c>
      <c r="B6498" s="242" t="s">
        <v>3949</v>
      </c>
      <c r="C6498" s="242" t="s">
        <v>655</v>
      </c>
      <c r="D6498" s="244">
        <v>14.21</v>
      </c>
    </row>
    <row r="6499" spans="1:4" x14ac:dyDescent="0.25">
      <c r="A6499" s="243">
        <v>88306</v>
      </c>
      <c r="B6499" s="242" t="s">
        <v>3950</v>
      </c>
      <c r="C6499" s="242" t="s">
        <v>655</v>
      </c>
      <c r="D6499" s="244">
        <v>15.25</v>
      </c>
    </row>
    <row r="6500" spans="1:4" x14ac:dyDescent="0.25">
      <c r="A6500" s="243">
        <v>88307</v>
      </c>
      <c r="B6500" s="242" t="s">
        <v>3951</v>
      </c>
      <c r="C6500" s="242" t="s">
        <v>655</v>
      </c>
      <c r="D6500" s="244">
        <v>14.78</v>
      </c>
    </row>
    <row r="6501" spans="1:4" x14ac:dyDescent="0.25">
      <c r="A6501" s="243">
        <v>88308</v>
      </c>
      <c r="B6501" s="242" t="s">
        <v>3952</v>
      </c>
      <c r="C6501" s="242" t="s">
        <v>655</v>
      </c>
      <c r="D6501" s="244">
        <v>19.89</v>
      </c>
    </row>
    <row r="6502" spans="1:4" x14ac:dyDescent="0.25">
      <c r="A6502" s="243">
        <v>88309</v>
      </c>
      <c r="B6502" s="242" t="s">
        <v>3953</v>
      </c>
      <c r="C6502" s="242" t="s">
        <v>655</v>
      </c>
      <c r="D6502" s="244">
        <v>17.670000000000002</v>
      </c>
    </row>
    <row r="6503" spans="1:4" x14ac:dyDescent="0.25">
      <c r="A6503" s="243">
        <v>88310</v>
      </c>
      <c r="B6503" s="242" t="s">
        <v>3954</v>
      </c>
      <c r="C6503" s="242" t="s">
        <v>655</v>
      </c>
      <c r="D6503" s="244">
        <v>18.68</v>
      </c>
    </row>
    <row r="6504" spans="1:4" x14ac:dyDescent="0.25">
      <c r="A6504" s="243">
        <v>88311</v>
      </c>
      <c r="B6504" s="242" t="s">
        <v>3955</v>
      </c>
      <c r="C6504" s="242" t="s">
        <v>655</v>
      </c>
      <c r="D6504" s="244">
        <v>20.78</v>
      </c>
    </row>
    <row r="6505" spans="1:4" x14ac:dyDescent="0.25">
      <c r="A6505" s="243">
        <v>88312</v>
      </c>
      <c r="B6505" s="242" t="s">
        <v>3956</v>
      </c>
      <c r="C6505" s="242" t="s">
        <v>655</v>
      </c>
      <c r="D6505" s="244">
        <v>19.72</v>
      </c>
    </row>
    <row r="6506" spans="1:4" x14ac:dyDescent="0.25">
      <c r="A6506" s="243">
        <v>88313</v>
      </c>
      <c r="B6506" s="242" t="s">
        <v>3957</v>
      </c>
      <c r="C6506" s="242" t="s">
        <v>655</v>
      </c>
      <c r="D6506" s="244">
        <v>12.88</v>
      </c>
    </row>
    <row r="6507" spans="1:4" x14ac:dyDescent="0.25">
      <c r="A6507" s="243">
        <v>88314</v>
      </c>
      <c r="B6507" s="242" t="s">
        <v>3958</v>
      </c>
      <c r="C6507" s="242" t="s">
        <v>655</v>
      </c>
      <c r="D6507" s="244">
        <v>11.79</v>
      </c>
    </row>
    <row r="6508" spans="1:4" x14ac:dyDescent="0.25">
      <c r="A6508" s="243">
        <v>88315</v>
      </c>
      <c r="B6508" s="242" t="s">
        <v>3959</v>
      </c>
      <c r="C6508" s="242" t="s">
        <v>655</v>
      </c>
      <c r="D6508" s="244">
        <v>17.579999999999998</v>
      </c>
    </row>
    <row r="6509" spans="1:4" x14ac:dyDescent="0.25">
      <c r="A6509" s="243">
        <v>88316</v>
      </c>
      <c r="B6509" s="242" t="s">
        <v>3960</v>
      </c>
      <c r="C6509" s="242" t="s">
        <v>655</v>
      </c>
      <c r="D6509" s="244">
        <v>14.02</v>
      </c>
    </row>
    <row r="6510" spans="1:4" x14ac:dyDescent="0.25">
      <c r="A6510" s="243">
        <v>88317</v>
      </c>
      <c r="B6510" s="242" t="s">
        <v>3961</v>
      </c>
      <c r="C6510" s="242" t="s">
        <v>655</v>
      </c>
      <c r="D6510" s="244">
        <v>18.239999999999998</v>
      </c>
    </row>
    <row r="6511" spans="1:4" x14ac:dyDescent="0.25">
      <c r="A6511" s="243">
        <v>88318</v>
      </c>
      <c r="B6511" s="242" t="s">
        <v>3962</v>
      </c>
      <c r="C6511" s="242" t="s">
        <v>655</v>
      </c>
      <c r="D6511" s="244">
        <v>22.93</v>
      </c>
    </row>
    <row r="6512" spans="1:4" x14ac:dyDescent="0.25">
      <c r="A6512" s="243">
        <v>88320</v>
      </c>
      <c r="B6512" s="242" t="s">
        <v>3963</v>
      </c>
      <c r="C6512" s="242" t="s">
        <v>655</v>
      </c>
      <c r="D6512" s="244">
        <v>20.59</v>
      </c>
    </row>
    <row r="6513" spans="1:4" x14ac:dyDescent="0.25">
      <c r="A6513" s="243">
        <v>88321</v>
      </c>
      <c r="B6513" s="242" t="s">
        <v>3964</v>
      </c>
      <c r="C6513" s="242" t="s">
        <v>655</v>
      </c>
      <c r="D6513" s="244">
        <v>21</v>
      </c>
    </row>
    <row r="6514" spans="1:4" x14ac:dyDescent="0.25">
      <c r="A6514" s="243">
        <v>88322</v>
      </c>
      <c r="B6514" s="242" t="s">
        <v>3965</v>
      </c>
      <c r="C6514" s="242" t="s">
        <v>655</v>
      </c>
      <c r="D6514" s="244">
        <v>19.5</v>
      </c>
    </row>
    <row r="6515" spans="1:4" x14ac:dyDescent="0.25">
      <c r="A6515" s="243">
        <v>88323</v>
      </c>
      <c r="B6515" s="242" t="s">
        <v>3966</v>
      </c>
      <c r="C6515" s="242" t="s">
        <v>655</v>
      </c>
      <c r="D6515" s="244">
        <v>18.739999999999998</v>
      </c>
    </row>
    <row r="6516" spans="1:4" x14ac:dyDescent="0.25">
      <c r="A6516" s="243">
        <v>88324</v>
      </c>
      <c r="B6516" s="242" t="s">
        <v>3967</v>
      </c>
      <c r="C6516" s="242" t="s">
        <v>655</v>
      </c>
      <c r="D6516" s="244">
        <v>13.48</v>
      </c>
    </row>
    <row r="6517" spans="1:4" x14ac:dyDescent="0.25">
      <c r="A6517" s="243">
        <v>88325</v>
      </c>
      <c r="B6517" s="242" t="s">
        <v>3968</v>
      </c>
      <c r="C6517" s="242" t="s">
        <v>655</v>
      </c>
      <c r="D6517" s="244">
        <v>17.010000000000002</v>
      </c>
    </row>
    <row r="6518" spans="1:4" x14ac:dyDescent="0.25">
      <c r="A6518" s="243">
        <v>88326</v>
      </c>
      <c r="B6518" s="242" t="s">
        <v>3969</v>
      </c>
      <c r="C6518" s="242" t="s">
        <v>655</v>
      </c>
      <c r="D6518" s="244">
        <v>18.260000000000002</v>
      </c>
    </row>
    <row r="6519" spans="1:4" x14ac:dyDescent="0.25">
      <c r="A6519" s="243">
        <v>88377</v>
      </c>
      <c r="B6519" s="242" t="s">
        <v>3970</v>
      </c>
      <c r="C6519" s="242" t="s">
        <v>655</v>
      </c>
      <c r="D6519" s="244">
        <v>12.73</v>
      </c>
    </row>
    <row r="6520" spans="1:4" x14ac:dyDescent="0.25">
      <c r="A6520" s="243">
        <v>88441</v>
      </c>
      <c r="B6520" s="242" t="s">
        <v>3971</v>
      </c>
      <c r="C6520" s="242" t="s">
        <v>655</v>
      </c>
      <c r="D6520" s="244">
        <v>17.07</v>
      </c>
    </row>
    <row r="6521" spans="1:4" x14ac:dyDescent="0.25">
      <c r="A6521" s="243">
        <v>88597</v>
      </c>
      <c r="B6521" s="242" t="s">
        <v>3972</v>
      </c>
      <c r="C6521" s="242" t="s">
        <v>655</v>
      </c>
      <c r="D6521" s="244">
        <v>22.52</v>
      </c>
    </row>
    <row r="6522" spans="1:4" x14ac:dyDescent="0.25">
      <c r="A6522" s="243">
        <v>90766</v>
      </c>
      <c r="B6522" s="242" t="s">
        <v>3973</v>
      </c>
      <c r="C6522" s="242" t="s">
        <v>655</v>
      </c>
      <c r="D6522" s="244">
        <v>14.93</v>
      </c>
    </row>
    <row r="6523" spans="1:4" x14ac:dyDescent="0.25">
      <c r="A6523" s="243">
        <v>90767</v>
      </c>
      <c r="B6523" s="242" t="s">
        <v>3974</v>
      </c>
      <c r="C6523" s="242" t="s">
        <v>655</v>
      </c>
      <c r="D6523" s="244">
        <v>14.55</v>
      </c>
    </row>
    <row r="6524" spans="1:4" x14ac:dyDescent="0.25">
      <c r="A6524" s="243">
        <v>90768</v>
      </c>
      <c r="B6524" s="242" t="s">
        <v>3975</v>
      </c>
      <c r="C6524" s="242" t="s">
        <v>655</v>
      </c>
      <c r="D6524" s="244">
        <v>59.1</v>
      </c>
    </row>
    <row r="6525" spans="1:4" x14ac:dyDescent="0.25">
      <c r="A6525" s="243">
        <v>90769</v>
      </c>
      <c r="B6525" s="242" t="s">
        <v>3976</v>
      </c>
      <c r="C6525" s="242" t="s">
        <v>655</v>
      </c>
      <c r="D6525" s="244">
        <v>83.47</v>
      </c>
    </row>
    <row r="6526" spans="1:4" x14ac:dyDescent="0.25">
      <c r="A6526" s="243">
        <v>90770</v>
      </c>
      <c r="B6526" s="242" t="s">
        <v>3977</v>
      </c>
      <c r="C6526" s="242" t="s">
        <v>655</v>
      </c>
      <c r="D6526" s="244">
        <v>109.98</v>
      </c>
    </row>
    <row r="6527" spans="1:4" x14ac:dyDescent="0.25">
      <c r="A6527" s="243">
        <v>90771</v>
      </c>
      <c r="B6527" s="242" t="s">
        <v>3978</v>
      </c>
      <c r="C6527" s="242" t="s">
        <v>655</v>
      </c>
      <c r="D6527" s="244">
        <v>18.22</v>
      </c>
    </row>
    <row r="6528" spans="1:4" x14ac:dyDescent="0.25">
      <c r="A6528" s="243">
        <v>90772</v>
      </c>
      <c r="B6528" s="242" t="s">
        <v>3979</v>
      </c>
      <c r="C6528" s="242" t="s">
        <v>655</v>
      </c>
      <c r="D6528" s="244">
        <v>12.27</v>
      </c>
    </row>
    <row r="6529" spans="1:4" x14ac:dyDescent="0.25">
      <c r="A6529" s="243">
        <v>90773</v>
      </c>
      <c r="B6529" s="242" t="s">
        <v>3980</v>
      </c>
      <c r="C6529" s="242" t="s">
        <v>655</v>
      </c>
      <c r="D6529" s="244">
        <v>17.27</v>
      </c>
    </row>
    <row r="6530" spans="1:4" x14ac:dyDescent="0.25">
      <c r="A6530" s="243">
        <v>90775</v>
      </c>
      <c r="B6530" s="242" t="s">
        <v>3981</v>
      </c>
      <c r="C6530" s="242" t="s">
        <v>655</v>
      </c>
      <c r="D6530" s="244">
        <v>18.239999999999998</v>
      </c>
    </row>
    <row r="6531" spans="1:4" x14ac:dyDescent="0.25">
      <c r="A6531" s="243">
        <v>90776</v>
      </c>
      <c r="B6531" s="242" t="s">
        <v>3982</v>
      </c>
      <c r="C6531" s="242" t="s">
        <v>655</v>
      </c>
      <c r="D6531" s="244">
        <v>20.18</v>
      </c>
    </row>
    <row r="6532" spans="1:4" x14ac:dyDescent="0.25">
      <c r="A6532" s="243">
        <v>90777</v>
      </c>
      <c r="B6532" s="242" t="s">
        <v>3983</v>
      </c>
      <c r="C6532" s="242" t="s">
        <v>655</v>
      </c>
      <c r="D6532" s="244">
        <v>80.150000000000006</v>
      </c>
    </row>
    <row r="6533" spans="1:4" x14ac:dyDescent="0.25">
      <c r="A6533" s="243">
        <v>90778</v>
      </c>
      <c r="B6533" s="242" t="s">
        <v>3984</v>
      </c>
      <c r="C6533" s="242" t="s">
        <v>655</v>
      </c>
      <c r="D6533" s="244">
        <v>91.06</v>
      </c>
    </row>
    <row r="6534" spans="1:4" x14ac:dyDescent="0.25">
      <c r="A6534" s="243">
        <v>90779</v>
      </c>
      <c r="B6534" s="242" t="s">
        <v>3985</v>
      </c>
      <c r="C6534" s="242" t="s">
        <v>655</v>
      </c>
      <c r="D6534" s="244">
        <v>124.04</v>
      </c>
    </row>
    <row r="6535" spans="1:4" x14ac:dyDescent="0.25">
      <c r="A6535" s="243">
        <v>90780</v>
      </c>
      <c r="B6535" s="242" t="s">
        <v>3986</v>
      </c>
      <c r="C6535" s="242" t="s">
        <v>655</v>
      </c>
      <c r="D6535" s="244">
        <v>29.77</v>
      </c>
    </row>
    <row r="6536" spans="1:4" x14ac:dyDescent="0.25">
      <c r="A6536" s="243">
        <v>90781</v>
      </c>
      <c r="B6536" s="242" t="s">
        <v>3987</v>
      </c>
      <c r="C6536" s="242" t="s">
        <v>655</v>
      </c>
      <c r="D6536" s="244">
        <v>14.93</v>
      </c>
    </row>
    <row r="6537" spans="1:4" x14ac:dyDescent="0.25">
      <c r="A6537" s="243">
        <v>91677</v>
      </c>
      <c r="B6537" s="242" t="s">
        <v>3988</v>
      </c>
      <c r="C6537" s="242" t="s">
        <v>655</v>
      </c>
      <c r="D6537" s="244">
        <v>77.52</v>
      </c>
    </row>
    <row r="6538" spans="1:4" x14ac:dyDescent="0.25">
      <c r="A6538" s="243">
        <v>91678</v>
      </c>
      <c r="B6538" s="242" t="s">
        <v>3989</v>
      </c>
      <c r="C6538" s="242" t="s">
        <v>655</v>
      </c>
      <c r="D6538" s="244">
        <v>75.23</v>
      </c>
    </row>
    <row r="6539" spans="1:4" x14ac:dyDescent="0.25">
      <c r="A6539" s="243">
        <v>93558</v>
      </c>
      <c r="B6539" s="242" t="s">
        <v>3991</v>
      </c>
      <c r="C6539" s="242" t="s">
        <v>3990</v>
      </c>
      <c r="D6539" s="245">
        <v>2546.88</v>
      </c>
    </row>
    <row r="6540" spans="1:4" x14ac:dyDescent="0.25">
      <c r="A6540" s="243">
        <v>93559</v>
      </c>
      <c r="B6540" s="242" t="s">
        <v>3972</v>
      </c>
      <c r="C6540" s="242" t="s">
        <v>3990</v>
      </c>
      <c r="D6540" s="245">
        <v>4001.05</v>
      </c>
    </row>
    <row r="6541" spans="1:4" x14ac:dyDescent="0.25">
      <c r="A6541" s="243">
        <v>93560</v>
      </c>
      <c r="B6541" s="242" t="s">
        <v>3980</v>
      </c>
      <c r="C6541" s="242" t="s">
        <v>3990</v>
      </c>
      <c r="D6541" s="245">
        <v>3072.92</v>
      </c>
    </row>
    <row r="6542" spans="1:4" x14ac:dyDescent="0.25">
      <c r="A6542" s="243">
        <v>93561</v>
      </c>
      <c r="B6542" s="242" t="s">
        <v>3981</v>
      </c>
      <c r="C6542" s="242" t="s">
        <v>3990</v>
      </c>
      <c r="D6542" s="245">
        <v>3243.04</v>
      </c>
    </row>
    <row r="6543" spans="1:4" x14ac:dyDescent="0.25">
      <c r="A6543" s="243">
        <v>93562</v>
      </c>
      <c r="B6543" s="242" t="s">
        <v>3978</v>
      </c>
      <c r="C6543" s="242" t="s">
        <v>3990</v>
      </c>
      <c r="D6543" s="245">
        <v>3242.18</v>
      </c>
    </row>
    <row r="6544" spans="1:4" x14ac:dyDescent="0.25">
      <c r="A6544" s="243">
        <v>93563</v>
      </c>
      <c r="B6544" s="242" t="s">
        <v>3973</v>
      </c>
      <c r="C6544" s="242" t="s">
        <v>3990</v>
      </c>
      <c r="D6544" s="245">
        <v>2659.14</v>
      </c>
    </row>
    <row r="6545" spans="1:4" x14ac:dyDescent="0.25">
      <c r="A6545" s="243">
        <v>93564</v>
      </c>
      <c r="B6545" s="242" t="s">
        <v>3974</v>
      </c>
      <c r="C6545" s="242" t="s">
        <v>3990</v>
      </c>
      <c r="D6545" s="245">
        <v>2587.7800000000002</v>
      </c>
    </row>
    <row r="6546" spans="1:4" x14ac:dyDescent="0.25">
      <c r="A6546" s="243">
        <v>93565</v>
      </c>
      <c r="B6546" s="242" t="s">
        <v>3983</v>
      </c>
      <c r="C6546" s="242" t="s">
        <v>3990</v>
      </c>
      <c r="D6546" s="245">
        <v>14179.16</v>
      </c>
    </row>
    <row r="6547" spans="1:4" x14ac:dyDescent="0.25">
      <c r="A6547" s="243">
        <v>93566</v>
      </c>
      <c r="B6547" s="242" t="s">
        <v>3979</v>
      </c>
      <c r="C6547" s="242" t="s">
        <v>3990</v>
      </c>
      <c r="D6547" s="245">
        <v>2188.8200000000002</v>
      </c>
    </row>
    <row r="6548" spans="1:4" x14ac:dyDescent="0.25">
      <c r="A6548" s="243">
        <v>93567</v>
      </c>
      <c r="B6548" s="242" t="s">
        <v>3984</v>
      </c>
      <c r="C6548" s="242" t="s">
        <v>3990</v>
      </c>
      <c r="D6548" s="245">
        <v>16108.43</v>
      </c>
    </row>
    <row r="6549" spans="1:4" x14ac:dyDescent="0.25">
      <c r="A6549" s="243">
        <v>93568</v>
      </c>
      <c r="B6549" s="242" t="s">
        <v>3985</v>
      </c>
      <c r="C6549" s="242" t="s">
        <v>3990</v>
      </c>
      <c r="D6549" s="245">
        <v>21939.200000000001</v>
      </c>
    </row>
    <row r="6550" spans="1:4" x14ac:dyDescent="0.25">
      <c r="A6550" s="243">
        <v>93569</v>
      </c>
      <c r="B6550" s="242" t="s">
        <v>3992</v>
      </c>
      <c r="C6550" s="242" t="s">
        <v>3990</v>
      </c>
      <c r="D6550" s="245">
        <v>10473.48</v>
      </c>
    </row>
    <row r="6551" spans="1:4" x14ac:dyDescent="0.25">
      <c r="A6551" s="243">
        <v>93570</v>
      </c>
      <c r="B6551" s="242" t="s">
        <v>3993</v>
      </c>
      <c r="C6551" s="242" t="s">
        <v>3990</v>
      </c>
      <c r="D6551" s="245">
        <v>14784.36</v>
      </c>
    </row>
    <row r="6552" spans="1:4" x14ac:dyDescent="0.25">
      <c r="A6552" s="243">
        <v>93571</v>
      </c>
      <c r="B6552" s="242" t="s">
        <v>3994</v>
      </c>
      <c r="C6552" s="242" t="s">
        <v>3990</v>
      </c>
      <c r="D6552" s="245">
        <v>19475.490000000002</v>
      </c>
    </row>
    <row r="6553" spans="1:4" x14ac:dyDescent="0.25">
      <c r="A6553" s="243">
        <v>93572</v>
      </c>
      <c r="B6553" s="242" t="s">
        <v>3995</v>
      </c>
      <c r="C6553" s="242" t="s">
        <v>3990</v>
      </c>
      <c r="D6553" s="245">
        <v>3583.25</v>
      </c>
    </row>
    <row r="6554" spans="1:4" x14ac:dyDescent="0.25">
      <c r="A6554" s="243">
        <v>94295</v>
      </c>
      <c r="B6554" s="242" t="s">
        <v>3986</v>
      </c>
      <c r="C6554" s="242" t="s">
        <v>3990</v>
      </c>
      <c r="D6554" s="245">
        <v>5279.5</v>
      </c>
    </row>
    <row r="6555" spans="1:4" x14ac:dyDescent="0.25">
      <c r="A6555" s="243">
        <v>94296</v>
      </c>
      <c r="B6555" s="242" t="s">
        <v>3987</v>
      </c>
      <c r="C6555" s="242" t="s">
        <v>3990</v>
      </c>
      <c r="D6555" s="245">
        <v>2655.59</v>
      </c>
    </row>
    <row r="6556" spans="1:4" x14ac:dyDescent="0.25">
      <c r="A6556" s="243">
        <v>95308</v>
      </c>
      <c r="B6556" s="242" t="s">
        <v>3996</v>
      </c>
      <c r="C6556" s="242" t="s">
        <v>655</v>
      </c>
      <c r="D6556" s="244">
        <v>7.0000000000000007E-2</v>
      </c>
    </row>
    <row r="6557" spans="1:4" x14ac:dyDescent="0.25">
      <c r="A6557" s="243">
        <v>95309</v>
      </c>
      <c r="B6557" s="242" t="s">
        <v>3997</v>
      </c>
      <c r="C6557" s="242" t="s">
        <v>655</v>
      </c>
      <c r="D6557" s="244">
        <v>0.11</v>
      </c>
    </row>
    <row r="6558" spans="1:4" x14ac:dyDescent="0.25">
      <c r="A6558" s="243">
        <v>95310</v>
      </c>
      <c r="B6558" s="242" t="s">
        <v>3998</v>
      </c>
      <c r="C6558" s="242" t="s">
        <v>655</v>
      </c>
      <c r="D6558" s="244">
        <v>0.05</v>
      </c>
    </row>
    <row r="6559" spans="1:4" x14ac:dyDescent="0.25">
      <c r="A6559" s="243">
        <v>95311</v>
      </c>
      <c r="B6559" s="242" t="s">
        <v>3999</v>
      </c>
      <c r="C6559" s="242" t="s">
        <v>655</v>
      </c>
      <c r="D6559" s="244">
        <v>0.08</v>
      </c>
    </row>
    <row r="6560" spans="1:4" x14ac:dyDescent="0.25">
      <c r="A6560" s="243">
        <v>95312</v>
      </c>
      <c r="B6560" s="242" t="s">
        <v>4000</v>
      </c>
      <c r="C6560" s="242" t="s">
        <v>655</v>
      </c>
      <c r="D6560" s="244">
        <v>0.1</v>
      </c>
    </row>
    <row r="6561" spans="1:4" x14ac:dyDescent="0.25">
      <c r="A6561" s="243">
        <v>95313</v>
      </c>
      <c r="B6561" s="242" t="s">
        <v>4001</v>
      </c>
      <c r="C6561" s="242" t="s">
        <v>655</v>
      </c>
      <c r="D6561" s="244">
        <v>0.1</v>
      </c>
    </row>
    <row r="6562" spans="1:4" x14ac:dyDescent="0.25">
      <c r="A6562" s="243">
        <v>95314</v>
      </c>
      <c r="B6562" s="242" t="s">
        <v>4002</v>
      </c>
      <c r="C6562" s="242" t="s">
        <v>655</v>
      </c>
      <c r="D6562" s="244">
        <v>0.11</v>
      </c>
    </row>
    <row r="6563" spans="1:4" x14ac:dyDescent="0.25">
      <c r="A6563" s="243">
        <v>95315</v>
      </c>
      <c r="B6563" s="242" t="s">
        <v>4003</v>
      </c>
      <c r="C6563" s="242" t="s">
        <v>655</v>
      </c>
      <c r="D6563" s="244">
        <v>0.12</v>
      </c>
    </row>
    <row r="6564" spans="1:4" x14ac:dyDescent="0.25">
      <c r="A6564" s="243">
        <v>95316</v>
      </c>
      <c r="B6564" s="242" t="s">
        <v>4004</v>
      </c>
      <c r="C6564" s="242" t="s">
        <v>655</v>
      </c>
      <c r="D6564" s="244">
        <v>0.26</v>
      </c>
    </row>
    <row r="6565" spans="1:4" x14ac:dyDescent="0.25">
      <c r="A6565" s="243">
        <v>95317</v>
      </c>
      <c r="B6565" s="242" t="s">
        <v>4005</v>
      </c>
      <c r="C6565" s="242" t="s">
        <v>655</v>
      </c>
      <c r="D6565" s="244">
        <v>0.12</v>
      </c>
    </row>
    <row r="6566" spans="1:4" x14ac:dyDescent="0.25">
      <c r="A6566" s="243">
        <v>95318</v>
      </c>
      <c r="B6566" s="242" t="s">
        <v>4006</v>
      </c>
      <c r="C6566" s="242" t="s">
        <v>655</v>
      </c>
      <c r="D6566" s="244">
        <v>0.11</v>
      </c>
    </row>
    <row r="6567" spans="1:4" x14ac:dyDescent="0.25">
      <c r="A6567" s="243">
        <v>95319</v>
      </c>
      <c r="B6567" s="242" t="s">
        <v>4007</v>
      </c>
      <c r="C6567" s="242" t="s">
        <v>655</v>
      </c>
      <c r="D6567" s="244">
        <v>7.0000000000000007E-2</v>
      </c>
    </row>
    <row r="6568" spans="1:4" x14ac:dyDescent="0.25">
      <c r="A6568" s="243">
        <v>95320</v>
      </c>
      <c r="B6568" s="242" t="s">
        <v>4008</v>
      </c>
      <c r="C6568" s="242" t="s">
        <v>655</v>
      </c>
      <c r="D6568" s="244">
        <v>0.08</v>
      </c>
    </row>
    <row r="6569" spans="1:4" x14ac:dyDescent="0.25">
      <c r="A6569" s="243">
        <v>95321</v>
      </c>
      <c r="B6569" s="242" t="s">
        <v>4009</v>
      </c>
      <c r="C6569" s="242" t="s">
        <v>655</v>
      </c>
      <c r="D6569" s="244">
        <v>0.08</v>
      </c>
    </row>
    <row r="6570" spans="1:4" x14ac:dyDescent="0.25">
      <c r="A6570" s="243">
        <v>95322</v>
      </c>
      <c r="B6570" s="242" t="s">
        <v>4010</v>
      </c>
      <c r="C6570" s="242" t="s">
        <v>655</v>
      </c>
      <c r="D6570" s="244">
        <v>0.03</v>
      </c>
    </row>
    <row r="6571" spans="1:4" x14ac:dyDescent="0.25">
      <c r="A6571" s="243">
        <v>95323</v>
      </c>
      <c r="B6571" s="242" t="s">
        <v>4011</v>
      </c>
      <c r="C6571" s="242" t="s">
        <v>655</v>
      </c>
      <c r="D6571" s="244">
        <v>0.11</v>
      </c>
    </row>
    <row r="6572" spans="1:4" x14ac:dyDescent="0.25">
      <c r="A6572" s="243">
        <v>95324</v>
      </c>
      <c r="B6572" s="242" t="s">
        <v>4012</v>
      </c>
      <c r="C6572" s="242" t="s">
        <v>655</v>
      </c>
      <c r="D6572" s="244">
        <v>0.14000000000000001</v>
      </c>
    </row>
    <row r="6573" spans="1:4" x14ac:dyDescent="0.25">
      <c r="A6573" s="243">
        <v>95325</v>
      </c>
      <c r="B6573" s="242" t="s">
        <v>4013</v>
      </c>
      <c r="C6573" s="242" t="s">
        <v>655</v>
      </c>
      <c r="D6573" s="244">
        <v>0.12</v>
      </c>
    </row>
    <row r="6574" spans="1:4" x14ac:dyDescent="0.25">
      <c r="A6574" s="243">
        <v>95326</v>
      </c>
      <c r="B6574" s="242" t="s">
        <v>4014</v>
      </c>
      <c r="C6574" s="242" t="s">
        <v>655</v>
      </c>
      <c r="D6574" s="244">
        <v>0.03</v>
      </c>
    </row>
    <row r="6575" spans="1:4" x14ac:dyDescent="0.25">
      <c r="A6575" s="243">
        <v>95328</v>
      </c>
      <c r="B6575" s="242" t="s">
        <v>4015</v>
      </c>
      <c r="C6575" s="242" t="s">
        <v>655</v>
      </c>
      <c r="D6575" s="244">
        <v>0.11</v>
      </c>
    </row>
    <row r="6576" spans="1:4" x14ac:dyDescent="0.25">
      <c r="A6576" s="243">
        <v>95329</v>
      </c>
      <c r="B6576" s="242" t="s">
        <v>4016</v>
      </c>
      <c r="C6576" s="242" t="s">
        <v>655</v>
      </c>
      <c r="D6576" s="244">
        <v>0.15</v>
      </c>
    </row>
    <row r="6577" spans="1:4" x14ac:dyDescent="0.25">
      <c r="A6577" s="243">
        <v>95330</v>
      </c>
      <c r="B6577" s="242" t="s">
        <v>4017</v>
      </c>
      <c r="C6577" s="242" t="s">
        <v>655</v>
      </c>
      <c r="D6577" s="244">
        <v>0.11</v>
      </c>
    </row>
    <row r="6578" spans="1:4" x14ac:dyDescent="0.25">
      <c r="A6578" s="243">
        <v>95331</v>
      </c>
      <c r="B6578" s="242" t="s">
        <v>4018</v>
      </c>
      <c r="C6578" s="242" t="s">
        <v>655</v>
      </c>
      <c r="D6578" s="244">
        <v>0.06</v>
      </c>
    </row>
    <row r="6579" spans="1:4" x14ac:dyDescent="0.25">
      <c r="A6579" s="243">
        <v>95332</v>
      </c>
      <c r="B6579" s="242" t="s">
        <v>4019</v>
      </c>
      <c r="C6579" s="242" t="s">
        <v>655</v>
      </c>
      <c r="D6579" s="244">
        <v>0.37</v>
      </c>
    </row>
    <row r="6580" spans="1:4" x14ac:dyDescent="0.25">
      <c r="A6580" s="243">
        <v>95333</v>
      </c>
      <c r="B6580" s="242" t="s">
        <v>4020</v>
      </c>
      <c r="C6580" s="242" t="s">
        <v>655</v>
      </c>
      <c r="D6580" s="244">
        <v>0.37</v>
      </c>
    </row>
    <row r="6581" spans="1:4" x14ac:dyDescent="0.25">
      <c r="A6581" s="243">
        <v>95334</v>
      </c>
      <c r="B6581" s="242" t="s">
        <v>4021</v>
      </c>
      <c r="C6581" s="242" t="s">
        <v>655</v>
      </c>
      <c r="D6581" s="244">
        <v>0.31</v>
      </c>
    </row>
    <row r="6582" spans="1:4" x14ac:dyDescent="0.25">
      <c r="A6582" s="243">
        <v>95335</v>
      </c>
      <c r="B6582" s="242" t="s">
        <v>4022</v>
      </c>
      <c r="C6582" s="242" t="s">
        <v>655</v>
      </c>
      <c r="D6582" s="244">
        <v>0.18</v>
      </c>
    </row>
    <row r="6583" spans="1:4" x14ac:dyDescent="0.25">
      <c r="A6583" s="243">
        <v>95337</v>
      </c>
      <c r="B6583" s="242" t="s">
        <v>4023</v>
      </c>
      <c r="C6583" s="242" t="s">
        <v>655</v>
      </c>
      <c r="D6583" s="244">
        <v>0.11</v>
      </c>
    </row>
    <row r="6584" spans="1:4" x14ac:dyDescent="0.25">
      <c r="A6584" s="243">
        <v>95338</v>
      </c>
      <c r="B6584" s="242" t="s">
        <v>4024</v>
      </c>
      <c r="C6584" s="242" t="s">
        <v>655</v>
      </c>
      <c r="D6584" s="244">
        <v>0.21</v>
      </c>
    </row>
    <row r="6585" spans="1:4" x14ac:dyDescent="0.25">
      <c r="A6585" s="243">
        <v>95339</v>
      </c>
      <c r="B6585" s="242" t="s">
        <v>4025</v>
      </c>
      <c r="C6585" s="242" t="s">
        <v>655</v>
      </c>
      <c r="D6585" s="244">
        <v>0.17</v>
      </c>
    </row>
    <row r="6586" spans="1:4" x14ac:dyDescent="0.25">
      <c r="A6586" s="243">
        <v>95340</v>
      </c>
      <c r="B6586" s="242" t="s">
        <v>4026</v>
      </c>
      <c r="C6586" s="242" t="s">
        <v>655</v>
      </c>
      <c r="D6586" s="244">
        <v>0.14000000000000001</v>
      </c>
    </row>
    <row r="6587" spans="1:4" x14ac:dyDescent="0.25">
      <c r="A6587" s="243">
        <v>95341</v>
      </c>
      <c r="B6587" s="242" t="s">
        <v>4027</v>
      </c>
      <c r="C6587" s="242" t="s">
        <v>655</v>
      </c>
      <c r="D6587" s="244">
        <v>0.14000000000000001</v>
      </c>
    </row>
    <row r="6588" spans="1:4" x14ac:dyDescent="0.25">
      <c r="A6588" s="243">
        <v>95342</v>
      </c>
      <c r="B6588" s="242" t="s">
        <v>4028</v>
      </c>
      <c r="C6588" s="242" t="s">
        <v>655</v>
      </c>
      <c r="D6588" s="244">
        <v>0.09</v>
      </c>
    </row>
    <row r="6589" spans="1:4" x14ac:dyDescent="0.25">
      <c r="A6589" s="243">
        <v>95343</v>
      </c>
      <c r="B6589" s="242" t="s">
        <v>4029</v>
      </c>
      <c r="C6589" s="242" t="s">
        <v>655</v>
      </c>
      <c r="D6589" s="244">
        <v>0.11</v>
      </c>
    </row>
    <row r="6590" spans="1:4" x14ac:dyDescent="0.25">
      <c r="A6590" s="243">
        <v>95344</v>
      </c>
      <c r="B6590" s="242" t="s">
        <v>4030</v>
      </c>
      <c r="C6590" s="242" t="s">
        <v>655</v>
      </c>
      <c r="D6590" s="244">
        <v>7.0000000000000007E-2</v>
      </c>
    </row>
    <row r="6591" spans="1:4" x14ac:dyDescent="0.25">
      <c r="A6591" s="243">
        <v>95345</v>
      </c>
      <c r="B6591" s="242" t="s">
        <v>4031</v>
      </c>
      <c r="C6591" s="242" t="s">
        <v>655</v>
      </c>
      <c r="D6591" s="244">
        <v>0.33</v>
      </c>
    </row>
    <row r="6592" spans="1:4" x14ac:dyDescent="0.25">
      <c r="A6592" s="243">
        <v>95346</v>
      </c>
      <c r="B6592" s="242" t="s">
        <v>4032</v>
      </c>
      <c r="C6592" s="242" t="s">
        <v>655</v>
      </c>
      <c r="D6592" s="244">
        <v>0.03</v>
      </c>
    </row>
    <row r="6593" spans="1:4" x14ac:dyDescent="0.25">
      <c r="A6593" s="243">
        <v>95347</v>
      </c>
      <c r="B6593" s="242" t="s">
        <v>4033</v>
      </c>
      <c r="C6593" s="242" t="s">
        <v>655</v>
      </c>
      <c r="D6593" s="244">
        <v>0.04</v>
      </c>
    </row>
    <row r="6594" spans="1:4" x14ac:dyDescent="0.25">
      <c r="A6594" s="243">
        <v>95348</v>
      </c>
      <c r="B6594" s="242" t="s">
        <v>4034</v>
      </c>
      <c r="C6594" s="242" t="s">
        <v>655</v>
      </c>
      <c r="D6594" s="244">
        <v>0.05</v>
      </c>
    </row>
    <row r="6595" spans="1:4" x14ac:dyDescent="0.25">
      <c r="A6595" s="243">
        <v>95349</v>
      </c>
      <c r="B6595" s="242" t="s">
        <v>4035</v>
      </c>
      <c r="C6595" s="242" t="s">
        <v>655</v>
      </c>
      <c r="D6595" s="244">
        <v>0.03</v>
      </c>
    </row>
    <row r="6596" spans="1:4" x14ac:dyDescent="0.25">
      <c r="A6596" s="243">
        <v>95350</v>
      </c>
      <c r="B6596" s="242" t="s">
        <v>4036</v>
      </c>
      <c r="C6596" s="242" t="s">
        <v>655</v>
      </c>
      <c r="D6596" s="244">
        <v>0.04</v>
      </c>
    </row>
    <row r="6597" spans="1:4" x14ac:dyDescent="0.25">
      <c r="A6597" s="243">
        <v>95351</v>
      </c>
      <c r="B6597" s="242" t="s">
        <v>4037</v>
      </c>
      <c r="C6597" s="242" t="s">
        <v>655</v>
      </c>
      <c r="D6597" s="244">
        <v>0.15</v>
      </c>
    </row>
    <row r="6598" spans="1:4" x14ac:dyDescent="0.25">
      <c r="A6598" s="243">
        <v>95352</v>
      </c>
      <c r="B6598" s="242" t="s">
        <v>4038</v>
      </c>
      <c r="C6598" s="242" t="s">
        <v>655</v>
      </c>
      <c r="D6598" s="244">
        <v>0.04</v>
      </c>
    </row>
    <row r="6599" spans="1:4" x14ac:dyDescent="0.25">
      <c r="A6599" s="243">
        <v>95354</v>
      </c>
      <c r="B6599" s="242" t="s">
        <v>4039</v>
      </c>
      <c r="C6599" s="242" t="s">
        <v>655</v>
      </c>
      <c r="D6599" s="244">
        <v>0.05</v>
      </c>
    </row>
    <row r="6600" spans="1:4" x14ac:dyDescent="0.25">
      <c r="A6600" s="243">
        <v>95355</v>
      </c>
      <c r="B6600" s="242" t="s">
        <v>4040</v>
      </c>
      <c r="C6600" s="242" t="s">
        <v>655</v>
      </c>
      <c r="D6600" s="244">
        <v>0.06</v>
      </c>
    </row>
    <row r="6601" spans="1:4" x14ac:dyDescent="0.25">
      <c r="A6601" s="243">
        <v>95356</v>
      </c>
      <c r="B6601" s="242" t="s">
        <v>4041</v>
      </c>
      <c r="C6601" s="242" t="s">
        <v>655</v>
      </c>
      <c r="D6601" s="244">
        <v>7.0000000000000007E-2</v>
      </c>
    </row>
    <row r="6602" spans="1:4" x14ac:dyDescent="0.25">
      <c r="A6602" s="243">
        <v>95357</v>
      </c>
      <c r="B6602" s="242" t="s">
        <v>4042</v>
      </c>
      <c r="C6602" s="242" t="s">
        <v>655</v>
      </c>
      <c r="D6602" s="244">
        <v>0.11</v>
      </c>
    </row>
    <row r="6603" spans="1:4" x14ac:dyDescent="0.25">
      <c r="A6603" s="243">
        <v>95358</v>
      </c>
      <c r="B6603" s="242" t="s">
        <v>4043</v>
      </c>
      <c r="C6603" s="242" t="s">
        <v>655</v>
      </c>
      <c r="D6603" s="244">
        <v>0.11</v>
      </c>
    </row>
    <row r="6604" spans="1:4" x14ac:dyDescent="0.25">
      <c r="A6604" s="243">
        <v>95359</v>
      </c>
      <c r="B6604" s="242" t="s">
        <v>4044</v>
      </c>
      <c r="C6604" s="242" t="s">
        <v>655</v>
      </c>
      <c r="D6604" s="244">
        <v>0.11</v>
      </c>
    </row>
    <row r="6605" spans="1:4" x14ac:dyDescent="0.25">
      <c r="A6605" s="243">
        <v>95360</v>
      </c>
      <c r="B6605" s="242" t="s">
        <v>4045</v>
      </c>
      <c r="C6605" s="242" t="s">
        <v>655</v>
      </c>
      <c r="D6605" s="244">
        <v>0.08</v>
      </c>
    </row>
    <row r="6606" spans="1:4" x14ac:dyDescent="0.25">
      <c r="A6606" s="243">
        <v>95361</v>
      </c>
      <c r="B6606" s="242" t="s">
        <v>4046</v>
      </c>
      <c r="C6606" s="242" t="s">
        <v>655</v>
      </c>
      <c r="D6606" s="244">
        <v>0.04</v>
      </c>
    </row>
    <row r="6607" spans="1:4" x14ac:dyDescent="0.25">
      <c r="A6607" s="243">
        <v>95362</v>
      </c>
      <c r="B6607" s="242" t="s">
        <v>4047</v>
      </c>
      <c r="C6607" s="242" t="s">
        <v>655</v>
      </c>
      <c r="D6607" s="244">
        <v>7.0000000000000007E-2</v>
      </c>
    </row>
    <row r="6608" spans="1:4" x14ac:dyDescent="0.25">
      <c r="A6608" s="243">
        <v>95363</v>
      </c>
      <c r="B6608" s="242" t="s">
        <v>4048</v>
      </c>
      <c r="C6608" s="242" t="s">
        <v>655</v>
      </c>
      <c r="D6608" s="244">
        <v>0.09</v>
      </c>
    </row>
    <row r="6609" spans="1:4" x14ac:dyDescent="0.25">
      <c r="A6609" s="243">
        <v>95364</v>
      </c>
      <c r="B6609" s="242" t="s">
        <v>4049</v>
      </c>
      <c r="C6609" s="242" t="s">
        <v>655</v>
      </c>
      <c r="D6609" s="244">
        <v>0.06</v>
      </c>
    </row>
    <row r="6610" spans="1:4" x14ac:dyDescent="0.25">
      <c r="A6610" s="243">
        <v>95365</v>
      </c>
      <c r="B6610" s="242" t="s">
        <v>4050</v>
      </c>
      <c r="C6610" s="242" t="s">
        <v>655</v>
      </c>
      <c r="D6610" s="244">
        <v>7.0000000000000007E-2</v>
      </c>
    </row>
    <row r="6611" spans="1:4" x14ac:dyDescent="0.25">
      <c r="A6611" s="243">
        <v>95366</v>
      </c>
      <c r="B6611" s="242" t="s">
        <v>4051</v>
      </c>
      <c r="C6611" s="242" t="s">
        <v>655</v>
      </c>
      <c r="D6611" s="244">
        <v>0.06</v>
      </c>
    </row>
    <row r="6612" spans="1:4" x14ac:dyDescent="0.25">
      <c r="A6612" s="243">
        <v>95367</v>
      </c>
      <c r="B6612" s="242" t="s">
        <v>4052</v>
      </c>
      <c r="C6612" s="242" t="s">
        <v>655</v>
      </c>
      <c r="D6612" s="244">
        <v>0.06</v>
      </c>
    </row>
    <row r="6613" spans="1:4" x14ac:dyDescent="0.25">
      <c r="A6613" s="243">
        <v>95368</v>
      </c>
      <c r="B6613" s="242" t="s">
        <v>4053</v>
      </c>
      <c r="C6613" s="242" t="s">
        <v>655</v>
      </c>
      <c r="D6613" s="244">
        <v>0.1</v>
      </c>
    </row>
    <row r="6614" spans="1:4" x14ac:dyDescent="0.25">
      <c r="A6614" s="243">
        <v>95369</v>
      </c>
      <c r="B6614" s="242" t="s">
        <v>4054</v>
      </c>
      <c r="C6614" s="242" t="s">
        <v>655</v>
      </c>
      <c r="D6614" s="244">
        <v>0.06</v>
      </c>
    </row>
    <row r="6615" spans="1:4" x14ac:dyDescent="0.25">
      <c r="A6615" s="243">
        <v>95370</v>
      </c>
      <c r="B6615" s="242" t="s">
        <v>4055</v>
      </c>
      <c r="C6615" s="242" t="s">
        <v>655</v>
      </c>
      <c r="D6615" s="244">
        <v>0.16</v>
      </c>
    </row>
    <row r="6616" spans="1:4" x14ac:dyDescent="0.25">
      <c r="A6616" s="243">
        <v>95371</v>
      </c>
      <c r="B6616" s="242" t="s">
        <v>4056</v>
      </c>
      <c r="C6616" s="242" t="s">
        <v>655</v>
      </c>
      <c r="D6616" s="244">
        <v>0.2</v>
      </c>
    </row>
    <row r="6617" spans="1:4" x14ac:dyDescent="0.25">
      <c r="A6617" s="243">
        <v>95372</v>
      </c>
      <c r="B6617" s="242" t="s">
        <v>4057</v>
      </c>
      <c r="C6617" s="242" t="s">
        <v>655</v>
      </c>
      <c r="D6617" s="244">
        <v>0.14000000000000001</v>
      </c>
    </row>
    <row r="6618" spans="1:4" x14ac:dyDescent="0.25">
      <c r="A6618" s="243">
        <v>95373</v>
      </c>
      <c r="B6618" s="242" t="s">
        <v>4058</v>
      </c>
      <c r="C6618" s="242" t="s">
        <v>655</v>
      </c>
      <c r="D6618" s="244">
        <v>0.16</v>
      </c>
    </row>
    <row r="6619" spans="1:4" x14ac:dyDescent="0.25">
      <c r="A6619" s="243">
        <v>95374</v>
      </c>
      <c r="B6619" s="242" t="s">
        <v>4059</v>
      </c>
      <c r="C6619" s="242" t="s">
        <v>655</v>
      </c>
      <c r="D6619" s="244">
        <v>0.15</v>
      </c>
    </row>
    <row r="6620" spans="1:4" x14ac:dyDescent="0.25">
      <c r="A6620" s="243">
        <v>95375</v>
      </c>
      <c r="B6620" s="242" t="s">
        <v>4060</v>
      </c>
      <c r="C6620" s="242" t="s">
        <v>655</v>
      </c>
      <c r="D6620" s="244">
        <v>0.14000000000000001</v>
      </c>
    </row>
    <row r="6621" spans="1:4" x14ac:dyDescent="0.25">
      <c r="A6621" s="243">
        <v>95376</v>
      </c>
      <c r="B6621" s="242" t="s">
        <v>4061</v>
      </c>
      <c r="C6621" s="242" t="s">
        <v>655</v>
      </c>
      <c r="D6621" s="244">
        <v>0.03</v>
      </c>
    </row>
    <row r="6622" spans="1:4" x14ac:dyDescent="0.25">
      <c r="A6622" s="243">
        <v>95377</v>
      </c>
      <c r="B6622" s="242" t="s">
        <v>4062</v>
      </c>
      <c r="C6622" s="242" t="s">
        <v>655</v>
      </c>
      <c r="D6622" s="244">
        <v>0.11</v>
      </c>
    </row>
    <row r="6623" spans="1:4" x14ac:dyDescent="0.25">
      <c r="A6623" s="243">
        <v>95378</v>
      </c>
      <c r="B6623" s="242" t="s">
        <v>4063</v>
      </c>
      <c r="C6623" s="242" t="s">
        <v>655</v>
      </c>
      <c r="D6623" s="244">
        <v>0.15</v>
      </c>
    </row>
    <row r="6624" spans="1:4" x14ac:dyDescent="0.25">
      <c r="A6624" s="243">
        <v>95379</v>
      </c>
      <c r="B6624" s="242" t="s">
        <v>4064</v>
      </c>
      <c r="C6624" s="242" t="s">
        <v>655</v>
      </c>
      <c r="D6624" s="244">
        <v>0.11</v>
      </c>
    </row>
    <row r="6625" spans="1:4" x14ac:dyDescent="0.25">
      <c r="A6625" s="243">
        <v>95380</v>
      </c>
      <c r="B6625" s="242" t="s">
        <v>4065</v>
      </c>
      <c r="C6625" s="242" t="s">
        <v>655</v>
      </c>
      <c r="D6625" s="244">
        <v>0.15</v>
      </c>
    </row>
    <row r="6626" spans="1:4" x14ac:dyDescent="0.25">
      <c r="A6626" s="243">
        <v>95382</v>
      </c>
      <c r="B6626" s="242" t="s">
        <v>4066</v>
      </c>
      <c r="C6626" s="242" t="s">
        <v>655</v>
      </c>
      <c r="D6626" s="244">
        <v>0.13</v>
      </c>
    </row>
    <row r="6627" spans="1:4" x14ac:dyDescent="0.25">
      <c r="A6627" s="243">
        <v>95383</v>
      </c>
      <c r="B6627" s="242" t="s">
        <v>4067</v>
      </c>
      <c r="C6627" s="242" t="s">
        <v>655</v>
      </c>
      <c r="D6627" s="244">
        <v>0.11</v>
      </c>
    </row>
    <row r="6628" spans="1:4" x14ac:dyDescent="0.25">
      <c r="A6628" s="243">
        <v>95384</v>
      </c>
      <c r="B6628" s="242" t="s">
        <v>4068</v>
      </c>
      <c r="C6628" s="242" t="s">
        <v>655</v>
      </c>
      <c r="D6628" s="244">
        <v>0.14000000000000001</v>
      </c>
    </row>
    <row r="6629" spans="1:4" x14ac:dyDescent="0.25">
      <c r="A6629" s="243">
        <v>95385</v>
      </c>
      <c r="B6629" s="242" t="s">
        <v>4069</v>
      </c>
      <c r="C6629" s="242" t="s">
        <v>655</v>
      </c>
      <c r="D6629" s="244">
        <v>0.12</v>
      </c>
    </row>
    <row r="6630" spans="1:4" x14ac:dyDescent="0.25">
      <c r="A6630" s="243">
        <v>95386</v>
      </c>
      <c r="B6630" s="242" t="s">
        <v>4070</v>
      </c>
      <c r="C6630" s="242" t="s">
        <v>655</v>
      </c>
      <c r="D6630" s="244">
        <v>0.08</v>
      </c>
    </row>
    <row r="6631" spans="1:4" x14ac:dyDescent="0.25">
      <c r="A6631" s="243">
        <v>95387</v>
      </c>
      <c r="B6631" s="242" t="s">
        <v>4071</v>
      </c>
      <c r="C6631" s="242" t="s">
        <v>655</v>
      </c>
      <c r="D6631" s="244">
        <v>0.13</v>
      </c>
    </row>
    <row r="6632" spans="1:4" x14ac:dyDescent="0.25">
      <c r="A6632" s="243">
        <v>95388</v>
      </c>
      <c r="B6632" s="242" t="s">
        <v>4072</v>
      </c>
      <c r="C6632" s="242" t="s">
        <v>655</v>
      </c>
      <c r="D6632" s="244">
        <v>0.05</v>
      </c>
    </row>
    <row r="6633" spans="1:4" x14ac:dyDescent="0.25">
      <c r="A6633" s="243">
        <v>95389</v>
      </c>
      <c r="B6633" s="242" t="s">
        <v>4073</v>
      </c>
      <c r="C6633" s="242" t="s">
        <v>655</v>
      </c>
      <c r="D6633" s="244">
        <v>0.05</v>
      </c>
    </row>
    <row r="6634" spans="1:4" x14ac:dyDescent="0.25">
      <c r="A6634" s="243">
        <v>95390</v>
      </c>
      <c r="B6634" s="242" t="s">
        <v>4074</v>
      </c>
      <c r="C6634" s="242" t="s">
        <v>655</v>
      </c>
      <c r="D6634" s="244">
        <v>0.04</v>
      </c>
    </row>
    <row r="6635" spans="1:4" x14ac:dyDescent="0.25">
      <c r="A6635" s="243">
        <v>95391</v>
      </c>
      <c r="B6635" s="242" t="s">
        <v>4075</v>
      </c>
      <c r="C6635" s="242" t="s">
        <v>655</v>
      </c>
      <c r="D6635" s="244">
        <v>7.0000000000000007E-2</v>
      </c>
    </row>
    <row r="6636" spans="1:4" x14ac:dyDescent="0.25">
      <c r="A6636" s="243">
        <v>95392</v>
      </c>
      <c r="B6636" s="242" t="s">
        <v>4076</v>
      </c>
      <c r="C6636" s="242" t="s">
        <v>655</v>
      </c>
      <c r="D6636" s="244">
        <v>0.04</v>
      </c>
    </row>
    <row r="6637" spans="1:4" x14ac:dyDescent="0.25">
      <c r="A6637" s="243">
        <v>95393</v>
      </c>
      <c r="B6637" s="242" t="s">
        <v>4077</v>
      </c>
      <c r="C6637" s="242" t="s">
        <v>655</v>
      </c>
      <c r="D6637" s="244">
        <v>0.19</v>
      </c>
    </row>
    <row r="6638" spans="1:4" x14ac:dyDescent="0.25">
      <c r="A6638" s="243">
        <v>95394</v>
      </c>
      <c r="B6638" s="242" t="s">
        <v>4078</v>
      </c>
      <c r="C6638" s="242" t="s">
        <v>655</v>
      </c>
      <c r="D6638" s="244">
        <v>0.33</v>
      </c>
    </row>
    <row r="6639" spans="1:4" x14ac:dyDescent="0.25">
      <c r="A6639" s="243">
        <v>95395</v>
      </c>
      <c r="B6639" s="242" t="s">
        <v>4079</v>
      </c>
      <c r="C6639" s="242" t="s">
        <v>655</v>
      </c>
      <c r="D6639" s="244">
        <v>0.48</v>
      </c>
    </row>
    <row r="6640" spans="1:4" x14ac:dyDescent="0.25">
      <c r="A6640" s="243">
        <v>95396</v>
      </c>
      <c r="B6640" s="242" t="s">
        <v>4080</v>
      </c>
      <c r="C6640" s="242" t="s">
        <v>655</v>
      </c>
      <c r="D6640" s="244">
        <v>0.63</v>
      </c>
    </row>
    <row r="6641" spans="1:4" x14ac:dyDescent="0.25">
      <c r="A6641" s="243">
        <v>95397</v>
      </c>
      <c r="B6641" s="242" t="s">
        <v>4081</v>
      </c>
      <c r="C6641" s="242" t="s">
        <v>655</v>
      </c>
      <c r="D6641" s="244">
        <v>0.06</v>
      </c>
    </row>
    <row r="6642" spans="1:4" x14ac:dyDescent="0.25">
      <c r="A6642" s="243">
        <v>95398</v>
      </c>
      <c r="B6642" s="242" t="s">
        <v>4082</v>
      </c>
      <c r="C6642" s="242" t="s">
        <v>655</v>
      </c>
      <c r="D6642" s="244">
        <v>0.03</v>
      </c>
    </row>
    <row r="6643" spans="1:4" x14ac:dyDescent="0.25">
      <c r="A6643" s="243">
        <v>95399</v>
      </c>
      <c r="B6643" s="242" t="s">
        <v>4083</v>
      </c>
      <c r="C6643" s="242" t="s">
        <v>655</v>
      </c>
      <c r="D6643" s="244">
        <v>0.05</v>
      </c>
    </row>
    <row r="6644" spans="1:4" x14ac:dyDescent="0.25">
      <c r="A6644" s="243">
        <v>95400</v>
      </c>
      <c r="B6644" s="242" t="s">
        <v>4084</v>
      </c>
      <c r="C6644" s="242" t="s">
        <v>655</v>
      </c>
      <c r="D6644" s="244">
        <v>0.06</v>
      </c>
    </row>
    <row r="6645" spans="1:4" x14ac:dyDescent="0.25">
      <c r="A6645" s="243">
        <v>95401</v>
      </c>
      <c r="B6645" s="242" t="s">
        <v>4085</v>
      </c>
      <c r="C6645" s="242" t="s">
        <v>655</v>
      </c>
      <c r="D6645" s="244">
        <v>0.27</v>
      </c>
    </row>
    <row r="6646" spans="1:4" x14ac:dyDescent="0.25">
      <c r="A6646" s="243">
        <v>95402</v>
      </c>
      <c r="B6646" s="242" t="s">
        <v>4086</v>
      </c>
      <c r="C6646" s="242" t="s">
        <v>655</v>
      </c>
      <c r="D6646" s="244">
        <v>0.82</v>
      </c>
    </row>
    <row r="6647" spans="1:4" x14ac:dyDescent="0.25">
      <c r="A6647" s="243">
        <v>95403</v>
      </c>
      <c r="B6647" s="242" t="s">
        <v>4087</v>
      </c>
      <c r="C6647" s="242" t="s">
        <v>655</v>
      </c>
      <c r="D6647" s="244">
        <v>0.93</v>
      </c>
    </row>
    <row r="6648" spans="1:4" x14ac:dyDescent="0.25">
      <c r="A6648" s="243">
        <v>95404</v>
      </c>
      <c r="B6648" s="242" t="s">
        <v>4088</v>
      </c>
      <c r="C6648" s="242" t="s">
        <v>655</v>
      </c>
      <c r="D6648" s="244">
        <v>1.27</v>
      </c>
    </row>
    <row r="6649" spans="1:4" x14ac:dyDescent="0.25">
      <c r="A6649" s="243">
        <v>95405</v>
      </c>
      <c r="B6649" s="242" t="s">
        <v>4089</v>
      </c>
      <c r="C6649" s="242" t="s">
        <v>655</v>
      </c>
      <c r="D6649" s="244">
        <v>0.41</v>
      </c>
    </row>
    <row r="6650" spans="1:4" x14ac:dyDescent="0.25">
      <c r="A6650" s="243">
        <v>95406</v>
      </c>
      <c r="B6650" s="242" t="s">
        <v>4090</v>
      </c>
      <c r="C6650" s="242" t="s">
        <v>655</v>
      </c>
      <c r="D6650" s="244">
        <v>0.08</v>
      </c>
    </row>
    <row r="6651" spans="1:4" x14ac:dyDescent="0.25">
      <c r="A6651" s="243">
        <v>95407</v>
      </c>
      <c r="B6651" s="242" t="s">
        <v>4091</v>
      </c>
      <c r="C6651" s="242" t="s">
        <v>655</v>
      </c>
      <c r="D6651" s="244">
        <v>1.81</v>
      </c>
    </row>
    <row r="6652" spans="1:4" x14ac:dyDescent="0.25">
      <c r="A6652" s="243">
        <v>95408</v>
      </c>
      <c r="B6652" s="242" t="s">
        <v>4092</v>
      </c>
      <c r="C6652" s="242" t="s">
        <v>3990</v>
      </c>
      <c r="D6652" s="244">
        <v>5.57</v>
      </c>
    </row>
    <row r="6653" spans="1:4" x14ac:dyDescent="0.25">
      <c r="A6653" s="243">
        <v>95409</v>
      </c>
      <c r="B6653" s="242" t="s">
        <v>4093</v>
      </c>
      <c r="C6653" s="242" t="s">
        <v>3990</v>
      </c>
      <c r="D6653" s="244">
        <v>10.54</v>
      </c>
    </row>
    <row r="6654" spans="1:4" x14ac:dyDescent="0.25">
      <c r="A6654" s="243">
        <v>95410</v>
      </c>
      <c r="B6654" s="242" t="s">
        <v>4094</v>
      </c>
      <c r="C6654" s="242" t="s">
        <v>3990</v>
      </c>
      <c r="D6654" s="244">
        <v>7.95</v>
      </c>
    </row>
    <row r="6655" spans="1:4" x14ac:dyDescent="0.25">
      <c r="A6655" s="243">
        <v>95411</v>
      </c>
      <c r="B6655" s="242" t="s">
        <v>4095</v>
      </c>
      <c r="C6655" s="242" t="s">
        <v>3990</v>
      </c>
      <c r="D6655" s="244">
        <v>8.43</v>
      </c>
    </row>
    <row r="6656" spans="1:4" x14ac:dyDescent="0.25">
      <c r="A6656" s="243">
        <v>95412</v>
      </c>
      <c r="B6656" s="242" t="s">
        <v>4096</v>
      </c>
      <c r="C6656" s="242" t="s">
        <v>3990</v>
      </c>
      <c r="D6656" s="244">
        <v>8.42</v>
      </c>
    </row>
    <row r="6657" spans="1:4" x14ac:dyDescent="0.25">
      <c r="A6657" s="243">
        <v>95413</v>
      </c>
      <c r="B6657" s="242" t="s">
        <v>4097</v>
      </c>
      <c r="C6657" s="242" t="s">
        <v>3990</v>
      </c>
      <c r="D6657" s="244">
        <v>6.77</v>
      </c>
    </row>
    <row r="6658" spans="1:4" x14ac:dyDescent="0.25">
      <c r="A6658" s="243">
        <v>95414</v>
      </c>
      <c r="B6658" s="242" t="s">
        <v>4098</v>
      </c>
      <c r="C6658" s="242" t="s">
        <v>3990</v>
      </c>
      <c r="D6658" s="244">
        <v>27.01</v>
      </c>
    </row>
    <row r="6659" spans="1:4" x14ac:dyDescent="0.25">
      <c r="A6659" s="243">
        <v>95415</v>
      </c>
      <c r="B6659" s="242" t="s">
        <v>4099</v>
      </c>
      <c r="C6659" s="242" t="s">
        <v>3990</v>
      </c>
      <c r="D6659" s="244">
        <v>112.16</v>
      </c>
    </row>
    <row r="6660" spans="1:4" x14ac:dyDescent="0.25">
      <c r="A6660" s="243">
        <v>95416</v>
      </c>
      <c r="B6660" s="242" t="s">
        <v>4100</v>
      </c>
      <c r="C6660" s="242" t="s">
        <v>3990</v>
      </c>
      <c r="D6660" s="244">
        <v>5.46</v>
      </c>
    </row>
    <row r="6661" spans="1:4" x14ac:dyDescent="0.25">
      <c r="A6661" s="243">
        <v>95417</v>
      </c>
      <c r="B6661" s="242" t="s">
        <v>4101</v>
      </c>
      <c r="C6661" s="242" t="s">
        <v>3990</v>
      </c>
      <c r="D6661" s="244">
        <v>127.66</v>
      </c>
    </row>
    <row r="6662" spans="1:4" x14ac:dyDescent="0.25">
      <c r="A6662" s="243">
        <v>95418</v>
      </c>
      <c r="B6662" s="242" t="s">
        <v>4102</v>
      </c>
      <c r="C6662" s="242" t="s">
        <v>3990</v>
      </c>
      <c r="D6662" s="244">
        <v>174.51</v>
      </c>
    </row>
    <row r="6663" spans="1:4" x14ac:dyDescent="0.25">
      <c r="A6663" s="243">
        <v>95419</v>
      </c>
      <c r="B6663" s="242" t="s">
        <v>4103</v>
      </c>
      <c r="C6663" s="242" t="s">
        <v>3990</v>
      </c>
      <c r="D6663" s="244">
        <v>46.95</v>
      </c>
    </row>
    <row r="6664" spans="1:4" x14ac:dyDescent="0.25">
      <c r="A6664" s="243">
        <v>95420</v>
      </c>
      <c r="B6664" s="242" t="s">
        <v>4104</v>
      </c>
      <c r="C6664" s="242" t="s">
        <v>3990</v>
      </c>
      <c r="D6664" s="244">
        <v>66.69</v>
      </c>
    </row>
    <row r="6665" spans="1:4" x14ac:dyDescent="0.25">
      <c r="A6665" s="243">
        <v>95421</v>
      </c>
      <c r="B6665" s="242" t="s">
        <v>4105</v>
      </c>
      <c r="C6665" s="242" t="s">
        <v>3990</v>
      </c>
      <c r="D6665" s="244">
        <v>88.17</v>
      </c>
    </row>
    <row r="6666" spans="1:4" x14ac:dyDescent="0.25">
      <c r="A6666" s="243">
        <v>95422</v>
      </c>
      <c r="B6666" s="242" t="s">
        <v>4106</v>
      </c>
      <c r="C6666" s="242" t="s">
        <v>3990</v>
      </c>
      <c r="D6666" s="244">
        <v>37.56</v>
      </c>
    </row>
    <row r="6667" spans="1:4" x14ac:dyDescent="0.25">
      <c r="A6667" s="243">
        <v>95423</v>
      </c>
      <c r="B6667" s="242" t="s">
        <v>4107</v>
      </c>
      <c r="C6667" s="242" t="s">
        <v>3990</v>
      </c>
      <c r="D6667" s="244">
        <v>57.01</v>
      </c>
    </row>
    <row r="6668" spans="1:4" x14ac:dyDescent="0.25">
      <c r="A6668" s="243">
        <v>95424</v>
      </c>
      <c r="B6668" s="242" t="s">
        <v>4108</v>
      </c>
      <c r="C6668" s="242" t="s">
        <v>3990</v>
      </c>
      <c r="D6668" s="244">
        <v>11.13</v>
      </c>
    </row>
    <row r="6669" spans="1:4" x14ac:dyDescent="0.25">
      <c r="A6669" s="243">
        <v>100288</v>
      </c>
      <c r="B6669" s="242" t="s">
        <v>12918</v>
      </c>
      <c r="C6669" s="242" t="s">
        <v>655</v>
      </c>
      <c r="D6669" s="244">
        <v>0.03</v>
      </c>
    </row>
    <row r="6670" spans="1:4" x14ac:dyDescent="0.25">
      <c r="A6670" s="243">
        <v>100289</v>
      </c>
      <c r="B6670" s="242" t="s">
        <v>12919</v>
      </c>
      <c r="C6670" s="242" t="s">
        <v>655</v>
      </c>
      <c r="D6670" s="244">
        <v>14.32</v>
      </c>
    </row>
    <row r="6671" spans="1:4" x14ac:dyDescent="0.25">
      <c r="A6671" s="243">
        <v>100290</v>
      </c>
      <c r="B6671" s="242" t="s">
        <v>12920</v>
      </c>
      <c r="C6671" s="242" t="s">
        <v>655</v>
      </c>
      <c r="D6671" s="244">
        <v>0.03</v>
      </c>
    </row>
    <row r="6672" spans="1:4" x14ac:dyDescent="0.25">
      <c r="A6672" s="243">
        <v>100291</v>
      </c>
      <c r="B6672" s="242" t="s">
        <v>12921</v>
      </c>
      <c r="C6672" s="242" t="s">
        <v>655</v>
      </c>
      <c r="D6672" s="244">
        <v>0.1</v>
      </c>
    </row>
    <row r="6673" spans="1:4" x14ac:dyDescent="0.25">
      <c r="A6673" s="243">
        <v>100292</v>
      </c>
      <c r="B6673" s="242" t="s">
        <v>12922</v>
      </c>
      <c r="C6673" s="242" t="s">
        <v>655</v>
      </c>
      <c r="D6673" s="244">
        <v>0.41</v>
      </c>
    </row>
    <row r="6674" spans="1:4" x14ac:dyDescent="0.25">
      <c r="A6674" s="243">
        <v>100293</v>
      </c>
      <c r="B6674" s="242" t="s">
        <v>12923</v>
      </c>
      <c r="C6674" s="242" t="s">
        <v>655</v>
      </c>
      <c r="D6674" s="244">
        <v>0.1</v>
      </c>
    </row>
    <row r="6675" spans="1:4" x14ac:dyDescent="0.25">
      <c r="A6675" s="243">
        <v>100294</v>
      </c>
      <c r="B6675" s="242" t="s">
        <v>12924</v>
      </c>
      <c r="C6675" s="242" t="s">
        <v>655</v>
      </c>
      <c r="D6675" s="244">
        <v>0.19</v>
      </c>
    </row>
    <row r="6676" spans="1:4" x14ac:dyDescent="0.25">
      <c r="A6676" s="243">
        <v>100295</v>
      </c>
      <c r="B6676" s="242" t="s">
        <v>12925</v>
      </c>
      <c r="C6676" s="242" t="s">
        <v>655</v>
      </c>
      <c r="D6676" s="244">
        <v>0.3</v>
      </c>
    </row>
    <row r="6677" spans="1:4" x14ac:dyDescent="0.25">
      <c r="A6677" s="243">
        <v>100296</v>
      </c>
      <c r="B6677" s="242" t="s">
        <v>12926</v>
      </c>
      <c r="C6677" s="242" t="s">
        <v>655</v>
      </c>
      <c r="D6677" s="244">
        <v>0.65</v>
      </c>
    </row>
    <row r="6678" spans="1:4" x14ac:dyDescent="0.25">
      <c r="A6678" s="243">
        <v>100297</v>
      </c>
      <c r="B6678" s="242" t="s">
        <v>12927</v>
      </c>
      <c r="C6678" s="242" t="s">
        <v>655</v>
      </c>
      <c r="D6678" s="244">
        <v>0.73</v>
      </c>
    </row>
    <row r="6679" spans="1:4" x14ac:dyDescent="0.25">
      <c r="A6679" s="243">
        <v>100298</v>
      </c>
      <c r="B6679" s="242" t="s">
        <v>12928</v>
      </c>
      <c r="C6679" s="242" t="s">
        <v>655</v>
      </c>
      <c r="D6679" s="244">
        <v>0.3</v>
      </c>
    </row>
    <row r="6680" spans="1:4" x14ac:dyDescent="0.25">
      <c r="A6680" s="243">
        <v>100299</v>
      </c>
      <c r="B6680" s="242" t="s">
        <v>12929</v>
      </c>
      <c r="C6680" s="242" t="s">
        <v>655</v>
      </c>
      <c r="D6680" s="244">
        <v>0.26</v>
      </c>
    </row>
    <row r="6681" spans="1:4" x14ac:dyDescent="0.25">
      <c r="A6681" s="243">
        <v>100300</v>
      </c>
      <c r="B6681" s="242" t="s">
        <v>12930</v>
      </c>
      <c r="C6681" s="242" t="s">
        <v>655</v>
      </c>
      <c r="D6681" s="244">
        <v>11.72</v>
      </c>
    </row>
    <row r="6682" spans="1:4" x14ac:dyDescent="0.25">
      <c r="A6682" s="243">
        <v>100301</v>
      </c>
      <c r="B6682" s="242" t="s">
        <v>12931</v>
      </c>
      <c r="C6682" s="242" t="s">
        <v>655</v>
      </c>
      <c r="D6682" s="244">
        <v>14.83</v>
      </c>
    </row>
    <row r="6683" spans="1:4" x14ac:dyDescent="0.25">
      <c r="A6683" s="243">
        <v>100302</v>
      </c>
      <c r="B6683" s="242" t="s">
        <v>12932</v>
      </c>
      <c r="C6683" s="242" t="s">
        <v>655</v>
      </c>
      <c r="D6683" s="244">
        <v>116.16</v>
      </c>
    </row>
    <row r="6684" spans="1:4" x14ac:dyDescent="0.25">
      <c r="A6684" s="243">
        <v>100303</v>
      </c>
      <c r="B6684" s="242" t="s">
        <v>12933</v>
      </c>
      <c r="C6684" s="242" t="s">
        <v>655</v>
      </c>
      <c r="D6684" s="244">
        <v>13.86</v>
      </c>
    </row>
    <row r="6685" spans="1:4" x14ac:dyDescent="0.25">
      <c r="A6685" s="243">
        <v>100304</v>
      </c>
      <c r="B6685" s="242" t="s">
        <v>12934</v>
      </c>
      <c r="C6685" s="242" t="s">
        <v>655</v>
      </c>
      <c r="D6685" s="244">
        <v>55.76</v>
      </c>
    </row>
    <row r="6686" spans="1:4" x14ac:dyDescent="0.25">
      <c r="A6686" s="243">
        <v>100305</v>
      </c>
      <c r="B6686" s="242" t="s">
        <v>12935</v>
      </c>
      <c r="C6686" s="242" t="s">
        <v>655</v>
      </c>
      <c r="D6686" s="244">
        <v>81.12</v>
      </c>
    </row>
    <row r="6687" spans="1:4" x14ac:dyDescent="0.25">
      <c r="A6687" s="243">
        <v>100306</v>
      </c>
      <c r="B6687" s="242" t="s">
        <v>12936</v>
      </c>
      <c r="C6687" s="242" t="s">
        <v>655</v>
      </c>
      <c r="D6687" s="244">
        <v>91.35</v>
      </c>
    </row>
    <row r="6688" spans="1:4" x14ac:dyDescent="0.25">
      <c r="A6688" s="243">
        <v>100307</v>
      </c>
      <c r="B6688" s="242" t="s">
        <v>12937</v>
      </c>
      <c r="C6688" s="242" t="s">
        <v>655</v>
      </c>
      <c r="D6688" s="244">
        <v>17.899999999999999</v>
      </c>
    </row>
    <row r="6689" spans="1:4" x14ac:dyDescent="0.25">
      <c r="A6689" s="243">
        <v>100308</v>
      </c>
      <c r="B6689" s="242" t="s">
        <v>12938</v>
      </c>
      <c r="C6689" s="242" t="s">
        <v>655</v>
      </c>
      <c r="D6689" s="244">
        <v>19.649999999999999</v>
      </c>
    </row>
    <row r="6690" spans="1:4" x14ac:dyDescent="0.25">
      <c r="A6690" s="243">
        <v>100309</v>
      </c>
      <c r="B6690" s="242" t="s">
        <v>12939</v>
      </c>
      <c r="C6690" s="242" t="s">
        <v>655</v>
      </c>
      <c r="D6690" s="244">
        <v>22.19</v>
      </c>
    </row>
    <row r="6691" spans="1:4" x14ac:dyDescent="0.25">
      <c r="A6691" s="243">
        <v>100310</v>
      </c>
      <c r="B6691" s="242" t="s">
        <v>12940</v>
      </c>
      <c r="C6691" s="242" t="s">
        <v>3990</v>
      </c>
      <c r="D6691" s="244">
        <v>5.19</v>
      </c>
    </row>
    <row r="6692" spans="1:4" x14ac:dyDescent="0.25">
      <c r="A6692" s="243">
        <v>100311</v>
      </c>
      <c r="B6692" s="242" t="s">
        <v>12941</v>
      </c>
      <c r="C6692" s="242" t="s">
        <v>3990</v>
      </c>
      <c r="D6692" s="244">
        <v>56.83</v>
      </c>
    </row>
    <row r="6693" spans="1:4" x14ac:dyDescent="0.25">
      <c r="A6693" s="243">
        <v>100312</v>
      </c>
      <c r="B6693" s="242" t="s">
        <v>12942</v>
      </c>
      <c r="C6693" s="242" t="s">
        <v>3990</v>
      </c>
      <c r="D6693" s="244">
        <v>69.39</v>
      </c>
    </row>
    <row r="6694" spans="1:4" x14ac:dyDescent="0.25">
      <c r="A6694" s="243">
        <v>100313</v>
      </c>
      <c r="B6694" s="242" t="s">
        <v>12943</v>
      </c>
      <c r="C6694" s="242" t="s">
        <v>3990</v>
      </c>
      <c r="D6694" s="244">
        <v>88.51</v>
      </c>
    </row>
    <row r="6695" spans="1:4" x14ac:dyDescent="0.25">
      <c r="A6695" s="243">
        <v>100314</v>
      </c>
      <c r="B6695" s="242" t="s">
        <v>12944</v>
      </c>
      <c r="C6695" s="242" t="s">
        <v>3990</v>
      </c>
      <c r="D6695" s="244">
        <v>99.85</v>
      </c>
    </row>
    <row r="6696" spans="1:4" x14ac:dyDescent="0.25">
      <c r="A6696" s="243">
        <v>100315</v>
      </c>
      <c r="B6696" s="242" t="s">
        <v>12945</v>
      </c>
      <c r="C6696" s="242" t="s">
        <v>3990</v>
      </c>
      <c r="D6696" s="244">
        <v>35.97</v>
      </c>
    </row>
    <row r="6697" spans="1:4" x14ac:dyDescent="0.25">
      <c r="A6697" s="243">
        <v>100316</v>
      </c>
      <c r="B6697" s="242" t="s">
        <v>12930</v>
      </c>
      <c r="C6697" s="242" t="s">
        <v>3990</v>
      </c>
      <c r="D6697" s="245">
        <v>2091.6799999999998</v>
      </c>
    </row>
    <row r="6698" spans="1:4" x14ac:dyDescent="0.25">
      <c r="A6698" s="243">
        <v>100317</v>
      </c>
      <c r="B6698" s="242" t="s">
        <v>12946</v>
      </c>
      <c r="C6698" s="242" t="s">
        <v>3990</v>
      </c>
      <c r="D6698" s="245">
        <v>20575.43</v>
      </c>
    </row>
    <row r="6699" spans="1:4" x14ac:dyDescent="0.25">
      <c r="A6699" s="243">
        <v>100318</v>
      </c>
      <c r="B6699" s="242" t="s">
        <v>12934</v>
      </c>
      <c r="C6699" s="242" t="s">
        <v>3990</v>
      </c>
      <c r="D6699" s="245">
        <v>9926.82</v>
      </c>
    </row>
    <row r="6700" spans="1:4" x14ac:dyDescent="0.25">
      <c r="A6700" s="243">
        <v>100319</v>
      </c>
      <c r="B6700" s="242" t="s">
        <v>12935</v>
      </c>
      <c r="C6700" s="242" t="s">
        <v>3990</v>
      </c>
      <c r="D6700" s="245">
        <v>14357.51</v>
      </c>
    </row>
    <row r="6701" spans="1:4" x14ac:dyDescent="0.25">
      <c r="A6701" s="243">
        <v>100320</v>
      </c>
      <c r="B6701" s="242" t="s">
        <v>12936</v>
      </c>
      <c r="C6701" s="242" t="s">
        <v>3990</v>
      </c>
      <c r="D6701" s="245">
        <v>16169.94</v>
      </c>
    </row>
    <row r="6702" spans="1:4" x14ac:dyDescent="0.25">
      <c r="A6702" s="243">
        <v>100321</v>
      </c>
      <c r="B6702" s="242" t="s">
        <v>12939</v>
      </c>
      <c r="C6702" s="242" t="s">
        <v>3990</v>
      </c>
      <c r="D6702" s="245">
        <v>3938.02</v>
      </c>
    </row>
    <row r="6703" spans="1:4" x14ac:dyDescent="0.25">
      <c r="A6703" s="243">
        <v>100533</v>
      </c>
      <c r="B6703" s="242" t="s">
        <v>12947</v>
      </c>
      <c r="C6703" s="242" t="s">
        <v>655</v>
      </c>
      <c r="D6703" s="244">
        <v>14.37</v>
      </c>
    </row>
    <row r="6704" spans="1:4" x14ac:dyDescent="0.25">
      <c r="A6704" s="243">
        <v>100534</v>
      </c>
      <c r="B6704" s="242" t="s">
        <v>12947</v>
      </c>
      <c r="C6704" s="242" t="s">
        <v>3990</v>
      </c>
      <c r="D6704" s="245">
        <v>2563.42</v>
      </c>
    </row>
    <row r="6705" spans="1:4" x14ac:dyDescent="0.25">
      <c r="A6705" s="243">
        <v>100535</v>
      </c>
      <c r="B6705" s="242" t="s">
        <v>12948</v>
      </c>
      <c r="C6705" s="242" t="s">
        <v>655</v>
      </c>
      <c r="D6705" s="244">
        <v>0.16</v>
      </c>
    </row>
    <row r="6706" spans="1:4" x14ac:dyDescent="0.25">
      <c r="A6706" s="243">
        <v>100536</v>
      </c>
      <c r="B6706" s="242" t="s">
        <v>12949</v>
      </c>
      <c r="C6706" s="242" t="s">
        <v>3990</v>
      </c>
      <c r="D6706" s="244">
        <v>22.63</v>
      </c>
    </row>
    <row r="6707" spans="1:4" x14ac:dyDescent="0.25">
      <c r="A6707" s="243">
        <v>101284</v>
      </c>
      <c r="B6707" s="242" t="s">
        <v>12950</v>
      </c>
      <c r="C6707" s="242" t="s">
        <v>655</v>
      </c>
      <c r="D6707" s="244">
        <v>1</v>
      </c>
    </row>
    <row r="6708" spans="1:4" x14ac:dyDescent="0.25">
      <c r="A6708" s="243">
        <v>101285</v>
      </c>
      <c r="B6708" s="242" t="s">
        <v>12951</v>
      </c>
      <c r="C6708" s="242" t="s">
        <v>655</v>
      </c>
      <c r="D6708" s="244">
        <v>0.26</v>
      </c>
    </row>
    <row r="6709" spans="1:4" x14ac:dyDescent="0.25">
      <c r="A6709" s="243">
        <v>101286</v>
      </c>
      <c r="B6709" s="242" t="s">
        <v>12952</v>
      </c>
      <c r="C6709" s="242" t="s">
        <v>3990</v>
      </c>
      <c r="D6709" s="244">
        <v>10.63</v>
      </c>
    </row>
    <row r="6710" spans="1:4" x14ac:dyDescent="0.25">
      <c r="A6710" s="243">
        <v>101287</v>
      </c>
      <c r="B6710" s="242" t="s">
        <v>12953</v>
      </c>
      <c r="C6710" s="242" t="s">
        <v>3990</v>
      </c>
      <c r="D6710" s="244">
        <v>35.9</v>
      </c>
    </row>
    <row r="6711" spans="1:4" x14ac:dyDescent="0.25">
      <c r="A6711" s="243">
        <v>101288</v>
      </c>
      <c r="B6711" s="242" t="s">
        <v>12954</v>
      </c>
      <c r="C6711" s="242" t="s">
        <v>3990</v>
      </c>
      <c r="D6711" s="244">
        <v>8.15</v>
      </c>
    </row>
    <row r="6712" spans="1:4" x14ac:dyDescent="0.25">
      <c r="A6712" s="243">
        <v>101289</v>
      </c>
      <c r="B6712" s="242" t="s">
        <v>12955</v>
      </c>
      <c r="C6712" s="242" t="s">
        <v>3990</v>
      </c>
      <c r="D6712" s="244">
        <v>11</v>
      </c>
    </row>
    <row r="6713" spans="1:4" x14ac:dyDescent="0.25">
      <c r="A6713" s="243">
        <v>101290</v>
      </c>
      <c r="B6713" s="242" t="s">
        <v>12956</v>
      </c>
      <c r="C6713" s="242" t="s">
        <v>3990</v>
      </c>
      <c r="D6713" s="244">
        <v>14.15</v>
      </c>
    </row>
    <row r="6714" spans="1:4" x14ac:dyDescent="0.25">
      <c r="A6714" s="243">
        <v>101291</v>
      </c>
      <c r="B6714" s="242" t="s">
        <v>12957</v>
      </c>
      <c r="C6714" s="242" t="s">
        <v>3990</v>
      </c>
      <c r="D6714" s="244">
        <v>11.41</v>
      </c>
    </row>
    <row r="6715" spans="1:4" x14ac:dyDescent="0.25">
      <c r="A6715" s="243">
        <v>101292</v>
      </c>
      <c r="B6715" s="242" t="s">
        <v>12958</v>
      </c>
      <c r="C6715" s="242" t="s">
        <v>3990</v>
      </c>
      <c r="D6715" s="244">
        <v>14.73</v>
      </c>
    </row>
    <row r="6716" spans="1:4" x14ac:dyDescent="0.25">
      <c r="A6716" s="243">
        <v>101293</v>
      </c>
      <c r="B6716" s="242" t="s">
        <v>12959</v>
      </c>
      <c r="C6716" s="242" t="s">
        <v>3990</v>
      </c>
      <c r="D6716" s="244">
        <v>15.25</v>
      </c>
    </row>
    <row r="6717" spans="1:4" x14ac:dyDescent="0.25">
      <c r="A6717" s="243">
        <v>101294</v>
      </c>
      <c r="B6717" s="242" t="s">
        <v>12960</v>
      </c>
      <c r="C6717" s="242" t="s">
        <v>3990</v>
      </c>
      <c r="D6717" s="244">
        <v>17.03</v>
      </c>
    </row>
    <row r="6718" spans="1:4" x14ac:dyDescent="0.25">
      <c r="A6718" s="243">
        <v>101295</v>
      </c>
      <c r="B6718" s="242" t="s">
        <v>12961</v>
      </c>
      <c r="C6718" s="242" t="s">
        <v>3990</v>
      </c>
      <c r="D6718" s="244">
        <v>14.29</v>
      </c>
    </row>
    <row r="6719" spans="1:4" x14ac:dyDescent="0.25">
      <c r="A6719" s="243">
        <v>101296</v>
      </c>
      <c r="B6719" s="242" t="s">
        <v>12962</v>
      </c>
      <c r="C6719" s="242" t="s">
        <v>3990</v>
      </c>
      <c r="D6719" s="244">
        <v>17.38</v>
      </c>
    </row>
    <row r="6720" spans="1:4" x14ac:dyDescent="0.25">
      <c r="A6720" s="243">
        <v>101297</v>
      </c>
      <c r="B6720" s="242" t="s">
        <v>12963</v>
      </c>
      <c r="C6720" s="242" t="s">
        <v>3990</v>
      </c>
      <c r="D6720" s="244">
        <v>15.27</v>
      </c>
    </row>
    <row r="6721" spans="1:4" x14ac:dyDescent="0.25">
      <c r="A6721" s="243">
        <v>101298</v>
      </c>
      <c r="B6721" s="242" t="s">
        <v>12964</v>
      </c>
      <c r="C6721" s="242" t="s">
        <v>3990</v>
      </c>
      <c r="D6721" s="244">
        <v>9.8800000000000008</v>
      </c>
    </row>
    <row r="6722" spans="1:4" x14ac:dyDescent="0.25">
      <c r="A6722" s="243">
        <v>101299</v>
      </c>
      <c r="B6722" s="242" t="s">
        <v>12965</v>
      </c>
      <c r="C6722" s="242" t="s">
        <v>3990</v>
      </c>
      <c r="D6722" s="244">
        <v>14.56</v>
      </c>
    </row>
    <row r="6723" spans="1:4" x14ac:dyDescent="0.25">
      <c r="A6723" s="243">
        <v>101300</v>
      </c>
      <c r="B6723" s="242" t="s">
        <v>12966</v>
      </c>
      <c r="C6723" s="242" t="s">
        <v>3990</v>
      </c>
      <c r="D6723" s="244">
        <v>12.22</v>
      </c>
    </row>
    <row r="6724" spans="1:4" x14ac:dyDescent="0.25">
      <c r="A6724" s="243">
        <v>101301</v>
      </c>
      <c r="B6724" s="242" t="s">
        <v>12967</v>
      </c>
      <c r="C6724" s="242" t="s">
        <v>3990</v>
      </c>
      <c r="D6724" s="244">
        <v>4.54</v>
      </c>
    </row>
    <row r="6725" spans="1:4" x14ac:dyDescent="0.25">
      <c r="A6725" s="243">
        <v>101302</v>
      </c>
      <c r="B6725" s="242" t="s">
        <v>12968</v>
      </c>
      <c r="C6725" s="242" t="s">
        <v>3990</v>
      </c>
      <c r="D6725" s="244">
        <v>16.45</v>
      </c>
    </row>
    <row r="6726" spans="1:4" x14ac:dyDescent="0.25">
      <c r="A6726" s="243">
        <v>101303</v>
      </c>
      <c r="B6726" s="242" t="s">
        <v>12969</v>
      </c>
      <c r="C6726" s="242" t="s">
        <v>3990</v>
      </c>
      <c r="D6726" s="244">
        <v>41.3</v>
      </c>
    </row>
    <row r="6727" spans="1:4" x14ac:dyDescent="0.25">
      <c r="A6727" s="243">
        <v>101304</v>
      </c>
      <c r="B6727" s="242" t="s">
        <v>12970</v>
      </c>
      <c r="C6727" s="242" t="s">
        <v>3990</v>
      </c>
      <c r="D6727" s="244">
        <v>19.600000000000001</v>
      </c>
    </row>
    <row r="6728" spans="1:4" x14ac:dyDescent="0.25">
      <c r="A6728" s="243">
        <v>101305</v>
      </c>
      <c r="B6728" s="242" t="s">
        <v>12971</v>
      </c>
      <c r="C6728" s="242" t="s">
        <v>3990</v>
      </c>
      <c r="D6728" s="244">
        <v>16.87</v>
      </c>
    </row>
    <row r="6729" spans="1:4" x14ac:dyDescent="0.25">
      <c r="A6729" s="243">
        <v>101307</v>
      </c>
      <c r="B6729" s="242" t="s">
        <v>12972</v>
      </c>
      <c r="C6729" s="242" t="s">
        <v>3990</v>
      </c>
      <c r="D6729" s="244">
        <v>15.08</v>
      </c>
    </row>
    <row r="6730" spans="1:4" x14ac:dyDescent="0.25">
      <c r="A6730" s="243">
        <v>101308</v>
      </c>
      <c r="B6730" s="242" t="s">
        <v>12973</v>
      </c>
      <c r="C6730" s="242" t="s">
        <v>3990</v>
      </c>
      <c r="D6730" s="244">
        <v>10.8</v>
      </c>
    </row>
    <row r="6731" spans="1:4" x14ac:dyDescent="0.25">
      <c r="A6731" s="243">
        <v>101309</v>
      </c>
      <c r="B6731" s="242" t="s">
        <v>12974</v>
      </c>
      <c r="C6731" s="242" t="s">
        <v>3990</v>
      </c>
      <c r="D6731" s="244">
        <v>15.44</v>
      </c>
    </row>
    <row r="6732" spans="1:4" x14ac:dyDescent="0.25">
      <c r="A6732" s="243">
        <v>101310</v>
      </c>
      <c r="B6732" s="242" t="s">
        <v>12975</v>
      </c>
      <c r="C6732" s="242" t="s">
        <v>3990</v>
      </c>
      <c r="D6732" s="244">
        <v>21.41</v>
      </c>
    </row>
    <row r="6733" spans="1:4" x14ac:dyDescent="0.25">
      <c r="A6733" s="243">
        <v>101311</v>
      </c>
      <c r="B6733" s="242" t="s">
        <v>12976</v>
      </c>
      <c r="C6733" s="242" t="s">
        <v>3990</v>
      </c>
      <c r="D6733" s="244">
        <v>15.25</v>
      </c>
    </row>
    <row r="6734" spans="1:4" x14ac:dyDescent="0.25">
      <c r="A6734" s="243">
        <v>101312</v>
      </c>
      <c r="B6734" s="242" t="s">
        <v>12977</v>
      </c>
      <c r="C6734" s="242" t="s">
        <v>3990</v>
      </c>
      <c r="D6734" s="244">
        <v>9.3800000000000008</v>
      </c>
    </row>
    <row r="6735" spans="1:4" x14ac:dyDescent="0.25">
      <c r="A6735" s="243">
        <v>101313</v>
      </c>
      <c r="B6735" s="242" t="s">
        <v>12978</v>
      </c>
      <c r="C6735" s="242" t="s">
        <v>3990</v>
      </c>
      <c r="D6735" s="244">
        <v>51.04</v>
      </c>
    </row>
    <row r="6736" spans="1:4" x14ac:dyDescent="0.25">
      <c r="A6736" s="243">
        <v>101314</v>
      </c>
      <c r="B6736" s="242" t="s">
        <v>12979</v>
      </c>
      <c r="C6736" s="242" t="s">
        <v>3990</v>
      </c>
      <c r="D6736" s="244">
        <v>51.04</v>
      </c>
    </row>
    <row r="6737" spans="1:4" x14ac:dyDescent="0.25">
      <c r="A6737" s="243">
        <v>101315</v>
      </c>
      <c r="B6737" s="242" t="s">
        <v>12980</v>
      </c>
      <c r="C6737" s="242" t="s">
        <v>3990</v>
      </c>
      <c r="D6737" s="244">
        <v>42.75</v>
      </c>
    </row>
    <row r="6738" spans="1:4" x14ac:dyDescent="0.25">
      <c r="A6738" s="243">
        <v>101316</v>
      </c>
      <c r="B6738" s="242" t="s">
        <v>12981</v>
      </c>
      <c r="C6738" s="242" t="s">
        <v>3990</v>
      </c>
      <c r="D6738" s="244">
        <v>24.52</v>
      </c>
    </row>
    <row r="6739" spans="1:4" x14ac:dyDescent="0.25">
      <c r="A6739" s="243">
        <v>101317</v>
      </c>
      <c r="B6739" s="242" t="s">
        <v>12982</v>
      </c>
      <c r="C6739" s="242" t="s">
        <v>3990</v>
      </c>
      <c r="D6739" s="244">
        <v>136.84</v>
      </c>
    </row>
    <row r="6740" spans="1:4" x14ac:dyDescent="0.25">
      <c r="A6740" s="243">
        <v>101318</v>
      </c>
      <c r="B6740" s="242" t="s">
        <v>12983</v>
      </c>
      <c r="C6740" s="242" t="s">
        <v>3990</v>
      </c>
      <c r="D6740" s="244">
        <v>246.99</v>
      </c>
    </row>
    <row r="6741" spans="1:4" x14ac:dyDescent="0.25">
      <c r="A6741" s="243">
        <v>101319</v>
      </c>
      <c r="B6741" s="242" t="s">
        <v>12984</v>
      </c>
      <c r="C6741" s="242" t="s">
        <v>3990</v>
      </c>
      <c r="D6741" s="244">
        <v>36.61</v>
      </c>
    </row>
    <row r="6742" spans="1:4" x14ac:dyDescent="0.25">
      <c r="A6742" s="243">
        <v>101320</v>
      </c>
      <c r="B6742" s="242" t="s">
        <v>12985</v>
      </c>
      <c r="C6742" s="242" t="s">
        <v>3990</v>
      </c>
      <c r="D6742" s="244">
        <v>12.53</v>
      </c>
    </row>
    <row r="6743" spans="1:4" x14ac:dyDescent="0.25">
      <c r="A6743" s="243">
        <v>101322</v>
      </c>
      <c r="B6743" s="242" t="s">
        <v>12986</v>
      </c>
      <c r="C6743" s="242" t="s">
        <v>3990</v>
      </c>
      <c r="D6743" s="244">
        <v>15.25</v>
      </c>
    </row>
    <row r="6744" spans="1:4" x14ac:dyDescent="0.25">
      <c r="A6744" s="243">
        <v>101323</v>
      </c>
      <c r="B6744" s="242" t="s">
        <v>12987</v>
      </c>
      <c r="C6744" s="242" t="s">
        <v>3990</v>
      </c>
      <c r="D6744" s="244">
        <v>29.76</v>
      </c>
    </row>
    <row r="6745" spans="1:4" x14ac:dyDescent="0.25">
      <c r="A6745" s="243">
        <v>101324</v>
      </c>
      <c r="B6745" s="242" t="s">
        <v>12988</v>
      </c>
      <c r="C6745" s="242" t="s">
        <v>3990</v>
      </c>
      <c r="D6745" s="244">
        <v>5.25</v>
      </c>
    </row>
    <row r="6746" spans="1:4" x14ac:dyDescent="0.25">
      <c r="A6746" s="243">
        <v>101325</v>
      </c>
      <c r="B6746" s="242" t="s">
        <v>12989</v>
      </c>
      <c r="C6746" s="242" t="s">
        <v>3990</v>
      </c>
      <c r="D6746" s="244">
        <v>15.06</v>
      </c>
    </row>
    <row r="6747" spans="1:4" x14ac:dyDescent="0.25">
      <c r="A6747" s="243">
        <v>101326</v>
      </c>
      <c r="B6747" s="242" t="s">
        <v>12990</v>
      </c>
      <c r="C6747" s="242" t="s">
        <v>3990</v>
      </c>
      <c r="D6747" s="244">
        <v>6.56</v>
      </c>
    </row>
    <row r="6748" spans="1:4" x14ac:dyDescent="0.25">
      <c r="A6748" s="243">
        <v>101327</v>
      </c>
      <c r="B6748" s="242" t="s">
        <v>12991</v>
      </c>
      <c r="C6748" s="242" t="s">
        <v>3990</v>
      </c>
      <c r="D6748" s="244">
        <v>4.49</v>
      </c>
    </row>
    <row r="6749" spans="1:4" x14ac:dyDescent="0.25">
      <c r="A6749" s="243">
        <v>101328</v>
      </c>
      <c r="B6749" s="242" t="s">
        <v>12992</v>
      </c>
      <c r="C6749" s="242" t="s">
        <v>3990</v>
      </c>
      <c r="D6749" s="244">
        <v>7.44</v>
      </c>
    </row>
    <row r="6750" spans="1:4" x14ac:dyDescent="0.25">
      <c r="A6750" s="243">
        <v>101329</v>
      </c>
      <c r="B6750" s="242" t="s">
        <v>12993</v>
      </c>
      <c r="C6750" s="242" t="s">
        <v>3990</v>
      </c>
      <c r="D6750" s="244">
        <v>24</v>
      </c>
    </row>
    <row r="6751" spans="1:4" x14ac:dyDescent="0.25">
      <c r="A6751" s="243">
        <v>101330</v>
      </c>
      <c r="B6751" s="242" t="s">
        <v>12994</v>
      </c>
      <c r="C6751" s="242" t="s">
        <v>3990</v>
      </c>
      <c r="D6751" s="244">
        <v>20.04</v>
      </c>
    </row>
    <row r="6752" spans="1:4" x14ac:dyDescent="0.25">
      <c r="A6752" s="243">
        <v>101331</v>
      </c>
      <c r="B6752" s="242" t="s">
        <v>12995</v>
      </c>
      <c r="C6752" s="242" t="s">
        <v>3990</v>
      </c>
      <c r="D6752" s="244">
        <v>19.3</v>
      </c>
    </row>
    <row r="6753" spans="1:4" x14ac:dyDescent="0.25">
      <c r="A6753" s="243">
        <v>101332</v>
      </c>
      <c r="B6753" s="242" t="s">
        <v>12996</v>
      </c>
      <c r="C6753" s="242" t="s">
        <v>3990</v>
      </c>
      <c r="D6753" s="244">
        <v>5.16</v>
      </c>
    </row>
    <row r="6754" spans="1:4" x14ac:dyDescent="0.25">
      <c r="A6754" s="243">
        <v>101333</v>
      </c>
      <c r="B6754" s="242" t="s">
        <v>12997</v>
      </c>
      <c r="C6754" s="242" t="s">
        <v>3990</v>
      </c>
      <c r="D6754" s="244">
        <v>12.62</v>
      </c>
    </row>
    <row r="6755" spans="1:4" x14ac:dyDescent="0.25">
      <c r="A6755" s="243">
        <v>101334</v>
      </c>
      <c r="B6755" s="242" t="s">
        <v>12998</v>
      </c>
      <c r="C6755" s="242" t="s">
        <v>3990</v>
      </c>
      <c r="D6755" s="244">
        <v>41.59</v>
      </c>
    </row>
    <row r="6756" spans="1:4" x14ac:dyDescent="0.25">
      <c r="A6756" s="243">
        <v>101335</v>
      </c>
      <c r="B6756" s="242" t="s">
        <v>12999</v>
      </c>
      <c r="C6756" s="242" t="s">
        <v>3990</v>
      </c>
      <c r="D6756" s="244">
        <v>6.08</v>
      </c>
    </row>
    <row r="6757" spans="1:4" x14ac:dyDescent="0.25">
      <c r="A6757" s="243">
        <v>101336</v>
      </c>
      <c r="B6757" s="242" t="s">
        <v>13000</v>
      </c>
      <c r="C6757" s="242" t="s">
        <v>3990</v>
      </c>
      <c r="D6757" s="244">
        <v>20.98</v>
      </c>
    </row>
    <row r="6758" spans="1:4" x14ac:dyDescent="0.25">
      <c r="A6758" s="243">
        <v>101337</v>
      </c>
      <c r="B6758" s="242" t="s">
        <v>13001</v>
      </c>
      <c r="C6758" s="242" t="s">
        <v>3990</v>
      </c>
      <c r="D6758" s="244">
        <v>5.73</v>
      </c>
    </row>
    <row r="6759" spans="1:4" x14ac:dyDescent="0.25">
      <c r="A6759" s="243">
        <v>101338</v>
      </c>
      <c r="B6759" s="242" t="s">
        <v>13002</v>
      </c>
      <c r="C6759" s="242" t="s">
        <v>3990</v>
      </c>
      <c r="D6759" s="244">
        <v>9.6300000000000008</v>
      </c>
    </row>
    <row r="6760" spans="1:4" x14ac:dyDescent="0.25">
      <c r="A6760" s="243">
        <v>101339</v>
      </c>
      <c r="B6760" s="242" t="s">
        <v>13003</v>
      </c>
      <c r="C6760" s="242" t="s">
        <v>3990</v>
      </c>
      <c r="D6760" s="244">
        <v>8.25</v>
      </c>
    </row>
    <row r="6761" spans="1:4" x14ac:dyDescent="0.25">
      <c r="A6761" s="243">
        <v>101340</v>
      </c>
      <c r="B6761" s="242" t="s">
        <v>13004</v>
      </c>
      <c r="C6761" s="242" t="s">
        <v>3990</v>
      </c>
      <c r="D6761" s="244">
        <v>7.97</v>
      </c>
    </row>
    <row r="6762" spans="1:4" x14ac:dyDescent="0.25">
      <c r="A6762" s="243">
        <v>101341</v>
      </c>
      <c r="B6762" s="242" t="s">
        <v>13005</v>
      </c>
      <c r="C6762" s="242" t="s">
        <v>3990</v>
      </c>
      <c r="D6762" s="244">
        <v>8.68</v>
      </c>
    </row>
    <row r="6763" spans="1:4" x14ac:dyDescent="0.25">
      <c r="A6763" s="243">
        <v>101342</v>
      </c>
      <c r="B6763" s="242" t="s">
        <v>13006</v>
      </c>
      <c r="C6763" s="242" t="s">
        <v>3990</v>
      </c>
      <c r="D6763" s="244">
        <v>10.16</v>
      </c>
    </row>
    <row r="6764" spans="1:4" x14ac:dyDescent="0.25">
      <c r="A6764" s="243">
        <v>101343</v>
      </c>
      <c r="B6764" s="242" t="s">
        <v>13007</v>
      </c>
      <c r="C6764" s="242" t="s">
        <v>3990</v>
      </c>
      <c r="D6764" s="244">
        <v>15.25</v>
      </c>
    </row>
    <row r="6765" spans="1:4" x14ac:dyDescent="0.25">
      <c r="A6765" s="243">
        <v>101344</v>
      </c>
      <c r="B6765" s="242" t="s">
        <v>13008</v>
      </c>
      <c r="C6765" s="242" t="s">
        <v>3990</v>
      </c>
      <c r="D6765" s="244">
        <v>15.67</v>
      </c>
    </row>
    <row r="6766" spans="1:4" x14ac:dyDescent="0.25">
      <c r="A6766" s="243">
        <v>101345</v>
      </c>
      <c r="B6766" s="242" t="s">
        <v>13009</v>
      </c>
      <c r="C6766" s="242" t="s">
        <v>3990</v>
      </c>
      <c r="D6766" s="244">
        <v>15.75</v>
      </c>
    </row>
    <row r="6767" spans="1:4" x14ac:dyDescent="0.25">
      <c r="A6767" s="243">
        <v>101346</v>
      </c>
      <c r="B6767" s="242" t="s">
        <v>13010</v>
      </c>
      <c r="C6767" s="242" t="s">
        <v>3990</v>
      </c>
      <c r="D6767" s="244">
        <v>13.65</v>
      </c>
    </row>
    <row r="6768" spans="1:4" x14ac:dyDescent="0.25">
      <c r="A6768" s="243">
        <v>101347</v>
      </c>
      <c r="B6768" s="242" t="s">
        <v>13011</v>
      </c>
      <c r="C6768" s="242" t="s">
        <v>3990</v>
      </c>
      <c r="D6768" s="244">
        <v>11.62</v>
      </c>
    </row>
    <row r="6769" spans="1:4" x14ac:dyDescent="0.25">
      <c r="A6769" s="243">
        <v>101348</v>
      </c>
      <c r="B6769" s="242" t="s">
        <v>13012</v>
      </c>
      <c r="C6769" s="242" t="s">
        <v>3990</v>
      </c>
      <c r="D6769" s="244">
        <v>6.69</v>
      </c>
    </row>
    <row r="6770" spans="1:4" x14ac:dyDescent="0.25">
      <c r="A6770" s="243">
        <v>101349</v>
      </c>
      <c r="B6770" s="242" t="s">
        <v>13013</v>
      </c>
      <c r="C6770" s="242" t="s">
        <v>3990</v>
      </c>
      <c r="D6770" s="244">
        <v>10.33</v>
      </c>
    </row>
    <row r="6771" spans="1:4" x14ac:dyDescent="0.25">
      <c r="A6771" s="243">
        <v>101350</v>
      </c>
      <c r="B6771" s="242" t="s">
        <v>13014</v>
      </c>
      <c r="C6771" s="242" t="s">
        <v>3990</v>
      </c>
      <c r="D6771" s="244">
        <v>12.68</v>
      </c>
    </row>
    <row r="6772" spans="1:4" x14ac:dyDescent="0.25">
      <c r="A6772" s="243">
        <v>101351</v>
      </c>
      <c r="B6772" s="242" t="s">
        <v>13015</v>
      </c>
      <c r="C6772" s="242" t="s">
        <v>3990</v>
      </c>
      <c r="D6772" s="244">
        <v>9.26</v>
      </c>
    </row>
    <row r="6773" spans="1:4" x14ac:dyDescent="0.25">
      <c r="A6773" s="243">
        <v>101352</v>
      </c>
      <c r="B6773" s="242" t="s">
        <v>13016</v>
      </c>
      <c r="C6773" s="242" t="s">
        <v>3990</v>
      </c>
      <c r="D6773" s="244">
        <v>10.67</v>
      </c>
    </row>
    <row r="6774" spans="1:4" x14ac:dyDescent="0.25">
      <c r="A6774" s="243">
        <v>101353</v>
      </c>
      <c r="B6774" s="242" t="s">
        <v>13017</v>
      </c>
      <c r="C6774" s="242" t="s">
        <v>3990</v>
      </c>
      <c r="D6774" s="244">
        <v>8.48</v>
      </c>
    </row>
    <row r="6775" spans="1:4" x14ac:dyDescent="0.25">
      <c r="A6775" s="243">
        <v>101354</v>
      </c>
      <c r="B6775" s="242" t="s">
        <v>13018</v>
      </c>
      <c r="C6775" s="242" t="s">
        <v>3990</v>
      </c>
      <c r="D6775" s="244">
        <v>11.71</v>
      </c>
    </row>
    <row r="6776" spans="1:4" x14ac:dyDescent="0.25">
      <c r="A6776" s="243">
        <v>101355</v>
      </c>
      <c r="B6776" s="242" t="s">
        <v>13019</v>
      </c>
      <c r="C6776" s="242" t="s">
        <v>3990</v>
      </c>
      <c r="D6776" s="244">
        <v>9.16</v>
      </c>
    </row>
    <row r="6777" spans="1:4" x14ac:dyDescent="0.25">
      <c r="A6777" s="243">
        <v>101356</v>
      </c>
      <c r="B6777" s="242" t="s">
        <v>13020</v>
      </c>
      <c r="C6777" s="242" t="s">
        <v>3990</v>
      </c>
      <c r="D6777" s="244">
        <v>22.86</v>
      </c>
    </row>
    <row r="6778" spans="1:4" x14ac:dyDescent="0.25">
      <c r="A6778" s="243">
        <v>101357</v>
      </c>
      <c r="B6778" s="242" t="s">
        <v>13021</v>
      </c>
      <c r="C6778" s="242" t="s">
        <v>3990</v>
      </c>
      <c r="D6778" s="244">
        <v>28.08</v>
      </c>
    </row>
    <row r="6779" spans="1:4" x14ac:dyDescent="0.25">
      <c r="A6779" s="243">
        <v>101358</v>
      </c>
      <c r="B6779" s="242" t="s">
        <v>13022</v>
      </c>
      <c r="C6779" s="242" t="s">
        <v>3990</v>
      </c>
      <c r="D6779" s="244">
        <v>19.600000000000001</v>
      </c>
    </row>
    <row r="6780" spans="1:4" x14ac:dyDescent="0.25">
      <c r="A6780" s="243">
        <v>101359</v>
      </c>
      <c r="B6780" s="242" t="s">
        <v>13023</v>
      </c>
      <c r="C6780" s="242" t="s">
        <v>3990</v>
      </c>
      <c r="D6780" s="244">
        <v>22.6</v>
      </c>
    </row>
    <row r="6781" spans="1:4" x14ac:dyDescent="0.25">
      <c r="A6781" s="243">
        <v>101360</v>
      </c>
      <c r="B6781" s="242" t="s">
        <v>13024</v>
      </c>
      <c r="C6781" s="242" t="s">
        <v>3990</v>
      </c>
      <c r="D6781" s="244">
        <v>21.09</v>
      </c>
    </row>
    <row r="6782" spans="1:4" x14ac:dyDescent="0.25">
      <c r="A6782" s="243">
        <v>101361</v>
      </c>
      <c r="B6782" s="242" t="s">
        <v>13025</v>
      </c>
      <c r="C6782" s="242" t="s">
        <v>3990</v>
      </c>
      <c r="D6782" s="244">
        <v>20.190000000000001</v>
      </c>
    </row>
    <row r="6783" spans="1:4" x14ac:dyDescent="0.25">
      <c r="A6783" s="243">
        <v>101362</v>
      </c>
      <c r="B6783" s="242" t="s">
        <v>13026</v>
      </c>
      <c r="C6783" s="242" t="s">
        <v>3990</v>
      </c>
      <c r="D6783" s="244">
        <v>4.3899999999999997</v>
      </c>
    </row>
    <row r="6784" spans="1:4" x14ac:dyDescent="0.25">
      <c r="A6784" s="243">
        <v>101363</v>
      </c>
      <c r="B6784" s="242" t="s">
        <v>13027</v>
      </c>
      <c r="C6784" s="242" t="s">
        <v>3990</v>
      </c>
      <c r="D6784" s="244">
        <v>15.25</v>
      </c>
    </row>
    <row r="6785" spans="1:4" x14ac:dyDescent="0.25">
      <c r="A6785" s="243">
        <v>101364</v>
      </c>
      <c r="B6785" s="242" t="s">
        <v>13028</v>
      </c>
      <c r="C6785" s="242" t="s">
        <v>3990</v>
      </c>
      <c r="D6785" s="244">
        <v>20.9</v>
      </c>
    </row>
    <row r="6786" spans="1:4" x14ac:dyDescent="0.25">
      <c r="A6786" s="243">
        <v>101365</v>
      </c>
      <c r="B6786" s="242" t="s">
        <v>13029</v>
      </c>
      <c r="C6786" s="242" t="s">
        <v>3990</v>
      </c>
      <c r="D6786" s="244">
        <v>15.25</v>
      </c>
    </row>
    <row r="6787" spans="1:4" x14ac:dyDescent="0.25">
      <c r="A6787" s="243">
        <v>101366</v>
      </c>
      <c r="B6787" s="242" t="s">
        <v>13030</v>
      </c>
      <c r="C6787" s="242" t="s">
        <v>3990</v>
      </c>
      <c r="D6787" s="244">
        <v>20.440000000000001</v>
      </c>
    </row>
    <row r="6788" spans="1:4" x14ac:dyDescent="0.25">
      <c r="A6788" s="243">
        <v>101367</v>
      </c>
      <c r="B6788" s="242" t="s">
        <v>13031</v>
      </c>
      <c r="C6788" s="242" t="s">
        <v>3990</v>
      </c>
      <c r="D6788" s="244">
        <v>18.71</v>
      </c>
    </row>
    <row r="6789" spans="1:4" x14ac:dyDescent="0.25">
      <c r="A6789" s="243">
        <v>101368</v>
      </c>
      <c r="B6789" s="242" t="s">
        <v>13032</v>
      </c>
      <c r="C6789" s="242" t="s">
        <v>3990</v>
      </c>
      <c r="D6789" s="244">
        <v>16.03</v>
      </c>
    </row>
    <row r="6790" spans="1:4" x14ac:dyDescent="0.25">
      <c r="A6790" s="243">
        <v>101369</v>
      </c>
      <c r="B6790" s="242" t="s">
        <v>13033</v>
      </c>
      <c r="C6790" s="242" t="s">
        <v>3990</v>
      </c>
      <c r="D6790" s="244">
        <v>20.22</v>
      </c>
    </row>
    <row r="6791" spans="1:4" x14ac:dyDescent="0.25">
      <c r="A6791" s="243">
        <v>101370</v>
      </c>
      <c r="B6791" s="242" t="s">
        <v>13034</v>
      </c>
      <c r="C6791" s="242" t="s">
        <v>3990</v>
      </c>
      <c r="D6791" s="244">
        <v>16.649999999999999</v>
      </c>
    </row>
    <row r="6792" spans="1:4" x14ac:dyDescent="0.25">
      <c r="A6792" s="243">
        <v>101371</v>
      </c>
      <c r="B6792" s="242" t="s">
        <v>13035</v>
      </c>
      <c r="C6792" s="242" t="s">
        <v>3990</v>
      </c>
      <c r="D6792" s="244">
        <v>18.78</v>
      </c>
    </row>
    <row r="6793" spans="1:4" x14ac:dyDescent="0.25">
      <c r="A6793" s="243">
        <v>101372</v>
      </c>
      <c r="B6793" s="242" t="s">
        <v>13036</v>
      </c>
      <c r="C6793" s="242" t="s">
        <v>3990</v>
      </c>
      <c r="D6793" s="244">
        <v>5.25</v>
      </c>
    </row>
    <row r="6794" spans="1:4" x14ac:dyDescent="0.25">
      <c r="A6794" s="243">
        <v>101373</v>
      </c>
      <c r="B6794" s="242" t="s">
        <v>13037</v>
      </c>
      <c r="C6794" s="242" t="s">
        <v>655</v>
      </c>
      <c r="D6794" s="244">
        <v>124.77</v>
      </c>
    </row>
    <row r="6795" spans="1:4" x14ac:dyDescent="0.25">
      <c r="A6795" s="243">
        <v>101374</v>
      </c>
      <c r="B6795" s="242" t="s">
        <v>3893</v>
      </c>
      <c r="C6795" s="242" t="s">
        <v>3990</v>
      </c>
      <c r="D6795" s="245">
        <v>2418.4</v>
      </c>
    </row>
    <row r="6796" spans="1:4" x14ac:dyDescent="0.25">
      <c r="A6796" s="243">
        <v>101375</v>
      </c>
      <c r="B6796" s="242" t="s">
        <v>13038</v>
      </c>
      <c r="C6796" s="242" t="s">
        <v>3990</v>
      </c>
      <c r="D6796" s="245">
        <v>2515.77</v>
      </c>
    </row>
    <row r="6797" spans="1:4" x14ac:dyDescent="0.25">
      <c r="A6797" s="243">
        <v>101376</v>
      </c>
      <c r="B6797" s="242" t="s">
        <v>13039</v>
      </c>
      <c r="C6797" s="242" t="s">
        <v>3990</v>
      </c>
      <c r="D6797" s="245">
        <v>1851.91</v>
      </c>
    </row>
    <row r="6798" spans="1:4" x14ac:dyDescent="0.25">
      <c r="A6798" s="243">
        <v>101377</v>
      </c>
      <c r="B6798" s="242" t="s">
        <v>3896</v>
      </c>
      <c r="C6798" s="242" t="s">
        <v>3990</v>
      </c>
      <c r="D6798" s="245">
        <v>2477.4699999999998</v>
      </c>
    </row>
    <row r="6799" spans="1:4" x14ac:dyDescent="0.25">
      <c r="A6799" s="243">
        <v>101378</v>
      </c>
      <c r="B6799" s="242" t="s">
        <v>12931</v>
      </c>
      <c r="C6799" s="242" t="s">
        <v>3990</v>
      </c>
      <c r="D6799" s="245">
        <v>2682.32</v>
      </c>
    </row>
    <row r="6800" spans="1:4" x14ac:dyDescent="0.25">
      <c r="A6800" s="243">
        <v>101379</v>
      </c>
      <c r="B6800" s="242" t="s">
        <v>13040</v>
      </c>
      <c r="C6800" s="242" t="s">
        <v>3990</v>
      </c>
      <c r="D6800" s="245">
        <v>2541.77</v>
      </c>
    </row>
    <row r="6801" spans="1:4" x14ac:dyDescent="0.25">
      <c r="A6801" s="243">
        <v>101380</v>
      </c>
      <c r="B6801" s="242" t="s">
        <v>3898</v>
      </c>
      <c r="C6801" s="242" t="s">
        <v>3990</v>
      </c>
      <c r="D6801" s="245">
        <v>3051.83</v>
      </c>
    </row>
    <row r="6802" spans="1:4" x14ac:dyDescent="0.25">
      <c r="A6802" s="243">
        <v>101381</v>
      </c>
      <c r="B6802" s="242" t="s">
        <v>3899</v>
      </c>
      <c r="C6802" s="242" t="s">
        <v>3990</v>
      </c>
      <c r="D6802" s="245">
        <v>3155.15</v>
      </c>
    </row>
    <row r="6803" spans="1:4" x14ac:dyDescent="0.25">
      <c r="A6803" s="243">
        <v>101382</v>
      </c>
      <c r="B6803" s="242" t="s">
        <v>13041</v>
      </c>
      <c r="C6803" s="242" t="s">
        <v>3990</v>
      </c>
      <c r="D6803" s="245">
        <v>2669.46</v>
      </c>
    </row>
    <row r="6804" spans="1:4" x14ac:dyDescent="0.25">
      <c r="A6804" s="243">
        <v>101383</v>
      </c>
      <c r="B6804" s="242" t="s">
        <v>12933</v>
      </c>
      <c r="C6804" s="242" t="s">
        <v>3990</v>
      </c>
      <c r="D6804" s="245">
        <v>2498.0300000000002</v>
      </c>
    </row>
    <row r="6805" spans="1:4" x14ac:dyDescent="0.25">
      <c r="A6805" s="243">
        <v>101384</v>
      </c>
      <c r="B6805" s="242" t="s">
        <v>3902</v>
      </c>
      <c r="C6805" s="242" t="s">
        <v>3990</v>
      </c>
      <c r="D6805" s="245">
        <v>2426.5100000000002</v>
      </c>
    </row>
    <row r="6806" spans="1:4" x14ac:dyDescent="0.25">
      <c r="A6806" s="243">
        <v>101385</v>
      </c>
      <c r="B6806" s="242" t="s">
        <v>13042</v>
      </c>
      <c r="C6806" s="242" t="s">
        <v>3990</v>
      </c>
      <c r="D6806" s="245">
        <v>3568.38</v>
      </c>
    </row>
    <row r="6807" spans="1:4" x14ac:dyDescent="0.25">
      <c r="A6807" s="243">
        <v>101386</v>
      </c>
      <c r="B6807" s="242" t="s">
        <v>3904</v>
      </c>
      <c r="C6807" s="242" t="s">
        <v>3990</v>
      </c>
      <c r="D6807" s="245">
        <v>2129.29</v>
      </c>
    </row>
    <row r="6808" spans="1:4" x14ac:dyDescent="0.25">
      <c r="A6808" s="243">
        <v>101387</v>
      </c>
      <c r="B6808" s="242" t="s">
        <v>13043</v>
      </c>
      <c r="C6808" s="242" t="s">
        <v>3990</v>
      </c>
      <c r="D6808" s="245">
        <v>2532.38</v>
      </c>
    </row>
    <row r="6809" spans="1:4" x14ac:dyDescent="0.25">
      <c r="A6809" s="243">
        <v>101388</v>
      </c>
      <c r="B6809" s="242" t="s">
        <v>3906</v>
      </c>
      <c r="C6809" s="242" t="s">
        <v>3990</v>
      </c>
      <c r="D6809" s="245">
        <v>2650.62</v>
      </c>
    </row>
    <row r="6810" spans="1:4" x14ac:dyDescent="0.25">
      <c r="A6810" s="243">
        <v>101389</v>
      </c>
      <c r="B6810" s="242" t="s">
        <v>3907</v>
      </c>
      <c r="C6810" s="242" t="s">
        <v>3990</v>
      </c>
      <c r="D6810" s="245">
        <v>1217.03</v>
      </c>
    </row>
    <row r="6811" spans="1:4" x14ac:dyDescent="0.25">
      <c r="A6811" s="243">
        <v>101390</v>
      </c>
      <c r="B6811" s="242" t="s">
        <v>13044</v>
      </c>
      <c r="C6811" s="242" t="s">
        <v>3990</v>
      </c>
      <c r="D6811" s="245">
        <v>3813.55</v>
      </c>
    </row>
    <row r="6812" spans="1:4" x14ac:dyDescent="0.25">
      <c r="A6812" s="243">
        <v>101391</v>
      </c>
      <c r="B6812" s="242" t="s">
        <v>13045</v>
      </c>
      <c r="C6812" s="242" t="s">
        <v>3990</v>
      </c>
      <c r="D6812" s="245">
        <v>3159.5</v>
      </c>
    </row>
    <row r="6813" spans="1:4" x14ac:dyDescent="0.25">
      <c r="A6813" s="243">
        <v>101392</v>
      </c>
      <c r="B6813" s="242" t="s">
        <v>13046</v>
      </c>
      <c r="C6813" s="242" t="s">
        <v>3990</v>
      </c>
      <c r="D6813" s="245">
        <v>2288.77</v>
      </c>
    </row>
    <row r="6814" spans="1:4" x14ac:dyDescent="0.25">
      <c r="A6814" s="243">
        <v>101394</v>
      </c>
      <c r="B6814" s="242" t="s">
        <v>3912</v>
      </c>
      <c r="C6814" s="242" t="s">
        <v>3990</v>
      </c>
      <c r="D6814" s="245">
        <v>3128.13</v>
      </c>
    </row>
    <row r="6815" spans="1:4" x14ac:dyDescent="0.25">
      <c r="A6815" s="243">
        <v>101395</v>
      </c>
      <c r="B6815" s="242" t="s">
        <v>13047</v>
      </c>
      <c r="C6815" s="242" t="s">
        <v>3990</v>
      </c>
      <c r="D6815" s="245">
        <v>2621.69</v>
      </c>
    </row>
    <row r="6816" spans="1:4" x14ac:dyDescent="0.25">
      <c r="A6816" s="243">
        <v>101396</v>
      </c>
      <c r="B6816" s="242" t="s">
        <v>13048</v>
      </c>
      <c r="C6816" s="242" t="s">
        <v>3990</v>
      </c>
      <c r="D6816" s="245">
        <v>3363.73</v>
      </c>
    </row>
    <row r="6817" spans="1:4" x14ac:dyDescent="0.25">
      <c r="A6817" s="243">
        <v>101397</v>
      </c>
      <c r="B6817" s="242" t="s">
        <v>3914</v>
      </c>
      <c r="C6817" s="242" t="s">
        <v>3990</v>
      </c>
      <c r="D6817" s="245">
        <v>3135.07</v>
      </c>
    </row>
    <row r="6818" spans="1:4" x14ac:dyDescent="0.25">
      <c r="A6818" s="243">
        <v>101398</v>
      </c>
      <c r="B6818" s="242" t="s">
        <v>13049</v>
      </c>
      <c r="C6818" s="242" t="s">
        <v>3990</v>
      </c>
      <c r="D6818" s="245">
        <v>2049.16</v>
      </c>
    </row>
    <row r="6819" spans="1:4" x14ac:dyDescent="0.25">
      <c r="A6819" s="243">
        <v>101399</v>
      </c>
      <c r="B6819" s="242" t="s">
        <v>3916</v>
      </c>
      <c r="C6819" s="242" t="s">
        <v>3990</v>
      </c>
      <c r="D6819" s="245">
        <v>3272.98</v>
      </c>
    </row>
    <row r="6820" spans="1:4" x14ac:dyDescent="0.25">
      <c r="A6820" s="243">
        <v>101400</v>
      </c>
      <c r="B6820" s="242" t="s">
        <v>13050</v>
      </c>
      <c r="C6820" s="242" t="s">
        <v>3990</v>
      </c>
      <c r="D6820" s="245">
        <v>3272.98</v>
      </c>
    </row>
    <row r="6821" spans="1:4" x14ac:dyDescent="0.25">
      <c r="A6821" s="243">
        <v>101401</v>
      </c>
      <c r="B6821" s="242" t="s">
        <v>3918</v>
      </c>
      <c r="C6821" s="242" t="s">
        <v>3990</v>
      </c>
      <c r="D6821" s="245">
        <v>3292.51</v>
      </c>
    </row>
    <row r="6822" spans="1:4" x14ac:dyDescent="0.25">
      <c r="A6822" s="243">
        <v>101402</v>
      </c>
      <c r="B6822" s="242" t="s">
        <v>3919</v>
      </c>
      <c r="C6822" s="242" t="s">
        <v>3990</v>
      </c>
      <c r="D6822" s="245">
        <v>3161.86</v>
      </c>
    </row>
    <row r="6823" spans="1:4" x14ac:dyDescent="0.25">
      <c r="A6823" s="243">
        <v>101403</v>
      </c>
      <c r="B6823" s="242" t="s">
        <v>13037</v>
      </c>
      <c r="C6823" s="242" t="s">
        <v>3990</v>
      </c>
      <c r="D6823" s="245">
        <v>22078.02</v>
      </c>
    </row>
    <row r="6824" spans="1:4" x14ac:dyDescent="0.25">
      <c r="A6824" s="243">
        <v>101404</v>
      </c>
      <c r="B6824" s="242" t="s">
        <v>3988</v>
      </c>
      <c r="C6824" s="242" t="s">
        <v>3990</v>
      </c>
      <c r="D6824" s="245">
        <v>13674.76</v>
      </c>
    </row>
    <row r="6825" spans="1:4" x14ac:dyDescent="0.25">
      <c r="A6825" s="243">
        <v>101405</v>
      </c>
      <c r="B6825" s="242" t="s">
        <v>3989</v>
      </c>
      <c r="C6825" s="242" t="s">
        <v>3990</v>
      </c>
      <c r="D6825" s="245">
        <v>13334.3</v>
      </c>
    </row>
    <row r="6826" spans="1:4" x14ac:dyDescent="0.25">
      <c r="A6826" s="243">
        <v>101407</v>
      </c>
      <c r="B6826" s="242" t="s">
        <v>3920</v>
      </c>
      <c r="C6826" s="242" t="s">
        <v>3990</v>
      </c>
      <c r="D6826" s="245">
        <v>3155.15</v>
      </c>
    </row>
    <row r="6827" spans="1:4" x14ac:dyDescent="0.25">
      <c r="A6827" s="243">
        <v>101408</v>
      </c>
      <c r="B6827" s="242" t="s">
        <v>3921</v>
      </c>
      <c r="C6827" s="242" t="s">
        <v>3990</v>
      </c>
      <c r="D6827" s="245">
        <v>3314.35</v>
      </c>
    </row>
    <row r="6828" spans="1:4" x14ac:dyDescent="0.25">
      <c r="A6828" s="243">
        <v>101409</v>
      </c>
      <c r="B6828" s="242" t="s">
        <v>13051</v>
      </c>
      <c r="C6828" s="242" t="s">
        <v>3990</v>
      </c>
      <c r="D6828" s="245">
        <v>2424.88</v>
      </c>
    </row>
    <row r="6829" spans="1:4" x14ac:dyDescent="0.25">
      <c r="A6829" s="243">
        <v>101410</v>
      </c>
      <c r="B6829" s="242" t="s">
        <v>3971</v>
      </c>
      <c r="C6829" s="242" t="s">
        <v>3990</v>
      </c>
      <c r="D6829" s="245">
        <v>3068.75</v>
      </c>
    </row>
    <row r="6830" spans="1:4" x14ac:dyDescent="0.25">
      <c r="A6830" s="243">
        <v>101411</v>
      </c>
      <c r="B6830" s="242" t="s">
        <v>13052</v>
      </c>
      <c r="C6830" s="242" t="s">
        <v>3990</v>
      </c>
      <c r="D6830" s="245">
        <v>1839.91</v>
      </c>
    </row>
    <row r="6831" spans="1:4" x14ac:dyDescent="0.25">
      <c r="A6831" s="243">
        <v>101412</v>
      </c>
      <c r="B6831" s="242" t="s">
        <v>13053</v>
      </c>
      <c r="C6831" s="242" t="s">
        <v>3990</v>
      </c>
      <c r="D6831" s="245">
        <v>3316.1</v>
      </c>
    </row>
    <row r="6832" spans="1:4" x14ac:dyDescent="0.25">
      <c r="A6832" s="243">
        <v>101413</v>
      </c>
      <c r="B6832" s="242" t="s">
        <v>3923</v>
      </c>
      <c r="C6832" s="242" t="s">
        <v>3990</v>
      </c>
      <c r="D6832" s="245">
        <v>3193.45</v>
      </c>
    </row>
    <row r="6833" spans="1:4" x14ac:dyDescent="0.25">
      <c r="A6833" s="243">
        <v>101414</v>
      </c>
      <c r="B6833" s="242" t="s">
        <v>13054</v>
      </c>
      <c r="C6833" s="242" t="s">
        <v>3990</v>
      </c>
      <c r="D6833" s="245">
        <v>3213.52</v>
      </c>
    </row>
    <row r="6834" spans="1:4" x14ac:dyDescent="0.25">
      <c r="A6834" s="243">
        <v>101415</v>
      </c>
      <c r="B6834" s="242" t="s">
        <v>13055</v>
      </c>
      <c r="C6834" s="242" t="s">
        <v>3990</v>
      </c>
      <c r="D6834" s="245">
        <v>3306.05</v>
      </c>
    </row>
    <row r="6835" spans="1:4" x14ac:dyDescent="0.25">
      <c r="A6835" s="243">
        <v>101416</v>
      </c>
      <c r="B6835" s="242" t="s">
        <v>12938</v>
      </c>
      <c r="C6835" s="242" t="s">
        <v>3990</v>
      </c>
      <c r="D6835" s="245">
        <v>3515.98</v>
      </c>
    </row>
    <row r="6836" spans="1:4" x14ac:dyDescent="0.25">
      <c r="A6836" s="243">
        <v>101417</v>
      </c>
      <c r="B6836" s="242" t="s">
        <v>13056</v>
      </c>
      <c r="C6836" s="242" t="s">
        <v>3990</v>
      </c>
      <c r="D6836" s="245">
        <v>3204.98</v>
      </c>
    </row>
    <row r="6837" spans="1:4" x14ac:dyDescent="0.25">
      <c r="A6837" s="243">
        <v>101418</v>
      </c>
      <c r="B6837" s="242" t="s">
        <v>13057</v>
      </c>
      <c r="C6837" s="242" t="s">
        <v>3990</v>
      </c>
      <c r="D6837" s="245">
        <v>2276.0500000000002</v>
      </c>
    </row>
    <row r="6838" spans="1:4" x14ac:dyDescent="0.25">
      <c r="A6838" s="243">
        <v>101419</v>
      </c>
      <c r="B6838" s="242" t="s">
        <v>13058</v>
      </c>
      <c r="C6838" s="242" t="s">
        <v>3990</v>
      </c>
      <c r="D6838" s="245">
        <v>3456.5</v>
      </c>
    </row>
    <row r="6839" spans="1:4" x14ac:dyDescent="0.25">
      <c r="A6839" s="243">
        <v>101420</v>
      </c>
      <c r="B6839" s="242" t="s">
        <v>13059</v>
      </c>
      <c r="C6839" s="242" t="s">
        <v>3990</v>
      </c>
      <c r="D6839" s="245">
        <v>2433.56</v>
      </c>
    </row>
    <row r="6840" spans="1:4" x14ac:dyDescent="0.25">
      <c r="A6840" s="243">
        <v>101421</v>
      </c>
      <c r="B6840" s="242" t="s">
        <v>13060</v>
      </c>
      <c r="C6840" s="242" t="s">
        <v>3990</v>
      </c>
      <c r="D6840" s="245">
        <v>3216.74</v>
      </c>
    </row>
    <row r="6841" spans="1:4" x14ac:dyDescent="0.25">
      <c r="A6841" s="243">
        <v>101422</v>
      </c>
      <c r="B6841" s="242" t="s">
        <v>13061</v>
      </c>
      <c r="C6841" s="242" t="s">
        <v>3990</v>
      </c>
      <c r="D6841" s="245">
        <v>2400.4699999999998</v>
      </c>
    </row>
    <row r="6842" spans="1:4" x14ac:dyDescent="0.25">
      <c r="A6842" s="243">
        <v>101423</v>
      </c>
      <c r="B6842" s="242" t="s">
        <v>13062</v>
      </c>
      <c r="C6842" s="242" t="s">
        <v>3990</v>
      </c>
      <c r="D6842" s="245">
        <v>2728.6</v>
      </c>
    </row>
    <row r="6843" spans="1:4" x14ac:dyDescent="0.25">
      <c r="A6843" s="243">
        <v>101424</v>
      </c>
      <c r="B6843" s="242" t="s">
        <v>13063</v>
      </c>
      <c r="C6843" s="242" t="s">
        <v>3990</v>
      </c>
      <c r="D6843" s="245">
        <v>2902.46</v>
      </c>
    </row>
    <row r="6844" spans="1:4" x14ac:dyDescent="0.25">
      <c r="A6844" s="243">
        <v>101425</v>
      </c>
      <c r="B6844" s="242" t="s">
        <v>13064</v>
      </c>
      <c r="C6844" s="242" t="s">
        <v>3990</v>
      </c>
      <c r="D6844" s="245">
        <v>1475.07</v>
      </c>
    </row>
    <row r="6845" spans="1:4" x14ac:dyDescent="0.25">
      <c r="A6845" s="243">
        <v>101426</v>
      </c>
      <c r="B6845" s="242" t="s">
        <v>13065</v>
      </c>
      <c r="C6845" s="242" t="s">
        <v>3990</v>
      </c>
      <c r="D6845" s="245">
        <v>2653.17</v>
      </c>
    </row>
    <row r="6846" spans="1:4" x14ac:dyDescent="0.25">
      <c r="A6846" s="243">
        <v>101427</v>
      </c>
      <c r="B6846" s="242" t="s">
        <v>3936</v>
      </c>
      <c r="C6846" s="242" t="s">
        <v>3990</v>
      </c>
      <c r="D6846" s="245">
        <v>2353.6799999999998</v>
      </c>
    </row>
    <row r="6847" spans="1:4" x14ac:dyDescent="0.25">
      <c r="A6847" s="243">
        <v>101428</v>
      </c>
      <c r="B6847" s="242" t="s">
        <v>13066</v>
      </c>
      <c r="C6847" s="242" t="s">
        <v>3990</v>
      </c>
      <c r="D6847" s="245">
        <v>2290.62</v>
      </c>
    </row>
    <row r="6848" spans="1:4" x14ac:dyDescent="0.25">
      <c r="A6848" s="243">
        <v>101429</v>
      </c>
      <c r="B6848" s="242" t="s">
        <v>13067</v>
      </c>
      <c r="C6848" s="242" t="s">
        <v>3990</v>
      </c>
      <c r="D6848" s="245">
        <v>2447.0300000000002</v>
      </c>
    </row>
    <row r="6849" spans="1:4" x14ac:dyDescent="0.25">
      <c r="A6849" s="243">
        <v>101430</v>
      </c>
      <c r="B6849" s="242" t="s">
        <v>13068</v>
      </c>
      <c r="C6849" s="242" t="s">
        <v>3990</v>
      </c>
      <c r="D6849" s="245">
        <v>2769.94</v>
      </c>
    </row>
    <row r="6850" spans="1:4" x14ac:dyDescent="0.25">
      <c r="A6850" s="243">
        <v>101431</v>
      </c>
      <c r="B6850" s="242" t="s">
        <v>3939</v>
      </c>
      <c r="C6850" s="242" t="s">
        <v>3990</v>
      </c>
      <c r="D6850" s="245">
        <v>2985.99</v>
      </c>
    </row>
    <row r="6851" spans="1:4" x14ac:dyDescent="0.25">
      <c r="A6851" s="243">
        <v>101432</v>
      </c>
      <c r="B6851" s="242" t="s">
        <v>13069</v>
      </c>
      <c r="C6851" s="242" t="s">
        <v>3990</v>
      </c>
      <c r="D6851" s="245">
        <v>2306.9</v>
      </c>
    </row>
    <row r="6852" spans="1:4" x14ac:dyDescent="0.25">
      <c r="A6852" s="243">
        <v>101433</v>
      </c>
      <c r="B6852" s="242" t="s">
        <v>3941</v>
      </c>
      <c r="C6852" s="242" t="s">
        <v>3990</v>
      </c>
      <c r="D6852" s="245">
        <v>2316.5300000000002</v>
      </c>
    </row>
    <row r="6853" spans="1:4" x14ac:dyDescent="0.25">
      <c r="A6853" s="243">
        <v>101434</v>
      </c>
      <c r="B6853" s="242" t="s">
        <v>13070</v>
      </c>
      <c r="C6853" s="242" t="s">
        <v>3990</v>
      </c>
      <c r="D6853" s="245">
        <v>2730.75</v>
      </c>
    </row>
    <row r="6854" spans="1:4" x14ac:dyDescent="0.25">
      <c r="A6854" s="243">
        <v>101435</v>
      </c>
      <c r="B6854" s="242" t="s">
        <v>13071</v>
      </c>
      <c r="C6854" s="242" t="s">
        <v>3990</v>
      </c>
      <c r="D6854" s="245">
        <v>2406.9299999999998</v>
      </c>
    </row>
    <row r="6855" spans="1:4" x14ac:dyDescent="0.25">
      <c r="A6855" s="243">
        <v>101436</v>
      </c>
      <c r="B6855" s="242" t="s">
        <v>3943</v>
      </c>
      <c r="C6855" s="242" t="s">
        <v>3990</v>
      </c>
      <c r="D6855" s="245">
        <v>2011.4</v>
      </c>
    </row>
    <row r="6856" spans="1:4" x14ac:dyDescent="0.25">
      <c r="A6856" s="243">
        <v>101437</v>
      </c>
      <c r="B6856" s="242" t="s">
        <v>13072</v>
      </c>
      <c r="C6856" s="242" t="s">
        <v>3990</v>
      </c>
      <c r="D6856" s="245">
        <v>2807.79</v>
      </c>
    </row>
    <row r="6857" spans="1:4" x14ac:dyDescent="0.25">
      <c r="A6857" s="243">
        <v>101438</v>
      </c>
      <c r="B6857" s="242" t="s">
        <v>3945</v>
      </c>
      <c r="C6857" s="242" t="s">
        <v>3990</v>
      </c>
      <c r="D6857" s="245">
        <v>3319.92</v>
      </c>
    </row>
    <row r="6858" spans="1:4" x14ac:dyDescent="0.25">
      <c r="A6858" s="243">
        <v>101439</v>
      </c>
      <c r="B6858" s="242" t="s">
        <v>3946</v>
      </c>
      <c r="C6858" s="242" t="s">
        <v>3990</v>
      </c>
      <c r="D6858" s="245">
        <v>2572.7399999999998</v>
      </c>
    </row>
    <row r="6859" spans="1:4" x14ac:dyDescent="0.25">
      <c r="A6859" s="243">
        <v>101440</v>
      </c>
      <c r="B6859" s="242" t="s">
        <v>13073</v>
      </c>
      <c r="C6859" s="242" t="s">
        <v>3990</v>
      </c>
      <c r="D6859" s="245">
        <v>2880.95</v>
      </c>
    </row>
    <row r="6860" spans="1:4" x14ac:dyDescent="0.25">
      <c r="A6860" s="243">
        <v>101441</v>
      </c>
      <c r="B6860" s="242" t="s">
        <v>3948</v>
      </c>
      <c r="C6860" s="242" t="s">
        <v>3990</v>
      </c>
      <c r="D6860" s="245">
        <v>2403.79</v>
      </c>
    </row>
    <row r="6861" spans="1:4" x14ac:dyDescent="0.25">
      <c r="A6861" s="243">
        <v>101442</v>
      </c>
      <c r="B6861" s="242" t="s">
        <v>13074</v>
      </c>
      <c r="C6861" s="242" t="s">
        <v>3990</v>
      </c>
      <c r="D6861" s="245">
        <v>2421.5300000000002</v>
      </c>
    </row>
    <row r="6862" spans="1:4" x14ac:dyDescent="0.25">
      <c r="A6862" s="243">
        <v>101443</v>
      </c>
      <c r="B6862" s="242" t="s">
        <v>3949</v>
      </c>
      <c r="C6862" s="242" t="s">
        <v>3990</v>
      </c>
      <c r="D6862" s="245">
        <v>2551.73</v>
      </c>
    </row>
    <row r="6863" spans="1:4" x14ac:dyDescent="0.25">
      <c r="A6863" s="243">
        <v>101444</v>
      </c>
      <c r="B6863" s="242" t="s">
        <v>3952</v>
      </c>
      <c r="C6863" s="242" t="s">
        <v>3990</v>
      </c>
      <c r="D6863" s="245">
        <v>3565.31</v>
      </c>
    </row>
    <row r="6864" spans="1:4" x14ac:dyDescent="0.25">
      <c r="A6864" s="243">
        <v>101445</v>
      </c>
      <c r="B6864" s="242" t="s">
        <v>3953</v>
      </c>
      <c r="C6864" s="242" t="s">
        <v>3990</v>
      </c>
      <c r="D6864" s="245">
        <v>3167.98</v>
      </c>
    </row>
    <row r="6865" spans="1:4" x14ac:dyDescent="0.25">
      <c r="A6865" s="243">
        <v>101446</v>
      </c>
      <c r="B6865" s="242" t="s">
        <v>3954</v>
      </c>
      <c r="C6865" s="242" t="s">
        <v>3990</v>
      </c>
      <c r="D6865" s="245">
        <v>3361.2</v>
      </c>
    </row>
    <row r="6866" spans="1:4" x14ac:dyDescent="0.25">
      <c r="A6866" s="243">
        <v>101447</v>
      </c>
      <c r="B6866" s="242" t="s">
        <v>3955</v>
      </c>
      <c r="C6866" s="242" t="s">
        <v>3990</v>
      </c>
      <c r="D6866" s="245">
        <v>3734.05</v>
      </c>
    </row>
    <row r="6867" spans="1:4" x14ac:dyDescent="0.25">
      <c r="A6867" s="243">
        <v>101448</v>
      </c>
      <c r="B6867" s="242" t="s">
        <v>3956</v>
      </c>
      <c r="C6867" s="242" t="s">
        <v>3990</v>
      </c>
      <c r="D6867" s="245">
        <v>3545.71</v>
      </c>
    </row>
    <row r="6868" spans="1:4" x14ac:dyDescent="0.25">
      <c r="A6868" s="243">
        <v>101449</v>
      </c>
      <c r="B6868" s="242" t="s">
        <v>13075</v>
      </c>
      <c r="C6868" s="242" t="s">
        <v>3990</v>
      </c>
      <c r="D6868" s="245">
        <v>2311.42</v>
      </c>
    </row>
    <row r="6869" spans="1:4" x14ac:dyDescent="0.25">
      <c r="A6869" s="243">
        <v>101450</v>
      </c>
      <c r="B6869" s="242" t="s">
        <v>3958</v>
      </c>
      <c r="C6869" s="242" t="s">
        <v>3990</v>
      </c>
      <c r="D6869" s="245">
        <v>2123.8000000000002</v>
      </c>
    </row>
    <row r="6870" spans="1:4" x14ac:dyDescent="0.25">
      <c r="A6870" s="243">
        <v>101451</v>
      </c>
      <c r="B6870" s="242" t="s">
        <v>3959</v>
      </c>
      <c r="C6870" s="242" t="s">
        <v>3990</v>
      </c>
      <c r="D6870" s="245">
        <v>3155.15</v>
      </c>
    </row>
    <row r="6871" spans="1:4" x14ac:dyDescent="0.25">
      <c r="A6871" s="243">
        <v>101452</v>
      </c>
      <c r="B6871" s="242" t="s">
        <v>13076</v>
      </c>
      <c r="C6871" s="242" t="s">
        <v>3990</v>
      </c>
      <c r="D6871" s="245">
        <v>2521.3000000000002</v>
      </c>
    </row>
    <row r="6872" spans="1:4" x14ac:dyDescent="0.25">
      <c r="A6872" s="243">
        <v>101453</v>
      </c>
      <c r="B6872" s="242" t="s">
        <v>3961</v>
      </c>
      <c r="C6872" s="242" t="s">
        <v>3990</v>
      </c>
      <c r="D6872" s="245">
        <v>3278.31</v>
      </c>
    </row>
    <row r="6873" spans="1:4" x14ac:dyDescent="0.25">
      <c r="A6873" s="243">
        <v>101454</v>
      </c>
      <c r="B6873" s="242" t="s">
        <v>13077</v>
      </c>
      <c r="C6873" s="242" t="s">
        <v>3990</v>
      </c>
      <c r="D6873" s="245">
        <v>4108.03</v>
      </c>
    </row>
    <row r="6874" spans="1:4" x14ac:dyDescent="0.25">
      <c r="A6874" s="243">
        <v>101455</v>
      </c>
      <c r="B6874" s="242" t="s">
        <v>3963</v>
      </c>
      <c r="C6874" s="242" t="s">
        <v>3990</v>
      </c>
      <c r="D6874" s="245">
        <v>3688.39</v>
      </c>
    </row>
    <row r="6875" spans="1:4" x14ac:dyDescent="0.25">
      <c r="A6875" s="243">
        <v>101456</v>
      </c>
      <c r="B6875" s="242" t="s">
        <v>13078</v>
      </c>
      <c r="C6875" s="242" t="s">
        <v>3990</v>
      </c>
      <c r="D6875" s="245">
        <v>3732.88</v>
      </c>
    </row>
    <row r="6876" spans="1:4" x14ac:dyDescent="0.25">
      <c r="A6876" s="243">
        <v>101457</v>
      </c>
      <c r="B6876" s="242" t="s">
        <v>13079</v>
      </c>
      <c r="C6876" s="242" t="s">
        <v>3990</v>
      </c>
      <c r="D6876" s="245">
        <v>3780.82</v>
      </c>
    </row>
    <row r="6877" spans="1:4" x14ac:dyDescent="0.25">
      <c r="A6877" s="243">
        <v>101458</v>
      </c>
      <c r="B6877" s="242" t="s">
        <v>13080</v>
      </c>
      <c r="C6877" s="242" t="s">
        <v>3990</v>
      </c>
      <c r="D6877" s="245">
        <v>3358.97</v>
      </c>
    </row>
    <row r="6878" spans="1:4" x14ac:dyDescent="0.25">
      <c r="A6878" s="243">
        <v>101459</v>
      </c>
      <c r="B6878" s="242" t="s">
        <v>3968</v>
      </c>
      <c r="C6878" s="242" t="s">
        <v>3990</v>
      </c>
      <c r="D6878" s="245">
        <v>3057.53</v>
      </c>
    </row>
    <row r="6879" spans="1:4" x14ac:dyDescent="0.25">
      <c r="A6879" s="243">
        <v>101460</v>
      </c>
      <c r="B6879" s="242" t="s">
        <v>12919</v>
      </c>
      <c r="C6879" s="242" t="s">
        <v>3990</v>
      </c>
      <c r="D6879" s="245">
        <v>2582.3200000000002</v>
      </c>
    </row>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6879"/>
  <sheetViews>
    <sheetView topLeftCell="A2402" zoomScale="85" zoomScaleNormal="85" workbookViewId="0">
      <selection activeCell="A2423" sqref="A2423"/>
    </sheetView>
  </sheetViews>
  <sheetFormatPr defaultRowHeight="15" x14ac:dyDescent="0.25"/>
  <cols>
    <col min="1" max="1" width="24.5703125" style="30" customWidth="1"/>
    <col min="2" max="2" width="48.7109375" style="30" customWidth="1"/>
    <col min="3" max="3" width="8.140625" style="30" customWidth="1"/>
    <col min="4" max="4" width="21.140625" style="30" customWidth="1"/>
    <col min="5" max="16384" width="9.140625" style="30"/>
  </cols>
  <sheetData>
    <row r="5" spans="1:4" x14ac:dyDescent="0.25">
      <c r="A5" s="242" t="s">
        <v>182</v>
      </c>
      <c r="B5" s="242" t="s">
        <v>183</v>
      </c>
      <c r="C5" s="242" t="s">
        <v>184</v>
      </c>
      <c r="D5" s="242" t="s">
        <v>185</v>
      </c>
    </row>
    <row r="7" spans="1:4" x14ac:dyDescent="0.25">
      <c r="A7" s="243">
        <v>97141</v>
      </c>
      <c r="B7" s="242" t="s">
        <v>186</v>
      </c>
      <c r="C7" s="242" t="s">
        <v>187</v>
      </c>
      <c r="D7" s="244">
        <v>5.42</v>
      </c>
    </row>
    <row r="8" spans="1:4" x14ac:dyDescent="0.25">
      <c r="A8" s="243">
        <v>97142</v>
      </c>
      <c r="B8" s="242" t="s">
        <v>188</v>
      </c>
      <c r="C8" s="242" t="s">
        <v>187</v>
      </c>
      <c r="D8" s="244">
        <v>6.04</v>
      </c>
    </row>
    <row r="9" spans="1:4" x14ac:dyDescent="0.25">
      <c r="A9" s="243">
        <v>97143</v>
      </c>
      <c r="B9" s="242" t="s">
        <v>189</v>
      </c>
      <c r="C9" s="242" t="s">
        <v>187</v>
      </c>
      <c r="D9" s="244">
        <v>7.6</v>
      </c>
    </row>
    <row r="10" spans="1:4" x14ac:dyDescent="0.25">
      <c r="A10" s="243">
        <v>97144</v>
      </c>
      <c r="B10" s="242" t="s">
        <v>190</v>
      </c>
      <c r="C10" s="242" t="s">
        <v>187</v>
      </c>
      <c r="D10" s="244">
        <v>9.1199999999999992</v>
      </c>
    </row>
    <row r="11" spans="1:4" x14ac:dyDescent="0.25">
      <c r="A11" s="243">
        <v>97145</v>
      </c>
      <c r="B11" s="242" t="s">
        <v>191</v>
      </c>
      <c r="C11" s="242" t="s">
        <v>187</v>
      </c>
      <c r="D11" s="244">
        <v>10.69</v>
      </c>
    </row>
    <row r="12" spans="1:4" x14ac:dyDescent="0.25">
      <c r="A12" s="243">
        <v>97146</v>
      </c>
      <c r="B12" s="242" t="s">
        <v>192</v>
      </c>
      <c r="C12" s="242" t="s">
        <v>187</v>
      </c>
      <c r="D12" s="244">
        <v>12.25</v>
      </c>
    </row>
    <row r="13" spans="1:4" x14ac:dyDescent="0.25">
      <c r="A13" s="243">
        <v>97147</v>
      </c>
      <c r="B13" s="242" t="s">
        <v>193</v>
      </c>
      <c r="C13" s="242" t="s">
        <v>187</v>
      </c>
      <c r="D13" s="244">
        <v>13.82</v>
      </c>
    </row>
    <row r="14" spans="1:4" x14ac:dyDescent="0.25">
      <c r="A14" s="243">
        <v>97148</v>
      </c>
      <c r="B14" s="242" t="s">
        <v>194</v>
      </c>
      <c r="C14" s="242" t="s">
        <v>187</v>
      </c>
      <c r="D14" s="244">
        <v>15.37</v>
      </c>
    </row>
    <row r="15" spans="1:4" x14ac:dyDescent="0.25">
      <c r="A15" s="243">
        <v>97149</v>
      </c>
      <c r="B15" s="242" t="s">
        <v>195</v>
      </c>
      <c r="C15" s="242" t="s">
        <v>187</v>
      </c>
      <c r="D15" s="244">
        <v>16.96</v>
      </c>
    </row>
    <row r="16" spans="1:4" x14ac:dyDescent="0.25">
      <c r="A16" s="243">
        <v>97150</v>
      </c>
      <c r="B16" s="242" t="s">
        <v>196</v>
      </c>
      <c r="C16" s="242" t="s">
        <v>187</v>
      </c>
      <c r="D16" s="244">
        <v>21.42</v>
      </c>
    </row>
    <row r="17" spans="1:7" x14ac:dyDescent="0.25">
      <c r="A17" s="243">
        <v>97151</v>
      </c>
      <c r="B17" s="242" t="s">
        <v>197</v>
      </c>
      <c r="C17" s="242" t="s">
        <v>187</v>
      </c>
      <c r="D17" s="244">
        <v>25.03</v>
      </c>
    </row>
    <row r="18" spans="1:7" x14ac:dyDescent="0.25">
      <c r="A18" s="243">
        <v>97152</v>
      </c>
      <c r="B18" s="242" t="s">
        <v>198</v>
      </c>
      <c r="C18" s="242" t="s">
        <v>187</v>
      </c>
      <c r="D18" s="244">
        <v>28.33</v>
      </c>
    </row>
    <row r="19" spans="1:7" x14ac:dyDescent="0.25">
      <c r="A19" s="243">
        <v>97153</v>
      </c>
      <c r="B19" s="242" t="s">
        <v>199</v>
      </c>
      <c r="C19" s="242" t="s">
        <v>187</v>
      </c>
      <c r="D19" s="244">
        <v>31.82</v>
      </c>
    </row>
    <row r="20" spans="1:7" x14ac:dyDescent="0.25">
      <c r="A20" s="243">
        <v>97154</v>
      </c>
      <c r="B20" s="242" t="s">
        <v>200</v>
      </c>
      <c r="C20" s="242" t="s">
        <v>187</v>
      </c>
      <c r="D20" s="244">
        <v>35.340000000000003</v>
      </c>
      <c r="G20" s="30" t="e">
        <f>#REF!+#REF!+#REF!+SERV_05_2021!A6862=IFERROR(VLOOKUP(C20,INS_05_2021!A:D,4,0),VLOOKUP(C20,SERV_05_2021!A:E,4,0))</f>
        <v>#REF!</v>
      </c>
    </row>
    <row r="21" spans="1:7" x14ac:dyDescent="0.25">
      <c r="A21" s="243">
        <v>97155</v>
      </c>
      <c r="B21" s="242" t="s">
        <v>201</v>
      </c>
      <c r="C21" s="242" t="s">
        <v>187</v>
      </c>
      <c r="D21" s="244">
        <v>38.85</v>
      </c>
    </row>
    <row r="22" spans="1:7" x14ac:dyDescent="0.25">
      <c r="A22" s="243">
        <v>97156</v>
      </c>
      <c r="B22" s="242" t="s">
        <v>202</v>
      </c>
      <c r="C22" s="242" t="s">
        <v>187</v>
      </c>
      <c r="D22" s="244">
        <v>46.37</v>
      </c>
    </row>
    <row r="23" spans="1:7" x14ac:dyDescent="0.25">
      <c r="A23" s="243">
        <v>97157</v>
      </c>
      <c r="B23" s="242" t="s">
        <v>203</v>
      </c>
      <c r="C23" s="242" t="s">
        <v>187</v>
      </c>
      <c r="D23" s="244">
        <v>3.36</v>
      </c>
    </row>
    <row r="24" spans="1:7" x14ac:dyDescent="0.25">
      <c r="A24" s="243">
        <v>97158</v>
      </c>
      <c r="B24" s="242" t="s">
        <v>204</v>
      </c>
      <c r="C24" s="242" t="s">
        <v>187</v>
      </c>
      <c r="D24" s="244">
        <v>3.76</v>
      </c>
    </row>
    <row r="25" spans="1:7" x14ac:dyDescent="0.25">
      <c r="A25" s="243">
        <v>97159</v>
      </c>
      <c r="B25" s="242" t="s">
        <v>205</v>
      </c>
      <c r="C25" s="242" t="s">
        <v>187</v>
      </c>
      <c r="D25" s="244">
        <v>4.71</v>
      </c>
    </row>
    <row r="26" spans="1:7" x14ac:dyDescent="0.25">
      <c r="A26" s="243">
        <v>97160</v>
      </c>
      <c r="B26" s="242" t="s">
        <v>206</v>
      </c>
      <c r="C26" s="242" t="s">
        <v>187</v>
      </c>
      <c r="D26" s="244">
        <v>5.66</v>
      </c>
    </row>
    <row r="27" spans="1:7" x14ac:dyDescent="0.25">
      <c r="A27" s="243">
        <v>97161</v>
      </c>
      <c r="B27" s="242" t="s">
        <v>207</v>
      </c>
      <c r="C27" s="242" t="s">
        <v>187</v>
      </c>
      <c r="D27" s="244">
        <v>6.67</v>
      </c>
    </row>
    <row r="28" spans="1:7" x14ac:dyDescent="0.25">
      <c r="A28" s="243">
        <v>97162</v>
      </c>
      <c r="B28" s="242" t="s">
        <v>208</v>
      </c>
      <c r="C28" s="242" t="s">
        <v>187</v>
      </c>
      <c r="D28" s="244">
        <v>7.62</v>
      </c>
    </row>
    <row r="29" spans="1:7" x14ac:dyDescent="0.25">
      <c r="A29" s="243">
        <v>97163</v>
      </c>
      <c r="B29" s="242" t="s">
        <v>209</v>
      </c>
      <c r="C29" s="242" t="s">
        <v>187</v>
      </c>
      <c r="D29" s="244">
        <v>8.6199999999999992</v>
      </c>
    </row>
    <row r="30" spans="1:7" x14ac:dyDescent="0.25">
      <c r="A30" s="243">
        <v>97164</v>
      </c>
      <c r="B30" s="242" t="s">
        <v>210</v>
      </c>
      <c r="C30" s="242" t="s">
        <v>187</v>
      </c>
      <c r="D30" s="244">
        <v>9.59</v>
      </c>
    </row>
    <row r="31" spans="1:7" x14ac:dyDescent="0.25">
      <c r="A31" s="243">
        <v>97165</v>
      </c>
      <c r="B31" s="242" t="s">
        <v>211</v>
      </c>
      <c r="C31" s="242" t="s">
        <v>187</v>
      </c>
      <c r="D31" s="244">
        <v>10.61</v>
      </c>
    </row>
    <row r="32" spans="1:7" x14ac:dyDescent="0.25">
      <c r="A32" s="243">
        <v>97166</v>
      </c>
      <c r="B32" s="242" t="s">
        <v>212</v>
      </c>
      <c r="C32" s="242" t="s">
        <v>187</v>
      </c>
      <c r="D32" s="244">
        <v>13.36</v>
      </c>
    </row>
    <row r="33" spans="1:4" x14ac:dyDescent="0.25">
      <c r="A33" s="243">
        <v>97167</v>
      </c>
      <c r="B33" s="242" t="s">
        <v>213</v>
      </c>
      <c r="C33" s="242" t="s">
        <v>187</v>
      </c>
      <c r="D33" s="244">
        <v>15.64</v>
      </c>
    </row>
    <row r="34" spans="1:4" x14ac:dyDescent="0.25">
      <c r="A34" s="243">
        <v>97168</v>
      </c>
      <c r="B34" s="242" t="s">
        <v>214</v>
      </c>
      <c r="C34" s="242" t="s">
        <v>187</v>
      </c>
      <c r="D34" s="244">
        <v>17.61</v>
      </c>
    </row>
    <row r="35" spans="1:4" x14ac:dyDescent="0.25">
      <c r="A35" s="243">
        <v>97169</v>
      </c>
      <c r="B35" s="242" t="s">
        <v>215</v>
      </c>
      <c r="C35" s="242" t="s">
        <v>187</v>
      </c>
      <c r="D35" s="244">
        <v>19.78</v>
      </c>
    </row>
    <row r="36" spans="1:4" x14ac:dyDescent="0.25">
      <c r="A36" s="243">
        <v>97170</v>
      </c>
      <c r="B36" s="242" t="s">
        <v>216</v>
      </c>
      <c r="C36" s="242" t="s">
        <v>187</v>
      </c>
      <c r="D36" s="244">
        <v>21.97</v>
      </c>
    </row>
    <row r="37" spans="1:4" x14ac:dyDescent="0.25">
      <c r="A37" s="243">
        <v>97171</v>
      </c>
      <c r="B37" s="242" t="s">
        <v>217</v>
      </c>
      <c r="C37" s="242" t="s">
        <v>187</v>
      </c>
      <c r="D37" s="244">
        <v>24.17</v>
      </c>
    </row>
    <row r="38" spans="1:4" x14ac:dyDescent="0.25">
      <c r="A38" s="243">
        <v>97172</v>
      </c>
      <c r="B38" s="242" t="s">
        <v>218</v>
      </c>
      <c r="C38" s="242" t="s">
        <v>187</v>
      </c>
      <c r="D38" s="244">
        <v>29.04</v>
      </c>
    </row>
    <row r="39" spans="1:4" x14ac:dyDescent="0.25">
      <c r="A39" s="243">
        <v>97173</v>
      </c>
      <c r="B39" s="242" t="s">
        <v>219</v>
      </c>
      <c r="C39" s="242" t="s">
        <v>187</v>
      </c>
      <c r="D39" s="244">
        <v>23.52</v>
      </c>
    </row>
    <row r="40" spans="1:4" x14ac:dyDescent="0.25">
      <c r="A40" s="243">
        <v>97174</v>
      </c>
      <c r="B40" s="242" t="s">
        <v>220</v>
      </c>
      <c r="C40" s="242" t="s">
        <v>187</v>
      </c>
      <c r="D40" s="244">
        <v>27.22</v>
      </c>
    </row>
    <row r="41" spans="1:4" x14ac:dyDescent="0.25">
      <c r="A41" s="243">
        <v>97175</v>
      </c>
      <c r="B41" s="242" t="s">
        <v>221</v>
      </c>
      <c r="C41" s="242" t="s">
        <v>187</v>
      </c>
      <c r="D41" s="244">
        <v>30.93</v>
      </c>
    </row>
    <row r="42" spans="1:4" x14ac:dyDescent="0.25">
      <c r="A42" s="243">
        <v>97176</v>
      </c>
      <c r="B42" s="242" t="s">
        <v>222</v>
      </c>
      <c r="C42" s="242" t="s">
        <v>187</v>
      </c>
      <c r="D42" s="244">
        <v>34.64</v>
      </c>
    </row>
    <row r="43" spans="1:4" x14ac:dyDescent="0.25">
      <c r="A43" s="243">
        <v>97177</v>
      </c>
      <c r="B43" s="242" t="s">
        <v>223</v>
      </c>
      <c r="C43" s="242" t="s">
        <v>187</v>
      </c>
      <c r="D43" s="244">
        <v>42.05</v>
      </c>
    </row>
    <row r="44" spans="1:4" x14ac:dyDescent="0.25">
      <c r="A44" s="243">
        <v>97178</v>
      </c>
      <c r="B44" s="242" t="s">
        <v>224</v>
      </c>
      <c r="C44" s="242" t="s">
        <v>187</v>
      </c>
      <c r="D44" s="244">
        <v>49.44</v>
      </c>
    </row>
    <row r="45" spans="1:4" x14ac:dyDescent="0.25">
      <c r="A45" s="243">
        <v>97179</v>
      </c>
      <c r="B45" s="242" t="s">
        <v>225</v>
      </c>
      <c r="C45" s="242" t="s">
        <v>187</v>
      </c>
      <c r="D45" s="244">
        <v>56.87</v>
      </c>
    </row>
    <row r="46" spans="1:4" x14ac:dyDescent="0.25">
      <c r="A46" s="243">
        <v>97180</v>
      </c>
      <c r="B46" s="242" t="s">
        <v>226</v>
      </c>
      <c r="C46" s="242" t="s">
        <v>187</v>
      </c>
      <c r="D46" s="244">
        <v>64.27</v>
      </c>
    </row>
    <row r="47" spans="1:4" x14ac:dyDescent="0.25">
      <c r="A47" s="243">
        <v>97181</v>
      </c>
      <c r="B47" s="242" t="s">
        <v>227</v>
      </c>
      <c r="C47" s="242" t="s">
        <v>187</v>
      </c>
      <c r="D47" s="244">
        <v>74.819999999999993</v>
      </c>
    </row>
    <row r="48" spans="1:4" x14ac:dyDescent="0.25">
      <c r="A48" s="243">
        <v>97182</v>
      </c>
      <c r="B48" s="242" t="s">
        <v>228</v>
      </c>
      <c r="C48" s="242" t="s">
        <v>187</v>
      </c>
      <c r="D48" s="244">
        <v>82.57</v>
      </c>
    </row>
    <row r="49" spans="1:4" x14ac:dyDescent="0.25">
      <c r="A49" s="243">
        <v>97183</v>
      </c>
      <c r="B49" s="242" t="s">
        <v>229</v>
      </c>
      <c r="C49" s="242" t="s">
        <v>187</v>
      </c>
      <c r="D49" s="244">
        <v>19.14</v>
      </c>
    </row>
    <row r="50" spans="1:4" x14ac:dyDescent="0.25">
      <c r="A50" s="243">
        <v>97184</v>
      </c>
      <c r="B50" s="242" t="s">
        <v>230</v>
      </c>
      <c r="C50" s="242" t="s">
        <v>187</v>
      </c>
      <c r="D50" s="244">
        <v>22.19</v>
      </c>
    </row>
    <row r="51" spans="1:4" x14ac:dyDescent="0.25">
      <c r="A51" s="243">
        <v>97185</v>
      </c>
      <c r="B51" s="242" t="s">
        <v>231</v>
      </c>
      <c r="C51" s="242" t="s">
        <v>187</v>
      </c>
      <c r="D51" s="244">
        <v>25.26</v>
      </c>
    </row>
    <row r="52" spans="1:4" x14ac:dyDescent="0.25">
      <c r="A52" s="243">
        <v>97186</v>
      </c>
      <c r="B52" s="242" t="s">
        <v>232</v>
      </c>
      <c r="C52" s="242" t="s">
        <v>187</v>
      </c>
      <c r="D52" s="244">
        <v>28.34</v>
      </c>
    </row>
    <row r="53" spans="1:4" x14ac:dyDescent="0.25">
      <c r="A53" s="243">
        <v>97187</v>
      </c>
      <c r="B53" s="242" t="s">
        <v>233</v>
      </c>
      <c r="C53" s="242" t="s">
        <v>187</v>
      </c>
      <c r="D53" s="244">
        <v>34.450000000000003</v>
      </c>
    </row>
    <row r="54" spans="1:4" x14ac:dyDescent="0.25">
      <c r="A54" s="243">
        <v>97188</v>
      </c>
      <c r="B54" s="242" t="s">
        <v>234</v>
      </c>
      <c r="C54" s="242" t="s">
        <v>187</v>
      </c>
      <c r="D54" s="244">
        <v>40.57</v>
      </c>
    </row>
    <row r="55" spans="1:4" x14ac:dyDescent="0.25">
      <c r="A55" s="243">
        <v>97189</v>
      </c>
      <c r="B55" s="242" t="s">
        <v>235</v>
      </c>
      <c r="C55" s="242" t="s">
        <v>187</v>
      </c>
      <c r="D55" s="244">
        <v>46.7</v>
      </c>
    </row>
    <row r="56" spans="1:4" x14ac:dyDescent="0.25">
      <c r="A56" s="243">
        <v>97190</v>
      </c>
      <c r="B56" s="242" t="s">
        <v>236</v>
      </c>
      <c r="C56" s="242" t="s">
        <v>187</v>
      </c>
      <c r="D56" s="244">
        <v>52.81</v>
      </c>
    </row>
    <row r="57" spans="1:4" x14ac:dyDescent="0.25">
      <c r="A57" s="243">
        <v>97191</v>
      </c>
      <c r="B57" s="242" t="s">
        <v>237</v>
      </c>
      <c r="C57" s="242" t="s">
        <v>187</v>
      </c>
      <c r="D57" s="244">
        <v>61.34</v>
      </c>
    </row>
    <row r="58" spans="1:4" x14ac:dyDescent="0.25">
      <c r="A58" s="243">
        <v>97192</v>
      </c>
      <c r="B58" s="242" t="s">
        <v>238</v>
      </c>
      <c r="C58" s="242" t="s">
        <v>187</v>
      </c>
      <c r="D58" s="244">
        <v>67.709999999999994</v>
      </c>
    </row>
    <row r="59" spans="1:4" x14ac:dyDescent="0.25">
      <c r="A59" s="243">
        <v>90694</v>
      </c>
      <c r="B59" s="242" t="s">
        <v>10361</v>
      </c>
      <c r="C59" s="242" t="s">
        <v>187</v>
      </c>
      <c r="D59" s="244">
        <v>44.62</v>
      </c>
    </row>
    <row r="60" spans="1:4" x14ac:dyDescent="0.25">
      <c r="A60" s="243">
        <v>90695</v>
      </c>
      <c r="B60" s="242" t="s">
        <v>10362</v>
      </c>
      <c r="C60" s="242" t="s">
        <v>187</v>
      </c>
      <c r="D60" s="244">
        <v>93.9</v>
      </c>
    </row>
    <row r="61" spans="1:4" x14ac:dyDescent="0.25">
      <c r="A61" s="243">
        <v>90696</v>
      </c>
      <c r="B61" s="242" t="s">
        <v>10363</v>
      </c>
      <c r="C61" s="242" t="s">
        <v>187</v>
      </c>
      <c r="D61" s="244">
        <v>139.91999999999999</v>
      </c>
    </row>
    <row r="62" spans="1:4" x14ac:dyDescent="0.25">
      <c r="A62" s="243">
        <v>90697</v>
      </c>
      <c r="B62" s="242" t="s">
        <v>10364</v>
      </c>
      <c r="C62" s="242" t="s">
        <v>187</v>
      </c>
      <c r="D62" s="244">
        <v>236.69</v>
      </c>
    </row>
    <row r="63" spans="1:4" x14ac:dyDescent="0.25">
      <c r="A63" s="243">
        <v>90698</v>
      </c>
      <c r="B63" s="242" t="s">
        <v>10365</v>
      </c>
      <c r="C63" s="242" t="s">
        <v>187</v>
      </c>
      <c r="D63" s="244">
        <v>380.37</v>
      </c>
    </row>
    <row r="64" spans="1:4" x14ac:dyDescent="0.25">
      <c r="A64" s="243">
        <v>90699</v>
      </c>
      <c r="B64" s="242" t="s">
        <v>10366</v>
      </c>
      <c r="C64" s="242" t="s">
        <v>187</v>
      </c>
      <c r="D64" s="244">
        <v>470.54</v>
      </c>
    </row>
    <row r="65" spans="1:4" x14ac:dyDescent="0.25">
      <c r="A65" s="243">
        <v>90700</v>
      </c>
      <c r="B65" s="242" t="s">
        <v>10367</v>
      </c>
      <c r="C65" s="242" t="s">
        <v>187</v>
      </c>
      <c r="D65" s="244">
        <v>609.9</v>
      </c>
    </row>
    <row r="66" spans="1:4" x14ac:dyDescent="0.25">
      <c r="A66" s="243">
        <v>90701</v>
      </c>
      <c r="B66" s="242" t="s">
        <v>10368</v>
      </c>
      <c r="C66" s="242" t="s">
        <v>187</v>
      </c>
      <c r="D66" s="244">
        <v>76.88</v>
      </c>
    </row>
    <row r="67" spans="1:4" x14ac:dyDescent="0.25">
      <c r="A67" s="243">
        <v>90702</v>
      </c>
      <c r="B67" s="242" t="s">
        <v>10369</v>
      </c>
      <c r="C67" s="242" t="s">
        <v>187</v>
      </c>
      <c r="D67" s="244">
        <v>122.82</v>
      </c>
    </row>
    <row r="68" spans="1:4" x14ac:dyDescent="0.25">
      <c r="A68" s="243">
        <v>90703</v>
      </c>
      <c r="B68" s="242" t="s">
        <v>10370</v>
      </c>
      <c r="C68" s="242" t="s">
        <v>187</v>
      </c>
      <c r="D68" s="244">
        <v>202.4</v>
      </c>
    </row>
    <row r="69" spans="1:4" x14ac:dyDescent="0.25">
      <c r="A69" s="243">
        <v>90704</v>
      </c>
      <c r="B69" s="242" t="s">
        <v>10371</v>
      </c>
      <c r="C69" s="242" t="s">
        <v>187</v>
      </c>
      <c r="D69" s="244">
        <v>280.42</v>
      </c>
    </row>
    <row r="70" spans="1:4" x14ac:dyDescent="0.25">
      <c r="A70" s="243">
        <v>90705</v>
      </c>
      <c r="B70" s="242" t="s">
        <v>10372</v>
      </c>
      <c r="C70" s="242" t="s">
        <v>187</v>
      </c>
      <c r="D70" s="244">
        <v>395.44</v>
      </c>
    </row>
    <row r="71" spans="1:4" x14ac:dyDescent="0.25">
      <c r="A71" s="243">
        <v>90706</v>
      </c>
      <c r="B71" s="242" t="s">
        <v>10373</v>
      </c>
      <c r="C71" s="242" t="s">
        <v>187</v>
      </c>
      <c r="D71" s="244">
        <v>461.59</v>
      </c>
    </row>
    <row r="72" spans="1:4" x14ac:dyDescent="0.25">
      <c r="A72" s="243">
        <v>90708</v>
      </c>
      <c r="B72" s="242" t="s">
        <v>10374</v>
      </c>
      <c r="C72" s="242" t="s">
        <v>187</v>
      </c>
      <c r="D72" s="245">
        <v>1294.54</v>
      </c>
    </row>
    <row r="73" spans="1:4" x14ac:dyDescent="0.25">
      <c r="A73" s="243">
        <v>90724</v>
      </c>
      <c r="B73" s="242" t="s">
        <v>10375</v>
      </c>
      <c r="C73" s="242" t="s">
        <v>239</v>
      </c>
      <c r="D73" s="244">
        <v>15.61</v>
      </c>
    </row>
    <row r="74" spans="1:4" x14ac:dyDescent="0.25">
      <c r="A74" s="243">
        <v>90725</v>
      </c>
      <c r="B74" s="242" t="s">
        <v>10376</v>
      </c>
      <c r="C74" s="242" t="s">
        <v>239</v>
      </c>
      <c r="D74" s="244">
        <v>19.239999999999998</v>
      </c>
    </row>
    <row r="75" spans="1:4" x14ac:dyDescent="0.25">
      <c r="A75" s="243">
        <v>90726</v>
      </c>
      <c r="B75" s="242" t="s">
        <v>10377</v>
      </c>
      <c r="C75" s="242" t="s">
        <v>239</v>
      </c>
      <c r="D75" s="244">
        <v>22.91</v>
      </c>
    </row>
    <row r="76" spans="1:4" x14ac:dyDescent="0.25">
      <c r="A76" s="243">
        <v>90727</v>
      </c>
      <c r="B76" s="242" t="s">
        <v>10378</v>
      </c>
      <c r="C76" s="242" t="s">
        <v>239</v>
      </c>
      <c r="D76" s="244">
        <v>26.54</v>
      </c>
    </row>
    <row r="77" spans="1:4" x14ac:dyDescent="0.25">
      <c r="A77" s="243">
        <v>90728</v>
      </c>
      <c r="B77" s="242" t="s">
        <v>10379</v>
      </c>
      <c r="C77" s="242" t="s">
        <v>239</v>
      </c>
      <c r="D77" s="244">
        <v>30.17</v>
      </c>
    </row>
    <row r="78" spans="1:4" x14ac:dyDescent="0.25">
      <c r="A78" s="243">
        <v>90729</v>
      </c>
      <c r="B78" s="242" t="s">
        <v>10380</v>
      </c>
      <c r="C78" s="242" t="s">
        <v>239</v>
      </c>
      <c r="D78" s="244">
        <v>33.79</v>
      </c>
    </row>
    <row r="79" spans="1:4" x14ac:dyDescent="0.25">
      <c r="A79" s="243">
        <v>90730</v>
      </c>
      <c r="B79" s="242" t="s">
        <v>10381</v>
      </c>
      <c r="C79" s="242" t="s">
        <v>239</v>
      </c>
      <c r="D79" s="244">
        <v>37.42</v>
      </c>
    </row>
    <row r="80" spans="1:4" x14ac:dyDescent="0.25">
      <c r="A80" s="243">
        <v>90731</v>
      </c>
      <c r="B80" s="242" t="s">
        <v>10382</v>
      </c>
      <c r="C80" s="242" t="s">
        <v>239</v>
      </c>
      <c r="D80" s="244">
        <v>41.05</v>
      </c>
    </row>
    <row r="81" spans="1:4" x14ac:dyDescent="0.25">
      <c r="A81" s="243">
        <v>90732</v>
      </c>
      <c r="B81" s="242" t="s">
        <v>10383</v>
      </c>
      <c r="C81" s="242" t="s">
        <v>239</v>
      </c>
      <c r="D81" s="244">
        <v>51.93</v>
      </c>
    </row>
    <row r="82" spans="1:4" x14ac:dyDescent="0.25">
      <c r="A82" s="243">
        <v>90733</v>
      </c>
      <c r="B82" s="242" t="s">
        <v>10384</v>
      </c>
      <c r="C82" s="242" t="s">
        <v>187</v>
      </c>
      <c r="D82" s="244">
        <v>2.17</v>
      </c>
    </row>
    <row r="83" spans="1:4" x14ac:dyDescent="0.25">
      <c r="A83" s="243">
        <v>90734</v>
      </c>
      <c r="B83" s="242" t="s">
        <v>10385</v>
      </c>
      <c r="C83" s="242" t="s">
        <v>187</v>
      </c>
      <c r="D83" s="244">
        <v>2.57</v>
      </c>
    </row>
    <row r="84" spans="1:4" x14ac:dyDescent="0.25">
      <c r="A84" s="243">
        <v>90735</v>
      </c>
      <c r="B84" s="242" t="s">
        <v>10386</v>
      </c>
      <c r="C84" s="242" t="s">
        <v>187</v>
      </c>
      <c r="D84" s="244">
        <v>2.97</v>
      </c>
    </row>
    <row r="85" spans="1:4" x14ac:dyDescent="0.25">
      <c r="A85" s="243">
        <v>90736</v>
      </c>
      <c r="B85" s="242" t="s">
        <v>10387</v>
      </c>
      <c r="C85" s="242" t="s">
        <v>187</v>
      </c>
      <c r="D85" s="244">
        <v>3.37</v>
      </c>
    </row>
    <row r="86" spans="1:4" x14ac:dyDescent="0.25">
      <c r="A86" s="243">
        <v>90737</v>
      </c>
      <c r="B86" s="242" t="s">
        <v>10388</v>
      </c>
      <c r="C86" s="242" t="s">
        <v>187</v>
      </c>
      <c r="D86" s="244">
        <v>3.77</v>
      </c>
    </row>
    <row r="87" spans="1:4" x14ac:dyDescent="0.25">
      <c r="A87" s="243">
        <v>90738</v>
      </c>
      <c r="B87" s="242" t="s">
        <v>10389</v>
      </c>
      <c r="C87" s="242" t="s">
        <v>187</v>
      </c>
      <c r="D87" s="244">
        <v>4.17</v>
      </c>
    </row>
    <row r="88" spans="1:4" x14ac:dyDescent="0.25">
      <c r="A88" s="243">
        <v>90739</v>
      </c>
      <c r="B88" s="242" t="s">
        <v>10390</v>
      </c>
      <c r="C88" s="242" t="s">
        <v>187</v>
      </c>
      <c r="D88" s="244">
        <v>5.96</v>
      </c>
    </row>
    <row r="89" spans="1:4" x14ac:dyDescent="0.25">
      <c r="A89" s="243">
        <v>90740</v>
      </c>
      <c r="B89" s="242" t="s">
        <v>10391</v>
      </c>
      <c r="C89" s="242" t="s">
        <v>187</v>
      </c>
      <c r="D89" s="244">
        <v>2.86</v>
      </c>
    </row>
    <row r="90" spans="1:4" x14ac:dyDescent="0.25">
      <c r="A90" s="243">
        <v>90741</v>
      </c>
      <c r="B90" s="242" t="s">
        <v>10392</v>
      </c>
      <c r="C90" s="242" t="s">
        <v>187</v>
      </c>
      <c r="D90" s="244">
        <v>3.26</v>
      </c>
    </row>
    <row r="91" spans="1:4" x14ac:dyDescent="0.25">
      <c r="A91" s="243">
        <v>90742</v>
      </c>
      <c r="B91" s="242" t="s">
        <v>10393</v>
      </c>
      <c r="C91" s="242" t="s">
        <v>187</v>
      </c>
      <c r="D91" s="244">
        <v>3.67</v>
      </c>
    </row>
    <row r="92" spans="1:4" x14ac:dyDescent="0.25">
      <c r="A92" s="243">
        <v>90743</v>
      </c>
      <c r="B92" s="242" t="s">
        <v>10394</v>
      </c>
      <c r="C92" s="242" t="s">
        <v>187</v>
      </c>
      <c r="D92" s="244">
        <v>4.07</v>
      </c>
    </row>
    <row r="93" spans="1:4" x14ac:dyDescent="0.25">
      <c r="A93" s="243">
        <v>90744</v>
      </c>
      <c r="B93" s="242" t="s">
        <v>10395</v>
      </c>
      <c r="C93" s="242" t="s">
        <v>187</v>
      </c>
      <c r="D93" s="244">
        <v>4.47</v>
      </c>
    </row>
    <row r="94" spans="1:4" x14ac:dyDescent="0.25">
      <c r="A94" s="243">
        <v>90745</v>
      </c>
      <c r="B94" s="242" t="s">
        <v>10396</v>
      </c>
      <c r="C94" s="242" t="s">
        <v>187</v>
      </c>
      <c r="D94" s="244">
        <v>6.65</v>
      </c>
    </row>
    <row r="95" spans="1:4" x14ac:dyDescent="0.25">
      <c r="A95" s="243">
        <v>90746</v>
      </c>
      <c r="B95" s="242" t="s">
        <v>10397</v>
      </c>
      <c r="C95" s="242" t="s">
        <v>187</v>
      </c>
      <c r="D95" s="244">
        <v>2.35</v>
      </c>
    </row>
    <row r="96" spans="1:4" x14ac:dyDescent="0.25">
      <c r="A96" s="243">
        <v>90747</v>
      </c>
      <c r="B96" s="242" t="s">
        <v>10398</v>
      </c>
      <c r="C96" s="242" t="s">
        <v>187</v>
      </c>
      <c r="D96" s="244">
        <v>11.06</v>
      </c>
    </row>
    <row r="97" spans="1:4" x14ac:dyDescent="0.25">
      <c r="A97" s="243">
        <v>94869</v>
      </c>
      <c r="B97" s="242" t="s">
        <v>10399</v>
      </c>
      <c r="C97" s="242" t="s">
        <v>187</v>
      </c>
      <c r="D97" s="244">
        <v>264.51</v>
      </c>
    </row>
    <row r="98" spans="1:4" x14ac:dyDescent="0.25">
      <c r="A98" s="243">
        <v>94870</v>
      </c>
      <c r="B98" s="242" t="s">
        <v>10400</v>
      </c>
      <c r="C98" s="242" t="s">
        <v>187</v>
      </c>
      <c r="D98" s="244">
        <v>1.69</v>
      </c>
    </row>
    <row r="99" spans="1:4" x14ac:dyDescent="0.25">
      <c r="A99" s="243">
        <v>94871</v>
      </c>
      <c r="B99" s="242" t="s">
        <v>10401</v>
      </c>
      <c r="C99" s="242" t="s">
        <v>187</v>
      </c>
      <c r="D99" s="244">
        <v>313.08</v>
      </c>
    </row>
    <row r="100" spans="1:4" x14ac:dyDescent="0.25">
      <c r="A100" s="243">
        <v>94872</v>
      </c>
      <c r="B100" s="242" t="s">
        <v>10402</v>
      </c>
      <c r="C100" s="242" t="s">
        <v>187</v>
      </c>
      <c r="D100" s="244">
        <v>2.23</v>
      </c>
    </row>
    <row r="101" spans="1:4" x14ac:dyDescent="0.25">
      <c r="A101" s="243">
        <v>94875</v>
      </c>
      <c r="B101" s="242" t="s">
        <v>10403</v>
      </c>
      <c r="C101" s="242" t="s">
        <v>187</v>
      </c>
      <c r="D101" s="245">
        <v>1828.18</v>
      </c>
    </row>
    <row r="102" spans="1:4" x14ac:dyDescent="0.25">
      <c r="A102" s="243">
        <v>94876</v>
      </c>
      <c r="B102" s="242" t="s">
        <v>10404</v>
      </c>
      <c r="C102" s="242" t="s">
        <v>187</v>
      </c>
      <c r="D102" s="244">
        <v>19.850000000000001</v>
      </c>
    </row>
    <row r="103" spans="1:4" x14ac:dyDescent="0.25">
      <c r="A103" s="243">
        <v>94878</v>
      </c>
      <c r="B103" s="242" t="s">
        <v>10405</v>
      </c>
      <c r="C103" s="242" t="s">
        <v>187</v>
      </c>
      <c r="D103" s="244">
        <v>22.76</v>
      </c>
    </row>
    <row r="104" spans="1:4" x14ac:dyDescent="0.25">
      <c r="A104" s="243">
        <v>94879</v>
      </c>
      <c r="B104" s="242" t="s">
        <v>10406</v>
      </c>
      <c r="C104" s="242" t="s">
        <v>187</v>
      </c>
      <c r="D104" s="245">
        <v>2433.83</v>
      </c>
    </row>
    <row r="105" spans="1:4" x14ac:dyDescent="0.25">
      <c r="A105" s="243">
        <v>94880</v>
      </c>
      <c r="B105" s="242" t="s">
        <v>10407</v>
      </c>
      <c r="C105" s="242" t="s">
        <v>187</v>
      </c>
      <c r="D105" s="244">
        <v>30.27</v>
      </c>
    </row>
    <row r="106" spans="1:4" x14ac:dyDescent="0.25">
      <c r="A106" s="243">
        <v>94881</v>
      </c>
      <c r="B106" s="242" t="s">
        <v>10408</v>
      </c>
      <c r="C106" s="242" t="s">
        <v>187</v>
      </c>
      <c r="D106" s="245">
        <v>3807.13</v>
      </c>
    </row>
    <row r="107" spans="1:4" x14ac:dyDescent="0.25">
      <c r="A107" s="243">
        <v>94882</v>
      </c>
      <c r="B107" s="242" t="s">
        <v>10409</v>
      </c>
      <c r="C107" s="242" t="s">
        <v>187</v>
      </c>
      <c r="D107" s="244">
        <v>34.76</v>
      </c>
    </row>
    <row r="108" spans="1:4" x14ac:dyDescent="0.25">
      <c r="A108" s="243">
        <v>94884</v>
      </c>
      <c r="B108" s="242" t="s">
        <v>10410</v>
      </c>
      <c r="C108" s="242" t="s">
        <v>187</v>
      </c>
      <c r="D108" s="244">
        <v>43.86</v>
      </c>
    </row>
    <row r="109" spans="1:4" x14ac:dyDescent="0.25">
      <c r="A109" s="243">
        <v>97121</v>
      </c>
      <c r="B109" s="242" t="s">
        <v>240</v>
      </c>
      <c r="C109" s="242" t="s">
        <v>187</v>
      </c>
      <c r="D109" s="244">
        <v>1.34</v>
      </c>
    </row>
    <row r="110" spans="1:4" x14ac:dyDescent="0.25">
      <c r="A110" s="243">
        <v>97122</v>
      </c>
      <c r="B110" s="242" t="s">
        <v>241</v>
      </c>
      <c r="C110" s="242" t="s">
        <v>187</v>
      </c>
      <c r="D110" s="244">
        <v>1.89</v>
      </c>
    </row>
    <row r="111" spans="1:4" x14ac:dyDescent="0.25">
      <c r="A111" s="243">
        <v>97123</v>
      </c>
      <c r="B111" s="242" t="s">
        <v>242</v>
      </c>
      <c r="C111" s="242" t="s">
        <v>187</v>
      </c>
      <c r="D111" s="244">
        <v>2.4</v>
      </c>
    </row>
    <row r="112" spans="1:4" x14ac:dyDescent="0.25">
      <c r="A112" s="243">
        <v>97124</v>
      </c>
      <c r="B112" s="242" t="s">
        <v>243</v>
      </c>
      <c r="C112" s="242" t="s">
        <v>187</v>
      </c>
      <c r="D112" s="244">
        <v>0.62</v>
      </c>
    </row>
    <row r="113" spans="1:4" x14ac:dyDescent="0.25">
      <c r="A113" s="243">
        <v>97125</v>
      </c>
      <c r="B113" s="242" t="s">
        <v>244</v>
      </c>
      <c r="C113" s="242" t="s">
        <v>187</v>
      </c>
      <c r="D113" s="244">
        <v>0.9</v>
      </c>
    </row>
    <row r="114" spans="1:4" x14ac:dyDescent="0.25">
      <c r="A114" s="243">
        <v>97126</v>
      </c>
      <c r="B114" s="242" t="s">
        <v>245</v>
      </c>
      <c r="C114" s="242" t="s">
        <v>187</v>
      </c>
      <c r="D114" s="244">
        <v>1.1499999999999999</v>
      </c>
    </row>
    <row r="115" spans="1:4" x14ac:dyDescent="0.25">
      <c r="A115" s="243">
        <v>102264</v>
      </c>
      <c r="B115" s="242" t="s">
        <v>10411</v>
      </c>
      <c r="C115" s="242" t="s">
        <v>187</v>
      </c>
      <c r="D115" s="244">
        <v>17.64</v>
      </c>
    </row>
    <row r="116" spans="1:4" x14ac:dyDescent="0.25">
      <c r="A116" s="243">
        <v>102265</v>
      </c>
      <c r="B116" s="242" t="s">
        <v>10412</v>
      </c>
      <c r="C116" s="242" t="s">
        <v>239</v>
      </c>
      <c r="D116" s="244">
        <v>66.44</v>
      </c>
    </row>
    <row r="117" spans="1:4" x14ac:dyDescent="0.25">
      <c r="A117" s="243">
        <v>102266</v>
      </c>
      <c r="B117" s="242" t="s">
        <v>10413</v>
      </c>
      <c r="C117" s="242" t="s">
        <v>239</v>
      </c>
      <c r="D117" s="244">
        <v>73.7</v>
      </c>
    </row>
    <row r="118" spans="1:4" x14ac:dyDescent="0.25">
      <c r="A118" s="243">
        <v>102267</v>
      </c>
      <c r="B118" s="242" t="s">
        <v>10414</v>
      </c>
      <c r="C118" s="242" t="s">
        <v>239</v>
      </c>
      <c r="D118" s="244">
        <v>84.62</v>
      </c>
    </row>
    <row r="119" spans="1:4" x14ac:dyDescent="0.25">
      <c r="A119" s="243">
        <v>102268</v>
      </c>
      <c r="B119" s="242" t="s">
        <v>10415</v>
      </c>
      <c r="C119" s="242" t="s">
        <v>239</v>
      </c>
      <c r="D119" s="244">
        <v>95.5</v>
      </c>
    </row>
    <row r="120" spans="1:4" x14ac:dyDescent="0.25">
      <c r="A120" s="243">
        <v>102269</v>
      </c>
      <c r="B120" s="242" t="s">
        <v>10416</v>
      </c>
      <c r="C120" s="242" t="s">
        <v>239</v>
      </c>
      <c r="D120" s="244">
        <v>117.26</v>
      </c>
    </row>
    <row r="121" spans="1:4" x14ac:dyDescent="0.25">
      <c r="A121" s="243">
        <v>92833</v>
      </c>
      <c r="B121" s="242" t="s">
        <v>246</v>
      </c>
      <c r="C121" s="242" t="s">
        <v>187</v>
      </c>
      <c r="D121" s="244">
        <v>243.16</v>
      </c>
    </row>
    <row r="122" spans="1:4" x14ac:dyDescent="0.25">
      <c r="A122" s="243">
        <v>92834</v>
      </c>
      <c r="B122" s="242" t="s">
        <v>247</v>
      </c>
      <c r="C122" s="242" t="s">
        <v>187</v>
      </c>
      <c r="D122" s="244">
        <v>5.89</v>
      </c>
    </row>
    <row r="123" spans="1:4" x14ac:dyDescent="0.25">
      <c r="A123" s="243">
        <v>92835</v>
      </c>
      <c r="B123" s="242" t="s">
        <v>248</v>
      </c>
      <c r="C123" s="242" t="s">
        <v>187</v>
      </c>
      <c r="D123" s="244">
        <v>261.89</v>
      </c>
    </row>
    <row r="124" spans="1:4" x14ac:dyDescent="0.25">
      <c r="A124" s="243">
        <v>92836</v>
      </c>
      <c r="B124" s="242" t="s">
        <v>249</v>
      </c>
      <c r="C124" s="242" t="s">
        <v>187</v>
      </c>
      <c r="D124" s="244">
        <v>7.54</v>
      </c>
    </row>
    <row r="125" spans="1:4" x14ac:dyDescent="0.25">
      <c r="A125" s="243">
        <v>92837</v>
      </c>
      <c r="B125" s="242" t="s">
        <v>250</v>
      </c>
      <c r="C125" s="242" t="s">
        <v>187</v>
      </c>
      <c r="D125" s="244">
        <v>431.74</v>
      </c>
    </row>
    <row r="126" spans="1:4" x14ac:dyDescent="0.25">
      <c r="A126" s="243">
        <v>92838</v>
      </c>
      <c r="B126" s="242" t="s">
        <v>251</v>
      </c>
      <c r="C126" s="242" t="s">
        <v>187</v>
      </c>
      <c r="D126" s="244">
        <v>9.0399999999999991</v>
      </c>
    </row>
    <row r="127" spans="1:4" x14ac:dyDescent="0.25">
      <c r="A127" s="243">
        <v>92839</v>
      </c>
      <c r="B127" s="242" t="s">
        <v>252</v>
      </c>
      <c r="C127" s="242" t="s">
        <v>187</v>
      </c>
      <c r="D127" s="244">
        <v>529.38</v>
      </c>
    </row>
    <row r="128" spans="1:4" x14ac:dyDescent="0.25">
      <c r="A128" s="243">
        <v>92840</v>
      </c>
      <c r="B128" s="242" t="s">
        <v>253</v>
      </c>
      <c r="C128" s="242" t="s">
        <v>187</v>
      </c>
      <c r="D128" s="244">
        <v>10.73</v>
      </c>
    </row>
    <row r="129" spans="1:4" x14ac:dyDescent="0.25">
      <c r="A129" s="243">
        <v>92841</v>
      </c>
      <c r="B129" s="242" t="s">
        <v>254</v>
      </c>
      <c r="C129" s="242" t="s">
        <v>187</v>
      </c>
      <c r="D129" s="244">
        <v>657.84</v>
      </c>
    </row>
    <row r="130" spans="1:4" x14ac:dyDescent="0.25">
      <c r="A130" s="243">
        <v>92842</v>
      </c>
      <c r="B130" s="242" t="s">
        <v>255</v>
      </c>
      <c r="C130" s="242" t="s">
        <v>187</v>
      </c>
      <c r="D130" s="244">
        <v>12.23</v>
      </c>
    </row>
    <row r="131" spans="1:4" x14ac:dyDescent="0.25">
      <c r="A131" s="243">
        <v>92843</v>
      </c>
      <c r="B131" s="242" t="s">
        <v>10417</v>
      </c>
      <c r="C131" s="242" t="s">
        <v>187</v>
      </c>
      <c r="D131" s="244">
        <v>704.63</v>
      </c>
    </row>
    <row r="132" spans="1:4" x14ac:dyDescent="0.25">
      <c r="A132" s="243">
        <v>92844</v>
      </c>
      <c r="B132" s="242" t="s">
        <v>256</v>
      </c>
      <c r="C132" s="242" t="s">
        <v>187</v>
      </c>
      <c r="D132" s="244">
        <v>13.92</v>
      </c>
    </row>
    <row r="133" spans="1:4" x14ac:dyDescent="0.25">
      <c r="A133" s="243">
        <v>92845</v>
      </c>
      <c r="B133" s="242" t="s">
        <v>10418</v>
      </c>
      <c r="C133" s="242" t="s">
        <v>187</v>
      </c>
      <c r="D133" s="244">
        <v>965.46</v>
      </c>
    </row>
    <row r="134" spans="1:4" x14ac:dyDescent="0.25">
      <c r="A134" s="243">
        <v>92846</v>
      </c>
      <c r="B134" s="242" t="s">
        <v>257</v>
      </c>
      <c r="C134" s="242" t="s">
        <v>187</v>
      </c>
      <c r="D134" s="244">
        <v>15.42</v>
      </c>
    </row>
    <row r="135" spans="1:4" x14ac:dyDescent="0.25">
      <c r="A135" s="243">
        <v>92847</v>
      </c>
      <c r="B135" s="242" t="s">
        <v>258</v>
      </c>
      <c r="C135" s="242" t="s">
        <v>187</v>
      </c>
      <c r="D135" s="245">
        <v>1015.68</v>
      </c>
    </row>
    <row r="136" spans="1:4" x14ac:dyDescent="0.25">
      <c r="A136" s="243">
        <v>92848</v>
      </c>
      <c r="B136" s="242" t="s">
        <v>259</v>
      </c>
      <c r="C136" s="242" t="s">
        <v>187</v>
      </c>
      <c r="D136" s="244">
        <v>17.12</v>
      </c>
    </row>
    <row r="137" spans="1:4" x14ac:dyDescent="0.25">
      <c r="A137" s="243">
        <v>92849</v>
      </c>
      <c r="B137" s="242" t="s">
        <v>260</v>
      </c>
      <c r="C137" s="242" t="s">
        <v>187</v>
      </c>
      <c r="D137" s="244">
        <v>248.35</v>
      </c>
    </row>
    <row r="138" spans="1:4" x14ac:dyDescent="0.25">
      <c r="A138" s="243">
        <v>92850</v>
      </c>
      <c r="B138" s="242" t="s">
        <v>261</v>
      </c>
      <c r="C138" s="242" t="s">
        <v>187</v>
      </c>
      <c r="D138" s="244">
        <v>11.16</v>
      </c>
    </row>
    <row r="139" spans="1:4" x14ac:dyDescent="0.25">
      <c r="A139" s="243">
        <v>92851</v>
      </c>
      <c r="B139" s="242" t="s">
        <v>262</v>
      </c>
      <c r="C139" s="242" t="s">
        <v>187</v>
      </c>
      <c r="D139" s="244">
        <v>268.36</v>
      </c>
    </row>
    <row r="140" spans="1:4" x14ac:dyDescent="0.25">
      <c r="A140" s="243">
        <v>92852</v>
      </c>
      <c r="B140" s="242" t="s">
        <v>263</v>
      </c>
      <c r="C140" s="242" t="s">
        <v>187</v>
      </c>
      <c r="D140" s="244">
        <v>14.11</v>
      </c>
    </row>
    <row r="141" spans="1:4" x14ac:dyDescent="0.25">
      <c r="A141" s="243">
        <v>92853</v>
      </c>
      <c r="B141" s="242" t="s">
        <v>264</v>
      </c>
      <c r="C141" s="242" t="s">
        <v>187</v>
      </c>
      <c r="D141" s="244">
        <v>439.75</v>
      </c>
    </row>
    <row r="142" spans="1:4" x14ac:dyDescent="0.25">
      <c r="A142" s="243">
        <v>92854</v>
      </c>
      <c r="B142" s="242" t="s">
        <v>265</v>
      </c>
      <c r="C142" s="242" t="s">
        <v>187</v>
      </c>
      <c r="D142" s="244">
        <v>17.170000000000002</v>
      </c>
    </row>
    <row r="143" spans="1:4" x14ac:dyDescent="0.25">
      <c r="A143" s="243">
        <v>92855</v>
      </c>
      <c r="B143" s="242" t="s">
        <v>266</v>
      </c>
      <c r="C143" s="242" t="s">
        <v>187</v>
      </c>
      <c r="D143" s="244">
        <v>538.77</v>
      </c>
    </row>
    <row r="144" spans="1:4" x14ac:dyDescent="0.25">
      <c r="A144" s="243">
        <v>92856</v>
      </c>
      <c r="B144" s="242" t="s">
        <v>267</v>
      </c>
      <c r="C144" s="242" t="s">
        <v>187</v>
      </c>
      <c r="D144" s="244">
        <v>20.25</v>
      </c>
    </row>
    <row r="145" spans="1:4" x14ac:dyDescent="0.25">
      <c r="A145" s="243">
        <v>92857</v>
      </c>
      <c r="B145" s="242" t="s">
        <v>268</v>
      </c>
      <c r="C145" s="242" t="s">
        <v>187</v>
      </c>
      <c r="D145" s="244">
        <v>668.62</v>
      </c>
    </row>
    <row r="146" spans="1:4" x14ac:dyDescent="0.25">
      <c r="A146" s="243">
        <v>92858</v>
      </c>
      <c r="B146" s="242" t="s">
        <v>269</v>
      </c>
      <c r="C146" s="242" t="s">
        <v>187</v>
      </c>
      <c r="D146" s="244">
        <v>23.17</v>
      </c>
    </row>
    <row r="147" spans="1:4" x14ac:dyDescent="0.25">
      <c r="A147" s="243">
        <v>92859</v>
      </c>
      <c r="B147" s="242" t="s">
        <v>10419</v>
      </c>
      <c r="C147" s="242" t="s">
        <v>187</v>
      </c>
      <c r="D147" s="244">
        <v>717.02</v>
      </c>
    </row>
    <row r="148" spans="1:4" x14ac:dyDescent="0.25">
      <c r="A148" s="243">
        <v>92860</v>
      </c>
      <c r="B148" s="242" t="s">
        <v>270</v>
      </c>
      <c r="C148" s="242" t="s">
        <v>187</v>
      </c>
      <c r="D148" s="244">
        <v>26.31</v>
      </c>
    </row>
    <row r="149" spans="1:4" x14ac:dyDescent="0.25">
      <c r="A149" s="243">
        <v>92861</v>
      </c>
      <c r="B149" s="242" t="s">
        <v>10420</v>
      </c>
      <c r="C149" s="242" t="s">
        <v>187</v>
      </c>
      <c r="D149" s="244">
        <v>979.41</v>
      </c>
    </row>
    <row r="150" spans="1:4" x14ac:dyDescent="0.25">
      <c r="A150" s="243">
        <v>92862</v>
      </c>
      <c r="B150" s="242" t="s">
        <v>271</v>
      </c>
      <c r="C150" s="242" t="s">
        <v>187</v>
      </c>
      <c r="D150" s="244">
        <v>29.37</v>
      </c>
    </row>
    <row r="151" spans="1:4" x14ac:dyDescent="0.25">
      <c r="A151" s="243">
        <v>92863</v>
      </c>
      <c r="B151" s="242" t="s">
        <v>272</v>
      </c>
      <c r="C151" s="242" t="s">
        <v>187</v>
      </c>
      <c r="D151" s="245">
        <v>1030.78</v>
      </c>
    </row>
    <row r="152" spans="1:4" x14ac:dyDescent="0.25">
      <c r="A152" s="243">
        <v>92864</v>
      </c>
      <c r="B152" s="242" t="s">
        <v>273</v>
      </c>
      <c r="C152" s="242" t="s">
        <v>187</v>
      </c>
      <c r="D152" s="244">
        <v>32.44</v>
      </c>
    </row>
    <row r="153" spans="1:4" x14ac:dyDescent="0.25">
      <c r="A153" s="243">
        <v>92210</v>
      </c>
      <c r="B153" s="242" t="s">
        <v>274</v>
      </c>
      <c r="C153" s="242" t="s">
        <v>187</v>
      </c>
      <c r="D153" s="244">
        <v>140.19999999999999</v>
      </c>
    </row>
    <row r="154" spans="1:4" x14ac:dyDescent="0.25">
      <c r="A154" s="243">
        <v>92211</v>
      </c>
      <c r="B154" s="242" t="s">
        <v>275</v>
      </c>
      <c r="C154" s="242" t="s">
        <v>187</v>
      </c>
      <c r="D154" s="244">
        <v>168.35</v>
      </c>
    </row>
    <row r="155" spans="1:4" x14ac:dyDescent="0.25">
      <c r="A155" s="243">
        <v>92212</v>
      </c>
      <c r="B155" s="242" t="s">
        <v>276</v>
      </c>
      <c r="C155" s="242" t="s">
        <v>187</v>
      </c>
      <c r="D155" s="244">
        <v>254.83</v>
      </c>
    </row>
    <row r="156" spans="1:4" x14ac:dyDescent="0.25">
      <c r="A156" s="243">
        <v>92213</v>
      </c>
      <c r="B156" s="242" t="s">
        <v>277</v>
      </c>
      <c r="C156" s="242" t="s">
        <v>187</v>
      </c>
      <c r="D156" s="244">
        <v>337.2</v>
      </c>
    </row>
    <row r="157" spans="1:4" x14ac:dyDescent="0.25">
      <c r="A157" s="243">
        <v>92214</v>
      </c>
      <c r="B157" s="242" t="s">
        <v>278</v>
      </c>
      <c r="C157" s="242" t="s">
        <v>187</v>
      </c>
      <c r="D157" s="244">
        <v>408.49</v>
      </c>
    </row>
    <row r="158" spans="1:4" x14ac:dyDescent="0.25">
      <c r="A158" s="243">
        <v>92215</v>
      </c>
      <c r="B158" s="242" t="s">
        <v>279</v>
      </c>
      <c r="C158" s="242" t="s">
        <v>187</v>
      </c>
      <c r="D158" s="244">
        <v>469.45</v>
      </c>
    </row>
    <row r="159" spans="1:4" x14ac:dyDescent="0.25">
      <c r="A159" s="243">
        <v>92216</v>
      </c>
      <c r="B159" s="242" t="s">
        <v>280</v>
      </c>
      <c r="C159" s="242" t="s">
        <v>187</v>
      </c>
      <c r="D159" s="244">
        <v>489.23</v>
      </c>
    </row>
    <row r="160" spans="1:4" x14ac:dyDescent="0.25">
      <c r="A160" s="243">
        <v>92219</v>
      </c>
      <c r="B160" s="242" t="s">
        <v>281</v>
      </c>
      <c r="C160" s="242" t="s">
        <v>187</v>
      </c>
      <c r="D160" s="244">
        <v>146.76</v>
      </c>
    </row>
    <row r="161" spans="1:4" x14ac:dyDescent="0.25">
      <c r="A161" s="243">
        <v>92220</v>
      </c>
      <c r="B161" s="242" t="s">
        <v>282</v>
      </c>
      <c r="C161" s="242" t="s">
        <v>187</v>
      </c>
      <c r="D161" s="244">
        <v>176.48</v>
      </c>
    </row>
    <row r="162" spans="1:4" x14ac:dyDescent="0.25">
      <c r="A162" s="243">
        <v>92221</v>
      </c>
      <c r="B162" s="242" t="s">
        <v>283</v>
      </c>
      <c r="C162" s="242" t="s">
        <v>187</v>
      </c>
      <c r="D162" s="244">
        <v>264.35000000000002</v>
      </c>
    </row>
    <row r="163" spans="1:4" x14ac:dyDescent="0.25">
      <c r="A163" s="243">
        <v>92222</v>
      </c>
      <c r="B163" s="242" t="s">
        <v>284</v>
      </c>
      <c r="C163" s="242" t="s">
        <v>187</v>
      </c>
      <c r="D163" s="244">
        <v>348.29</v>
      </c>
    </row>
    <row r="164" spans="1:4" x14ac:dyDescent="0.25">
      <c r="A164" s="243">
        <v>92223</v>
      </c>
      <c r="B164" s="242" t="s">
        <v>285</v>
      </c>
      <c r="C164" s="242" t="s">
        <v>187</v>
      </c>
      <c r="D164" s="244">
        <v>420.87</v>
      </c>
    </row>
    <row r="165" spans="1:4" x14ac:dyDescent="0.25">
      <c r="A165" s="243">
        <v>92224</v>
      </c>
      <c r="B165" s="242" t="s">
        <v>286</v>
      </c>
      <c r="C165" s="242" t="s">
        <v>187</v>
      </c>
      <c r="D165" s="244">
        <v>483.2</v>
      </c>
    </row>
    <row r="166" spans="1:4" x14ac:dyDescent="0.25">
      <c r="A166" s="243">
        <v>92226</v>
      </c>
      <c r="B166" s="242" t="s">
        <v>287</v>
      </c>
      <c r="C166" s="242" t="s">
        <v>187</v>
      </c>
      <c r="D166" s="244">
        <v>504.62</v>
      </c>
    </row>
    <row r="167" spans="1:4" x14ac:dyDescent="0.25">
      <c r="A167" s="243">
        <v>92808</v>
      </c>
      <c r="B167" s="242" t="s">
        <v>288</v>
      </c>
      <c r="C167" s="242" t="s">
        <v>187</v>
      </c>
      <c r="D167" s="244">
        <v>26.7</v>
      </c>
    </row>
    <row r="168" spans="1:4" x14ac:dyDescent="0.25">
      <c r="A168" s="243">
        <v>92809</v>
      </c>
      <c r="B168" s="242" t="s">
        <v>289</v>
      </c>
      <c r="C168" s="242" t="s">
        <v>187</v>
      </c>
      <c r="D168" s="244">
        <v>34.33</v>
      </c>
    </row>
    <row r="169" spans="1:4" x14ac:dyDescent="0.25">
      <c r="A169" s="243">
        <v>92810</v>
      </c>
      <c r="B169" s="242" t="s">
        <v>290</v>
      </c>
      <c r="C169" s="242" t="s">
        <v>187</v>
      </c>
      <c r="D169" s="244">
        <v>41.82</v>
      </c>
    </row>
    <row r="170" spans="1:4" x14ac:dyDescent="0.25">
      <c r="A170" s="243">
        <v>92811</v>
      </c>
      <c r="B170" s="242" t="s">
        <v>291</v>
      </c>
      <c r="C170" s="242" t="s">
        <v>187</v>
      </c>
      <c r="D170" s="244">
        <v>49.97</v>
      </c>
    </row>
    <row r="171" spans="1:4" x14ac:dyDescent="0.25">
      <c r="A171" s="243">
        <v>92812</v>
      </c>
      <c r="B171" s="242" t="s">
        <v>292</v>
      </c>
      <c r="C171" s="242" t="s">
        <v>187</v>
      </c>
      <c r="D171" s="244">
        <v>57.97</v>
      </c>
    </row>
    <row r="172" spans="1:4" x14ac:dyDescent="0.25">
      <c r="A172" s="243">
        <v>92813</v>
      </c>
      <c r="B172" s="242" t="s">
        <v>293</v>
      </c>
      <c r="C172" s="242" t="s">
        <v>187</v>
      </c>
      <c r="D172" s="244">
        <v>67.63</v>
      </c>
    </row>
    <row r="173" spans="1:4" x14ac:dyDescent="0.25">
      <c r="A173" s="243">
        <v>92814</v>
      </c>
      <c r="B173" s="242" t="s">
        <v>294</v>
      </c>
      <c r="C173" s="242" t="s">
        <v>187</v>
      </c>
      <c r="D173" s="244">
        <v>77.81</v>
      </c>
    </row>
    <row r="174" spans="1:4" x14ac:dyDescent="0.25">
      <c r="A174" s="243">
        <v>92815</v>
      </c>
      <c r="B174" s="242" t="s">
        <v>295</v>
      </c>
      <c r="C174" s="242" t="s">
        <v>187</v>
      </c>
      <c r="D174" s="244">
        <v>89.83</v>
      </c>
    </row>
    <row r="175" spans="1:4" x14ac:dyDescent="0.25">
      <c r="A175" s="243">
        <v>92816</v>
      </c>
      <c r="B175" s="242" t="s">
        <v>296</v>
      </c>
      <c r="C175" s="242" t="s">
        <v>187</v>
      </c>
      <c r="D175" s="244">
        <v>708.91</v>
      </c>
    </row>
    <row r="176" spans="1:4" x14ac:dyDescent="0.25">
      <c r="A176" s="243">
        <v>92817</v>
      </c>
      <c r="B176" s="242" t="s">
        <v>297</v>
      </c>
      <c r="C176" s="242" t="s">
        <v>187</v>
      </c>
      <c r="D176" s="244">
        <v>112.4</v>
      </c>
    </row>
    <row r="177" spans="1:4" x14ac:dyDescent="0.25">
      <c r="A177" s="243">
        <v>92818</v>
      </c>
      <c r="B177" s="242" t="s">
        <v>298</v>
      </c>
      <c r="C177" s="242" t="s">
        <v>187</v>
      </c>
      <c r="D177" s="245">
        <v>1015.52</v>
      </c>
    </row>
    <row r="178" spans="1:4" x14ac:dyDescent="0.25">
      <c r="A178" s="243">
        <v>92819</v>
      </c>
      <c r="B178" s="242" t="s">
        <v>299</v>
      </c>
      <c r="C178" s="242" t="s">
        <v>187</v>
      </c>
      <c r="D178" s="244">
        <v>151.30000000000001</v>
      </c>
    </row>
    <row r="179" spans="1:4" x14ac:dyDescent="0.25">
      <c r="A179" s="243">
        <v>92820</v>
      </c>
      <c r="B179" s="242" t="s">
        <v>300</v>
      </c>
      <c r="C179" s="242" t="s">
        <v>187</v>
      </c>
      <c r="D179" s="244">
        <v>31.83</v>
      </c>
    </row>
    <row r="180" spans="1:4" x14ac:dyDescent="0.25">
      <c r="A180" s="243">
        <v>92821</v>
      </c>
      <c r="B180" s="242" t="s">
        <v>301</v>
      </c>
      <c r="C180" s="242" t="s">
        <v>187</v>
      </c>
      <c r="D180" s="244">
        <v>40.89</v>
      </c>
    </row>
    <row r="181" spans="1:4" x14ac:dyDescent="0.25">
      <c r="A181" s="243">
        <v>92822</v>
      </c>
      <c r="B181" s="242" t="s">
        <v>302</v>
      </c>
      <c r="C181" s="242" t="s">
        <v>187</v>
      </c>
      <c r="D181" s="244">
        <v>49.95</v>
      </c>
    </row>
    <row r="182" spans="1:4" x14ac:dyDescent="0.25">
      <c r="A182" s="243">
        <v>92824</v>
      </c>
      <c r="B182" s="242" t="s">
        <v>303</v>
      </c>
      <c r="C182" s="242" t="s">
        <v>187</v>
      </c>
      <c r="D182" s="244">
        <v>59.49</v>
      </c>
    </row>
    <row r="183" spans="1:4" x14ac:dyDescent="0.25">
      <c r="A183" s="243">
        <v>92825</v>
      </c>
      <c r="B183" s="242" t="s">
        <v>304</v>
      </c>
      <c r="C183" s="242" t="s">
        <v>187</v>
      </c>
      <c r="D183" s="244">
        <v>69.06</v>
      </c>
    </row>
    <row r="184" spans="1:4" x14ac:dyDescent="0.25">
      <c r="A184" s="243">
        <v>92826</v>
      </c>
      <c r="B184" s="242" t="s">
        <v>305</v>
      </c>
      <c r="C184" s="242" t="s">
        <v>187</v>
      </c>
      <c r="D184" s="244">
        <v>80.010000000000005</v>
      </c>
    </row>
    <row r="185" spans="1:4" x14ac:dyDescent="0.25">
      <c r="A185" s="243">
        <v>92827</v>
      </c>
      <c r="B185" s="242" t="s">
        <v>306</v>
      </c>
      <c r="C185" s="242" t="s">
        <v>187</v>
      </c>
      <c r="D185" s="244">
        <v>91.56</v>
      </c>
    </row>
    <row r="186" spans="1:4" x14ac:dyDescent="0.25">
      <c r="A186" s="243">
        <v>92828</v>
      </c>
      <c r="B186" s="242" t="s">
        <v>307</v>
      </c>
      <c r="C186" s="242" t="s">
        <v>187</v>
      </c>
      <c r="D186" s="244">
        <v>105.22</v>
      </c>
    </row>
    <row r="187" spans="1:4" x14ac:dyDescent="0.25">
      <c r="A187" s="243">
        <v>92829</v>
      </c>
      <c r="B187" s="242" t="s">
        <v>308</v>
      </c>
      <c r="C187" s="242" t="s">
        <v>187</v>
      </c>
      <c r="D187" s="244">
        <v>727.03</v>
      </c>
    </row>
    <row r="188" spans="1:4" x14ac:dyDescent="0.25">
      <c r="A188" s="243">
        <v>92830</v>
      </c>
      <c r="B188" s="242" t="s">
        <v>309</v>
      </c>
      <c r="C188" s="242" t="s">
        <v>187</v>
      </c>
      <c r="D188" s="244">
        <v>130.52000000000001</v>
      </c>
    </row>
    <row r="189" spans="1:4" x14ac:dyDescent="0.25">
      <c r="A189" s="243">
        <v>92831</v>
      </c>
      <c r="B189" s="242" t="s">
        <v>310</v>
      </c>
      <c r="C189" s="242" t="s">
        <v>187</v>
      </c>
      <c r="D189" s="245">
        <v>1037.72</v>
      </c>
    </row>
    <row r="190" spans="1:4" x14ac:dyDescent="0.25">
      <c r="A190" s="243">
        <v>92832</v>
      </c>
      <c r="B190" s="242" t="s">
        <v>311</v>
      </c>
      <c r="C190" s="242" t="s">
        <v>187</v>
      </c>
      <c r="D190" s="244">
        <v>173.5</v>
      </c>
    </row>
    <row r="191" spans="1:4" x14ac:dyDescent="0.25">
      <c r="A191" s="243">
        <v>95565</v>
      </c>
      <c r="B191" s="242" t="s">
        <v>312</v>
      </c>
      <c r="C191" s="242" t="s">
        <v>187</v>
      </c>
      <c r="D191" s="244">
        <v>120.14</v>
      </c>
    </row>
    <row r="192" spans="1:4" x14ac:dyDescent="0.25">
      <c r="A192" s="243">
        <v>95566</v>
      </c>
      <c r="B192" s="242" t="s">
        <v>313</v>
      </c>
      <c r="C192" s="242" t="s">
        <v>187</v>
      </c>
      <c r="D192" s="244">
        <v>125.19</v>
      </c>
    </row>
    <row r="193" spans="1:4" x14ac:dyDescent="0.25">
      <c r="A193" s="243">
        <v>95567</v>
      </c>
      <c r="B193" s="242" t="s">
        <v>314</v>
      </c>
      <c r="C193" s="242" t="s">
        <v>187</v>
      </c>
      <c r="D193" s="244">
        <v>64.430000000000007</v>
      </c>
    </row>
    <row r="194" spans="1:4" x14ac:dyDescent="0.25">
      <c r="A194" s="243">
        <v>95568</v>
      </c>
      <c r="B194" s="242" t="s">
        <v>315</v>
      </c>
      <c r="C194" s="242" t="s">
        <v>187</v>
      </c>
      <c r="D194" s="244">
        <v>78.88</v>
      </c>
    </row>
    <row r="195" spans="1:4" x14ac:dyDescent="0.25">
      <c r="A195" s="243">
        <v>95569</v>
      </c>
      <c r="B195" s="242" t="s">
        <v>316</v>
      </c>
      <c r="C195" s="242" t="s">
        <v>187</v>
      </c>
      <c r="D195" s="244">
        <v>108.26</v>
      </c>
    </row>
    <row r="196" spans="1:4" x14ac:dyDescent="0.25">
      <c r="A196" s="243">
        <v>95570</v>
      </c>
      <c r="B196" s="242" t="s">
        <v>317</v>
      </c>
      <c r="C196" s="242" t="s">
        <v>187</v>
      </c>
      <c r="D196" s="244">
        <v>69.48</v>
      </c>
    </row>
    <row r="197" spans="1:4" x14ac:dyDescent="0.25">
      <c r="A197" s="243">
        <v>95571</v>
      </c>
      <c r="B197" s="242" t="s">
        <v>318</v>
      </c>
      <c r="C197" s="242" t="s">
        <v>187</v>
      </c>
      <c r="D197" s="244">
        <v>85.34</v>
      </c>
    </row>
    <row r="198" spans="1:4" x14ac:dyDescent="0.25">
      <c r="A198" s="243">
        <v>95572</v>
      </c>
      <c r="B198" s="242" t="s">
        <v>319</v>
      </c>
      <c r="C198" s="242" t="s">
        <v>187</v>
      </c>
      <c r="D198" s="244">
        <v>116.27</v>
      </c>
    </row>
    <row r="199" spans="1:4" x14ac:dyDescent="0.25">
      <c r="A199" s="243">
        <v>97127</v>
      </c>
      <c r="B199" s="242" t="s">
        <v>323</v>
      </c>
      <c r="C199" s="242" t="s">
        <v>187</v>
      </c>
      <c r="D199" s="244">
        <v>3.46</v>
      </c>
    </row>
    <row r="200" spans="1:4" x14ac:dyDescent="0.25">
      <c r="A200" s="243">
        <v>97128</v>
      </c>
      <c r="B200" s="242" t="s">
        <v>324</v>
      </c>
      <c r="C200" s="242" t="s">
        <v>187</v>
      </c>
      <c r="D200" s="244">
        <v>6.82</v>
      </c>
    </row>
    <row r="201" spans="1:4" x14ac:dyDescent="0.25">
      <c r="A201" s="243">
        <v>97129</v>
      </c>
      <c r="B201" s="242" t="s">
        <v>325</v>
      </c>
      <c r="C201" s="242" t="s">
        <v>187</v>
      </c>
      <c r="D201" s="244">
        <v>8.4</v>
      </c>
    </row>
    <row r="202" spans="1:4" x14ac:dyDescent="0.25">
      <c r="A202" s="243">
        <v>97130</v>
      </c>
      <c r="B202" s="242" t="s">
        <v>326</v>
      </c>
      <c r="C202" s="242" t="s">
        <v>187</v>
      </c>
      <c r="D202" s="244">
        <v>9.9700000000000006</v>
      </c>
    </row>
    <row r="203" spans="1:4" x14ac:dyDescent="0.25">
      <c r="A203" s="243">
        <v>97131</v>
      </c>
      <c r="B203" s="242" t="s">
        <v>327</v>
      </c>
      <c r="C203" s="242" t="s">
        <v>187</v>
      </c>
      <c r="D203" s="244">
        <v>11.54</v>
      </c>
    </row>
    <row r="204" spans="1:4" x14ac:dyDescent="0.25">
      <c r="A204" s="243">
        <v>97132</v>
      </c>
      <c r="B204" s="242" t="s">
        <v>328</v>
      </c>
      <c r="C204" s="242" t="s">
        <v>187</v>
      </c>
      <c r="D204" s="244">
        <v>13.09</v>
      </c>
    </row>
    <row r="205" spans="1:4" x14ac:dyDescent="0.25">
      <c r="A205" s="243">
        <v>97133</v>
      </c>
      <c r="B205" s="242" t="s">
        <v>329</v>
      </c>
      <c r="C205" s="242" t="s">
        <v>187</v>
      </c>
      <c r="D205" s="244">
        <v>16.239999999999998</v>
      </c>
    </row>
    <row r="206" spans="1:4" x14ac:dyDescent="0.25">
      <c r="A206" s="243">
        <v>97134</v>
      </c>
      <c r="B206" s="242" t="s">
        <v>330</v>
      </c>
      <c r="C206" s="242" t="s">
        <v>187</v>
      </c>
      <c r="D206" s="244">
        <v>1.68</v>
      </c>
    </row>
    <row r="207" spans="1:4" x14ac:dyDescent="0.25">
      <c r="A207" s="243">
        <v>97135</v>
      </c>
      <c r="B207" s="242" t="s">
        <v>331</v>
      </c>
      <c r="C207" s="242" t="s">
        <v>187</v>
      </c>
      <c r="D207" s="244">
        <v>3.62</v>
      </c>
    </row>
    <row r="208" spans="1:4" x14ac:dyDescent="0.25">
      <c r="A208" s="243">
        <v>97136</v>
      </c>
      <c r="B208" s="242" t="s">
        <v>332</v>
      </c>
      <c r="C208" s="242" t="s">
        <v>187</v>
      </c>
      <c r="D208" s="244">
        <v>4.46</v>
      </c>
    </row>
    <row r="209" spans="1:4" x14ac:dyDescent="0.25">
      <c r="A209" s="243">
        <v>97137</v>
      </c>
      <c r="B209" s="242" t="s">
        <v>333</v>
      </c>
      <c r="C209" s="242" t="s">
        <v>187</v>
      </c>
      <c r="D209" s="244">
        <v>5.31</v>
      </c>
    </row>
    <row r="210" spans="1:4" x14ac:dyDescent="0.25">
      <c r="A210" s="243">
        <v>97138</v>
      </c>
      <c r="B210" s="242" t="s">
        <v>334</v>
      </c>
      <c r="C210" s="242" t="s">
        <v>187</v>
      </c>
      <c r="D210" s="244">
        <v>6.14</v>
      </c>
    </row>
    <row r="211" spans="1:4" x14ac:dyDescent="0.25">
      <c r="A211" s="243">
        <v>97139</v>
      </c>
      <c r="B211" s="242" t="s">
        <v>335</v>
      </c>
      <c r="C211" s="242" t="s">
        <v>187</v>
      </c>
      <c r="D211" s="244">
        <v>6.97</v>
      </c>
    </row>
    <row r="212" spans="1:4" x14ac:dyDescent="0.25">
      <c r="A212" s="243">
        <v>97140</v>
      </c>
      <c r="B212" s="242" t="s">
        <v>336</v>
      </c>
      <c r="C212" s="242" t="s">
        <v>187</v>
      </c>
      <c r="D212" s="244">
        <v>8.64</v>
      </c>
    </row>
    <row r="213" spans="1:4" x14ac:dyDescent="0.25">
      <c r="A213" s="243">
        <v>93206</v>
      </c>
      <c r="B213" s="242" t="s">
        <v>338</v>
      </c>
      <c r="C213" s="242" t="s">
        <v>337</v>
      </c>
      <c r="D213" s="244">
        <v>937.3</v>
      </c>
    </row>
    <row r="214" spans="1:4" x14ac:dyDescent="0.25">
      <c r="A214" s="243">
        <v>93207</v>
      </c>
      <c r="B214" s="242" t="s">
        <v>339</v>
      </c>
      <c r="C214" s="242" t="s">
        <v>337</v>
      </c>
      <c r="D214" s="244">
        <v>824.2</v>
      </c>
    </row>
    <row r="215" spans="1:4" x14ac:dyDescent="0.25">
      <c r="A215" s="243">
        <v>93208</v>
      </c>
      <c r="B215" s="242" t="s">
        <v>340</v>
      </c>
      <c r="C215" s="242" t="s">
        <v>337</v>
      </c>
      <c r="D215" s="244">
        <v>635.5</v>
      </c>
    </row>
    <row r="216" spans="1:4" x14ac:dyDescent="0.25">
      <c r="A216" s="243">
        <v>93209</v>
      </c>
      <c r="B216" s="242" t="s">
        <v>341</v>
      </c>
      <c r="C216" s="242" t="s">
        <v>337</v>
      </c>
      <c r="D216" s="244">
        <v>749.59</v>
      </c>
    </row>
    <row r="217" spans="1:4" x14ac:dyDescent="0.25">
      <c r="A217" s="243">
        <v>93210</v>
      </c>
      <c r="B217" s="242" t="s">
        <v>342</v>
      </c>
      <c r="C217" s="242" t="s">
        <v>337</v>
      </c>
      <c r="D217" s="244">
        <v>459.12</v>
      </c>
    </row>
    <row r="218" spans="1:4" x14ac:dyDescent="0.25">
      <c r="A218" s="243">
        <v>93211</v>
      </c>
      <c r="B218" s="242" t="s">
        <v>343</v>
      </c>
      <c r="C218" s="242" t="s">
        <v>337</v>
      </c>
      <c r="D218" s="244">
        <v>476.62</v>
      </c>
    </row>
    <row r="219" spans="1:4" x14ac:dyDescent="0.25">
      <c r="A219" s="243">
        <v>93212</v>
      </c>
      <c r="B219" s="242" t="s">
        <v>344</v>
      </c>
      <c r="C219" s="242" t="s">
        <v>337</v>
      </c>
      <c r="D219" s="244">
        <v>750.78</v>
      </c>
    </row>
    <row r="220" spans="1:4" x14ac:dyDescent="0.25">
      <c r="A220" s="243">
        <v>93213</v>
      </c>
      <c r="B220" s="242" t="s">
        <v>345</v>
      </c>
      <c r="C220" s="242" t="s">
        <v>337</v>
      </c>
      <c r="D220" s="244">
        <v>845.02</v>
      </c>
    </row>
    <row r="221" spans="1:4" x14ac:dyDescent="0.25">
      <c r="A221" s="243">
        <v>93214</v>
      </c>
      <c r="B221" s="242" t="s">
        <v>346</v>
      </c>
      <c r="C221" s="242" t="s">
        <v>239</v>
      </c>
      <c r="D221" s="245">
        <v>3361.56</v>
      </c>
    </row>
    <row r="222" spans="1:4" x14ac:dyDescent="0.25">
      <c r="A222" s="243">
        <v>93243</v>
      </c>
      <c r="B222" s="242" t="s">
        <v>347</v>
      </c>
      <c r="C222" s="242" t="s">
        <v>239</v>
      </c>
      <c r="D222" s="245">
        <v>5239.17</v>
      </c>
    </row>
    <row r="223" spans="1:4" x14ac:dyDescent="0.25">
      <c r="A223" s="243">
        <v>93582</v>
      </c>
      <c r="B223" s="242" t="s">
        <v>348</v>
      </c>
      <c r="C223" s="242" t="s">
        <v>337</v>
      </c>
      <c r="D223" s="244">
        <v>202.38</v>
      </c>
    </row>
    <row r="224" spans="1:4" x14ac:dyDescent="0.25">
      <c r="A224" s="243">
        <v>93583</v>
      </c>
      <c r="B224" s="242" t="s">
        <v>349</v>
      </c>
      <c r="C224" s="242" t="s">
        <v>337</v>
      </c>
      <c r="D224" s="244">
        <v>340.54</v>
      </c>
    </row>
    <row r="225" spans="1:4" x14ac:dyDescent="0.25">
      <c r="A225" s="243">
        <v>93584</v>
      </c>
      <c r="B225" s="242" t="s">
        <v>350</v>
      </c>
      <c r="C225" s="242" t="s">
        <v>337</v>
      </c>
      <c r="D225" s="244">
        <v>604.82000000000005</v>
      </c>
    </row>
    <row r="226" spans="1:4" x14ac:dyDescent="0.25">
      <c r="A226" s="243">
        <v>93585</v>
      </c>
      <c r="B226" s="242" t="s">
        <v>351</v>
      </c>
      <c r="C226" s="242" t="s">
        <v>337</v>
      </c>
      <c r="D226" s="244">
        <v>786.3</v>
      </c>
    </row>
    <row r="227" spans="1:4" x14ac:dyDescent="0.25">
      <c r="A227" s="243">
        <v>98441</v>
      </c>
      <c r="B227" s="242" t="s">
        <v>352</v>
      </c>
      <c r="C227" s="242" t="s">
        <v>337</v>
      </c>
      <c r="D227" s="244">
        <v>77.540000000000006</v>
      </c>
    </row>
    <row r="228" spans="1:4" x14ac:dyDescent="0.25">
      <c r="A228" s="243">
        <v>98442</v>
      </c>
      <c r="B228" s="242" t="s">
        <v>353</v>
      </c>
      <c r="C228" s="242" t="s">
        <v>337</v>
      </c>
      <c r="D228" s="244">
        <v>79.72</v>
      </c>
    </row>
    <row r="229" spans="1:4" x14ac:dyDescent="0.25">
      <c r="A229" s="243">
        <v>98443</v>
      </c>
      <c r="B229" s="242" t="s">
        <v>354</v>
      </c>
      <c r="C229" s="242" t="s">
        <v>337</v>
      </c>
      <c r="D229" s="244">
        <v>66.28</v>
      </c>
    </row>
    <row r="230" spans="1:4" x14ac:dyDescent="0.25">
      <c r="A230" s="243">
        <v>98444</v>
      </c>
      <c r="B230" s="242" t="s">
        <v>355</v>
      </c>
      <c r="C230" s="242" t="s">
        <v>337</v>
      </c>
      <c r="D230" s="244">
        <v>67.83</v>
      </c>
    </row>
    <row r="231" spans="1:4" x14ac:dyDescent="0.25">
      <c r="A231" s="243">
        <v>98445</v>
      </c>
      <c r="B231" s="242" t="s">
        <v>356</v>
      </c>
      <c r="C231" s="242" t="s">
        <v>337</v>
      </c>
      <c r="D231" s="244">
        <v>94.07</v>
      </c>
    </row>
    <row r="232" spans="1:4" x14ac:dyDescent="0.25">
      <c r="A232" s="243">
        <v>98446</v>
      </c>
      <c r="B232" s="242" t="s">
        <v>357</v>
      </c>
      <c r="C232" s="242" t="s">
        <v>337</v>
      </c>
      <c r="D232" s="244">
        <v>122.62</v>
      </c>
    </row>
    <row r="233" spans="1:4" x14ac:dyDescent="0.25">
      <c r="A233" s="243">
        <v>98447</v>
      </c>
      <c r="B233" s="242" t="s">
        <v>358</v>
      </c>
      <c r="C233" s="242" t="s">
        <v>337</v>
      </c>
      <c r="D233" s="244">
        <v>78.45</v>
      </c>
    </row>
    <row r="234" spans="1:4" x14ac:dyDescent="0.25">
      <c r="A234" s="243">
        <v>98448</v>
      </c>
      <c r="B234" s="242" t="s">
        <v>359</v>
      </c>
      <c r="C234" s="242" t="s">
        <v>337</v>
      </c>
      <c r="D234" s="244">
        <v>100.18</v>
      </c>
    </row>
    <row r="235" spans="1:4" x14ac:dyDescent="0.25">
      <c r="A235" s="243">
        <v>98449</v>
      </c>
      <c r="B235" s="242" t="s">
        <v>360</v>
      </c>
      <c r="C235" s="242" t="s">
        <v>337</v>
      </c>
      <c r="D235" s="244">
        <v>102.31</v>
      </c>
    </row>
    <row r="236" spans="1:4" x14ac:dyDescent="0.25">
      <c r="A236" s="243">
        <v>98450</v>
      </c>
      <c r="B236" s="242" t="s">
        <v>361</v>
      </c>
      <c r="C236" s="242" t="s">
        <v>337</v>
      </c>
      <c r="D236" s="244">
        <v>105.48</v>
      </c>
    </row>
    <row r="237" spans="1:4" x14ac:dyDescent="0.25">
      <c r="A237" s="243">
        <v>98451</v>
      </c>
      <c r="B237" s="242" t="s">
        <v>362</v>
      </c>
      <c r="C237" s="242" t="s">
        <v>337</v>
      </c>
      <c r="D237" s="244">
        <v>89.18</v>
      </c>
    </row>
    <row r="238" spans="1:4" x14ac:dyDescent="0.25">
      <c r="A238" s="243">
        <v>98452</v>
      </c>
      <c r="B238" s="242" t="s">
        <v>363</v>
      </c>
      <c r="C238" s="242" t="s">
        <v>337</v>
      </c>
      <c r="D238" s="244">
        <v>91.1</v>
      </c>
    </row>
    <row r="239" spans="1:4" x14ac:dyDescent="0.25">
      <c r="A239" s="243">
        <v>98453</v>
      </c>
      <c r="B239" s="242" t="s">
        <v>364</v>
      </c>
      <c r="C239" s="242" t="s">
        <v>337</v>
      </c>
      <c r="D239" s="244">
        <v>122.58</v>
      </c>
    </row>
    <row r="240" spans="1:4" x14ac:dyDescent="0.25">
      <c r="A240" s="243">
        <v>98454</v>
      </c>
      <c r="B240" s="242" t="s">
        <v>365</v>
      </c>
      <c r="C240" s="242" t="s">
        <v>337</v>
      </c>
      <c r="D240" s="244">
        <v>160.19999999999999</v>
      </c>
    </row>
    <row r="241" spans="1:4" x14ac:dyDescent="0.25">
      <c r="A241" s="243">
        <v>98455</v>
      </c>
      <c r="B241" s="242" t="s">
        <v>366</v>
      </c>
      <c r="C241" s="242" t="s">
        <v>337</v>
      </c>
      <c r="D241" s="244">
        <v>105.09</v>
      </c>
    </row>
    <row r="242" spans="1:4" x14ac:dyDescent="0.25">
      <c r="A242" s="243">
        <v>98456</v>
      </c>
      <c r="B242" s="242" t="s">
        <v>367</v>
      </c>
      <c r="C242" s="242" t="s">
        <v>337</v>
      </c>
      <c r="D242" s="244">
        <v>135.27000000000001</v>
      </c>
    </row>
    <row r="243" spans="1:4" x14ac:dyDescent="0.25">
      <c r="A243" s="243">
        <v>98458</v>
      </c>
      <c r="B243" s="242" t="s">
        <v>368</v>
      </c>
      <c r="C243" s="242" t="s">
        <v>337</v>
      </c>
      <c r="D243" s="244">
        <v>73.92</v>
      </c>
    </row>
    <row r="244" spans="1:4" x14ac:dyDescent="0.25">
      <c r="A244" s="243">
        <v>98459</v>
      </c>
      <c r="B244" s="242" t="s">
        <v>369</v>
      </c>
      <c r="C244" s="242" t="s">
        <v>337</v>
      </c>
      <c r="D244" s="244">
        <v>79.09</v>
      </c>
    </row>
    <row r="245" spans="1:4" x14ac:dyDescent="0.25">
      <c r="A245" s="243">
        <v>98460</v>
      </c>
      <c r="B245" s="242" t="s">
        <v>370</v>
      </c>
      <c r="C245" s="242" t="s">
        <v>337</v>
      </c>
      <c r="D245" s="244">
        <v>83.38</v>
      </c>
    </row>
    <row r="246" spans="1:4" x14ac:dyDescent="0.25">
      <c r="A246" s="243">
        <v>98461</v>
      </c>
      <c r="B246" s="242" t="s">
        <v>10421</v>
      </c>
      <c r="C246" s="242" t="s">
        <v>239</v>
      </c>
      <c r="D246" s="245">
        <v>2695.32</v>
      </c>
    </row>
    <row r="247" spans="1:4" x14ac:dyDescent="0.25">
      <c r="A247" s="243">
        <v>98462</v>
      </c>
      <c r="B247" s="242" t="s">
        <v>10422</v>
      </c>
      <c r="C247" s="242" t="s">
        <v>239</v>
      </c>
      <c r="D247" s="245">
        <v>4052.58</v>
      </c>
    </row>
    <row r="248" spans="1:4" x14ac:dyDescent="0.25">
      <c r="A248" s="243">
        <v>5631</v>
      </c>
      <c r="B248" s="242" t="s">
        <v>372</v>
      </c>
      <c r="C248" s="242" t="s">
        <v>373</v>
      </c>
      <c r="D248" s="244">
        <v>141.46</v>
      </c>
    </row>
    <row r="249" spans="1:4" x14ac:dyDescent="0.25">
      <c r="A249" s="243">
        <v>5678</v>
      </c>
      <c r="B249" s="242" t="s">
        <v>374</v>
      </c>
      <c r="C249" s="242" t="s">
        <v>373</v>
      </c>
      <c r="D249" s="244">
        <v>99.41</v>
      </c>
    </row>
    <row r="250" spans="1:4" x14ac:dyDescent="0.25">
      <c r="A250" s="243">
        <v>5680</v>
      </c>
      <c r="B250" s="242" t="s">
        <v>375</v>
      </c>
      <c r="C250" s="242" t="s">
        <v>373</v>
      </c>
      <c r="D250" s="244">
        <v>91.71</v>
      </c>
    </row>
    <row r="251" spans="1:4" x14ac:dyDescent="0.25">
      <c r="A251" s="243">
        <v>5684</v>
      </c>
      <c r="B251" s="242" t="s">
        <v>376</v>
      </c>
      <c r="C251" s="242" t="s">
        <v>373</v>
      </c>
      <c r="D251" s="244">
        <v>104.84</v>
      </c>
    </row>
    <row r="252" spans="1:4" x14ac:dyDescent="0.25">
      <c r="A252" s="243">
        <v>5689</v>
      </c>
      <c r="B252" s="242" t="s">
        <v>377</v>
      </c>
      <c r="C252" s="242" t="s">
        <v>373</v>
      </c>
      <c r="D252" s="244">
        <v>5.24</v>
      </c>
    </row>
    <row r="253" spans="1:4" x14ac:dyDescent="0.25">
      <c r="A253" s="243">
        <v>5795</v>
      </c>
      <c r="B253" s="242" t="s">
        <v>378</v>
      </c>
      <c r="C253" s="242" t="s">
        <v>373</v>
      </c>
      <c r="D253" s="244">
        <v>14.87</v>
      </c>
    </row>
    <row r="254" spans="1:4" x14ac:dyDescent="0.25">
      <c r="A254" s="243">
        <v>5811</v>
      </c>
      <c r="B254" s="242" t="s">
        <v>379</v>
      </c>
      <c r="C254" s="242" t="s">
        <v>373</v>
      </c>
      <c r="D254" s="244">
        <v>145.04</v>
      </c>
    </row>
    <row r="255" spans="1:4" x14ac:dyDescent="0.25">
      <c r="A255" s="243">
        <v>5823</v>
      </c>
      <c r="B255" s="242" t="s">
        <v>380</v>
      </c>
      <c r="C255" s="242" t="s">
        <v>373</v>
      </c>
      <c r="D255" s="244">
        <v>161.83000000000001</v>
      </c>
    </row>
    <row r="256" spans="1:4" x14ac:dyDescent="0.25">
      <c r="A256" s="243">
        <v>5824</v>
      </c>
      <c r="B256" s="242" t="s">
        <v>381</v>
      </c>
      <c r="C256" s="242" t="s">
        <v>373</v>
      </c>
      <c r="D256" s="244">
        <v>138.69</v>
      </c>
    </row>
    <row r="257" spans="1:4" x14ac:dyDescent="0.25">
      <c r="A257" s="243">
        <v>5835</v>
      </c>
      <c r="B257" s="242" t="s">
        <v>382</v>
      </c>
      <c r="C257" s="242" t="s">
        <v>373</v>
      </c>
      <c r="D257" s="244">
        <v>335.33</v>
      </c>
    </row>
    <row r="258" spans="1:4" x14ac:dyDescent="0.25">
      <c r="A258" s="243">
        <v>5839</v>
      </c>
      <c r="B258" s="242" t="s">
        <v>383</v>
      </c>
      <c r="C258" s="242" t="s">
        <v>373</v>
      </c>
      <c r="D258" s="244">
        <v>7.87</v>
      </c>
    </row>
    <row r="259" spans="1:4" x14ac:dyDescent="0.25">
      <c r="A259" s="243">
        <v>5843</v>
      </c>
      <c r="B259" s="242" t="s">
        <v>384</v>
      </c>
      <c r="C259" s="242" t="s">
        <v>373</v>
      </c>
      <c r="D259" s="244">
        <v>180.74</v>
      </c>
    </row>
    <row r="260" spans="1:4" x14ac:dyDescent="0.25">
      <c r="A260" s="243">
        <v>5847</v>
      </c>
      <c r="B260" s="242" t="s">
        <v>385</v>
      </c>
      <c r="C260" s="242" t="s">
        <v>373</v>
      </c>
      <c r="D260" s="244">
        <v>186.01</v>
      </c>
    </row>
    <row r="261" spans="1:4" x14ac:dyDescent="0.25">
      <c r="A261" s="243">
        <v>5851</v>
      </c>
      <c r="B261" s="242" t="s">
        <v>386</v>
      </c>
      <c r="C261" s="242" t="s">
        <v>373</v>
      </c>
      <c r="D261" s="244">
        <v>176.6</v>
      </c>
    </row>
    <row r="262" spans="1:4" x14ac:dyDescent="0.25">
      <c r="A262" s="243">
        <v>5855</v>
      </c>
      <c r="B262" s="242" t="s">
        <v>387</v>
      </c>
      <c r="C262" s="242" t="s">
        <v>373</v>
      </c>
      <c r="D262" s="244">
        <v>476.02</v>
      </c>
    </row>
    <row r="263" spans="1:4" x14ac:dyDescent="0.25">
      <c r="A263" s="243">
        <v>5863</v>
      </c>
      <c r="B263" s="242" t="s">
        <v>388</v>
      </c>
      <c r="C263" s="242" t="s">
        <v>373</v>
      </c>
      <c r="D263" s="244">
        <v>13.88</v>
      </c>
    </row>
    <row r="264" spans="1:4" x14ac:dyDescent="0.25">
      <c r="A264" s="243">
        <v>5867</v>
      </c>
      <c r="B264" s="242" t="s">
        <v>389</v>
      </c>
      <c r="C264" s="242" t="s">
        <v>373</v>
      </c>
      <c r="D264" s="244">
        <v>102.81</v>
      </c>
    </row>
    <row r="265" spans="1:4" x14ac:dyDescent="0.25">
      <c r="A265" s="243">
        <v>5875</v>
      </c>
      <c r="B265" s="242" t="s">
        <v>390</v>
      </c>
      <c r="C265" s="242" t="s">
        <v>373</v>
      </c>
      <c r="D265" s="244">
        <v>91.51</v>
      </c>
    </row>
    <row r="266" spans="1:4" x14ac:dyDescent="0.25">
      <c r="A266" s="243">
        <v>5879</v>
      </c>
      <c r="B266" s="242" t="s">
        <v>391</v>
      </c>
      <c r="C266" s="242" t="s">
        <v>373</v>
      </c>
      <c r="D266" s="244">
        <v>85.78</v>
      </c>
    </row>
    <row r="267" spans="1:4" x14ac:dyDescent="0.25">
      <c r="A267" s="243">
        <v>5882</v>
      </c>
      <c r="B267" s="242" t="s">
        <v>392</v>
      </c>
      <c r="C267" s="242" t="s">
        <v>373</v>
      </c>
      <c r="D267" s="244">
        <v>87.16</v>
      </c>
    </row>
    <row r="268" spans="1:4" x14ac:dyDescent="0.25">
      <c r="A268" s="243">
        <v>5890</v>
      </c>
      <c r="B268" s="242" t="s">
        <v>393</v>
      </c>
      <c r="C268" s="242" t="s">
        <v>373</v>
      </c>
      <c r="D268" s="244">
        <v>139.31</v>
      </c>
    </row>
    <row r="269" spans="1:4" x14ac:dyDescent="0.25">
      <c r="A269" s="243">
        <v>5894</v>
      </c>
      <c r="B269" s="242" t="s">
        <v>394</v>
      </c>
      <c r="C269" s="242" t="s">
        <v>373</v>
      </c>
      <c r="D269" s="244">
        <v>135.83000000000001</v>
      </c>
    </row>
    <row r="270" spans="1:4" x14ac:dyDescent="0.25">
      <c r="A270" s="243">
        <v>5901</v>
      </c>
      <c r="B270" s="242" t="s">
        <v>395</v>
      </c>
      <c r="C270" s="242" t="s">
        <v>373</v>
      </c>
      <c r="D270" s="244">
        <v>217.93</v>
      </c>
    </row>
    <row r="271" spans="1:4" x14ac:dyDescent="0.25">
      <c r="A271" s="243">
        <v>5909</v>
      </c>
      <c r="B271" s="242" t="s">
        <v>396</v>
      </c>
      <c r="C271" s="242" t="s">
        <v>373</v>
      </c>
      <c r="D271" s="244">
        <v>23.59</v>
      </c>
    </row>
    <row r="272" spans="1:4" x14ac:dyDescent="0.25">
      <c r="A272" s="243">
        <v>5921</v>
      </c>
      <c r="B272" s="242" t="s">
        <v>397</v>
      </c>
      <c r="C272" s="242" t="s">
        <v>373</v>
      </c>
      <c r="D272" s="244">
        <v>4.0999999999999996</v>
      </c>
    </row>
    <row r="273" spans="1:4" x14ac:dyDescent="0.25">
      <c r="A273" s="243">
        <v>5928</v>
      </c>
      <c r="B273" s="242" t="s">
        <v>398</v>
      </c>
      <c r="C273" s="242" t="s">
        <v>373</v>
      </c>
      <c r="D273" s="244">
        <v>180.84</v>
      </c>
    </row>
    <row r="274" spans="1:4" x14ac:dyDescent="0.25">
      <c r="A274" s="243">
        <v>5932</v>
      </c>
      <c r="B274" s="242" t="s">
        <v>399</v>
      </c>
      <c r="C274" s="242" t="s">
        <v>373</v>
      </c>
      <c r="D274" s="244">
        <v>162.02000000000001</v>
      </c>
    </row>
    <row r="275" spans="1:4" x14ac:dyDescent="0.25">
      <c r="A275" s="243">
        <v>5940</v>
      </c>
      <c r="B275" s="242" t="s">
        <v>400</v>
      </c>
      <c r="C275" s="242" t="s">
        <v>373</v>
      </c>
      <c r="D275" s="244">
        <v>133.81</v>
      </c>
    </row>
    <row r="276" spans="1:4" x14ac:dyDescent="0.25">
      <c r="A276" s="243">
        <v>5944</v>
      </c>
      <c r="B276" s="242" t="s">
        <v>401</v>
      </c>
      <c r="C276" s="242" t="s">
        <v>373</v>
      </c>
      <c r="D276" s="244">
        <v>147.72999999999999</v>
      </c>
    </row>
    <row r="277" spans="1:4" x14ac:dyDescent="0.25">
      <c r="A277" s="243">
        <v>5953</v>
      </c>
      <c r="B277" s="242" t="s">
        <v>402</v>
      </c>
      <c r="C277" s="242" t="s">
        <v>373</v>
      </c>
      <c r="D277" s="244">
        <v>45.14</v>
      </c>
    </row>
    <row r="278" spans="1:4" x14ac:dyDescent="0.25">
      <c r="A278" s="243">
        <v>6259</v>
      </c>
      <c r="B278" s="242" t="s">
        <v>403</v>
      </c>
      <c r="C278" s="242" t="s">
        <v>373</v>
      </c>
      <c r="D278" s="244">
        <v>179.51</v>
      </c>
    </row>
    <row r="279" spans="1:4" x14ac:dyDescent="0.25">
      <c r="A279" s="243">
        <v>6879</v>
      </c>
      <c r="B279" s="242" t="s">
        <v>404</v>
      </c>
      <c r="C279" s="242" t="s">
        <v>373</v>
      </c>
      <c r="D279" s="244">
        <v>136.55000000000001</v>
      </c>
    </row>
    <row r="280" spans="1:4" x14ac:dyDescent="0.25">
      <c r="A280" s="243">
        <v>7030</v>
      </c>
      <c r="B280" s="242" t="s">
        <v>405</v>
      </c>
      <c r="C280" s="242" t="s">
        <v>373</v>
      </c>
      <c r="D280" s="244">
        <v>183</v>
      </c>
    </row>
    <row r="281" spans="1:4" x14ac:dyDescent="0.25">
      <c r="A281" s="243">
        <v>7042</v>
      </c>
      <c r="B281" s="242" t="s">
        <v>406</v>
      </c>
      <c r="C281" s="242" t="s">
        <v>373</v>
      </c>
      <c r="D281" s="244">
        <v>9.89</v>
      </c>
    </row>
    <row r="282" spans="1:4" x14ac:dyDescent="0.25">
      <c r="A282" s="243">
        <v>7049</v>
      </c>
      <c r="B282" s="242" t="s">
        <v>407</v>
      </c>
      <c r="C282" s="242" t="s">
        <v>373</v>
      </c>
      <c r="D282" s="244">
        <v>148.18</v>
      </c>
    </row>
    <row r="283" spans="1:4" x14ac:dyDescent="0.25">
      <c r="A283" s="243">
        <v>67826</v>
      </c>
      <c r="B283" s="242" t="s">
        <v>408</v>
      </c>
      <c r="C283" s="242" t="s">
        <v>373</v>
      </c>
      <c r="D283" s="244">
        <v>127.04</v>
      </c>
    </row>
    <row r="284" spans="1:4" x14ac:dyDescent="0.25">
      <c r="A284" s="243">
        <v>73417</v>
      </c>
      <c r="B284" s="242" t="s">
        <v>409</v>
      </c>
      <c r="C284" s="242" t="s">
        <v>373</v>
      </c>
      <c r="D284" s="244">
        <v>149.44</v>
      </c>
    </row>
    <row r="285" spans="1:4" x14ac:dyDescent="0.25">
      <c r="A285" s="243">
        <v>73436</v>
      </c>
      <c r="B285" s="242" t="s">
        <v>410</v>
      </c>
      <c r="C285" s="242" t="s">
        <v>373</v>
      </c>
      <c r="D285" s="244">
        <v>133.41999999999999</v>
      </c>
    </row>
    <row r="286" spans="1:4" x14ac:dyDescent="0.25">
      <c r="A286" s="243">
        <v>73467</v>
      </c>
      <c r="B286" s="242" t="s">
        <v>411</v>
      </c>
      <c r="C286" s="242" t="s">
        <v>373</v>
      </c>
      <c r="D286" s="244">
        <v>116.7</v>
      </c>
    </row>
    <row r="287" spans="1:4" x14ac:dyDescent="0.25">
      <c r="A287" s="243">
        <v>73536</v>
      </c>
      <c r="B287" s="242" t="s">
        <v>412</v>
      </c>
      <c r="C287" s="242" t="s">
        <v>373</v>
      </c>
      <c r="D287" s="244">
        <v>8.39</v>
      </c>
    </row>
    <row r="288" spans="1:4" x14ac:dyDescent="0.25">
      <c r="A288" s="243">
        <v>83362</v>
      </c>
      <c r="B288" s="242" t="s">
        <v>413</v>
      </c>
      <c r="C288" s="242" t="s">
        <v>373</v>
      </c>
      <c r="D288" s="244">
        <v>219.02</v>
      </c>
    </row>
    <row r="289" spans="1:4" x14ac:dyDescent="0.25">
      <c r="A289" s="243">
        <v>83765</v>
      </c>
      <c r="B289" s="242" t="s">
        <v>414</v>
      </c>
      <c r="C289" s="242" t="s">
        <v>373</v>
      </c>
      <c r="D289" s="244">
        <v>78.8</v>
      </c>
    </row>
    <row r="290" spans="1:4" x14ac:dyDescent="0.25">
      <c r="A290" s="243">
        <v>87445</v>
      </c>
      <c r="B290" s="242" t="s">
        <v>415</v>
      </c>
      <c r="C290" s="242" t="s">
        <v>373</v>
      </c>
      <c r="D290" s="244">
        <v>4.1100000000000003</v>
      </c>
    </row>
    <row r="291" spans="1:4" x14ac:dyDescent="0.25">
      <c r="A291" s="243">
        <v>88386</v>
      </c>
      <c r="B291" s="242" t="s">
        <v>416</v>
      </c>
      <c r="C291" s="242" t="s">
        <v>373</v>
      </c>
      <c r="D291" s="244">
        <v>4.22</v>
      </c>
    </row>
    <row r="292" spans="1:4" x14ac:dyDescent="0.25">
      <c r="A292" s="243">
        <v>88393</v>
      </c>
      <c r="B292" s="242" t="s">
        <v>417</v>
      </c>
      <c r="C292" s="242" t="s">
        <v>373</v>
      </c>
      <c r="D292" s="244">
        <v>5.82</v>
      </c>
    </row>
    <row r="293" spans="1:4" x14ac:dyDescent="0.25">
      <c r="A293" s="243">
        <v>88399</v>
      </c>
      <c r="B293" s="242" t="s">
        <v>418</v>
      </c>
      <c r="C293" s="242" t="s">
        <v>373</v>
      </c>
      <c r="D293" s="244">
        <v>3.1</v>
      </c>
    </row>
    <row r="294" spans="1:4" x14ac:dyDescent="0.25">
      <c r="A294" s="243">
        <v>88418</v>
      </c>
      <c r="B294" s="242" t="s">
        <v>419</v>
      </c>
      <c r="C294" s="242" t="s">
        <v>373</v>
      </c>
      <c r="D294" s="244">
        <v>13.5</v>
      </c>
    </row>
    <row r="295" spans="1:4" x14ac:dyDescent="0.25">
      <c r="A295" s="243">
        <v>88433</v>
      </c>
      <c r="B295" s="242" t="s">
        <v>420</v>
      </c>
      <c r="C295" s="242" t="s">
        <v>373</v>
      </c>
      <c r="D295" s="244">
        <v>16.64</v>
      </c>
    </row>
    <row r="296" spans="1:4" x14ac:dyDescent="0.25">
      <c r="A296" s="243">
        <v>88830</v>
      </c>
      <c r="B296" s="242" t="s">
        <v>421</v>
      </c>
      <c r="C296" s="242" t="s">
        <v>373</v>
      </c>
      <c r="D296" s="244">
        <v>1.56</v>
      </c>
    </row>
    <row r="297" spans="1:4" x14ac:dyDescent="0.25">
      <c r="A297" s="243">
        <v>88843</v>
      </c>
      <c r="B297" s="242" t="s">
        <v>422</v>
      </c>
      <c r="C297" s="242" t="s">
        <v>373</v>
      </c>
      <c r="D297" s="244">
        <v>147.12</v>
      </c>
    </row>
    <row r="298" spans="1:4" x14ac:dyDescent="0.25">
      <c r="A298" s="243">
        <v>88907</v>
      </c>
      <c r="B298" s="242" t="s">
        <v>423</v>
      </c>
      <c r="C298" s="242" t="s">
        <v>373</v>
      </c>
      <c r="D298" s="244">
        <v>170.01</v>
      </c>
    </row>
    <row r="299" spans="1:4" x14ac:dyDescent="0.25">
      <c r="A299" s="243">
        <v>89021</v>
      </c>
      <c r="B299" s="242" t="s">
        <v>424</v>
      </c>
      <c r="C299" s="242" t="s">
        <v>373</v>
      </c>
      <c r="D299" s="244">
        <v>2.1800000000000002</v>
      </c>
    </row>
    <row r="300" spans="1:4" x14ac:dyDescent="0.25">
      <c r="A300" s="243">
        <v>89028</v>
      </c>
      <c r="B300" s="242" t="s">
        <v>425</v>
      </c>
      <c r="C300" s="242" t="s">
        <v>373</v>
      </c>
      <c r="D300" s="244">
        <v>168.96</v>
      </c>
    </row>
    <row r="301" spans="1:4" x14ac:dyDescent="0.25">
      <c r="A301" s="243">
        <v>89032</v>
      </c>
      <c r="B301" s="242" t="s">
        <v>426</v>
      </c>
      <c r="C301" s="242" t="s">
        <v>373</v>
      </c>
      <c r="D301" s="244">
        <v>131.47</v>
      </c>
    </row>
    <row r="302" spans="1:4" x14ac:dyDescent="0.25">
      <c r="A302" s="243">
        <v>89035</v>
      </c>
      <c r="B302" s="242" t="s">
        <v>427</v>
      </c>
      <c r="C302" s="242" t="s">
        <v>373</v>
      </c>
      <c r="D302" s="244">
        <v>131.13999999999999</v>
      </c>
    </row>
    <row r="303" spans="1:4" x14ac:dyDescent="0.25">
      <c r="A303" s="243">
        <v>89225</v>
      </c>
      <c r="B303" s="242" t="s">
        <v>428</v>
      </c>
      <c r="C303" s="242" t="s">
        <v>373</v>
      </c>
      <c r="D303" s="244">
        <v>4.26</v>
      </c>
    </row>
    <row r="304" spans="1:4" x14ac:dyDescent="0.25">
      <c r="A304" s="243">
        <v>89234</v>
      </c>
      <c r="B304" s="242" t="s">
        <v>429</v>
      </c>
      <c r="C304" s="242" t="s">
        <v>373</v>
      </c>
      <c r="D304" s="244">
        <v>514.78</v>
      </c>
    </row>
    <row r="305" spans="1:4" x14ac:dyDescent="0.25">
      <c r="A305" s="243">
        <v>89242</v>
      </c>
      <c r="B305" s="242" t="s">
        <v>430</v>
      </c>
      <c r="C305" s="242" t="s">
        <v>373</v>
      </c>
      <c r="D305" s="245">
        <v>1222.08</v>
      </c>
    </row>
    <row r="306" spans="1:4" x14ac:dyDescent="0.25">
      <c r="A306" s="243">
        <v>89250</v>
      </c>
      <c r="B306" s="242" t="s">
        <v>431</v>
      </c>
      <c r="C306" s="242" t="s">
        <v>373</v>
      </c>
      <c r="D306" s="245">
        <v>1058.21</v>
      </c>
    </row>
    <row r="307" spans="1:4" x14ac:dyDescent="0.25">
      <c r="A307" s="243">
        <v>89257</v>
      </c>
      <c r="B307" s="242" t="s">
        <v>432</v>
      </c>
      <c r="C307" s="242" t="s">
        <v>373</v>
      </c>
      <c r="D307" s="244">
        <v>287.08999999999997</v>
      </c>
    </row>
    <row r="308" spans="1:4" x14ac:dyDescent="0.25">
      <c r="A308" s="243">
        <v>89272</v>
      </c>
      <c r="B308" s="242" t="s">
        <v>433</v>
      </c>
      <c r="C308" s="242" t="s">
        <v>373</v>
      </c>
      <c r="D308" s="244">
        <v>129.63999999999999</v>
      </c>
    </row>
    <row r="309" spans="1:4" x14ac:dyDescent="0.25">
      <c r="A309" s="243">
        <v>89278</v>
      </c>
      <c r="B309" s="242" t="s">
        <v>434</v>
      </c>
      <c r="C309" s="242" t="s">
        <v>373</v>
      </c>
      <c r="D309" s="244">
        <v>9.44</v>
      </c>
    </row>
    <row r="310" spans="1:4" x14ac:dyDescent="0.25">
      <c r="A310" s="243">
        <v>89843</v>
      </c>
      <c r="B310" s="242" t="s">
        <v>435</v>
      </c>
      <c r="C310" s="242" t="s">
        <v>373</v>
      </c>
      <c r="D310" s="244">
        <v>142.88999999999999</v>
      </c>
    </row>
    <row r="311" spans="1:4" x14ac:dyDescent="0.25">
      <c r="A311" s="243">
        <v>89876</v>
      </c>
      <c r="B311" s="242" t="s">
        <v>436</v>
      </c>
      <c r="C311" s="242" t="s">
        <v>373</v>
      </c>
      <c r="D311" s="244">
        <v>237.09</v>
      </c>
    </row>
    <row r="312" spans="1:4" x14ac:dyDescent="0.25">
      <c r="A312" s="243">
        <v>89883</v>
      </c>
      <c r="B312" s="242" t="s">
        <v>437</v>
      </c>
      <c r="C312" s="242" t="s">
        <v>373</v>
      </c>
      <c r="D312" s="244">
        <v>263.69</v>
      </c>
    </row>
    <row r="313" spans="1:4" x14ac:dyDescent="0.25">
      <c r="A313" s="243">
        <v>90586</v>
      </c>
      <c r="B313" s="242" t="s">
        <v>438</v>
      </c>
      <c r="C313" s="242" t="s">
        <v>373</v>
      </c>
      <c r="D313" s="244">
        <v>1.77</v>
      </c>
    </row>
    <row r="314" spans="1:4" x14ac:dyDescent="0.25">
      <c r="A314" s="243">
        <v>90625</v>
      </c>
      <c r="B314" s="242" t="s">
        <v>439</v>
      </c>
      <c r="C314" s="242" t="s">
        <v>373</v>
      </c>
      <c r="D314" s="244">
        <v>7.5</v>
      </c>
    </row>
    <row r="315" spans="1:4" x14ac:dyDescent="0.25">
      <c r="A315" s="243">
        <v>90631</v>
      </c>
      <c r="B315" s="242" t="s">
        <v>440</v>
      </c>
      <c r="C315" s="242" t="s">
        <v>373</v>
      </c>
      <c r="D315" s="244">
        <v>98.87</v>
      </c>
    </row>
    <row r="316" spans="1:4" x14ac:dyDescent="0.25">
      <c r="A316" s="243">
        <v>90637</v>
      </c>
      <c r="B316" s="242" t="s">
        <v>441</v>
      </c>
      <c r="C316" s="242" t="s">
        <v>373</v>
      </c>
      <c r="D316" s="244">
        <v>12.51</v>
      </c>
    </row>
    <row r="317" spans="1:4" x14ac:dyDescent="0.25">
      <c r="A317" s="243">
        <v>90643</v>
      </c>
      <c r="B317" s="242" t="s">
        <v>442</v>
      </c>
      <c r="C317" s="242" t="s">
        <v>373</v>
      </c>
      <c r="D317" s="244">
        <v>18.37</v>
      </c>
    </row>
    <row r="318" spans="1:4" x14ac:dyDescent="0.25">
      <c r="A318" s="243">
        <v>90650</v>
      </c>
      <c r="B318" s="242" t="s">
        <v>443</v>
      </c>
      <c r="C318" s="242" t="s">
        <v>373</v>
      </c>
      <c r="D318" s="244">
        <v>9.5500000000000007</v>
      </c>
    </row>
    <row r="319" spans="1:4" x14ac:dyDescent="0.25">
      <c r="A319" s="243">
        <v>90656</v>
      </c>
      <c r="B319" s="242" t="s">
        <v>444</v>
      </c>
      <c r="C319" s="242" t="s">
        <v>373</v>
      </c>
      <c r="D319" s="244">
        <v>12.43</v>
      </c>
    </row>
    <row r="320" spans="1:4" x14ac:dyDescent="0.25">
      <c r="A320" s="243">
        <v>90662</v>
      </c>
      <c r="B320" s="242" t="s">
        <v>445</v>
      </c>
      <c r="C320" s="242" t="s">
        <v>373</v>
      </c>
      <c r="D320" s="244">
        <v>12.95</v>
      </c>
    </row>
    <row r="321" spans="1:4" x14ac:dyDescent="0.25">
      <c r="A321" s="243">
        <v>90668</v>
      </c>
      <c r="B321" s="242" t="s">
        <v>446</v>
      </c>
      <c r="C321" s="242" t="s">
        <v>373</v>
      </c>
      <c r="D321" s="244">
        <v>23.29</v>
      </c>
    </row>
    <row r="322" spans="1:4" x14ac:dyDescent="0.25">
      <c r="A322" s="243">
        <v>90674</v>
      </c>
      <c r="B322" s="242" t="s">
        <v>447</v>
      </c>
      <c r="C322" s="242" t="s">
        <v>373</v>
      </c>
      <c r="D322" s="244">
        <v>452.67</v>
      </c>
    </row>
    <row r="323" spans="1:4" x14ac:dyDescent="0.25">
      <c r="A323" s="243">
        <v>90680</v>
      </c>
      <c r="B323" s="242" t="s">
        <v>448</v>
      </c>
      <c r="C323" s="242" t="s">
        <v>373</v>
      </c>
      <c r="D323" s="244">
        <v>270.87</v>
      </c>
    </row>
    <row r="324" spans="1:4" x14ac:dyDescent="0.25">
      <c r="A324" s="243">
        <v>90686</v>
      </c>
      <c r="B324" s="242" t="s">
        <v>449</v>
      </c>
      <c r="C324" s="242" t="s">
        <v>373</v>
      </c>
      <c r="D324" s="244">
        <v>116.41</v>
      </c>
    </row>
    <row r="325" spans="1:4" x14ac:dyDescent="0.25">
      <c r="A325" s="243">
        <v>90692</v>
      </c>
      <c r="B325" s="242" t="s">
        <v>450</v>
      </c>
      <c r="C325" s="242" t="s">
        <v>373</v>
      </c>
      <c r="D325" s="244">
        <v>87.06</v>
      </c>
    </row>
    <row r="326" spans="1:4" x14ac:dyDescent="0.25">
      <c r="A326" s="243">
        <v>90964</v>
      </c>
      <c r="B326" s="242" t="s">
        <v>451</v>
      </c>
      <c r="C326" s="242" t="s">
        <v>373</v>
      </c>
      <c r="D326" s="244">
        <v>22.11</v>
      </c>
    </row>
    <row r="327" spans="1:4" x14ac:dyDescent="0.25">
      <c r="A327" s="243">
        <v>90972</v>
      </c>
      <c r="B327" s="242" t="s">
        <v>452</v>
      </c>
      <c r="C327" s="242" t="s">
        <v>373</v>
      </c>
      <c r="D327" s="244">
        <v>58.46</v>
      </c>
    </row>
    <row r="328" spans="1:4" x14ac:dyDescent="0.25">
      <c r="A328" s="243">
        <v>90979</v>
      </c>
      <c r="B328" s="242" t="s">
        <v>453</v>
      </c>
      <c r="C328" s="242" t="s">
        <v>373</v>
      </c>
      <c r="D328" s="244">
        <v>151.12</v>
      </c>
    </row>
    <row r="329" spans="1:4" x14ac:dyDescent="0.25">
      <c r="A329" s="243">
        <v>90991</v>
      </c>
      <c r="B329" s="242" t="s">
        <v>454</v>
      </c>
      <c r="C329" s="242" t="s">
        <v>373</v>
      </c>
      <c r="D329" s="244">
        <v>137.61000000000001</v>
      </c>
    </row>
    <row r="330" spans="1:4" x14ac:dyDescent="0.25">
      <c r="A330" s="243">
        <v>90999</v>
      </c>
      <c r="B330" s="242" t="s">
        <v>455</v>
      </c>
      <c r="C330" s="242" t="s">
        <v>373</v>
      </c>
      <c r="D330" s="244">
        <v>77.63</v>
      </c>
    </row>
    <row r="331" spans="1:4" x14ac:dyDescent="0.25">
      <c r="A331" s="243">
        <v>91031</v>
      </c>
      <c r="B331" s="242" t="s">
        <v>456</v>
      </c>
      <c r="C331" s="242" t="s">
        <v>373</v>
      </c>
      <c r="D331" s="244">
        <v>172.24</v>
      </c>
    </row>
    <row r="332" spans="1:4" x14ac:dyDescent="0.25">
      <c r="A332" s="243">
        <v>91277</v>
      </c>
      <c r="B332" s="242" t="s">
        <v>457</v>
      </c>
      <c r="C332" s="242" t="s">
        <v>373</v>
      </c>
      <c r="D332" s="244">
        <v>9.0500000000000007</v>
      </c>
    </row>
    <row r="333" spans="1:4" x14ac:dyDescent="0.25">
      <c r="A333" s="243">
        <v>91283</v>
      </c>
      <c r="B333" s="242" t="s">
        <v>458</v>
      </c>
      <c r="C333" s="242" t="s">
        <v>373</v>
      </c>
      <c r="D333" s="244">
        <v>20.99</v>
      </c>
    </row>
    <row r="334" spans="1:4" x14ac:dyDescent="0.25">
      <c r="A334" s="243">
        <v>91386</v>
      </c>
      <c r="B334" s="242" t="s">
        <v>459</v>
      </c>
      <c r="C334" s="242" t="s">
        <v>373</v>
      </c>
      <c r="D334" s="244">
        <v>184.1</v>
      </c>
    </row>
    <row r="335" spans="1:4" x14ac:dyDescent="0.25">
      <c r="A335" s="243">
        <v>91533</v>
      </c>
      <c r="B335" s="242" t="s">
        <v>460</v>
      </c>
      <c r="C335" s="242" t="s">
        <v>373</v>
      </c>
      <c r="D335" s="244">
        <v>20.8</v>
      </c>
    </row>
    <row r="336" spans="1:4" x14ac:dyDescent="0.25">
      <c r="A336" s="243">
        <v>91634</v>
      </c>
      <c r="B336" s="242" t="s">
        <v>461</v>
      </c>
      <c r="C336" s="242" t="s">
        <v>373</v>
      </c>
      <c r="D336" s="244">
        <v>158.66999999999999</v>
      </c>
    </row>
    <row r="337" spans="1:4" x14ac:dyDescent="0.25">
      <c r="A337" s="243">
        <v>91645</v>
      </c>
      <c r="B337" s="242" t="s">
        <v>462</v>
      </c>
      <c r="C337" s="242" t="s">
        <v>373</v>
      </c>
      <c r="D337" s="244">
        <v>342.98</v>
      </c>
    </row>
    <row r="338" spans="1:4" x14ac:dyDescent="0.25">
      <c r="A338" s="243">
        <v>91692</v>
      </c>
      <c r="B338" s="242" t="s">
        <v>463</v>
      </c>
      <c r="C338" s="242" t="s">
        <v>373</v>
      </c>
      <c r="D338" s="244">
        <v>16.149999999999999</v>
      </c>
    </row>
    <row r="339" spans="1:4" x14ac:dyDescent="0.25">
      <c r="A339" s="243">
        <v>92043</v>
      </c>
      <c r="B339" s="242" t="s">
        <v>464</v>
      </c>
      <c r="C339" s="242" t="s">
        <v>373</v>
      </c>
      <c r="D339" s="244">
        <v>9.1199999999999992</v>
      </c>
    </row>
    <row r="340" spans="1:4" x14ac:dyDescent="0.25">
      <c r="A340" s="243">
        <v>92106</v>
      </c>
      <c r="B340" s="242" t="s">
        <v>465</v>
      </c>
      <c r="C340" s="242" t="s">
        <v>373</v>
      </c>
      <c r="D340" s="244">
        <v>223.05</v>
      </c>
    </row>
    <row r="341" spans="1:4" x14ac:dyDescent="0.25">
      <c r="A341" s="243">
        <v>92112</v>
      </c>
      <c r="B341" s="242" t="s">
        <v>466</v>
      </c>
      <c r="C341" s="242" t="s">
        <v>373</v>
      </c>
      <c r="D341" s="244">
        <v>2.5</v>
      </c>
    </row>
    <row r="342" spans="1:4" x14ac:dyDescent="0.25">
      <c r="A342" s="243">
        <v>92118</v>
      </c>
      <c r="B342" s="242" t="s">
        <v>467</v>
      </c>
      <c r="C342" s="242" t="s">
        <v>373</v>
      </c>
      <c r="D342" s="244">
        <v>0.2</v>
      </c>
    </row>
    <row r="343" spans="1:4" x14ac:dyDescent="0.25">
      <c r="A343" s="243">
        <v>92138</v>
      </c>
      <c r="B343" s="242" t="s">
        <v>468</v>
      </c>
      <c r="C343" s="242" t="s">
        <v>373</v>
      </c>
      <c r="D343" s="244">
        <v>68.63</v>
      </c>
    </row>
    <row r="344" spans="1:4" x14ac:dyDescent="0.25">
      <c r="A344" s="243">
        <v>92145</v>
      </c>
      <c r="B344" s="242" t="s">
        <v>469</v>
      </c>
      <c r="C344" s="242" t="s">
        <v>373</v>
      </c>
      <c r="D344" s="244">
        <v>58.04</v>
      </c>
    </row>
    <row r="345" spans="1:4" x14ac:dyDescent="0.25">
      <c r="A345" s="243">
        <v>92242</v>
      </c>
      <c r="B345" s="242" t="s">
        <v>470</v>
      </c>
      <c r="C345" s="242" t="s">
        <v>373</v>
      </c>
      <c r="D345" s="244">
        <v>300.2</v>
      </c>
    </row>
    <row r="346" spans="1:4" x14ac:dyDescent="0.25">
      <c r="A346" s="243">
        <v>92716</v>
      </c>
      <c r="B346" s="242" t="s">
        <v>471</v>
      </c>
      <c r="C346" s="242" t="s">
        <v>373</v>
      </c>
      <c r="D346" s="244">
        <v>26.34</v>
      </c>
    </row>
    <row r="347" spans="1:4" x14ac:dyDescent="0.25">
      <c r="A347" s="243">
        <v>92960</v>
      </c>
      <c r="B347" s="242" t="s">
        <v>472</v>
      </c>
      <c r="C347" s="242" t="s">
        <v>373</v>
      </c>
      <c r="D347" s="244">
        <v>15.26</v>
      </c>
    </row>
    <row r="348" spans="1:4" x14ac:dyDescent="0.25">
      <c r="A348" s="243">
        <v>92966</v>
      </c>
      <c r="B348" s="242" t="s">
        <v>473</v>
      </c>
      <c r="C348" s="242" t="s">
        <v>373</v>
      </c>
      <c r="D348" s="244">
        <v>14.98</v>
      </c>
    </row>
    <row r="349" spans="1:4" x14ac:dyDescent="0.25">
      <c r="A349" s="243">
        <v>93224</v>
      </c>
      <c r="B349" s="242" t="s">
        <v>474</v>
      </c>
      <c r="C349" s="242" t="s">
        <v>373</v>
      </c>
      <c r="D349" s="244">
        <v>672.74</v>
      </c>
    </row>
    <row r="350" spans="1:4" x14ac:dyDescent="0.25">
      <c r="A350" s="243">
        <v>93233</v>
      </c>
      <c r="B350" s="242" t="s">
        <v>475</v>
      </c>
      <c r="C350" s="242" t="s">
        <v>373</v>
      </c>
      <c r="D350" s="244">
        <v>8.73</v>
      </c>
    </row>
    <row r="351" spans="1:4" x14ac:dyDescent="0.25">
      <c r="A351" s="243">
        <v>93272</v>
      </c>
      <c r="B351" s="242" t="s">
        <v>476</v>
      </c>
      <c r="C351" s="242" t="s">
        <v>373</v>
      </c>
      <c r="D351" s="244">
        <v>86.91</v>
      </c>
    </row>
    <row r="352" spans="1:4" x14ac:dyDescent="0.25">
      <c r="A352" s="243">
        <v>93281</v>
      </c>
      <c r="B352" s="242" t="s">
        <v>477</v>
      </c>
      <c r="C352" s="242" t="s">
        <v>373</v>
      </c>
      <c r="D352" s="244">
        <v>14.15</v>
      </c>
    </row>
    <row r="353" spans="1:4" x14ac:dyDescent="0.25">
      <c r="A353" s="243">
        <v>93287</v>
      </c>
      <c r="B353" s="242" t="s">
        <v>478</v>
      </c>
      <c r="C353" s="242" t="s">
        <v>373</v>
      </c>
      <c r="D353" s="244">
        <v>374.88</v>
      </c>
    </row>
    <row r="354" spans="1:4" x14ac:dyDescent="0.25">
      <c r="A354" s="243">
        <v>93402</v>
      </c>
      <c r="B354" s="242" t="s">
        <v>479</v>
      </c>
      <c r="C354" s="242" t="s">
        <v>373</v>
      </c>
      <c r="D354" s="244">
        <v>177.99</v>
      </c>
    </row>
    <row r="355" spans="1:4" x14ac:dyDescent="0.25">
      <c r="A355" s="243">
        <v>93408</v>
      </c>
      <c r="B355" s="242" t="s">
        <v>10423</v>
      </c>
      <c r="C355" s="242" t="s">
        <v>373</v>
      </c>
      <c r="D355" s="244">
        <v>66.92</v>
      </c>
    </row>
    <row r="356" spans="1:4" x14ac:dyDescent="0.25">
      <c r="A356" s="243">
        <v>93415</v>
      </c>
      <c r="B356" s="242" t="s">
        <v>480</v>
      </c>
      <c r="C356" s="242" t="s">
        <v>373</v>
      </c>
      <c r="D356" s="244">
        <v>14.29</v>
      </c>
    </row>
    <row r="357" spans="1:4" x14ac:dyDescent="0.25">
      <c r="A357" s="243">
        <v>93421</v>
      </c>
      <c r="B357" s="242" t="s">
        <v>481</v>
      </c>
      <c r="C357" s="242" t="s">
        <v>373</v>
      </c>
      <c r="D357" s="244">
        <v>58.68</v>
      </c>
    </row>
    <row r="358" spans="1:4" x14ac:dyDescent="0.25">
      <c r="A358" s="243">
        <v>93427</v>
      </c>
      <c r="B358" s="242" t="s">
        <v>482</v>
      </c>
      <c r="C358" s="242" t="s">
        <v>373</v>
      </c>
      <c r="D358" s="244">
        <v>135.06</v>
      </c>
    </row>
    <row r="359" spans="1:4" x14ac:dyDescent="0.25">
      <c r="A359" s="243">
        <v>93433</v>
      </c>
      <c r="B359" s="242" t="s">
        <v>483</v>
      </c>
      <c r="C359" s="242" t="s">
        <v>373</v>
      </c>
      <c r="D359" s="245">
        <v>2555.79</v>
      </c>
    </row>
    <row r="360" spans="1:4" x14ac:dyDescent="0.25">
      <c r="A360" s="243">
        <v>93439</v>
      </c>
      <c r="B360" s="242" t="s">
        <v>484</v>
      </c>
      <c r="C360" s="242" t="s">
        <v>373</v>
      </c>
      <c r="D360" s="244">
        <v>105.9</v>
      </c>
    </row>
    <row r="361" spans="1:4" x14ac:dyDescent="0.25">
      <c r="A361" s="243">
        <v>95121</v>
      </c>
      <c r="B361" s="242" t="s">
        <v>485</v>
      </c>
      <c r="C361" s="242" t="s">
        <v>373</v>
      </c>
      <c r="D361" s="244">
        <v>212.8</v>
      </c>
    </row>
    <row r="362" spans="1:4" x14ac:dyDescent="0.25">
      <c r="A362" s="243">
        <v>95127</v>
      </c>
      <c r="B362" s="242" t="s">
        <v>486</v>
      </c>
      <c r="C362" s="242" t="s">
        <v>373</v>
      </c>
      <c r="D362" s="244">
        <v>159.81</v>
      </c>
    </row>
    <row r="363" spans="1:4" x14ac:dyDescent="0.25">
      <c r="A363" s="243">
        <v>95133</v>
      </c>
      <c r="B363" s="242" t="s">
        <v>487</v>
      </c>
      <c r="C363" s="242" t="s">
        <v>373</v>
      </c>
      <c r="D363" s="244">
        <v>111.6</v>
      </c>
    </row>
    <row r="364" spans="1:4" x14ac:dyDescent="0.25">
      <c r="A364" s="243">
        <v>95139</v>
      </c>
      <c r="B364" s="242" t="s">
        <v>488</v>
      </c>
      <c r="C364" s="242" t="s">
        <v>373</v>
      </c>
      <c r="D364" s="244">
        <v>7.0000000000000007E-2</v>
      </c>
    </row>
    <row r="365" spans="1:4" x14ac:dyDescent="0.25">
      <c r="A365" s="243">
        <v>95212</v>
      </c>
      <c r="B365" s="242" t="s">
        <v>489</v>
      </c>
      <c r="C365" s="242" t="s">
        <v>373</v>
      </c>
      <c r="D365" s="244">
        <v>95.73</v>
      </c>
    </row>
    <row r="366" spans="1:4" x14ac:dyDescent="0.25">
      <c r="A366" s="243">
        <v>95218</v>
      </c>
      <c r="B366" s="242" t="s">
        <v>490</v>
      </c>
      <c r="C366" s="242" t="s">
        <v>373</v>
      </c>
      <c r="D366" s="244">
        <v>19.760000000000002</v>
      </c>
    </row>
    <row r="367" spans="1:4" x14ac:dyDescent="0.25">
      <c r="A367" s="243">
        <v>95258</v>
      </c>
      <c r="B367" s="242" t="s">
        <v>491</v>
      </c>
      <c r="C367" s="242" t="s">
        <v>373</v>
      </c>
      <c r="D367" s="244">
        <v>14.45</v>
      </c>
    </row>
    <row r="368" spans="1:4" x14ac:dyDescent="0.25">
      <c r="A368" s="243">
        <v>95264</v>
      </c>
      <c r="B368" s="242" t="s">
        <v>492</v>
      </c>
      <c r="C368" s="242" t="s">
        <v>373</v>
      </c>
      <c r="D368" s="244">
        <v>6.47</v>
      </c>
    </row>
    <row r="369" spans="1:4" x14ac:dyDescent="0.25">
      <c r="A369" s="243">
        <v>95270</v>
      </c>
      <c r="B369" s="242" t="s">
        <v>493</v>
      </c>
      <c r="C369" s="242" t="s">
        <v>373</v>
      </c>
      <c r="D369" s="244">
        <v>8.93</v>
      </c>
    </row>
    <row r="370" spans="1:4" x14ac:dyDescent="0.25">
      <c r="A370" s="243">
        <v>95276</v>
      </c>
      <c r="B370" s="242" t="s">
        <v>494</v>
      </c>
      <c r="C370" s="242" t="s">
        <v>373</v>
      </c>
      <c r="D370" s="244">
        <v>2.85</v>
      </c>
    </row>
    <row r="371" spans="1:4" x14ac:dyDescent="0.25">
      <c r="A371" s="243">
        <v>95282</v>
      </c>
      <c r="B371" s="242" t="s">
        <v>495</v>
      </c>
      <c r="C371" s="242" t="s">
        <v>373</v>
      </c>
      <c r="D371" s="244">
        <v>8.9</v>
      </c>
    </row>
    <row r="372" spans="1:4" x14ac:dyDescent="0.25">
      <c r="A372" s="243">
        <v>95620</v>
      </c>
      <c r="B372" s="242" t="s">
        <v>496</v>
      </c>
      <c r="C372" s="242" t="s">
        <v>373</v>
      </c>
      <c r="D372" s="244">
        <v>13.86</v>
      </c>
    </row>
    <row r="373" spans="1:4" x14ac:dyDescent="0.25">
      <c r="A373" s="243">
        <v>95631</v>
      </c>
      <c r="B373" s="242" t="s">
        <v>497</v>
      </c>
      <c r="C373" s="242" t="s">
        <v>373</v>
      </c>
      <c r="D373" s="244">
        <v>153.22</v>
      </c>
    </row>
    <row r="374" spans="1:4" x14ac:dyDescent="0.25">
      <c r="A374" s="243">
        <v>95702</v>
      </c>
      <c r="B374" s="242" t="s">
        <v>498</v>
      </c>
      <c r="C374" s="242" t="s">
        <v>373</v>
      </c>
      <c r="D374" s="244">
        <v>26.95</v>
      </c>
    </row>
    <row r="375" spans="1:4" x14ac:dyDescent="0.25">
      <c r="A375" s="243">
        <v>95708</v>
      </c>
      <c r="B375" s="242" t="s">
        <v>499</v>
      </c>
      <c r="C375" s="242" t="s">
        <v>373</v>
      </c>
      <c r="D375" s="244">
        <v>113.96</v>
      </c>
    </row>
    <row r="376" spans="1:4" x14ac:dyDescent="0.25">
      <c r="A376" s="243">
        <v>95714</v>
      </c>
      <c r="B376" s="242" t="s">
        <v>500</v>
      </c>
      <c r="C376" s="242" t="s">
        <v>373</v>
      </c>
      <c r="D376" s="244">
        <v>174.42</v>
      </c>
    </row>
    <row r="377" spans="1:4" x14ac:dyDescent="0.25">
      <c r="A377" s="243">
        <v>95720</v>
      </c>
      <c r="B377" s="242" t="s">
        <v>501</v>
      </c>
      <c r="C377" s="242" t="s">
        <v>373</v>
      </c>
      <c r="D377" s="244">
        <v>171.21</v>
      </c>
    </row>
    <row r="378" spans="1:4" x14ac:dyDescent="0.25">
      <c r="A378" s="243">
        <v>95872</v>
      </c>
      <c r="B378" s="242" t="s">
        <v>502</v>
      </c>
      <c r="C378" s="242" t="s">
        <v>373</v>
      </c>
      <c r="D378" s="244">
        <v>229.32</v>
      </c>
    </row>
    <row r="379" spans="1:4" x14ac:dyDescent="0.25">
      <c r="A379" s="243">
        <v>96013</v>
      </c>
      <c r="B379" s="242" t="s">
        <v>503</v>
      </c>
      <c r="C379" s="242" t="s">
        <v>373</v>
      </c>
      <c r="D379" s="244">
        <v>187.75</v>
      </c>
    </row>
    <row r="380" spans="1:4" x14ac:dyDescent="0.25">
      <c r="A380" s="243">
        <v>96020</v>
      </c>
      <c r="B380" s="242" t="s">
        <v>504</v>
      </c>
      <c r="C380" s="242" t="s">
        <v>373</v>
      </c>
      <c r="D380" s="244">
        <v>187.36</v>
      </c>
    </row>
    <row r="381" spans="1:4" x14ac:dyDescent="0.25">
      <c r="A381" s="243">
        <v>96028</v>
      </c>
      <c r="B381" s="242" t="s">
        <v>505</v>
      </c>
      <c r="C381" s="242" t="s">
        <v>373</v>
      </c>
      <c r="D381" s="244">
        <v>137.76</v>
      </c>
    </row>
    <row r="382" spans="1:4" x14ac:dyDescent="0.25">
      <c r="A382" s="243">
        <v>96035</v>
      </c>
      <c r="B382" s="242" t="s">
        <v>506</v>
      </c>
      <c r="C382" s="242" t="s">
        <v>373</v>
      </c>
      <c r="D382" s="244">
        <v>192.28</v>
      </c>
    </row>
    <row r="383" spans="1:4" x14ac:dyDescent="0.25">
      <c r="A383" s="243">
        <v>96157</v>
      </c>
      <c r="B383" s="242" t="s">
        <v>507</v>
      </c>
      <c r="C383" s="242" t="s">
        <v>373</v>
      </c>
      <c r="D383" s="244">
        <v>138.15</v>
      </c>
    </row>
    <row r="384" spans="1:4" x14ac:dyDescent="0.25">
      <c r="A384" s="243">
        <v>96158</v>
      </c>
      <c r="B384" s="242" t="s">
        <v>508</v>
      </c>
      <c r="C384" s="242" t="s">
        <v>373</v>
      </c>
      <c r="D384" s="244">
        <v>98.15</v>
      </c>
    </row>
    <row r="385" spans="1:4" x14ac:dyDescent="0.25">
      <c r="A385" s="243">
        <v>96245</v>
      </c>
      <c r="B385" s="242" t="s">
        <v>509</v>
      </c>
      <c r="C385" s="242" t="s">
        <v>373</v>
      </c>
      <c r="D385" s="244">
        <v>63.99</v>
      </c>
    </row>
    <row r="386" spans="1:4" x14ac:dyDescent="0.25">
      <c r="A386" s="243">
        <v>96303</v>
      </c>
      <c r="B386" s="242" t="s">
        <v>510</v>
      </c>
      <c r="C386" s="242" t="s">
        <v>373</v>
      </c>
      <c r="D386" s="244">
        <v>164.64</v>
      </c>
    </row>
    <row r="387" spans="1:4" x14ac:dyDescent="0.25">
      <c r="A387" s="243">
        <v>96463</v>
      </c>
      <c r="B387" s="242" t="s">
        <v>511</v>
      </c>
      <c r="C387" s="242" t="s">
        <v>373</v>
      </c>
      <c r="D387" s="244">
        <v>140.5</v>
      </c>
    </row>
    <row r="388" spans="1:4" x14ac:dyDescent="0.25">
      <c r="A388" s="243">
        <v>98764</v>
      </c>
      <c r="B388" s="242" t="s">
        <v>512</v>
      </c>
      <c r="C388" s="242" t="s">
        <v>373</v>
      </c>
      <c r="D388" s="244">
        <v>4.09</v>
      </c>
    </row>
    <row r="389" spans="1:4" x14ac:dyDescent="0.25">
      <c r="A389" s="243">
        <v>99833</v>
      </c>
      <c r="B389" s="242" t="s">
        <v>5320</v>
      </c>
      <c r="C389" s="242" t="s">
        <v>373</v>
      </c>
      <c r="D389" s="244">
        <v>1.41</v>
      </c>
    </row>
    <row r="390" spans="1:4" x14ac:dyDescent="0.25">
      <c r="A390" s="243">
        <v>100641</v>
      </c>
      <c r="B390" s="242" t="s">
        <v>10424</v>
      </c>
      <c r="C390" s="242" t="s">
        <v>373</v>
      </c>
      <c r="D390" s="244">
        <v>455.87</v>
      </c>
    </row>
    <row r="391" spans="1:4" x14ac:dyDescent="0.25">
      <c r="A391" s="243">
        <v>100647</v>
      </c>
      <c r="B391" s="242" t="s">
        <v>10425</v>
      </c>
      <c r="C391" s="242" t="s">
        <v>373</v>
      </c>
      <c r="D391" s="244">
        <v>942.09</v>
      </c>
    </row>
    <row r="392" spans="1:4" x14ac:dyDescent="0.25">
      <c r="A392" s="243">
        <v>102275</v>
      </c>
      <c r="B392" s="242" t="s">
        <v>10426</v>
      </c>
      <c r="C392" s="242" t="s">
        <v>373</v>
      </c>
      <c r="D392" s="244">
        <v>14.12</v>
      </c>
    </row>
    <row r="393" spans="1:4" x14ac:dyDescent="0.25">
      <c r="A393" s="243">
        <v>5632</v>
      </c>
      <c r="B393" s="242" t="s">
        <v>513</v>
      </c>
      <c r="C393" s="242" t="s">
        <v>514</v>
      </c>
      <c r="D393" s="244">
        <v>51.68</v>
      </c>
    </row>
    <row r="394" spans="1:4" x14ac:dyDescent="0.25">
      <c r="A394" s="243">
        <v>5679</v>
      </c>
      <c r="B394" s="242" t="s">
        <v>515</v>
      </c>
      <c r="C394" s="242" t="s">
        <v>514</v>
      </c>
      <c r="D394" s="244">
        <v>35.86</v>
      </c>
    </row>
    <row r="395" spans="1:4" x14ac:dyDescent="0.25">
      <c r="A395" s="243">
        <v>5681</v>
      </c>
      <c r="B395" s="242" t="s">
        <v>516</v>
      </c>
      <c r="C395" s="242" t="s">
        <v>514</v>
      </c>
      <c r="D395" s="244">
        <v>33.729999999999997</v>
      </c>
    </row>
    <row r="396" spans="1:4" x14ac:dyDescent="0.25">
      <c r="A396" s="243">
        <v>5685</v>
      </c>
      <c r="B396" s="242" t="s">
        <v>517</v>
      </c>
      <c r="C396" s="242" t="s">
        <v>514</v>
      </c>
      <c r="D396" s="244">
        <v>35.299999999999997</v>
      </c>
    </row>
    <row r="397" spans="1:4" x14ac:dyDescent="0.25">
      <c r="A397" s="243">
        <v>5690</v>
      </c>
      <c r="B397" s="242" t="s">
        <v>518</v>
      </c>
      <c r="C397" s="242" t="s">
        <v>514</v>
      </c>
      <c r="D397" s="244">
        <v>3.26</v>
      </c>
    </row>
    <row r="398" spans="1:4" x14ac:dyDescent="0.25">
      <c r="A398" s="243">
        <v>5806</v>
      </c>
      <c r="B398" s="242" t="s">
        <v>519</v>
      </c>
      <c r="C398" s="242" t="s">
        <v>514</v>
      </c>
      <c r="D398" s="244">
        <v>0.22</v>
      </c>
    </row>
    <row r="399" spans="1:4" x14ac:dyDescent="0.25">
      <c r="A399" s="243">
        <v>5826</v>
      </c>
      <c r="B399" s="242" t="s">
        <v>520</v>
      </c>
      <c r="C399" s="242" t="s">
        <v>514</v>
      </c>
      <c r="D399" s="244">
        <v>27.16</v>
      </c>
    </row>
    <row r="400" spans="1:4" x14ac:dyDescent="0.25">
      <c r="A400" s="243">
        <v>5829</v>
      </c>
      <c r="B400" s="242" t="s">
        <v>521</v>
      </c>
      <c r="C400" s="242" t="s">
        <v>514</v>
      </c>
      <c r="D400" s="244">
        <v>107.32</v>
      </c>
    </row>
    <row r="401" spans="1:4" x14ac:dyDescent="0.25">
      <c r="A401" s="243">
        <v>5837</v>
      </c>
      <c r="B401" s="242" t="s">
        <v>522</v>
      </c>
      <c r="C401" s="242" t="s">
        <v>514</v>
      </c>
      <c r="D401" s="244">
        <v>121.24</v>
      </c>
    </row>
    <row r="402" spans="1:4" x14ac:dyDescent="0.25">
      <c r="A402" s="243">
        <v>5841</v>
      </c>
      <c r="B402" s="242" t="s">
        <v>523</v>
      </c>
      <c r="C402" s="242" t="s">
        <v>514</v>
      </c>
      <c r="D402" s="244">
        <v>3.74</v>
      </c>
    </row>
    <row r="403" spans="1:4" x14ac:dyDescent="0.25">
      <c r="A403" s="243">
        <v>5845</v>
      </c>
      <c r="B403" s="242" t="s">
        <v>524</v>
      </c>
      <c r="C403" s="242" t="s">
        <v>514</v>
      </c>
      <c r="D403" s="244">
        <v>29.04</v>
      </c>
    </row>
    <row r="404" spans="1:4" x14ac:dyDescent="0.25">
      <c r="A404" s="243">
        <v>5849</v>
      </c>
      <c r="B404" s="242" t="s">
        <v>525</v>
      </c>
      <c r="C404" s="242" t="s">
        <v>514</v>
      </c>
      <c r="D404" s="244">
        <v>49.26</v>
      </c>
    </row>
    <row r="405" spans="1:4" x14ac:dyDescent="0.25">
      <c r="A405" s="243">
        <v>5853</v>
      </c>
      <c r="B405" s="242" t="s">
        <v>526</v>
      </c>
      <c r="C405" s="242" t="s">
        <v>514</v>
      </c>
      <c r="D405" s="244">
        <v>49.48</v>
      </c>
    </row>
    <row r="406" spans="1:4" x14ac:dyDescent="0.25">
      <c r="A406" s="243">
        <v>5857</v>
      </c>
      <c r="B406" s="242" t="s">
        <v>527</v>
      </c>
      <c r="C406" s="242" t="s">
        <v>514</v>
      </c>
      <c r="D406" s="244">
        <v>131.41</v>
      </c>
    </row>
    <row r="407" spans="1:4" x14ac:dyDescent="0.25">
      <c r="A407" s="243">
        <v>5865</v>
      </c>
      <c r="B407" s="242" t="s">
        <v>528</v>
      </c>
      <c r="C407" s="242" t="s">
        <v>514</v>
      </c>
      <c r="D407" s="244">
        <v>6.61</v>
      </c>
    </row>
    <row r="408" spans="1:4" x14ac:dyDescent="0.25">
      <c r="A408" s="243">
        <v>5869</v>
      </c>
      <c r="B408" s="242" t="s">
        <v>529</v>
      </c>
      <c r="C408" s="242" t="s">
        <v>514</v>
      </c>
      <c r="D408" s="244">
        <v>40.299999999999997</v>
      </c>
    </row>
    <row r="409" spans="1:4" x14ac:dyDescent="0.25">
      <c r="A409" s="243">
        <v>5877</v>
      </c>
      <c r="B409" s="242" t="s">
        <v>530</v>
      </c>
      <c r="C409" s="242" t="s">
        <v>514</v>
      </c>
      <c r="D409" s="244">
        <v>35.18</v>
      </c>
    </row>
    <row r="410" spans="1:4" x14ac:dyDescent="0.25">
      <c r="A410" s="243">
        <v>5881</v>
      </c>
      <c r="B410" s="242" t="s">
        <v>531</v>
      </c>
      <c r="C410" s="242" t="s">
        <v>514</v>
      </c>
      <c r="D410" s="244">
        <v>43.34</v>
      </c>
    </row>
    <row r="411" spans="1:4" x14ac:dyDescent="0.25">
      <c r="A411" s="243">
        <v>5884</v>
      </c>
      <c r="B411" s="242" t="s">
        <v>532</v>
      </c>
      <c r="C411" s="242" t="s">
        <v>514</v>
      </c>
      <c r="D411" s="244">
        <v>34.1</v>
      </c>
    </row>
    <row r="412" spans="1:4" x14ac:dyDescent="0.25">
      <c r="A412" s="243">
        <v>5892</v>
      </c>
      <c r="B412" s="242" t="s">
        <v>533</v>
      </c>
      <c r="C412" s="242" t="s">
        <v>514</v>
      </c>
      <c r="D412" s="244">
        <v>28.22</v>
      </c>
    </row>
    <row r="413" spans="1:4" x14ac:dyDescent="0.25">
      <c r="A413" s="243">
        <v>5896</v>
      </c>
      <c r="B413" s="242" t="s">
        <v>534</v>
      </c>
      <c r="C413" s="242" t="s">
        <v>514</v>
      </c>
      <c r="D413" s="244">
        <v>26</v>
      </c>
    </row>
    <row r="414" spans="1:4" x14ac:dyDescent="0.25">
      <c r="A414" s="243">
        <v>5903</v>
      </c>
      <c r="B414" s="242" t="s">
        <v>535</v>
      </c>
      <c r="C414" s="242" t="s">
        <v>514</v>
      </c>
      <c r="D414" s="244">
        <v>34.840000000000003</v>
      </c>
    </row>
    <row r="415" spans="1:4" x14ac:dyDescent="0.25">
      <c r="A415" s="243">
        <v>5911</v>
      </c>
      <c r="B415" s="242" t="s">
        <v>536</v>
      </c>
      <c r="C415" s="242" t="s">
        <v>514</v>
      </c>
      <c r="D415" s="244">
        <v>17.43</v>
      </c>
    </row>
    <row r="416" spans="1:4" x14ac:dyDescent="0.25">
      <c r="A416" s="243">
        <v>5923</v>
      </c>
      <c r="B416" s="242" t="s">
        <v>537</v>
      </c>
      <c r="C416" s="242" t="s">
        <v>514</v>
      </c>
      <c r="D416" s="244">
        <v>2.5499999999999998</v>
      </c>
    </row>
    <row r="417" spans="1:4" x14ac:dyDescent="0.25">
      <c r="A417" s="243">
        <v>5930</v>
      </c>
      <c r="B417" s="242" t="s">
        <v>538</v>
      </c>
      <c r="C417" s="242" t="s">
        <v>514</v>
      </c>
      <c r="D417" s="244">
        <v>32.04</v>
      </c>
    </row>
    <row r="418" spans="1:4" x14ac:dyDescent="0.25">
      <c r="A418" s="243">
        <v>5934</v>
      </c>
      <c r="B418" s="242" t="s">
        <v>539</v>
      </c>
      <c r="C418" s="242" t="s">
        <v>514</v>
      </c>
      <c r="D418" s="244">
        <v>51.1</v>
      </c>
    </row>
    <row r="419" spans="1:4" x14ac:dyDescent="0.25">
      <c r="A419" s="243">
        <v>5942</v>
      </c>
      <c r="B419" s="242" t="s">
        <v>540</v>
      </c>
      <c r="C419" s="242" t="s">
        <v>514</v>
      </c>
      <c r="D419" s="244">
        <v>40.909999999999997</v>
      </c>
    </row>
    <row r="420" spans="1:4" x14ac:dyDescent="0.25">
      <c r="A420" s="243">
        <v>5946</v>
      </c>
      <c r="B420" s="242" t="s">
        <v>541</v>
      </c>
      <c r="C420" s="242" t="s">
        <v>514</v>
      </c>
      <c r="D420" s="244">
        <v>51.19</v>
      </c>
    </row>
    <row r="421" spans="1:4" x14ac:dyDescent="0.25">
      <c r="A421" s="243">
        <v>5952</v>
      </c>
      <c r="B421" s="242" t="s">
        <v>542</v>
      </c>
      <c r="C421" s="242" t="s">
        <v>514</v>
      </c>
      <c r="D421" s="244">
        <v>12.91</v>
      </c>
    </row>
    <row r="422" spans="1:4" x14ac:dyDescent="0.25">
      <c r="A422" s="243">
        <v>5954</v>
      </c>
      <c r="B422" s="242" t="s">
        <v>543</v>
      </c>
      <c r="C422" s="242" t="s">
        <v>514</v>
      </c>
      <c r="D422" s="244">
        <v>3.64</v>
      </c>
    </row>
    <row r="423" spans="1:4" x14ac:dyDescent="0.25">
      <c r="A423" s="243">
        <v>5961</v>
      </c>
      <c r="B423" s="242" t="s">
        <v>544</v>
      </c>
      <c r="C423" s="242" t="s">
        <v>514</v>
      </c>
      <c r="D423" s="244">
        <v>33.97</v>
      </c>
    </row>
    <row r="424" spans="1:4" x14ac:dyDescent="0.25">
      <c r="A424" s="243">
        <v>6260</v>
      </c>
      <c r="B424" s="242" t="s">
        <v>545</v>
      </c>
      <c r="C424" s="242" t="s">
        <v>514</v>
      </c>
      <c r="D424" s="244">
        <v>30.3</v>
      </c>
    </row>
    <row r="425" spans="1:4" x14ac:dyDescent="0.25">
      <c r="A425" s="243">
        <v>6880</v>
      </c>
      <c r="B425" s="242" t="s">
        <v>546</v>
      </c>
      <c r="C425" s="242" t="s">
        <v>514</v>
      </c>
      <c r="D425" s="244">
        <v>47.64</v>
      </c>
    </row>
    <row r="426" spans="1:4" x14ac:dyDescent="0.25">
      <c r="A426" s="243">
        <v>7031</v>
      </c>
      <c r="B426" s="242" t="s">
        <v>547</v>
      </c>
      <c r="C426" s="242" t="s">
        <v>514</v>
      </c>
      <c r="D426" s="244">
        <v>4.9800000000000004</v>
      </c>
    </row>
    <row r="427" spans="1:4" x14ac:dyDescent="0.25">
      <c r="A427" s="243">
        <v>7043</v>
      </c>
      <c r="B427" s="242" t="s">
        <v>548</v>
      </c>
      <c r="C427" s="242" t="s">
        <v>514</v>
      </c>
      <c r="D427" s="244">
        <v>0.27</v>
      </c>
    </row>
    <row r="428" spans="1:4" x14ac:dyDescent="0.25">
      <c r="A428" s="243">
        <v>7050</v>
      </c>
      <c r="B428" s="242" t="s">
        <v>549</v>
      </c>
      <c r="C428" s="242" t="s">
        <v>514</v>
      </c>
      <c r="D428" s="244">
        <v>43.77</v>
      </c>
    </row>
    <row r="429" spans="1:4" x14ac:dyDescent="0.25">
      <c r="A429" s="243">
        <v>67827</v>
      </c>
      <c r="B429" s="242" t="s">
        <v>550</v>
      </c>
      <c r="C429" s="242" t="s">
        <v>514</v>
      </c>
      <c r="D429" s="244">
        <v>33.07</v>
      </c>
    </row>
    <row r="430" spans="1:4" x14ac:dyDescent="0.25">
      <c r="A430" s="243">
        <v>73395</v>
      </c>
      <c r="B430" s="242" t="s">
        <v>551</v>
      </c>
      <c r="C430" s="242" t="s">
        <v>514</v>
      </c>
      <c r="D430" s="244">
        <v>4.82</v>
      </c>
    </row>
    <row r="431" spans="1:4" x14ac:dyDescent="0.25">
      <c r="A431" s="243">
        <v>83766</v>
      </c>
      <c r="B431" s="242" t="s">
        <v>552</v>
      </c>
      <c r="C431" s="242" t="s">
        <v>514</v>
      </c>
      <c r="D431" s="244">
        <v>27.95</v>
      </c>
    </row>
    <row r="432" spans="1:4" x14ac:dyDescent="0.25">
      <c r="A432" s="243">
        <v>84013</v>
      </c>
      <c r="B432" s="242" t="s">
        <v>553</v>
      </c>
      <c r="C432" s="242" t="s">
        <v>514</v>
      </c>
      <c r="D432" s="244">
        <v>50.08</v>
      </c>
    </row>
    <row r="433" spans="1:4" x14ac:dyDescent="0.25">
      <c r="A433" s="243">
        <v>87446</v>
      </c>
      <c r="B433" s="242" t="s">
        <v>554</v>
      </c>
      <c r="C433" s="242" t="s">
        <v>514</v>
      </c>
      <c r="D433" s="244">
        <v>0.4</v>
      </c>
    </row>
    <row r="434" spans="1:4" x14ac:dyDescent="0.25">
      <c r="A434" s="243">
        <v>88392</v>
      </c>
      <c r="B434" s="242" t="s">
        <v>555</v>
      </c>
      <c r="C434" s="242" t="s">
        <v>514</v>
      </c>
      <c r="D434" s="244">
        <v>0.78</v>
      </c>
    </row>
    <row r="435" spans="1:4" x14ac:dyDescent="0.25">
      <c r="A435" s="243">
        <v>88398</v>
      </c>
      <c r="B435" s="242" t="s">
        <v>556</v>
      </c>
      <c r="C435" s="242" t="s">
        <v>514</v>
      </c>
      <c r="D435" s="244">
        <v>0.93</v>
      </c>
    </row>
    <row r="436" spans="1:4" x14ac:dyDescent="0.25">
      <c r="A436" s="243">
        <v>88404</v>
      </c>
      <c r="B436" s="242" t="s">
        <v>557</v>
      </c>
      <c r="C436" s="242" t="s">
        <v>514</v>
      </c>
      <c r="D436" s="244">
        <v>0.73</v>
      </c>
    </row>
    <row r="437" spans="1:4" x14ac:dyDescent="0.25">
      <c r="A437" s="243">
        <v>88430</v>
      </c>
      <c r="B437" s="242" t="s">
        <v>558</v>
      </c>
      <c r="C437" s="242" t="s">
        <v>514</v>
      </c>
      <c r="D437" s="244">
        <v>4.8499999999999996</v>
      </c>
    </row>
    <row r="438" spans="1:4" x14ac:dyDescent="0.25">
      <c r="A438" s="243">
        <v>88438</v>
      </c>
      <c r="B438" s="242" t="s">
        <v>559</v>
      </c>
      <c r="C438" s="242" t="s">
        <v>514</v>
      </c>
      <c r="D438" s="244">
        <v>6.44</v>
      </c>
    </row>
    <row r="439" spans="1:4" x14ac:dyDescent="0.25">
      <c r="A439" s="243">
        <v>88831</v>
      </c>
      <c r="B439" s="242" t="s">
        <v>560</v>
      </c>
      <c r="C439" s="242" t="s">
        <v>514</v>
      </c>
      <c r="D439" s="244">
        <v>0.28999999999999998</v>
      </c>
    </row>
    <row r="440" spans="1:4" x14ac:dyDescent="0.25">
      <c r="A440" s="243">
        <v>88844</v>
      </c>
      <c r="B440" s="242" t="s">
        <v>561</v>
      </c>
      <c r="C440" s="242" t="s">
        <v>514</v>
      </c>
      <c r="D440" s="244">
        <v>42.54</v>
      </c>
    </row>
    <row r="441" spans="1:4" x14ac:dyDescent="0.25">
      <c r="A441" s="243">
        <v>88908</v>
      </c>
      <c r="B441" s="242" t="s">
        <v>562</v>
      </c>
      <c r="C441" s="242" t="s">
        <v>514</v>
      </c>
      <c r="D441" s="244">
        <v>55.62</v>
      </c>
    </row>
    <row r="442" spans="1:4" x14ac:dyDescent="0.25">
      <c r="A442" s="243">
        <v>89022</v>
      </c>
      <c r="B442" s="242" t="s">
        <v>563</v>
      </c>
      <c r="C442" s="242" t="s">
        <v>514</v>
      </c>
      <c r="D442" s="244">
        <v>0.31</v>
      </c>
    </row>
    <row r="443" spans="1:4" x14ac:dyDescent="0.25">
      <c r="A443" s="243">
        <v>89027</v>
      </c>
      <c r="B443" s="242" t="s">
        <v>564</v>
      </c>
      <c r="C443" s="242" t="s">
        <v>514</v>
      </c>
      <c r="D443" s="244">
        <v>4.04</v>
      </c>
    </row>
    <row r="444" spans="1:4" x14ac:dyDescent="0.25">
      <c r="A444" s="243">
        <v>89031</v>
      </c>
      <c r="B444" s="242" t="s">
        <v>565</v>
      </c>
      <c r="C444" s="242" t="s">
        <v>514</v>
      </c>
      <c r="D444" s="244">
        <v>41.25</v>
      </c>
    </row>
    <row r="445" spans="1:4" x14ac:dyDescent="0.25">
      <c r="A445" s="243">
        <v>89036</v>
      </c>
      <c r="B445" s="242" t="s">
        <v>566</v>
      </c>
      <c r="C445" s="242" t="s">
        <v>514</v>
      </c>
      <c r="D445" s="244">
        <v>24.89</v>
      </c>
    </row>
    <row r="446" spans="1:4" x14ac:dyDescent="0.25">
      <c r="A446" s="243">
        <v>89218</v>
      </c>
      <c r="B446" s="242" t="s">
        <v>567</v>
      </c>
      <c r="C446" s="242" t="s">
        <v>514</v>
      </c>
      <c r="D446" s="244">
        <v>51.35</v>
      </c>
    </row>
    <row r="447" spans="1:4" x14ac:dyDescent="0.25">
      <c r="A447" s="243">
        <v>89226</v>
      </c>
      <c r="B447" s="242" t="s">
        <v>568</v>
      </c>
      <c r="C447" s="242" t="s">
        <v>514</v>
      </c>
      <c r="D447" s="244">
        <v>1.2</v>
      </c>
    </row>
    <row r="448" spans="1:4" x14ac:dyDescent="0.25">
      <c r="A448" s="243">
        <v>89235</v>
      </c>
      <c r="B448" s="242" t="s">
        <v>569</v>
      </c>
      <c r="C448" s="242" t="s">
        <v>514</v>
      </c>
      <c r="D448" s="244">
        <v>160.09</v>
      </c>
    </row>
    <row r="449" spans="1:4" x14ac:dyDescent="0.25">
      <c r="A449" s="243">
        <v>89243</v>
      </c>
      <c r="B449" s="242" t="s">
        <v>570</v>
      </c>
      <c r="C449" s="242" t="s">
        <v>514</v>
      </c>
      <c r="D449" s="244">
        <v>352.5</v>
      </c>
    </row>
    <row r="450" spans="1:4" x14ac:dyDescent="0.25">
      <c r="A450" s="243">
        <v>89251</v>
      </c>
      <c r="B450" s="242" t="s">
        <v>571</v>
      </c>
      <c r="C450" s="242" t="s">
        <v>514</v>
      </c>
      <c r="D450" s="244">
        <v>308.41000000000003</v>
      </c>
    </row>
    <row r="451" spans="1:4" x14ac:dyDescent="0.25">
      <c r="A451" s="243">
        <v>89258</v>
      </c>
      <c r="B451" s="242" t="s">
        <v>572</v>
      </c>
      <c r="C451" s="242" t="s">
        <v>514</v>
      </c>
      <c r="D451" s="244">
        <v>102.25</v>
      </c>
    </row>
    <row r="452" spans="1:4" x14ac:dyDescent="0.25">
      <c r="A452" s="243">
        <v>89273</v>
      </c>
      <c r="B452" s="242" t="s">
        <v>573</v>
      </c>
      <c r="C452" s="242" t="s">
        <v>514</v>
      </c>
      <c r="D452" s="244">
        <v>53.87</v>
      </c>
    </row>
    <row r="453" spans="1:4" x14ac:dyDescent="0.25">
      <c r="A453" s="243">
        <v>89279</v>
      </c>
      <c r="B453" s="242" t="s">
        <v>574</v>
      </c>
      <c r="C453" s="242" t="s">
        <v>514</v>
      </c>
      <c r="D453" s="244">
        <v>1.46</v>
      </c>
    </row>
    <row r="454" spans="1:4" x14ac:dyDescent="0.25">
      <c r="A454" s="243">
        <v>89877</v>
      </c>
      <c r="B454" s="242" t="s">
        <v>575</v>
      </c>
      <c r="C454" s="242" t="s">
        <v>514</v>
      </c>
      <c r="D454" s="244">
        <v>46.96</v>
      </c>
    </row>
    <row r="455" spans="1:4" x14ac:dyDescent="0.25">
      <c r="A455" s="243">
        <v>89884</v>
      </c>
      <c r="B455" s="242" t="s">
        <v>576</v>
      </c>
      <c r="C455" s="242" t="s">
        <v>514</v>
      </c>
      <c r="D455" s="244">
        <v>48.98</v>
      </c>
    </row>
    <row r="456" spans="1:4" x14ac:dyDescent="0.25">
      <c r="A456" s="243">
        <v>90587</v>
      </c>
      <c r="B456" s="242" t="s">
        <v>577</v>
      </c>
      <c r="C456" s="242" t="s">
        <v>514</v>
      </c>
      <c r="D456" s="244">
        <v>0.44</v>
      </c>
    </row>
    <row r="457" spans="1:4" x14ac:dyDescent="0.25">
      <c r="A457" s="243">
        <v>90626</v>
      </c>
      <c r="B457" s="242" t="s">
        <v>578</v>
      </c>
      <c r="C457" s="242" t="s">
        <v>514</v>
      </c>
      <c r="D457" s="244">
        <v>2.33</v>
      </c>
    </row>
    <row r="458" spans="1:4" x14ac:dyDescent="0.25">
      <c r="A458" s="243">
        <v>90632</v>
      </c>
      <c r="B458" s="242" t="s">
        <v>579</v>
      </c>
      <c r="C458" s="242" t="s">
        <v>514</v>
      </c>
      <c r="D458" s="244">
        <v>49.23</v>
      </c>
    </row>
    <row r="459" spans="1:4" x14ac:dyDescent="0.25">
      <c r="A459" s="243">
        <v>90638</v>
      </c>
      <c r="B459" s="242" t="s">
        <v>580</v>
      </c>
      <c r="C459" s="242" t="s">
        <v>514</v>
      </c>
      <c r="D459" s="244">
        <v>3.73</v>
      </c>
    </row>
    <row r="460" spans="1:4" x14ac:dyDescent="0.25">
      <c r="A460" s="243">
        <v>90644</v>
      </c>
      <c r="B460" s="242" t="s">
        <v>581</v>
      </c>
      <c r="C460" s="242" t="s">
        <v>514</v>
      </c>
      <c r="D460" s="244">
        <v>5.58</v>
      </c>
    </row>
    <row r="461" spans="1:4" x14ac:dyDescent="0.25">
      <c r="A461" s="243">
        <v>90651</v>
      </c>
      <c r="B461" s="242" t="s">
        <v>582</v>
      </c>
      <c r="C461" s="242" t="s">
        <v>514</v>
      </c>
      <c r="D461" s="244">
        <v>0.79</v>
      </c>
    </row>
    <row r="462" spans="1:4" x14ac:dyDescent="0.25">
      <c r="A462" s="243">
        <v>90657</v>
      </c>
      <c r="B462" s="242" t="s">
        <v>583</v>
      </c>
      <c r="C462" s="242" t="s">
        <v>514</v>
      </c>
      <c r="D462" s="244">
        <v>3.63</v>
      </c>
    </row>
    <row r="463" spans="1:4" x14ac:dyDescent="0.25">
      <c r="A463" s="243">
        <v>90663</v>
      </c>
      <c r="B463" s="242" t="s">
        <v>584</v>
      </c>
      <c r="C463" s="242" t="s">
        <v>514</v>
      </c>
      <c r="D463" s="244">
        <v>3.89</v>
      </c>
    </row>
    <row r="464" spans="1:4" x14ac:dyDescent="0.25">
      <c r="A464" s="243">
        <v>90669</v>
      </c>
      <c r="B464" s="242" t="s">
        <v>585</v>
      </c>
      <c r="C464" s="242" t="s">
        <v>514</v>
      </c>
      <c r="D464" s="244">
        <v>5.75</v>
      </c>
    </row>
    <row r="465" spans="1:4" x14ac:dyDescent="0.25">
      <c r="A465" s="243">
        <v>90675</v>
      </c>
      <c r="B465" s="242" t="s">
        <v>586</v>
      </c>
      <c r="C465" s="242" t="s">
        <v>514</v>
      </c>
      <c r="D465" s="244">
        <v>177.33</v>
      </c>
    </row>
    <row r="466" spans="1:4" x14ac:dyDescent="0.25">
      <c r="A466" s="243">
        <v>90681</v>
      </c>
      <c r="B466" s="242" t="s">
        <v>587</v>
      </c>
      <c r="C466" s="242" t="s">
        <v>514</v>
      </c>
      <c r="D466" s="244">
        <v>103.45</v>
      </c>
    </row>
    <row r="467" spans="1:4" x14ac:dyDescent="0.25">
      <c r="A467" s="243">
        <v>90687</v>
      </c>
      <c r="B467" s="242" t="s">
        <v>588</v>
      </c>
      <c r="C467" s="242" t="s">
        <v>514</v>
      </c>
      <c r="D467" s="244">
        <v>43.06</v>
      </c>
    </row>
    <row r="468" spans="1:4" x14ac:dyDescent="0.25">
      <c r="A468" s="243">
        <v>90693</v>
      </c>
      <c r="B468" s="242" t="s">
        <v>589</v>
      </c>
      <c r="C468" s="242" t="s">
        <v>514</v>
      </c>
      <c r="D468" s="244">
        <v>28.87</v>
      </c>
    </row>
    <row r="469" spans="1:4" x14ac:dyDescent="0.25">
      <c r="A469" s="243">
        <v>90965</v>
      </c>
      <c r="B469" s="242" t="s">
        <v>590</v>
      </c>
      <c r="C469" s="242" t="s">
        <v>514</v>
      </c>
      <c r="D469" s="244">
        <v>4.8600000000000003</v>
      </c>
    </row>
    <row r="470" spans="1:4" x14ac:dyDescent="0.25">
      <c r="A470" s="243">
        <v>90973</v>
      </c>
      <c r="B470" s="242" t="s">
        <v>591</v>
      </c>
      <c r="C470" s="242" t="s">
        <v>514</v>
      </c>
      <c r="D470" s="244">
        <v>4.88</v>
      </c>
    </row>
    <row r="471" spans="1:4" x14ac:dyDescent="0.25">
      <c r="A471" s="243">
        <v>90982</v>
      </c>
      <c r="B471" s="242" t="s">
        <v>592</v>
      </c>
      <c r="C471" s="242" t="s">
        <v>514</v>
      </c>
      <c r="D471" s="244">
        <v>12.4</v>
      </c>
    </row>
    <row r="472" spans="1:4" x14ac:dyDescent="0.25">
      <c r="A472" s="243">
        <v>91001</v>
      </c>
      <c r="B472" s="242" t="s">
        <v>593</v>
      </c>
      <c r="C472" s="242" t="s">
        <v>514</v>
      </c>
      <c r="D472" s="244">
        <v>5.78</v>
      </c>
    </row>
    <row r="473" spans="1:4" x14ac:dyDescent="0.25">
      <c r="A473" s="243">
        <v>91032</v>
      </c>
      <c r="B473" s="242" t="s">
        <v>594</v>
      </c>
      <c r="C473" s="242" t="s">
        <v>514</v>
      </c>
      <c r="D473" s="244">
        <v>32.43</v>
      </c>
    </row>
    <row r="474" spans="1:4" x14ac:dyDescent="0.25">
      <c r="A474" s="243">
        <v>91278</v>
      </c>
      <c r="B474" s="242" t="s">
        <v>595</v>
      </c>
      <c r="C474" s="242" t="s">
        <v>514</v>
      </c>
      <c r="D474" s="244">
        <v>0.52</v>
      </c>
    </row>
    <row r="475" spans="1:4" x14ac:dyDescent="0.25">
      <c r="A475" s="243">
        <v>91285</v>
      </c>
      <c r="B475" s="242" t="s">
        <v>596</v>
      </c>
      <c r="C475" s="242" t="s">
        <v>514</v>
      </c>
      <c r="D475" s="244">
        <v>0.93</v>
      </c>
    </row>
    <row r="476" spans="1:4" x14ac:dyDescent="0.25">
      <c r="A476" s="243">
        <v>91387</v>
      </c>
      <c r="B476" s="242" t="s">
        <v>597</v>
      </c>
      <c r="C476" s="242" t="s">
        <v>514</v>
      </c>
      <c r="D476" s="244">
        <v>36.71</v>
      </c>
    </row>
    <row r="477" spans="1:4" x14ac:dyDescent="0.25">
      <c r="A477" s="243">
        <v>91395</v>
      </c>
      <c r="B477" s="242" t="s">
        <v>598</v>
      </c>
      <c r="C477" s="242" t="s">
        <v>514</v>
      </c>
      <c r="D477" s="244">
        <v>29.54</v>
      </c>
    </row>
    <row r="478" spans="1:4" x14ac:dyDescent="0.25">
      <c r="A478" s="243">
        <v>91486</v>
      </c>
      <c r="B478" s="242" t="s">
        <v>599</v>
      </c>
      <c r="C478" s="242" t="s">
        <v>514</v>
      </c>
      <c r="D478" s="244">
        <v>35.39</v>
      </c>
    </row>
    <row r="479" spans="1:4" x14ac:dyDescent="0.25">
      <c r="A479" s="243">
        <v>91534</v>
      </c>
      <c r="B479" s="242" t="s">
        <v>600</v>
      </c>
      <c r="C479" s="242" t="s">
        <v>514</v>
      </c>
      <c r="D479" s="244">
        <v>14.18</v>
      </c>
    </row>
    <row r="480" spans="1:4" x14ac:dyDescent="0.25">
      <c r="A480" s="243">
        <v>91635</v>
      </c>
      <c r="B480" s="242" t="s">
        <v>601</v>
      </c>
      <c r="C480" s="242" t="s">
        <v>514</v>
      </c>
      <c r="D480" s="244">
        <v>30.88</v>
      </c>
    </row>
    <row r="481" spans="1:4" x14ac:dyDescent="0.25">
      <c r="A481" s="243">
        <v>91646</v>
      </c>
      <c r="B481" s="242" t="s">
        <v>602</v>
      </c>
      <c r="C481" s="242" t="s">
        <v>514</v>
      </c>
      <c r="D481" s="244">
        <v>52.79</v>
      </c>
    </row>
    <row r="482" spans="1:4" x14ac:dyDescent="0.25">
      <c r="A482" s="243">
        <v>91693</v>
      </c>
      <c r="B482" s="242" t="s">
        <v>603</v>
      </c>
      <c r="C482" s="242" t="s">
        <v>514</v>
      </c>
      <c r="D482" s="244">
        <v>13.5</v>
      </c>
    </row>
    <row r="483" spans="1:4" x14ac:dyDescent="0.25">
      <c r="A483" s="243">
        <v>92044</v>
      </c>
      <c r="B483" s="242" t="s">
        <v>604</v>
      </c>
      <c r="C483" s="242" t="s">
        <v>514</v>
      </c>
      <c r="D483" s="244">
        <v>5.2</v>
      </c>
    </row>
    <row r="484" spans="1:4" x14ac:dyDescent="0.25">
      <c r="A484" s="243">
        <v>92107</v>
      </c>
      <c r="B484" s="242" t="s">
        <v>605</v>
      </c>
      <c r="C484" s="242" t="s">
        <v>514</v>
      </c>
      <c r="D484" s="244">
        <v>36.93</v>
      </c>
    </row>
    <row r="485" spans="1:4" x14ac:dyDescent="0.25">
      <c r="A485" s="243">
        <v>92113</v>
      </c>
      <c r="B485" s="242" t="s">
        <v>606</v>
      </c>
      <c r="C485" s="242" t="s">
        <v>514</v>
      </c>
      <c r="D485" s="244">
        <v>0.87</v>
      </c>
    </row>
    <row r="486" spans="1:4" x14ac:dyDescent="0.25">
      <c r="A486" s="243">
        <v>92119</v>
      </c>
      <c r="B486" s="242" t="s">
        <v>607</v>
      </c>
      <c r="C486" s="242" t="s">
        <v>514</v>
      </c>
      <c r="D486" s="244">
        <v>0.09</v>
      </c>
    </row>
    <row r="487" spans="1:4" x14ac:dyDescent="0.25">
      <c r="A487" s="243">
        <v>92139</v>
      </c>
      <c r="B487" s="242" t="s">
        <v>608</v>
      </c>
      <c r="C487" s="242" t="s">
        <v>514</v>
      </c>
      <c r="D487" s="244">
        <v>25.09</v>
      </c>
    </row>
    <row r="488" spans="1:4" x14ac:dyDescent="0.25">
      <c r="A488" s="243">
        <v>92146</v>
      </c>
      <c r="B488" s="242" t="s">
        <v>609</v>
      </c>
      <c r="C488" s="242" t="s">
        <v>514</v>
      </c>
      <c r="D488" s="244">
        <v>16.920000000000002</v>
      </c>
    </row>
    <row r="489" spans="1:4" x14ac:dyDescent="0.25">
      <c r="A489" s="243">
        <v>92243</v>
      </c>
      <c r="B489" s="242" t="s">
        <v>610</v>
      </c>
      <c r="C489" s="242" t="s">
        <v>514</v>
      </c>
      <c r="D489" s="244">
        <v>43.48</v>
      </c>
    </row>
    <row r="490" spans="1:4" x14ac:dyDescent="0.25">
      <c r="A490" s="243">
        <v>92717</v>
      </c>
      <c r="B490" s="242" t="s">
        <v>611</v>
      </c>
      <c r="C490" s="242" t="s">
        <v>514</v>
      </c>
      <c r="D490" s="244">
        <v>0.4</v>
      </c>
    </row>
    <row r="491" spans="1:4" x14ac:dyDescent="0.25">
      <c r="A491" s="243">
        <v>92961</v>
      </c>
      <c r="B491" s="242" t="s">
        <v>612</v>
      </c>
      <c r="C491" s="242" t="s">
        <v>514</v>
      </c>
      <c r="D491" s="244">
        <v>3.99</v>
      </c>
    </row>
    <row r="492" spans="1:4" x14ac:dyDescent="0.25">
      <c r="A492" s="243">
        <v>92967</v>
      </c>
      <c r="B492" s="242" t="s">
        <v>613</v>
      </c>
      <c r="C492" s="242" t="s">
        <v>514</v>
      </c>
      <c r="D492" s="244">
        <v>12.96</v>
      </c>
    </row>
    <row r="493" spans="1:4" x14ac:dyDescent="0.25">
      <c r="A493" s="243">
        <v>93225</v>
      </c>
      <c r="B493" s="242" t="s">
        <v>614</v>
      </c>
      <c r="C493" s="242" t="s">
        <v>514</v>
      </c>
      <c r="D493" s="244">
        <v>268.3</v>
      </c>
    </row>
    <row r="494" spans="1:4" x14ac:dyDescent="0.25">
      <c r="A494" s="243">
        <v>93234</v>
      </c>
      <c r="B494" s="242" t="s">
        <v>615</v>
      </c>
      <c r="C494" s="242" t="s">
        <v>514</v>
      </c>
      <c r="D494" s="244">
        <v>0.36</v>
      </c>
    </row>
    <row r="495" spans="1:4" x14ac:dyDescent="0.25">
      <c r="A495" s="243">
        <v>93244</v>
      </c>
      <c r="B495" s="242" t="s">
        <v>616</v>
      </c>
      <c r="C495" s="242" t="s">
        <v>514</v>
      </c>
      <c r="D495" s="244">
        <v>36.159999999999997</v>
      </c>
    </row>
    <row r="496" spans="1:4" x14ac:dyDescent="0.25">
      <c r="A496" s="243">
        <v>93274</v>
      </c>
      <c r="B496" s="242" t="s">
        <v>617</v>
      </c>
      <c r="C496" s="242" t="s">
        <v>514</v>
      </c>
      <c r="D496" s="244">
        <v>46.45</v>
      </c>
    </row>
    <row r="497" spans="1:4" x14ac:dyDescent="0.25">
      <c r="A497" s="243">
        <v>93282</v>
      </c>
      <c r="B497" s="242" t="s">
        <v>618</v>
      </c>
      <c r="C497" s="242" t="s">
        <v>514</v>
      </c>
      <c r="D497" s="244">
        <v>13.21</v>
      </c>
    </row>
    <row r="498" spans="1:4" x14ac:dyDescent="0.25">
      <c r="A498" s="243">
        <v>93288</v>
      </c>
      <c r="B498" s="242" t="s">
        <v>619</v>
      </c>
      <c r="C498" s="242" t="s">
        <v>514</v>
      </c>
      <c r="D498" s="244">
        <v>92.32</v>
      </c>
    </row>
    <row r="499" spans="1:4" x14ac:dyDescent="0.25">
      <c r="A499" s="243">
        <v>93403</v>
      </c>
      <c r="B499" s="242" t="s">
        <v>620</v>
      </c>
      <c r="C499" s="242" t="s">
        <v>514</v>
      </c>
      <c r="D499" s="244">
        <v>30.88</v>
      </c>
    </row>
    <row r="500" spans="1:4" x14ac:dyDescent="0.25">
      <c r="A500" s="243">
        <v>93409</v>
      </c>
      <c r="B500" s="242" t="s">
        <v>10427</v>
      </c>
      <c r="C500" s="242" t="s">
        <v>514</v>
      </c>
      <c r="D500" s="244">
        <v>21.88</v>
      </c>
    </row>
    <row r="501" spans="1:4" x14ac:dyDescent="0.25">
      <c r="A501" s="243">
        <v>93416</v>
      </c>
      <c r="B501" s="242" t="s">
        <v>621</v>
      </c>
      <c r="C501" s="242" t="s">
        <v>514</v>
      </c>
      <c r="D501" s="244">
        <v>0.22</v>
      </c>
    </row>
    <row r="502" spans="1:4" x14ac:dyDescent="0.25">
      <c r="A502" s="243">
        <v>93422</v>
      </c>
      <c r="B502" s="242" t="s">
        <v>622</v>
      </c>
      <c r="C502" s="242" t="s">
        <v>514</v>
      </c>
      <c r="D502" s="244">
        <v>3.03</v>
      </c>
    </row>
    <row r="503" spans="1:4" x14ac:dyDescent="0.25">
      <c r="A503" s="243">
        <v>93428</v>
      </c>
      <c r="B503" s="242" t="s">
        <v>623</v>
      </c>
      <c r="C503" s="242" t="s">
        <v>514</v>
      </c>
      <c r="D503" s="244">
        <v>4.29</v>
      </c>
    </row>
    <row r="504" spans="1:4" x14ac:dyDescent="0.25">
      <c r="A504" s="243">
        <v>93434</v>
      </c>
      <c r="B504" s="242" t="s">
        <v>624</v>
      </c>
      <c r="C504" s="242" t="s">
        <v>514</v>
      </c>
      <c r="D504" s="244">
        <v>155.25</v>
      </c>
    </row>
    <row r="505" spans="1:4" x14ac:dyDescent="0.25">
      <c r="A505" s="243">
        <v>93440</v>
      </c>
      <c r="B505" s="242" t="s">
        <v>625</v>
      </c>
      <c r="C505" s="242" t="s">
        <v>514</v>
      </c>
      <c r="D505" s="244">
        <v>74.989999999999995</v>
      </c>
    </row>
    <row r="506" spans="1:4" x14ac:dyDescent="0.25">
      <c r="A506" s="243">
        <v>95122</v>
      </c>
      <c r="B506" s="242" t="s">
        <v>626</v>
      </c>
      <c r="C506" s="242" t="s">
        <v>514</v>
      </c>
      <c r="D506" s="244">
        <v>114.11</v>
      </c>
    </row>
    <row r="507" spans="1:4" x14ac:dyDescent="0.25">
      <c r="A507" s="243">
        <v>95128</v>
      </c>
      <c r="B507" s="242" t="s">
        <v>627</v>
      </c>
      <c r="C507" s="242" t="s">
        <v>514</v>
      </c>
      <c r="D507" s="244">
        <v>28.44</v>
      </c>
    </row>
    <row r="508" spans="1:4" x14ac:dyDescent="0.25">
      <c r="A508" s="243">
        <v>95140</v>
      </c>
      <c r="B508" s="242" t="s">
        <v>628</v>
      </c>
      <c r="C508" s="242" t="s">
        <v>514</v>
      </c>
      <c r="D508" s="244">
        <v>0.04</v>
      </c>
    </row>
    <row r="509" spans="1:4" x14ac:dyDescent="0.25">
      <c r="A509" s="243">
        <v>95213</v>
      </c>
      <c r="B509" s="242" t="s">
        <v>629</v>
      </c>
      <c r="C509" s="242" t="s">
        <v>514</v>
      </c>
      <c r="D509" s="244">
        <v>50.91</v>
      </c>
    </row>
    <row r="510" spans="1:4" x14ac:dyDescent="0.25">
      <c r="A510" s="243">
        <v>95219</v>
      </c>
      <c r="B510" s="242" t="s">
        <v>630</v>
      </c>
      <c r="C510" s="242" t="s">
        <v>514</v>
      </c>
      <c r="D510" s="244">
        <v>19.03</v>
      </c>
    </row>
    <row r="511" spans="1:4" x14ac:dyDescent="0.25">
      <c r="A511" s="243">
        <v>95259</v>
      </c>
      <c r="B511" s="242" t="s">
        <v>631</v>
      </c>
      <c r="C511" s="242" t="s">
        <v>514</v>
      </c>
      <c r="D511" s="244">
        <v>12.71</v>
      </c>
    </row>
    <row r="512" spans="1:4" x14ac:dyDescent="0.25">
      <c r="A512" s="243">
        <v>95265</v>
      </c>
      <c r="B512" s="242" t="s">
        <v>632</v>
      </c>
      <c r="C512" s="242" t="s">
        <v>514</v>
      </c>
      <c r="D512" s="244">
        <v>0.71</v>
      </c>
    </row>
    <row r="513" spans="1:4" x14ac:dyDescent="0.25">
      <c r="A513" s="243">
        <v>95271</v>
      </c>
      <c r="B513" s="242" t="s">
        <v>633</v>
      </c>
      <c r="C513" s="242" t="s">
        <v>514</v>
      </c>
      <c r="D513" s="244">
        <v>0.46</v>
      </c>
    </row>
    <row r="514" spans="1:4" x14ac:dyDescent="0.25">
      <c r="A514" s="243">
        <v>95277</v>
      </c>
      <c r="B514" s="242" t="s">
        <v>634</v>
      </c>
      <c r="C514" s="242" t="s">
        <v>514</v>
      </c>
      <c r="D514" s="244">
        <v>0.45</v>
      </c>
    </row>
    <row r="515" spans="1:4" x14ac:dyDescent="0.25">
      <c r="A515" s="243">
        <v>95283</v>
      </c>
      <c r="B515" s="242" t="s">
        <v>635</v>
      </c>
      <c r="C515" s="242" t="s">
        <v>514</v>
      </c>
      <c r="D515" s="244">
        <v>0.49</v>
      </c>
    </row>
    <row r="516" spans="1:4" x14ac:dyDescent="0.25">
      <c r="A516" s="243">
        <v>95621</v>
      </c>
      <c r="B516" s="242" t="s">
        <v>636</v>
      </c>
      <c r="C516" s="242" t="s">
        <v>514</v>
      </c>
      <c r="D516" s="244">
        <v>12.43</v>
      </c>
    </row>
    <row r="517" spans="1:4" x14ac:dyDescent="0.25">
      <c r="A517" s="243">
        <v>95632</v>
      </c>
      <c r="B517" s="242" t="s">
        <v>637</v>
      </c>
      <c r="C517" s="242" t="s">
        <v>514</v>
      </c>
      <c r="D517" s="244">
        <v>46.17</v>
      </c>
    </row>
    <row r="518" spans="1:4" x14ac:dyDescent="0.25">
      <c r="A518" s="243">
        <v>95703</v>
      </c>
      <c r="B518" s="242" t="s">
        <v>638</v>
      </c>
      <c r="C518" s="242" t="s">
        <v>514</v>
      </c>
      <c r="D518" s="244">
        <v>18.59</v>
      </c>
    </row>
    <row r="519" spans="1:4" x14ac:dyDescent="0.25">
      <c r="A519" s="243">
        <v>95709</v>
      </c>
      <c r="B519" s="242" t="s">
        <v>639</v>
      </c>
      <c r="C519" s="242" t="s">
        <v>514</v>
      </c>
      <c r="D519" s="244">
        <v>47.74</v>
      </c>
    </row>
    <row r="520" spans="1:4" x14ac:dyDescent="0.25">
      <c r="A520" s="243">
        <v>95715</v>
      </c>
      <c r="B520" s="242" t="s">
        <v>640</v>
      </c>
      <c r="C520" s="242" t="s">
        <v>514</v>
      </c>
      <c r="D520" s="244">
        <v>57.72</v>
      </c>
    </row>
    <row r="521" spans="1:4" x14ac:dyDescent="0.25">
      <c r="A521" s="243">
        <v>95721</v>
      </c>
      <c r="B521" s="242" t="s">
        <v>641</v>
      </c>
      <c r="C521" s="242" t="s">
        <v>514</v>
      </c>
      <c r="D521" s="244">
        <v>56.19</v>
      </c>
    </row>
    <row r="522" spans="1:4" x14ac:dyDescent="0.25">
      <c r="A522" s="243">
        <v>95873</v>
      </c>
      <c r="B522" s="242" t="s">
        <v>642</v>
      </c>
      <c r="C522" s="242" t="s">
        <v>514</v>
      </c>
      <c r="D522" s="244">
        <v>6.88</v>
      </c>
    </row>
    <row r="523" spans="1:4" x14ac:dyDescent="0.25">
      <c r="A523" s="243">
        <v>96014</v>
      </c>
      <c r="B523" s="242" t="s">
        <v>643</v>
      </c>
      <c r="C523" s="242" t="s">
        <v>514</v>
      </c>
      <c r="D523" s="244">
        <v>32.61</v>
      </c>
    </row>
    <row r="524" spans="1:4" x14ac:dyDescent="0.25">
      <c r="A524" s="243">
        <v>96021</v>
      </c>
      <c r="B524" s="242" t="s">
        <v>644</v>
      </c>
      <c r="C524" s="242" t="s">
        <v>514</v>
      </c>
      <c r="D524" s="244">
        <v>32.42</v>
      </c>
    </row>
    <row r="525" spans="1:4" x14ac:dyDescent="0.25">
      <c r="A525" s="243">
        <v>96029</v>
      </c>
      <c r="B525" s="242" t="s">
        <v>645</v>
      </c>
      <c r="C525" s="242" t="s">
        <v>514</v>
      </c>
      <c r="D525" s="244">
        <v>28.27</v>
      </c>
    </row>
    <row r="526" spans="1:4" x14ac:dyDescent="0.25">
      <c r="A526" s="243">
        <v>96036</v>
      </c>
      <c r="B526" s="242" t="s">
        <v>646</v>
      </c>
      <c r="C526" s="242" t="s">
        <v>514</v>
      </c>
      <c r="D526" s="244">
        <v>39.979999999999997</v>
      </c>
    </row>
    <row r="527" spans="1:4" x14ac:dyDescent="0.25">
      <c r="A527" s="243">
        <v>96155</v>
      </c>
      <c r="B527" s="242" t="s">
        <v>647</v>
      </c>
      <c r="C527" s="242" t="s">
        <v>514</v>
      </c>
      <c r="D527" s="244">
        <v>28.46</v>
      </c>
    </row>
    <row r="528" spans="1:4" x14ac:dyDescent="0.25">
      <c r="A528" s="243">
        <v>96156</v>
      </c>
      <c r="B528" s="242" t="s">
        <v>648</v>
      </c>
      <c r="C528" s="242" t="s">
        <v>514</v>
      </c>
      <c r="D528" s="244">
        <v>34.06</v>
      </c>
    </row>
    <row r="529" spans="1:4" x14ac:dyDescent="0.25">
      <c r="A529" s="243">
        <v>96159</v>
      </c>
      <c r="B529" s="242" t="s">
        <v>649</v>
      </c>
      <c r="C529" s="242" t="s">
        <v>514</v>
      </c>
      <c r="D529" s="244">
        <v>42.68</v>
      </c>
    </row>
    <row r="530" spans="1:4" x14ac:dyDescent="0.25">
      <c r="A530" s="243">
        <v>96246</v>
      </c>
      <c r="B530" s="242" t="s">
        <v>650</v>
      </c>
      <c r="C530" s="242" t="s">
        <v>514</v>
      </c>
      <c r="D530" s="244">
        <v>32.61</v>
      </c>
    </row>
    <row r="531" spans="1:4" x14ac:dyDescent="0.25">
      <c r="A531" s="243">
        <v>96302</v>
      </c>
      <c r="B531" s="242" t="s">
        <v>651</v>
      </c>
      <c r="C531" s="242" t="s">
        <v>514</v>
      </c>
      <c r="D531" s="244">
        <v>66.84</v>
      </c>
    </row>
    <row r="532" spans="1:4" x14ac:dyDescent="0.25">
      <c r="A532" s="243">
        <v>96464</v>
      </c>
      <c r="B532" s="242" t="s">
        <v>652</v>
      </c>
      <c r="C532" s="242" t="s">
        <v>514</v>
      </c>
      <c r="D532" s="244">
        <v>49.75</v>
      </c>
    </row>
    <row r="533" spans="1:4" x14ac:dyDescent="0.25">
      <c r="A533" s="243">
        <v>98765</v>
      </c>
      <c r="B533" s="242" t="s">
        <v>653</v>
      </c>
      <c r="C533" s="242" t="s">
        <v>514</v>
      </c>
      <c r="D533" s="244">
        <v>0.16</v>
      </c>
    </row>
    <row r="534" spans="1:4" x14ac:dyDescent="0.25">
      <c r="A534" s="243">
        <v>99834</v>
      </c>
      <c r="B534" s="242" t="s">
        <v>5321</v>
      </c>
      <c r="C534" s="242" t="s">
        <v>514</v>
      </c>
      <c r="D534" s="244">
        <v>0.19</v>
      </c>
    </row>
    <row r="535" spans="1:4" x14ac:dyDescent="0.25">
      <c r="A535" s="243">
        <v>100642</v>
      </c>
      <c r="B535" s="242" t="s">
        <v>10428</v>
      </c>
      <c r="C535" s="242" t="s">
        <v>514</v>
      </c>
      <c r="D535" s="244">
        <v>118.55</v>
      </c>
    </row>
    <row r="536" spans="1:4" x14ac:dyDescent="0.25">
      <c r="A536" s="243">
        <v>100648</v>
      </c>
      <c r="B536" s="242" t="s">
        <v>10429</v>
      </c>
      <c r="C536" s="242" t="s">
        <v>514</v>
      </c>
      <c r="D536" s="244">
        <v>288.97000000000003</v>
      </c>
    </row>
    <row r="537" spans="1:4" x14ac:dyDescent="0.25">
      <c r="A537" s="243">
        <v>102274</v>
      </c>
      <c r="B537" s="242" t="s">
        <v>10430</v>
      </c>
      <c r="C537" s="242" t="s">
        <v>514</v>
      </c>
      <c r="D537" s="244">
        <v>12.2</v>
      </c>
    </row>
    <row r="538" spans="1:4" x14ac:dyDescent="0.25">
      <c r="A538" s="243">
        <v>5089</v>
      </c>
      <c r="B538" s="242" t="s">
        <v>654</v>
      </c>
      <c r="C538" s="242" t="s">
        <v>655</v>
      </c>
      <c r="D538" s="244">
        <v>25.05</v>
      </c>
    </row>
    <row r="539" spans="1:4" x14ac:dyDescent="0.25">
      <c r="A539" s="243">
        <v>5627</v>
      </c>
      <c r="B539" s="242" t="s">
        <v>656</v>
      </c>
      <c r="C539" s="242" t="s">
        <v>655</v>
      </c>
      <c r="D539" s="244">
        <v>30.81</v>
      </c>
    </row>
    <row r="540" spans="1:4" x14ac:dyDescent="0.25">
      <c r="A540" s="243">
        <v>5628</v>
      </c>
      <c r="B540" s="242" t="s">
        <v>657</v>
      </c>
      <c r="C540" s="242" t="s">
        <v>655</v>
      </c>
      <c r="D540" s="244">
        <v>4.18</v>
      </c>
    </row>
    <row r="541" spans="1:4" x14ac:dyDescent="0.25">
      <c r="A541" s="243">
        <v>5629</v>
      </c>
      <c r="B541" s="242" t="s">
        <v>658</v>
      </c>
      <c r="C541" s="242" t="s">
        <v>655</v>
      </c>
      <c r="D541" s="244">
        <v>38.520000000000003</v>
      </c>
    </row>
    <row r="542" spans="1:4" x14ac:dyDescent="0.25">
      <c r="A542" s="243">
        <v>5630</v>
      </c>
      <c r="B542" s="242" t="s">
        <v>659</v>
      </c>
      <c r="C542" s="242" t="s">
        <v>655</v>
      </c>
      <c r="D542" s="244">
        <v>51.26</v>
      </c>
    </row>
    <row r="543" spans="1:4" x14ac:dyDescent="0.25">
      <c r="A543" s="243">
        <v>5658</v>
      </c>
      <c r="B543" s="242" t="s">
        <v>660</v>
      </c>
      <c r="C543" s="242" t="s">
        <v>655</v>
      </c>
      <c r="D543" s="244">
        <v>1.98</v>
      </c>
    </row>
    <row r="544" spans="1:4" x14ac:dyDescent="0.25">
      <c r="A544" s="243">
        <v>5664</v>
      </c>
      <c r="B544" s="242" t="s">
        <v>661</v>
      </c>
      <c r="C544" s="242" t="s">
        <v>655</v>
      </c>
      <c r="D544" s="244">
        <v>21.1</v>
      </c>
    </row>
    <row r="545" spans="1:4" x14ac:dyDescent="0.25">
      <c r="A545" s="243">
        <v>5667</v>
      </c>
      <c r="B545" s="242" t="s">
        <v>662</v>
      </c>
      <c r="C545" s="242" t="s">
        <v>655</v>
      </c>
      <c r="D545" s="244">
        <v>18.760000000000002</v>
      </c>
    </row>
    <row r="546" spans="1:4" x14ac:dyDescent="0.25">
      <c r="A546" s="243">
        <v>5668</v>
      </c>
      <c r="B546" s="242" t="s">
        <v>663</v>
      </c>
      <c r="C546" s="242" t="s">
        <v>655</v>
      </c>
      <c r="D546" s="244">
        <v>39.22</v>
      </c>
    </row>
    <row r="547" spans="1:4" x14ac:dyDescent="0.25">
      <c r="A547" s="243">
        <v>5674</v>
      </c>
      <c r="B547" s="242" t="s">
        <v>664</v>
      </c>
      <c r="C547" s="242" t="s">
        <v>655</v>
      </c>
      <c r="D547" s="244">
        <v>24.09</v>
      </c>
    </row>
    <row r="548" spans="1:4" x14ac:dyDescent="0.25">
      <c r="A548" s="243">
        <v>5692</v>
      </c>
      <c r="B548" s="242" t="s">
        <v>665</v>
      </c>
      <c r="C548" s="242" t="s">
        <v>655</v>
      </c>
      <c r="D548" s="244">
        <v>0.22</v>
      </c>
    </row>
    <row r="549" spans="1:4" x14ac:dyDescent="0.25">
      <c r="A549" s="243">
        <v>5693</v>
      </c>
      <c r="B549" s="242" t="s">
        <v>666</v>
      </c>
      <c r="C549" s="242" t="s">
        <v>655</v>
      </c>
      <c r="D549" s="244">
        <v>7.95</v>
      </c>
    </row>
    <row r="550" spans="1:4" x14ac:dyDescent="0.25">
      <c r="A550" s="243">
        <v>5695</v>
      </c>
      <c r="B550" s="242" t="s">
        <v>667</v>
      </c>
      <c r="C550" s="242" t="s">
        <v>655</v>
      </c>
      <c r="D550" s="244">
        <v>30.49</v>
      </c>
    </row>
    <row r="551" spans="1:4" x14ac:dyDescent="0.25">
      <c r="A551" s="243">
        <v>5703</v>
      </c>
      <c r="B551" s="242" t="s">
        <v>668</v>
      </c>
      <c r="C551" s="242" t="s">
        <v>655</v>
      </c>
      <c r="D551" s="244">
        <v>19.510000000000002</v>
      </c>
    </row>
    <row r="552" spans="1:4" x14ac:dyDescent="0.25">
      <c r="A552" s="243">
        <v>5705</v>
      </c>
      <c r="B552" s="242" t="s">
        <v>669</v>
      </c>
      <c r="C552" s="242" t="s">
        <v>655</v>
      </c>
      <c r="D552" s="244">
        <v>18.86</v>
      </c>
    </row>
    <row r="553" spans="1:4" x14ac:dyDescent="0.25">
      <c r="A553" s="243">
        <v>5707</v>
      </c>
      <c r="B553" s="242" t="s">
        <v>670</v>
      </c>
      <c r="C553" s="242" t="s">
        <v>655</v>
      </c>
      <c r="D553" s="244">
        <v>46.42</v>
      </c>
    </row>
    <row r="554" spans="1:4" x14ac:dyDescent="0.25">
      <c r="A554" s="243">
        <v>5710</v>
      </c>
      <c r="B554" s="242" t="s">
        <v>671</v>
      </c>
      <c r="C554" s="242" t="s">
        <v>655</v>
      </c>
      <c r="D554" s="244">
        <v>143.27000000000001</v>
      </c>
    </row>
    <row r="555" spans="1:4" x14ac:dyDescent="0.25">
      <c r="A555" s="243">
        <v>5711</v>
      </c>
      <c r="B555" s="242" t="s">
        <v>672</v>
      </c>
      <c r="C555" s="242" t="s">
        <v>655</v>
      </c>
      <c r="D555" s="244">
        <v>70.819999999999993</v>
      </c>
    </row>
    <row r="556" spans="1:4" x14ac:dyDescent="0.25">
      <c r="A556" s="243">
        <v>5714</v>
      </c>
      <c r="B556" s="242" t="s">
        <v>673</v>
      </c>
      <c r="C556" s="242" t="s">
        <v>655</v>
      </c>
      <c r="D556" s="244">
        <v>10.96</v>
      </c>
    </row>
    <row r="557" spans="1:4" x14ac:dyDescent="0.25">
      <c r="A557" s="243">
        <v>5715</v>
      </c>
      <c r="B557" s="242" t="s">
        <v>674</v>
      </c>
      <c r="C557" s="242" t="s">
        <v>655</v>
      </c>
      <c r="D557" s="244">
        <v>95.29</v>
      </c>
    </row>
    <row r="558" spans="1:4" x14ac:dyDescent="0.25">
      <c r="A558" s="243">
        <v>5718</v>
      </c>
      <c r="B558" s="242" t="s">
        <v>675</v>
      </c>
      <c r="C558" s="242" t="s">
        <v>655</v>
      </c>
      <c r="D558" s="244">
        <v>84.53</v>
      </c>
    </row>
    <row r="559" spans="1:4" x14ac:dyDescent="0.25">
      <c r="A559" s="243">
        <v>5721</v>
      </c>
      <c r="B559" s="242" t="s">
        <v>676</v>
      </c>
      <c r="C559" s="242" t="s">
        <v>655</v>
      </c>
      <c r="D559" s="244">
        <v>74.58</v>
      </c>
    </row>
    <row r="560" spans="1:4" x14ac:dyDescent="0.25">
      <c r="A560" s="243">
        <v>5722</v>
      </c>
      <c r="B560" s="242" t="s">
        <v>677</v>
      </c>
      <c r="C560" s="242" t="s">
        <v>655</v>
      </c>
      <c r="D560" s="244">
        <v>172.5</v>
      </c>
    </row>
    <row r="561" spans="1:4" x14ac:dyDescent="0.25">
      <c r="A561" s="243">
        <v>5724</v>
      </c>
      <c r="B561" s="242" t="s">
        <v>678</v>
      </c>
      <c r="C561" s="242" t="s">
        <v>655</v>
      </c>
      <c r="D561" s="244">
        <v>40.53</v>
      </c>
    </row>
    <row r="562" spans="1:4" x14ac:dyDescent="0.25">
      <c r="A562" s="243">
        <v>5727</v>
      </c>
      <c r="B562" s="242" t="s">
        <v>679</v>
      </c>
      <c r="C562" s="242" t="s">
        <v>655</v>
      </c>
      <c r="D562" s="244">
        <v>7.27</v>
      </c>
    </row>
    <row r="563" spans="1:4" x14ac:dyDescent="0.25">
      <c r="A563" s="243">
        <v>5729</v>
      </c>
      <c r="B563" s="242" t="s">
        <v>680</v>
      </c>
      <c r="C563" s="242" t="s">
        <v>655</v>
      </c>
      <c r="D563" s="244">
        <v>29.58</v>
      </c>
    </row>
    <row r="564" spans="1:4" x14ac:dyDescent="0.25">
      <c r="A564" s="243">
        <v>5730</v>
      </c>
      <c r="B564" s="242" t="s">
        <v>681</v>
      </c>
      <c r="C564" s="242" t="s">
        <v>655</v>
      </c>
      <c r="D564" s="244">
        <v>32.93</v>
      </c>
    </row>
    <row r="565" spans="1:4" x14ac:dyDescent="0.25">
      <c r="A565" s="243">
        <v>5735</v>
      </c>
      <c r="B565" s="242" t="s">
        <v>682</v>
      </c>
      <c r="C565" s="242" t="s">
        <v>655</v>
      </c>
      <c r="D565" s="244">
        <v>20.350000000000001</v>
      </c>
    </row>
    <row r="566" spans="1:4" x14ac:dyDescent="0.25">
      <c r="A566" s="243">
        <v>5736</v>
      </c>
      <c r="B566" s="242" t="s">
        <v>683</v>
      </c>
      <c r="C566" s="242" t="s">
        <v>655</v>
      </c>
      <c r="D566" s="244">
        <v>35.979999999999997</v>
      </c>
    </row>
    <row r="567" spans="1:4" x14ac:dyDescent="0.25">
      <c r="A567" s="243">
        <v>5738</v>
      </c>
      <c r="B567" s="242" t="s">
        <v>684</v>
      </c>
      <c r="C567" s="242" t="s">
        <v>655</v>
      </c>
      <c r="D567" s="244">
        <v>26.31</v>
      </c>
    </row>
    <row r="568" spans="1:4" x14ac:dyDescent="0.25">
      <c r="A568" s="243">
        <v>5739</v>
      </c>
      <c r="B568" s="242" t="s">
        <v>685</v>
      </c>
      <c r="C568" s="242" t="s">
        <v>655</v>
      </c>
      <c r="D568" s="244">
        <v>32.92</v>
      </c>
    </row>
    <row r="569" spans="1:4" x14ac:dyDescent="0.25">
      <c r="A569" s="243">
        <v>5741</v>
      </c>
      <c r="B569" s="242" t="s">
        <v>686</v>
      </c>
      <c r="C569" s="242" t="s">
        <v>655</v>
      </c>
      <c r="D569" s="244">
        <v>31.12</v>
      </c>
    </row>
    <row r="570" spans="1:4" x14ac:dyDescent="0.25">
      <c r="A570" s="243">
        <v>5742</v>
      </c>
      <c r="B570" s="242" t="s">
        <v>687</v>
      </c>
      <c r="C570" s="242" t="s">
        <v>655</v>
      </c>
      <c r="D570" s="244">
        <v>21.94</v>
      </c>
    </row>
    <row r="571" spans="1:4" x14ac:dyDescent="0.25">
      <c r="A571" s="243">
        <v>5747</v>
      </c>
      <c r="B571" s="242" t="s">
        <v>688</v>
      </c>
      <c r="C571" s="242" t="s">
        <v>655</v>
      </c>
      <c r="D571" s="244">
        <v>125.8</v>
      </c>
    </row>
    <row r="572" spans="1:4" x14ac:dyDescent="0.25">
      <c r="A572" s="243">
        <v>5751</v>
      </c>
      <c r="B572" s="242" t="s">
        <v>689</v>
      </c>
      <c r="C572" s="242" t="s">
        <v>655</v>
      </c>
      <c r="D572" s="244">
        <v>20.37</v>
      </c>
    </row>
    <row r="573" spans="1:4" x14ac:dyDescent="0.25">
      <c r="A573" s="243">
        <v>5754</v>
      </c>
      <c r="B573" s="242" t="s">
        <v>690</v>
      </c>
      <c r="C573" s="242" t="s">
        <v>655</v>
      </c>
      <c r="D573" s="244">
        <v>17.16</v>
      </c>
    </row>
    <row r="574" spans="1:4" x14ac:dyDescent="0.25">
      <c r="A574" s="243">
        <v>5763</v>
      </c>
      <c r="B574" s="242" t="s">
        <v>691</v>
      </c>
      <c r="C574" s="242" t="s">
        <v>655</v>
      </c>
      <c r="D574" s="244">
        <v>30.01</v>
      </c>
    </row>
    <row r="575" spans="1:4" x14ac:dyDescent="0.25">
      <c r="A575" s="243">
        <v>5765</v>
      </c>
      <c r="B575" s="242" t="s">
        <v>692</v>
      </c>
      <c r="C575" s="242" t="s">
        <v>655</v>
      </c>
      <c r="D575" s="244">
        <v>2.19</v>
      </c>
    </row>
    <row r="576" spans="1:4" x14ac:dyDescent="0.25">
      <c r="A576" s="243">
        <v>5766</v>
      </c>
      <c r="B576" s="242" t="s">
        <v>693</v>
      </c>
      <c r="C576" s="242" t="s">
        <v>655</v>
      </c>
      <c r="D576" s="244">
        <v>3.97</v>
      </c>
    </row>
    <row r="577" spans="1:4" x14ac:dyDescent="0.25">
      <c r="A577" s="243">
        <v>5779</v>
      </c>
      <c r="B577" s="242" t="s">
        <v>694</v>
      </c>
      <c r="C577" s="242" t="s">
        <v>655</v>
      </c>
      <c r="D577" s="244">
        <v>44.33</v>
      </c>
    </row>
    <row r="578" spans="1:4" x14ac:dyDescent="0.25">
      <c r="A578" s="243">
        <v>5787</v>
      </c>
      <c r="B578" s="242" t="s">
        <v>695</v>
      </c>
      <c r="C578" s="242" t="s">
        <v>655</v>
      </c>
      <c r="D578" s="244">
        <v>55.97</v>
      </c>
    </row>
    <row r="579" spans="1:4" x14ac:dyDescent="0.25">
      <c r="A579" s="243">
        <v>5797</v>
      </c>
      <c r="B579" s="242" t="s">
        <v>696</v>
      </c>
      <c r="C579" s="242" t="s">
        <v>655</v>
      </c>
      <c r="D579" s="244">
        <v>4</v>
      </c>
    </row>
    <row r="580" spans="1:4" x14ac:dyDescent="0.25">
      <c r="A580" s="243">
        <v>5800</v>
      </c>
      <c r="B580" s="242" t="s">
        <v>697</v>
      </c>
      <c r="C580" s="242" t="s">
        <v>655</v>
      </c>
      <c r="D580" s="244">
        <v>0.3</v>
      </c>
    </row>
    <row r="581" spans="1:4" x14ac:dyDescent="0.25">
      <c r="A581" s="243">
        <v>7032</v>
      </c>
      <c r="B581" s="242" t="s">
        <v>698</v>
      </c>
      <c r="C581" s="242" t="s">
        <v>655</v>
      </c>
      <c r="D581" s="244">
        <v>4.2699999999999996</v>
      </c>
    </row>
    <row r="582" spans="1:4" x14ac:dyDescent="0.25">
      <c r="A582" s="243">
        <v>7033</v>
      </c>
      <c r="B582" s="242" t="s">
        <v>699</v>
      </c>
      <c r="C582" s="242" t="s">
        <v>655</v>
      </c>
      <c r="D582" s="244">
        <v>0.71</v>
      </c>
    </row>
    <row r="583" spans="1:4" x14ac:dyDescent="0.25">
      <c r="A583" s="243">
        <v>7034</v>
      </c>
      <c r="B583" s="242" t="s">
        <v>700</v>
      </c>
      <c r="C583" s="242" t="s">
        <v>655</v>
      </c>
      <c r="D583" s="244">
        <v>8.01</v>
      </c>
    </row>
    <row r="584" spans="1:4" x14ac:dyDescent="0.25">
      <c r="A584" s="243">
        <v>7035</v>
      </c>
      <c r="B584" s="242" t="s">
        <v>701</v>
      </c>
      <c r="C584" s="242" t="s">
        <v>655</v>
      </c>
      <c r="D584" s="244">
        <v>170.01</v>
      </c>
    </row>
    <row r="585" spans="1:4" x14ac:dyDescent="0.25">
      <c r="A585" s="243">
        <v>7038</v>
      </c>
      <c r="B585" s="242" t="s">
        <v>702</v>
      </c>
      <c r="C585" s="242" t="s">
        <v>655</v>
      </c>
      <c r="D585" s="244">
        <v>30.09</v>
      </c>
    </row>
    <row r="586" spans="1:4" x14ac:dyDescent="0.25">
      <c r="A586" s="243">
        <v>7039</v>
      </c>
      <c r="B586" s="242" t="s">
        <v>703</v>
      </c>
      <c r="C586" s="242" t="s">
        <v>655</v>
      </c>
      <c r="D586" s="244">
        <v>4.17</v>
      </c>
    </row>
    <row r="587" spans="1:4" x14ac:dyDescent="0.25">
      <c r="A587" s="243">
        <v>7040</v>
      </c>
      <c r="B587" s="242" t="s">
        <v>704</v>
      </c>
      <c r="C587" s="242" t="s">
        <v>655</v>
      </c>
      <c r="D587" s="244">
        <v>37.65</v>
      </c>
    </row>
    <row r="588" spans="1:4" x14ac:dyDescent="0.25">
      <c r="A588" s="243">
        <v>7044</v>
      </c>
      <c r="B588" s="242" t="s">
        <v>705</v>
      </c>
      <c r="C588" s="242" t="s">
        <v>655</v>
      </c>
      <c r="D588" s="244">
        <v>0.25</v>
      </c>
    </row>
    <row r="589" spans="1:4" x14ac:dyDescent="0.25">
      <c r="A589" s="243">
        <v>7045</v>
      </c>
      <c r="B589" s="242" t="s">
        <v>706</v>
      </c>
      <c r="C589" s="242" t="s">
        <v>655</v>
      </c>
      <c r="D589" s="244">
        <v>0.02</v>
      </c>
    </row>
    <row r="590" spans="1:4" x14ac:dyDescent="0.25">
      <c r="A590" s="243">
        <v>7046</v>
      </c>
      <c r="B590" s="242" t="s">
        <v>707</v>
      </c>
      <c r="C590" s="242" t="s">
        <v>655</v>
      </c>
      <c r="D590" s="244">
        <v>0.27</v>
      </c>
    </row>
    <row r="591" spans="1:4" x14ac:dyDescent="0.25">
      <c r="A591" s="243">
        <v>7047</v>
      </c>
      <c r="B591" s="242" t="s">
        <v>708</v>
      </c>
      <c r="C591" s="242" t="s">
        <v>655</v>
      </c>
      <c r="D591" s="244">
        <v>9.35</v>
      </c>
    </row>
    <row r="592" spans="1:4" x14ac:dyDescent="0.25">
      <c r="A592" s="243">
        <v>7051</v>
      </c>
      <c r="B592" s="242" t="s">
        <v>709</v>
      </c>
      <c r="C592" s="242" t="s">
        <v>655</v>
      </c>
      <c r="D592" s="244">
        <v>26.69</v>
      </c>
    </row>
    <row r="593" spans="1:4" x14ac:dyDescent="0.25">
      <c r="A593" s="243">
        <v>7052</v>
      </c>
      <c r="B593" s="242" t="s">
        <v>710</v>
      </c>
      <c r="C593" s="242" t="s">
        <v>655</v>
      </c>
      <c r="D593" s="244">
        <v>3.7</v>
      </c>
    </row>
    <row r="594" spans="1:4" x14ac:dyDescent="0.25">
      <c r="A594" s="243">
        <v>7053</v>
      </c>
      <c r="B594" s="242" t="s">
        <v>711</v>
      </c>
      <c r="C594" s="242" t="s">
        <v>655</v>
      </c>
      <c r="D594" s="244">
        <v>33.4</v>
      </c>
    </row>
    <row r="595" spans="1:4" x14ac:dyDescent="0.25">
      <c r="A595" s="243">
        <v>7054</v>
      </c>
      <c r="B595" s="242" t="s">
        <v>712</v>
      </c>
      <c r="C595" s="242" t="s">
        <v>655</v>
      </c>
      <c r="D595" s="244">
        <v>71.010000000000005</v>
      </c>
    </row>
    <row r="596" spans="1:4" x14ac:dyDescent="0.25">
      <c r="A596" s="243">
        <v>7058</v>
      </c>
      <c r="B596" s="242" t="s">
        <v>713</v>
      </c>
      <c r="C596" s="242" t="s">
        <v>655</v>
      </c>
      <c r="D596" s="244">
        <v>15.54</v>
      </c>
    </row>
    <row r="597" spans="1:4" x14ac:dyDescent="0.25">
      <c r="A597" s="243">
        <v>7059</v>
      </c>
      <c r="B597" s="242" t="s">
        <v>714</v>
      </c>
      <c r="C597" s="242" t="s">
        <v>655</v>
      </c>
      <c r="D597" s="244">
        <v>2.87</v>
      </c>
    </row>
    <row r="598" spans="1:4" x14ac:dyDescent="0.25">
      <c r="A598" s="243">
        <v>7060</v>
      </c>
      <c r="B598" s="242" t="s">
        <v>715</v>
      </c>
      <c r="C598" s="242" t="s">
        <v>655</v>
      </c>
      <c r="D598" s="244">
        <v>29.14</v>
      </c>
    </row>
    <row r="599" spans="1:4" x14ac:dyDescent="0.25">
      <c r="A599" s="243">
        <v>7061</v>
      </c>
      <c r="B599" s="242" t="s">
        <v>716</v>
      </c>
      <c r="C599" s="242" t="s">
        <v>655</v>
      </c>
      <c r="D599" s="244">
        <v>64.83</v>
      </c>
    </row>
    <row r="600" spans="1:4" x14ac:dyDescent="0.25">
      <c r="A600" s="243">
        <v>7063</v>
      </c>
      <c r="B600" s="242" t="s">
        <v>717</v>
      </c>
      <c r="C600" s="242" t="s">
        <v>655</v>
      </c>
      <c r="D600" s="244">
        <v>13.67</v>
      </c>
    </row>
    <row r="601" spans="1:4" x14ac:dyDescent="0.25">
      <c r="A601" s="243">
        <v>7064</v>
      </c>
      <c r="B601" s="242" t="s">
        <v>718</v>
      </c>
      <c r="C601" s="242" t="s">
        <v>655</v>
      </c>
      <c r="D601" s="244">
        <v>1.89</v>
      </c>
    </row>
    <row r="602" spans="1:4" x14ac:dyDescent="0.25">
      <c r="A602" s="243">
        <v>7065</v>
      </c>
      <c r="B602" s="242" t="s">
        <v>719</v>
      </c>
      <c r="C602" s="242" t="s">
        <v>655</v>
      </c>
      <c r="D602" s="244">
        <v>14.95</v>
      </c>
    </row>
    <row r="603" spans="1:4" x14ac:dyDescent="0.25">
      <c r="A603" s="243">
        <v>7066</v>
      </c>
      <c r="B603" s="242" t="s">
        <v>720</v>
      </c>
      <c r="C603" s="242" t="s">
        <v>655</v>
      </c>
      <c r="D603" s="244">
        <v>136.75</v>
      </c>
    </row>
    <row r="604" spans="1:4" x14ac:dyDescent="0.25">
      <c r="A604" s="243">
        <v>53786</v>
      </c>
      <c r="B604" s="242" t="s">
        <v>721</v>
      </c>
      <c r="C604" s="242" t="s">
        <v>655</v>
      </c>
      <c r="D604" s="244">
        <v>42.45</v>
      </c>
    </row>
    <row r="605" spans="1:4" x14ac:dyDescent="0.25">
      <c r="A605" s="243">
        <v>53788</v>
      </c>
      <c r="B605" s="242" t="s">
        <v>722</v>
      </c>
      <c r="C605" s="242" t="s">
        <v>655</v>
      </c>
      <c r="D605" s="244">
        <v>45.45</v>
      </c>
    </row>
    <row r="606" spans="1:4" x14ac:dyDescent="0.25">
      <c r="A606" s="243">
        <v>53792</v>
      </c>
      <c r="B606" s="242" t="s">
        <v>723</v>
      </c>
      <c r="C606" s="242" t="s">
        <v>655</v>
      </c>
      <c r="D606" s="244">
        <v>80.58</v>
      </c>
    </row>
    <row r="607" spans="1:4" x14ac:dyDescent="0.25">
      <c r="A607" s="243">
        <v>53794</v>
      </c>
      <c r="B607" s="242" t="s">
        <v>724</v>
      </c>
      <c r="C607" s="242" t="s">
        <v>655</v>
      </c>
      <c r="D607" s="244">
        <v>35</v>
      </c>
    </row>
    <row r="608" spans="1:4" x14ac:dyDescent="0.25">
      <c r="A608" s="243">
        <v>53797</v>
      </c>
      <c r="B608" s="242" t="s">
        <v>725</v>
      </c>
      <c r="C608" s="242" t="s">
        <v>655</v>
      </c>
      <c r="D608" s="244">
        <v>92.67</v>
      </c>
    </row>
    <row r="609" spans="1:4" x14ac:dyDescent="0.25">
      <c r="A609" s="243">
        <v>53804</v>
      </c>
      <c r="B609" s="242" t="s">
        <v>726</v>
      </c>
      <c r="C609" s="242" t="s">
        <v>655</v>
      </c>
      <c r="D609" s="244">
        <v>4.13</v>
      </c>
    </row>
    <row r="610" spans="1:4" x14ac:dyDescent="0.25">
      <c r="A610" s="243">
        <v>53806</v>
      </c>
      <c r="B610" s="242" t="s">
        <v>727</v>
      </c>
      <c r="C610" s="242" t="s">
        <v>655</v>
      </c>
      <c r="D610" s="244">
        <v>52.22</v>
      </c>
    </row>
    <row r="611" spans="1:4" x14ac:dyDescent="0.25">
      <c r="A611" s="243">
        <v>53810</v>
      </c>
      <c r="B611" s="242" t="s">
        <v>728</v>
      </c>
      <c r="C611" s="242" t="s">
        <v>655</v>
      </c>
      <c r="D611" s="244">
        <v>52.54</v>
      </c>
    </row>
    <row r="612" spans="1:4" x14ac:dyDescent="0.25">
      <c r="A612" s="243">
        <v>53814</v>
      </c>
      <c r="B612" s="242" t="s">
        <v>729</v>
      </c>
      <c r="C612" s="242" t="s">
        <v>655</v>
      </c>
      <c r="D612" s="244">
        <v>172.11</v>
      </c>
    </row>
    <row r="613" spans="1:4" x14ac:dyDescent="0.25">
      <c r="A613" s="243">
        <v>53817</v>
      </c>
      <c r="B613" s="242" t="s">
        <v>730</v>
      </c>
      <c r="C613" s="242" t="s">
        <v>655</v>
      </c>
      <c r="D613" s="244">
        <v>49.69</v>
      </c>
    </row>
    <row r="614" spans="1:4" x14ac:dyDescent="0.25">
      <c r="A614" s="243">
        <v>53818</v>
      </c>
      <c r="B614" s="242" t="s">
        <v>731</v>
      </c>
      <c r="C614" s="242" t="s">
        <v>655</v>
      </c>
      <c r="D614" s="244">
        <v>5.81</v>
      </c>
    </row>
    <row r="615" spans="1:4" x14ac:dyDescent="0.25">
      <c r="A615" s="243">
        <v>53827</v>
      </c>
      <c r="B615" s="242" t="s">
        <v>732</v>
      </c>
      <c r="C615" s="242" t="s">
        <v>655</v>
      </c>
      <c r="D615" s="244">
        <v>90.72</v>
      </c>
    </row>
    <row r="616" spans="1:4" x14ac:dyDescent="0.25">
      <c r="A616" s="243">
        <v>53829</v>
      </c>
      <c r="B616" s="242" t="s">
        <v>733</v>
      </c>
      <c r="C616" s="242" t="s">
        <v>655</v>
      </c>
      <c r="D616" s="244">
        <v>92.67</v>
      </c>
    </row>
    <row r="617" spans="1:4" x14ac:dyDescent="0.25">
      <c r="A617" s="243">
        <v>53831</v>
      </c>
      <c r="B617" s="242" t="s">
        <v>734</v>
      </c>
      <c r="C617" s="242" t="s">
        <v>655</v>
      </c>
      <c r="D617" s="244">
        <v>153.08000000000001</v>
      </c>
    </row>
    <row r="618" spans="1:4" x14ac:dyDescent="0.25">
      <c r="A618" s="243">
        <v>53840</v>
      </c>
      <c r="B618" s="242" t="s">
        <v>735</v>
      </c>
      <c r="C618" s="242" t="s">
        <v>655</v>
      </c>
      <c r="D618" s="244">
        <v>2.2400000000000002</v>
      </c>
    </row>
    <row r="619" spans="1:4" x14ac:dyDescent="0.25">
      <c r="A619" s="243">
        <v>53841</v>
      </c>
      <c r="B619" s="242" t="s">
        <v>736</v>
      </c>
      <c r="C619" s="242" t="s">
        <v>655</v>
      </c>
      <c r="D619" s="244">
        <v>1.55</v>
      </c>
    </row>
    <row r="620" spans="1:4" x14ac:dyDescent="0.25">
      <c r="A620" s="243">
        <v>53849</v>
      </c>
      <c r="B620" s="242" t="s">
        <v>737</v>
      </c>
      <c r="C620" s="242" t="s">
        <v>655</v>
      </c>
      <c r="D620" s="244">
        <v>66.59</v>
      </c>
    </row>
    <row r="621" spans="1:4" x14ac:dyDescent="0.25">
      <c r="A621" s="243">
        <v>53857</v>
      </c>
      <c r="B621" s="242" t="s">
        <v>738</v>
      </c>
      <c r="C621" s="242" t="s">
        <v>655</v>
      </c>
      <c r="D621" s="244">
        <v>29.26</v>
      </c>
    </row>
    <row r="622" spans="1:4" x14ac:dyDescent="0.25">
      <c r="A622" s="243">
        <v>53858</v>
      </c>
      <c r="B622" s="242" t="s">
        <v>739</v>
      </c>
      <c r="C622" s="242" t="s">
        <v>655</v>
      </c>
      <c r="D622" s="244">
        <v>63.64</v>
      </c>
    </row>
    <row r="623" spans="1:4" x14ac:dyDescent="0.25">
      <c r="A623" s="243">
        <v>53861</v>
      </c>
      <c r="B623" s="242" t="s">
        <v>740</v>
      </c>
      <c r="C623" s="242" t="s">
        <v>655</v>
      </c>
      <c r="D623" s="244">
        <v>40.57</v>
      </c>
    </row>
    <row r="624" spans="1:4" x14ac:dyDescent="0.25">
      <c r="A624" s="243">
        <v>53863</v>
      </c>
      <c r="B624" s="242" t="s">
        <v>741</v>
      </c>
      <c r="C624" s="242" t="s">
        <v>655</v>
      </c>
      <c r="D624" s="244">
        <v>1.96</v>
      </c>
    </row>
    <row r="625" spans="1:4" x14ac:dyDescent="0.25">
      <c r="A625" s="243">
        <v>53865</v>
      </c>
      <c r="B625" s="242" t="s">
        <v>742</v>
      </c>
      <c r="C625" s="242" t="s">
        <v>655</v>
      </c>
      <c r="D625" s="244">
        <v>37.5</v>
      </c>
    </row>
    <row r="626" spans="1:4" x14ac:dyDescent="0.25">
      <c r="A626" s="243">
        <v>53866</v>
      </c>
      <c r="B626" s="242" t="s">
        <v>743</v>
      </c>
      <c r="C626" s="242" t="s">
        <v>655</v>
      </c>
      <c r="D626" s="244">
        <v>1.57</v>
      </c>
    </row>
    <row r="627" spans="1:4" x14ac:dyDescent="0.25">
      <c r="A627" s="243">
        <v>53882</v>
      </c>
      <c r="B627" s="242" t="s">
        <v>744</v>
      </c>
      <c r="C627" s="242" t="s">
        <v>655</v>
      </c>
      <c r="D627" s="244">
        <v>23.41</v>
      </c>
    </row>
    <row r="628" spans="1:4" x14ac:dyDescent="0.25">
      <c r="A628" s="243">
        <v>55263</v>
      </c>
      <c r="B628" s="242" t="s">
        <v>745</v>
      </c>
      <c r="C628" s="242" t="s">
        <v>655</v>
      </c>
      <c r="D628" s="244">
        <v>51.26</v>
      </c>
    </row>
    <row r="629" spans="1:4" x14ac:dyDescent="0.25">
      <c r="A629" s="243">
        <v>73303</v>
      </c>
      <c r="B629" s="242" t="s">
        <v>746</v>
      </c>
      <c r="C629" s="242" t="s">
        <v>655</v>
      </c>
      <c r="D629" s="244">
        <v>4.09</v>
      </c>
    </row>
    <row r="630" spans="1:4" x14ac:dyDescent="0.25">
      <c r="A630" s="243">
        <v>73307</v>
      </c>
      <c r="B630" s="242" t="s">
        <v>747</v>
      </c>
      <c r="C630" s="242" t="s">
        <v>655</v>
      </c>
      <c r="D630" s="244">
        <v>3.65</v>
      </c>
    </row>
    <row r="631" spans="1:4" x14ac:dyDescent="0.25">
      <c r="A631" s="243">
        <v>73309</v>
      </c>
      <c r="B631" s="242" t="s">
        <v>748</v>
      </c>
      <c r="C631" s="242" t="s">
        <v>655</v>
      </c>
      <c r="D631" s="244">
        <v>20.010000000000002</v>
      </c>
    </row>
    <row r="632" spans="1:4" x14ac:dyDescent="0.25">
      <c r="A632" s="243">
        <v>73311</v>
      </c>
      <c r="B632" s="242" t="s">
        <v>749</v>
      </c>
      <c r="C632" s="242" t="s">
        <v>655</v>
      </c>
      <c r="D632" s="244">
        <v>141.69999999999999</v>
      </c>
    </row>
    <row r="633" spans="1:4" x14ac:dyDescent="0.25">
      <c r="A633" s="243">
        <v>73313</v>
      </c>
      <c r="B633" s="242" t="s">
        <v>750</v>
      </c>
      <c r="C633" s="242" t="s">
        <v>655</v>
      </c>
      <c r="D633" s="244">
        <v>2.77</v>
      </c>
    </row>
    <row r="634" spans="1:4" x14ac:dyDescent="0.25">
      <c r="A634" s="243">
        <v>73315</v>
      </c>
      <c r="B634" s="242" t="s">
        <v>751</v>
      </c>
      <c r="C634" s="242" t="s">
        <v>655</v>
      </c>
      <c r="D634" s="244">
        <v>45.45</v>
      </c>
    </row>
    <row r="635" spans="1:4" x14ac:dyDescent="0.25">
      <c r="A635" s="243">
        <v>73335</v>
      </c>
      <c r="B635" s="242" t="s">
        <v>752</v>
      </c>
      <c r="C635" s="242" t="s">
        <v>655</v>
      </c>
      <c r="D635" s="244">
        <v>22.33</v>
      </c>
    </row>
    <row r="636" spans="1:4" x14ac:dyDescent="0.25">
      <c r="A636" s="243">
        <v>73340</v>
      </c>
      <c r="B636" s="242" t="s">
        <v>753</v>
      </c>
      <c r="C636" s="242" t="s">
        <v>655</v>
      </c>
      <c r="D636" s="244">
        <v>64.83</v>
      </c>
    </row>
    <row r="637" spans="1:4" x14ac:dyDescent="0.25">
      <c r="A637" s="243">
        <v>83361</v>
      </c>
      <c r="B637" s="242" t="s">
        <v>754</v>
      </c>
      <c r="C637" s="242" t="s">
        <v>655</v>
      </c>
      <c r="D637" s="244">
        <v>12.89</v>
      </c>
    </row>
    <row r="638" spans="1:4" x14ac:dyDescent="0.25">
      <c r="A638" s="243">
        <v>83761</v>
      </c>
      <c r="B638" s="242" t="s">
        <v>755</v>
      </c>
      <c r="C638" s="242" t="s">
        <v>655</v>
      </c>
      <c r="D638" s="244">
        <v>8.73</v>
      </c>
    </row>
    <row r="639" spans="1:4" x14ac:dyDescent="0.25">
      <c r="A639" s="243">
        <v>83762</v>
      </c>
      <c r="B639" s="242" t="s">
        <v>756</v>
      </c>
      <c r="C639" s="242" t="s">
        <v>655</v>
      </c>
      <c r="D639" s="244">
        <v>10.92</v>
      </c>
    </row>
    <row r="640" spans="1:4" x14ac:dyDescent="0.25">
      <c r="A640" s="243">
        <v>83763</v>
      </c>
      <c r="B640" s="242" t="s">
        <v>757</v>
      </c>
      <c r="C640" s="242" t="s">
        <v>655</v>
      </c>
      <c r="D640" s="244">
        <v>39.93</v>
      </c>
    </row>
    <row r="641" spans="1:4" x14ac:dyDescent="0.25">
      <c r="A641" s="243">
        <v>83764</v>
      </c>
      <c r="B641" s="242" t="s">
        <v>758</v>
      </c>
      <c r="C641" s="242" t="s">
        <v>655</v>
      </c>
      <c r="D641" s="244">
        <v>0.98</v>
      </c>
    </row>
    <row r="642" spans="1:4" x14ac:dyDescent="0.25">
      <c r="A642" s="243">
        <v>87026</v>
      </c>
      <c r="B642" s="242" t="s">
        <v>759</v>
      </c>
      <c r="C642" s="242" t="s">
        <v>655</v>
      </c>
      <c r="D642" s="244">
        <v>0.31</v>
      </c>
    </row>
    <row r="643" spans="1:4" x14ac:dyDescent="0.25">
      <c r="A643" s="243">
        <v>87441</v>
      </c>
      <c r="B643" s="242" t="s">
        <v>760</v>
      </c>
      <c r="C643" s="242" t="s">
        <v>655</v>
      </c>
      <c r="D643" s="244">
        <v>0.36</v>
      </c>
    </row>
    <row r="644" spans="1:4" x14ac:dyDescent="0.25">
      <c r="A644" s="243">
        <v>87442</v>
      </c>
      <c r="B644" s="242" t="s">
        <v>761</v>
      </c>
      <c r="C644" s="242" t="s">
        <v>655</v>
      </c>
      <c r="D644" s="244">
        <v>0.04</v>
      </c>
    </row>
    <row r="645" spans="1:4" x14ac:dyDescent="0.25">
      <c r="A645" s="243">
        <v>87443</v>
      </c>
      <c r="B645" s="242" t="s">
        <v>762</v>
      </c>
      <c r="C645" s="242" t="s">
        <v>655</v>
      </c>
      <c r="D645" s="244">
        <v>0.34</v>
      </c>
    </row>
    <row r="646" spans="1:4" x14ac:dyDescent="0.25">
      <c r="A646" s="243">
        <v>87444</v>
      </c>
      <c r="B646" s="242" t="s">
        <v>763</v>
      </c>
      <c r="C646" s="242" t="s">
        <v>655</v>
      </c>
      <c r="D646" s="244">
        <v>3.37</v>
      </c>
    </row>
    <row r="647" spans="1:4" x14ac:dyDescent="0.25">
      <c r="A647" s="243">
        <v>88387</v>
      </c>
      <c r="B647" s="242" t="s">
        <v>764</v>
      </c>
      <c r="C647" s="242" t="s">
        <v>655</v>
      </c>
      <c r="D647" s="244">
        <v>0.7</v>
      </c>
    </row>
    <row r="648" spans="1:4" x14ac:dyDescent="0.25">
      <c r="A648" s="243">
        <v>88389</v>
      </c>
      <c r="B648" s="242" t="s">
        <v>765</v>
      </c>
      <c r="C648" s="242" t="s">
        <v>655</v>
      </c>
      <c r="D648" s="244">
        <v>0.08</v>
      </c>
    </row>
    <row r="649" spans="1:4" x14ac:dyDescent="0.25">
      <c r="A649" s="243">
        <v>88390</v>
      </c>
      <c r="B649" s="242" t="s">
        <v>766</v>
      </c>
      <c r="C649" s="242" t="s">
        <v>655</v>
      </c>
      <c r="D649" s="244">
        <v>0.88</v>
      </c>
    </row>
    <row r="650" spans="1:4" x14ac:dyDescent="0.25">
      <c r="A650" s="243">
        <v>88391</v>
      </c>
      <c r="B650" s="242" t="s">
        <v>767</v>
      </c>
      <c r="C650" s="242" t="s">
        <v>655</v>
      </c>
      <c r="D650" s="244">
        <v>2.56</v>
      </c>
    </row>
    <row r="651" spans="1:4" x14ac:dyDescent="0.25">
      <c r="A651" s="243">
        <v>88394</v>
      </c>
      <c r="B651" s="242" t="s">
        <v>768</v>
      </c>
      <c r="C651" s="242" t="s">
        <v>655</v>
      </c>
      <c r="D651" s="244">
        <v>0.84</v>
      </c>
    </row>
    <row r="652" spans="1:4" x14ac:dyDescent="0.25">
      <c r="A652" s="243">
        <v>88395</v>
      </c>
      <c r="B652" s="242" t="s">
        <v>769</v>
      </c>
      <c r="C652" s="242" t="s">
        <v>655</v>
      </c>
      <c r="D652" s="244">
        <v>0.09</v>
      </c>
    </row>
    <row r="653" spans="1:4" x14ac:dyDescent="0.25">
      <c r="A653" s="243">
        <v>88396</v>
      </c>
      <c r="B653" s="242" t="s">
        <v>770</v>
      </c>
      <c r="C653" s="242" t="s">
        <v>655</v>
      </c>
      <c r="D653" s="244">
        <v>1.05</v>
      </c>
    </row>
    <row r="654" spans="1:4" x14ac:dyDescent="0.25">
      <c r="A654" s="243">
        <v>88397</v>
      </c>
      <c r="B654" s="242" t="s">
        <v>771</v>
      </c>
      <c r="C654" s="242" t="s">
        <v>655</v>
      </c>
      <c r="D654" s="244">
        <v>3.84</v>
      </c>
    </row>
    <row r="655" spans="1:4" x14ac:dyDescent="0.25">
      <c r="A655" s="243">
        <v>88400</v>
      </c>
      <c r="B655" s="242" t="s">
        <v>772</v>
      </c>
      <c r="C655" s="242" t="s">
        <v>655</v>
      </c>
      <c r="D655" s="244">
        <v>0.66</v>
      </c>
    </row>
    <row r="656" spans="1:4" x14ac:dyDescent="0.25">
      <c r="A656" s="243">
        <v>88401</v>
      </c>
      <c r="B656" s="242" t="s">
        <v>773</v>
      </c>
      <c r="C656" s="242" t="s">
        <v>655</v>
      </c>
      <c r="D656" s="244">
        <v>7.0000000000000007E-2</v>
      </c>
    </row>
    <row r="657" spans="1:4" x14ac:dyDescent="0.25">
      <c r="A657" s="243">
        <v>88402</v>
      </c>
      <c r="B657" s="242" t="s">
        <v>774</v>
      </c>
      <c r="C657" s="242" t="s">
        <v>655</v>
      </c>
      <c r="D657" s="244">
        <v>0.83</v>
      </c>
    </row>
    <row r="658" spans="1:4" x14ac:dyDescent="0.25">
      <c r="A658" s="243">
        <v>88403</v>
      </c>
      <c r="B658" s="242" t="s">
        <v>775</v>
      </c>
      <c r="C658" s="242" t="s">
        <v>655</v>
      </c>
      <c r="D658" s="244">
        <v>1.54</v>
      </c>
    </row>
    <row r="659" spans="1:4" x14ac:dyDescent="0.25">
      <c r="A659" s="243">
        <v>88419</v>
      </c>
      <c r="B659" s="242" t="s">
        <v>776</v>
      </c>
      <c r="C659" s="242" t="s">
        <v>655</v>
      </c>
      <c r="D659" s="244">
        <v>4.34</v>
      </c>
    </row>
    <row r="660" spans="1:4" x14ac:dyDescent="0.25">
      <c r="A660" s="243">
        <v>88422</v>
      </c>
      <c r="B660" s="242" t="s">
        <v>777</v>
      </c>
      <c r="C660" s="242" t="s">
        <v>655</v>
      </c>
      <c r="D660" s="244">
        <v>0.51</v>
      </c>
    </row>
    <row r="661" spans="1:4" x14ac:dyDescent="0.25">
      <c r="A661" s="243">
        <v>88425</v>
      </c>
      <c r="B661" s="242" t="s">
        <v>778</v>
      </c>
      <c r="C661" s="242" t="s">
        <v>655</v>
      </c>
      <c r="D661" s="244">
        <v>4.75</v>
      </c>
    </row>
    <row r="662" spans="1:4" x14ac:dyDescent="0.25">
      <c r="A662" s="243">
        <v>88427</v>
      </c>
      <c r="B662" s="242" t="s">
        <v>779</v>
      </c>
      <c r="C662" s="242" t="s">
        <v>655</v>
      </c>
      <c r="D662" s="244">
        <v>3.9</v>
      </c>
    </row>
    <row r="663" spans="1:4" x14ac:dyDescent="0.25">
      <c r="A663" s="243">
        <v>88434</v>
      </c>
      <c r="B663" s="242" t="s">
        <v>780</v>
      </c>
      <c r="C663" s="242" t="s">
        <v>655</v>
      </c>
      <c r="D663" s="244">
        <v>5.76</v>
      </c>
    </row>
    <row r="664" spans="1:4" x14ac:dyDescent="0.25">
      <c r="A664" s="243">
        <v>88435</v>
      </c>
      <c r="B664" s="242" t="s">
        <v>781</v>
      </c>
      <c r="C664" s="242" t="s">
        <v>655</v>
      </c>
      <c r="D664" s="244">
        <v>0.68</v>
      </c>
    </row>
    <row r="665" spans="1:4" x14ac:dyDescent="0.25">
      <c r="A665" s="243">
        <v>88436</v>
      </c>
      <c r="B665" s="242" t="s">
        <v>782</v>
      </c>
      <c r="C665" s="242" t="s">
        <v>655</v>
      </c>
      <c r="D665" s="244">
        <v>6.3</v>
      </c>
    </row>
    <row r="666" spans="1:4" x14ac:dyDescent="0.25">
      <c r="A666" s="243">
        <v>88437</v>
      </c>
      <c r="B666" s="242" t="s">
        <v>783</v>
      </c>
      <c r="C666" s="242" t="s">
        <v>655</v>
      </c>
      <c r="D666" s="244">
        <v>3.9</v>
      </c>
    </row>
    <row r="667" spans="1:4" x14ac:dyDescent="0.25">
      <c r="A667" s="243">
        <v>88569</v>
      </c>
      <c r="B667" s="242" t="s">
        <v>784</v>
      </c>
      <c r="C667" s="242" t="s">
        <v>655</v>
      </c>
      <c r="D667" s="244">
        <v>2.81</v>
      </c>
    </row>
    <row r="668" spans="1:4" x14ac:dyDescent="0.25">
      <c r="A668" s="243">
        <v>88570</v>
      </c>
      <c r="B668" s="242" t="s">
        <v>785</v>
      </c>
      <c r="C668" s="242" t="s">
        <v>655</v>
      </c>
      <c r="D668" s="244">
        <v>0.6</v>
      </c>
    </row>
    <row r="669" spans="1:4" x14ac:dyDescent="0.25">
      <c r="A669" s="243">
        <v>88826</v>
      </c>
      <c r="B669" s="242" t="s">
        <v>786</v>
      </c>
      <c r="C669" s="242" t="s">
        <v>655</v>
      </c>
      <c r="D669" s="244">
        <v>0.26</v>
      </c>
    </row>
    <row r="670" spans="1:4" x14ac:dyDescent="0.25">
      <c r="A670" s="243">
        <v>88827</v>
      </c>
      <c r="B670" s="242" t="s">
        <v>787</v>
      </c>
      <c r="C670" s="242" t="s">
        <v>655</v>
      </c>
      <c r="D670" s="244">
        <v>0.03</v>
      </c>
    </row>
    <row r="671" spans="1:4" x14ac:dyDescent="0.25">
      <c r="A671" s="243">
        <v>88828</v>
      </c>
      <c r="B671" s="242" t="s">
        <v>788</v>
      </c>
      <c r="C671" s="242" t="s">
        <v>655</v>
      </c>
      <c r="D671" s="244">
        <v>0.25</v>
      </c>
    </row>
    <row r="672" spans="1:4" x14ac:dyDescent="0.25">
      <c r="A672" s="243">
        <v>88829</v>
      </c>
      <c r="B672" s="242" t="s">
        <v>789</v>
      </c>
      <c r="C672" s="242" t="s">
        <v>655</v>
      </c>
      <c r="D672" s="244">
        <v>1.02</v>
      </c>
    </row>
    <row r="673" spans="1:4" x14ac:dyDescent="0.25">
      <c r="A673" s="243">
        <v>88832</v>
      </c>
      <c r="B673" s="242" t="s">
        <v>790</v>
      </c>
      <c r="C673" s="242" t="s">
        <v>655</v>
      </c>
      <c r="D673" s="244">
        <v>29.4</v>
      </c>
    </row>
    <row r="674" spans="1:4" x14ac:dyDescent="0.25">
      <c r="A674" s="243">
        <v>88834</v>
      </c>
      <c r="B674" s="242" t="s">
        <v>791</v>
      </c>
      <c r="C674" s="242" t="s">
        <v>655</v>
      </c>
      <c r="D674" s="244">
        <v>3.99</v>
      </c>
    </row>
    <row r="675" spans="1:4" x14ac:dyDescent="0.25">
      <c r="A675" s="243">
        <v>88835</v>
      </c>
      <c r="B675" s="242" t="s">
        <v>792</v>
      </c>
      <c r="C675" s="242" t="s">
        <v>655</v>
      </c>
      <c r="D675" s="244">
        <v>36.75</v>
      </c>
    </row>
    <row r="676" spans="1:4" x14ac:dyDescent="0.25">
      <c r="A676" s="243">
        <v>88836</v>
      </c>
      <c r="B676" s="242" t="s">
        <v>793</v>
      </c>
      <c r="C676" s="242" t="s">
        <v>655</v>
      </c>
      <c r="D676" s="244">
        <v>50.78</v>
      </c>
    </row>
    <row r="677" spans="1:4" x14ac:dyDescent="0.25">
      <c r="A677" s="243">
        <v>88839</v>
      </c>
      <c r="B677" s="242" t="s">
        <v>794</v>
      </c>
      <c r="C677" s="242" t="s">
        <v>655</v>
      </c>
      <c r="D677" s="244">
        <v>23.72</v>
      </c>
    </row>
    <row r="678" spans="1:4" x14ac:dyDescent="0.25">
      <c r="A678" s="243">
        <v>88840</v>
      </c>
      <c r="B678" s="242" t="s">
        <v>795</v>
      </c>
      <c r="C678" s="242" t="s">
        <v>655</v>
      </c>
      <c r="D678" s="244">
        <v>5.34</v>
      </c>
    </row>
    <row r="679" spans="1:4" x14ac:dyDescent="0.25">
      <c r="A679" s="243">
        <v>88841</v>
      </c>
      <c r="B679" s="242" t="s">
        <v>796</v>
      </c>
      <c r="C679" s="242" t="s">
        <v>655</v>
      </c>
      <c r="D679" s="244">
        <v>42.42</v>
      </c>
    </row>
    <row r="680" spans="1:4" x14ac:dyDescent="0.25">
      <c r="A680" s="243">
        <v>88842</v>
      </c>
      <c r="B680" s="242" t="s">
        <v>797</v>
      </c>
      <c r="C680" s="242" t="s">
        <v>655</v>
      </c>
      <c r="D680" s="244">
        <v>62.16</v>
      </c>
    </row>
    <row r="681" spans="1:4" x14ac:dyDescent="0.25">
      <c r="A681" s="243">
        <v>88847</v>
      </c>
      <c r="B681" s="242" t="s">
        <v>798</v>
      </c>
      <c r="C681" s="242" t="s">
        <v>655</v>
      </c>
      <c r="D681" s="244">
        <v>16.600000000000001</v>
      </c>
    </row>
    <row r="682" spans="1:4" x14ac:dyDescent="0.25">
      <c r="A682" s="243">
        <v>88848</v>
      </c>
      <c r="B682" s="242" t="s">
        <v>799</v>
      </c>
      <c r="C682" s="242" t="s">
        <v>655</v>
      </c>
      <c r="D682" s="244">
        <v>3.48</v>
      </c>
    </row>
    <row r="683" spans="1:4" x14ac:dyDescent="0.25">
      <c r="A683" s="243">
        <v>88853</v>
      </c>
      <c r="B683" s="242" t="s">
        <v>800</v>
      </c>
      <c r="C683" s="242" t="s">
        <v>655</v>
      </c>
      <c r="D683" s="244">
        <v>0.2</v>
      </c>
    </row>
    <row r="684" spans="1:4" x14ac:dyDescent="0.25">
      <c r="A684" s="243">
        <v>88854</v>
      </c>
      <c r="B684" s="242" t="s">
        <v>801</v>
      </c>
      <c r="C684" s="242" t="s">
        <v>655</v>
      </c>
      <c r="D684" s="244">
        <v>0.02</v>
      </c>
    </row>
    <row r="685" spans="1:4" x14ac:dyDescent="0.25">
      <c r="A685" s="243">
        <v>88855</v>
      </c>
      <c r="B685" s="242" t="s">
        <v>802</v>
      </c>
      <c r="C685" s="242" t="s">
        <v>655</v>
      </c>
      <c r="D685" s="244">
        <v>2.86</v>
      </c>
    </row>
    <row r="686" spans="1:4" x14ac:dyDescent="0.25">
      <c r="A686" s="243">
        <v>88856</v>
      </c>
      <c r="B686" s="242" t="s">
        <v>803</v>
      </c>
      <c r="C686" s="242" t="s">
        <v>655</v>
      </c>
      <c r="D686" s="244">
        <v>0.4</v>
      </c>
    </row>
    <row r="687" spans="1:4" x14ac:dyDescent="0.25">
      <c r="A687" s="243">
        <v>88857</v>
      </c>
      <c r="B687" s="242" t="s">
        <v>804</v>
      </c>
      <c r="C687" s="242" t="s">
        <v>655</v>
      </c>
      <c r="D687" s="244">
        <v>16.88</v>
      </c>
    </row>
    <row r="688" spans="1:4" x14ac:dyDescent="0.25">
      <c r="A688" s="243">
        <v>88858</v>
      </c>
      <c r="B688" s="242" t="s">
        <v>805</v>
      </c>
      <c r="C688" s="242" t="s">
        <v>655</v>
      </c>
      <c r="D688" s="244">
        <v>2.29</v>
      </c>
    </row>
    <row r="689" spans="1:4" x14ac:dyDescent="0.25">
      <c r="A689" s="243">
        <v>88859</v>
      </c>
      <c r="B689" s="242" t="s">
        <v>806</v>
      </c>
      <c r="C689" s="242" t="s">
        <v>655</v>
      </c>
      <c r="D689" s="244">
        <v>15.01</v>
      </c>
    </row>
    <row r="690" spans="1:4" x14ac:dyDescent="0.25">
      <c r="A690" s="243">
        <v>88860</v>
      </c>
      <c r="B690" s="242" t="s">
        <v>807</v>
      </c>
      <c r="C690" s="242" t="s">
        <v>655</v>
      </c>
      <c r="D690" s="244">
        <v>2.0299999999999998</v>
      </c>
    </row>
    <row r="691" spans="1:4" x14ac:dyDescent="0.25">
      <c r="A691" s="243">
        <v>88900</v>
      </c>
      <c r="B691" s="242" t="s">
        <v>808</v>
      </c>
      <c r="C691" s="242" t="s">
        <v>655</v>
      </c>
      <c r="D691" s="244">
        <v>34.28</v>
      </c>
    </row>
    <row r="692" spans="1:4" x14ac:dyDescent="0.25">
      <c r="A692" s="243">
        <v>88902</v>
      </c>
      <c r="B692" s="242" t="s">
        <v>809</v>
      </c>
      <c r="C692" s="242" t="s">
        <v>655</v>
      </c>
      <c r="D692" s="244">
        <v>4.6500000000000004</v>
      </c>
    </row>
    <row r="693" spans="1:4" x14ac:dyDescent="0.25">
      <c r="A693" s="243">
        <v>88903</v>
      </c>
      <c r="B693" s="242" t="s">
        <v>810</v>
      </c>
      <c r="C693" s="242" t="s">
        <v>655</v>
      </c>
      <c r="D693" s="244">
        <v>42.85</v>
      </c>
    </row>
    <row r="694" spans="1:4" x14ac:dyDescent="0.25">
      <c r="A694" s="243">
        <v>88904</v>
      </c>
      <c r="B694" s="242" t="s">
        <v>811</v>
      </c>
      <c r="C694" s="242" t="s">
        <v>655</v>
      </c>
      <c r="D694" s="244">
        <v>71.540000000000006</v>
      </c>
    </row>
    <row r="695" spans="1:4" x14ac:dyDescent="0.25">
      <c r="A695" s="243">
        <v>89009</v>
      </c>
      <c r="B695" s="242" t="s">
        <v>812</v>
      </c>
      <c r="C695" s="242" t="s">
        <v>655</v>
      </c>
      <c r="D695" s="244">
        <v>29.39</v>
      </c>
    </row>
    <row r="696" spans="1:4" x14ac:dyDescent="0.25">
      <c r="A696" s="243">
        <v>89010</v>
      </c>
      <c r="B696" s="242" t="s">
        <v>813</v>
      </c>
      <c r="C696" s="242" t="s">
        <v>655</v>
      </c>
      <c r="D696" s="244">
        <v>6.61</v>
      </c>
    </row>
    <row r="697" spans="1:4" x14ac:dyDescent="0.25">
      <c r="A697" s="243">
        <v>89011</v>
      </c>
      <c r="B697" s="242" t="s">
        <v>814</v>
      </c>
      <c r="C697" s="242" t="s">
        <v>655</v>
      </c>
      <c r="D697" s="244">
        <v>16.28</v>
      </c>
    </row>
    <row r="698" spans="1:4" x14ac:dyDescent="0.25">
      <c r="A698" s="243">
        <v>89012</v>
      </c>
      <c r="B698" s="242" t="s">
        <v>815</v>
      </c>
      <c r="C698" s="242" t="s">
        <v>655</v>
      </c>
      <c r="D698" s="244">
        <v>2.21</v>
      </c>
    </row>
    <row r="699" spans="1:4" x14ac:dyDescent="0.25">
      <c r="A699" s="243">
        <v>89013</v>
      </c>
      <c r="B699" s="242" t="s">
        <v>816</v>
      </c>
      <c r="C699" s="242" t="s">
        <v>655</v>
      </c>
      <c r="D699" s="244">
        <v>96.27</v>
      </c>
    </row>
    <row r="700" spans="1:4" x14ac:dyDescent="0.25">
      <c r="A700" s="243">
        <v>89014</v>
      </c>
      <c r="B700" s="242" t="s">
        <v>817</v>
      </c>
      <c r="C700" s="242" t="s">
        <v>655</v>
      </c>
      <c r="D700" s="244">
        <v>21.66</v>
      </c>
    </row>
    <row r="701" spans="1:4" x14ac:dyDescent="0.25">
      <c r="A701" s="243">
        <v>89015</v>
      </c>
      <c r="B701" s="242" t="s">
        <v>818</v>
      </c>
      <c r="C701" s="242" t="s">
        <v>655</v>
      </c>
      <c r="D701" s="244">
        <v>3.3</v>
      </c>
    </row>
    <row r="702" spans="1:4" x14ac:dyDescent="0.25">
      <c r="A702" s="243">
        <v>89016</v>
      </c>
      <c r="B702" s="242" t="s">
        <v>819</v>
      </c>
      <c r="C702" s="242" t="s">
        <v>655</v>
      </c>
      <c r="D702" s="244">
        <v>0.44</v>
      </c>
    </row>
    <row r="703" spans="1:4" x14ac:dyDescent="0.25">
      <c r="A703" s="243">
        <v>89017</v>
      </c>
      <c r="B703" s="242" t="s">
        <v>820</v>
      </c>
      <c r="C703" s="242" t="s">
        <v>655</v>
      </c>
      <c r="D703" s="244">
        <v>29.21</v>
      </c>
    </row>
    <row r="704" spans="1:4" x14ac:dyDescent="0.25">
      <c r="A704" s="243">
        <v>89018</v>
      </c>
      <c r="B704" s="242" t="s">
        <v>821</v>
      </c>
      <c r="C704" s="242" t="s">
        <v>655</v>
      </c>
      <c r="D704" s="244">
        <v>6.57</v>
      </c>
    </row>
    <row r="705" spans="1:4" x14ac:dyDescent="0.25">
      <c r="A705" s="243">
        <v>89019</v>
      </c>
      <c r="B705" s="242" t="s">
        <v>822</v>
      </c>
      <c r="C705" s="242" t="s">
        <v>655</v>
      </c>
      <c r="D705" s="244">
        <v>0.28000000000000003</v>
      </c>
    </row>
    <row r="706" spans="1:4" x14ac:dyDescent="0.25">
      <c r="A706" s="243">
        <v>89020</v>
      </c>
      <c r="B706" s="242" t="s">
        <v>823</v>
      </c>
      <c r="C706" s="242" t="s">
        <v>655</v>
      </c>
      <c r="D706" s="244">
        <v>0.03</v>
      </c>
    </row>
    <row r="707" spans="1:4" x14ac:dyDescent="0.25">
      <c r="A707" s="243">
        <v>89023</v>
      </c>
      <c r="B707" s="242" t="s">
        <v>824</v>
      </c>
      <c r="C707" s="242" t="s">
        <v>655</v>
      </c>
      <c r="D707" s="244">
        <v>3.47</v>
      </c>
    </row>
    <row r="708" spans="1:4" x14ac:dyDescent="0.25">
      <c r="A708" s="243">
        <v>89024</v>
      </c>
      <c r="B708" s="242" t="s">
        <v>825</v>
      </c>
      <c r="C708" s="242" t="s">
        <v>655</v>
      </c>
      <c r="D708" s="244">
        <v>0.56999999999999995</v>
      </c>
    </row>
    <row r="709" spans="1:4" x14ac:dyDescent="0.25">
      <c r="A709" s="243">
        <v>89025</v>
      </c>
      <c r="B709" s="242" t="s">
        <v>826</v>
      </c>
      <c r="C709" s="242" t="s">
        <v>655</v>
      </c>
      <c r="D709" s="244">
        <v>6.51</v>
      </c>
    </row>
    <row r="710" spans="1:4" x14ac:dyDescent="0.25">
      <c r="A710" s="243">
        <v>89026</v>
      </c>
      <c r="B710" s="242" t="s">
        <v>827</v>
      </c>
      <c r="C710" s="242" t="s">
        <v>655</v>
      </c>
      <c r="D710" s="244">
        <v>158.41</v>
      </c>
    </row>
    <row r="711" spans="1:4" x14ac:dyDescent="0.25">
      <c r="A711" s="243">
        <v>89029</v>
      </c>
      <c r="B711" s="242" t="s">
        <v>828</v>
      </c>
      <c r="C711" s="242" t="s">
        <v>655</v>
      </c>
      <c r="D711" s="244">
        <v>22.67</v>
      </c>
    </row>
    <row r="712" spans="1:4" x14ac:dyDescent="0.25">
      <c r="A712" s="243">
        <v>89030</v>
      </c>
      <c r="B712" s="242" t="s">
        <v>829</v>
      </c>
      <c r="C712" s="242" t="s">
        <v>655</v>
      </c>
      <c r="D712" s="244">
        <v>5.0999999999999996</v>
      </c>
    </row>
    <row r="713" spans="1:4" x14ac:dyDescent="0.25">
      <c r="A713" s="243">
        <v>89033</v>
      </c>
      <c r="B713" s="242" t="s">
        <v>830</v>
      </c>
      <c r="C713" s="242" t="s">
        <v>655</v>
      </c>
      <c r="D713" s="244">
        <v>10.02</v>
      </c>
    </row>
    <row r="714" spans="1:4" x14ac:dyDescent="0.25">
      <c r="A714" s="243">
        <v>89034</v>
      </c>
      <c r="B714" s="242" t="s">
        <v>831</v>
      </c>
      <c r="C714" s="242" t="s">
        <v>655</v>
      </c>
      <c r="D714" s="244">
        <v>1.39</v>
      </c>
    </row>
    <row r="715" spans="1:4" x14ac:dyDescent="0.25">
      <c r="A715" s="243">
        <v>89128</v>
      </c>
      <c r="B715" s="242" t="s">
        <v>832</v>
      </c>
      <c r="C715" s="242" t="s">
        <v>655</v>
      </c>
      <c r="D715" s="244">
        <v>23.4</v>
      </c>
    </row>
    <row r="716" spans="1:4" x14ac:dyDescent="0.25">
      <c r="A716" s="243">
        <v>89129</v>
      </c>
      <c r="B716" s="242" t="s">
        <v>833</v>
      </c>
      <c r="C716" s="242" t="s">
        <v>655</v>
      </c>
      <c r="D716" s="244">
        <v>3.17</v>
      </c>
    </row>
    <row r="717" spans="1:4" x14ac:dyDescent="0.25">
      <c r="A717" s="243">
        <v>89130</v>
      </c>
      <c r="B717" s="242" t="s">
        <v>834</v>
      </c>
      <c r="C717" s="242" t="s">
        <v>655</v>
      </c>
      <c r="D717" s="244">
        <v>32.450000000000003</v>
      </c>
    </row>
    <row r="718" spans="1:4" x14ac:dyDescent="0.25">
      <c r="A718" s="243">
        <v>89131</v>
      </c>
      <c r="B718" s="242" t="s">
        <v>835</v>
      </c>
      <c r="C718" s="242" t="s">
        <v>655</v>
      </c>
      <c r="D718" s="244">
        <v>4.4000000000000004</v>
      </c>
    </row>
    <row r="719" spans="1:4" x14ac:dyDescent="0.25">
      <c r="A719" s="243">
        <v>89210</v>
      </c>
      <c r="B719" s="242" t="s">
        <v>836</v>
      </c>
      <c r="C719" s="242" t="s">
        <v>655</v>
      </c>
      <c r="D719" s="244">
        <v>19.25</v>
      </c>
    </row>
    <row r="720" spans="1:4" x14ac:dyDescent="0.25">
      <c r="A720" s="243">
        <v>89211</v>
      </c>
      <c r="B720" s="242" t="s">
        <v>837</v>
      </c>
      <c r="C720" s="242" t="s">
        <v>655</v>
      </c>
      <c r="D720" s="244">
        <v>2.67</v>
      </c>
    </row>
    <row r="721" spans="1:4" x14ac:dyDescent="0.25">
      <c r="A721" s="243">
        <v>89212</v>
      </c>
      <c r="B721" s="242" t="s">
        <v>838</v>
      </c>
      <c r="C721" s="242" t="s">
        <v>655</v>
      </c>
      <c r="D721" s="244">
        <v>18.829999999999998</v>
      </c>
    </row>
    <row r="722" spans="1:4" x14ac:dyDescent="0.25">
      <c r="A722" s="243">
        <v>89213</v>
      </c>
      <c r="B722" s="242" t="s">
        <v>839</v>
      </c>
      <c r="C722" s="242" t="s">
        <v>655</v>
      </c>
      <c r="D722" s="244">
        <v>2.96</v>
      </c>
    </row>
    <row r="723" spans="1:4" x14ac:dyDescent="0.25">
      <c r="A723" s="243">
        <v>89214</v>
      </c>
      <c r="B723" s="242" t="s">
        <v>840</v>
      </c>
      <c r="C723" s="242" t="s">
        <v>655</v>
      </c>
      <c r="D723" s="244">
        <v>17.670000000000002</v>
      </c>
    </row>
    <row r="724" spans="1:4" x14ac:dyDescent="0.25">
      <c r="A724" s="243">
        <v>89215</v>
      </c>
      <c r="B724" s="242" t="s">
        <v>841</v>
      </c>
      <c r="C724" s="242" t="s">
        <v>655</v>
      </c>
      <c r="D724" s="244">
        <v>73.87</v>
      </c>
    </row>
    <row r="725" spans="1:4" x14ac:dyDescent="0.25">
      <c r="A725" s="243">
        <v>89221</v>
      </c>
      <c r="B725" s="242" t="s">
        <v>842</v>
      </c>
      <c r="C725" s="242" t="s">
        <v>655</v>
      </c>
      <c r="D725" s="244">
        <v>1.08</v>
      </c>
    </row>
    <row r="726" spans="1:4" x14ac:dyDescent="0.25">
      <c r="A726" s="243">
        <v>89222</v>
      </c>
      <c r="B726" s="242" t="s">
        <v>843</v>
      </c>
      <c r="C726" s="242" t="s">
        <v>655</v>
      </c>
      <c r="D726" s="244">
        <v>0.12</v>
      </c>
    </row>
    <row r="727" spans="1:4" x14ac:dyDescent="0.25">
      <c r="A727" s="243">
        <v>89223</v>
      </c>
      <c r="B727" s="242" t="s">
        <v>844</v>
      </c>
      <c r="C727" s="242" t="s">
        <v>655</v>
      </c>
      <c r="D727" s="244">
        <v>1.01</v>
      </c>
    </row>
    <row r="728" spans="1:4" x14ac:dyDescent="0.25">
      <c r="A728" s="243">
        <v>89224</v>
      </c>
      <c r="B728" s="242" t="s">
        <v>845</v>
      </c>
      <c r="C728" s="242" t="s">
        <v>655</v>
      </c>
      <c r="D728" s="244">
        <v>2.0499999999999998</v>
      </c>
    </row>
    <row r="729" spans="1:4" x14ac:dyDescent="0.25">
      <c r="A729" s="243">
        <v>89228</v>
      </c>
      <c r="B729" s="242" t="s">
        <v>846</v>
      </c>
      <c r="C729" s="242" t="s">
        <v>655</v>
      </c>
      <c r="D729" s="244">
        <v>27.58</v>
      </c>
    </row>
    <row r="730" spans="1:4" x14ac:dyDescent="0.25">
      <c r="A730" s="243">
        <v>89229</v>
      </c>
      <c r="B730" s="242" t="s">
        <v>847</v>
      </c>
      <c r="C730" s="242" t="s">
        <v>655</v>
      </c>
      <c r="D730" s="244">
        <v>4.96</v>
      </c>
    </row>
    <row r="731" spans="1:4" x14ac:dyDescent="0.25">
      <c r="A731" s="243">
        <v>89230</v>
      </c>
      <c r="B731" s="242" t="s">
        <v>848</v>
      </c>
      <c r="C731" s="242" t="s">
        <v>655</v>
      </c>
      <c r="D731" s="244">
        <v>124.32</v>
      </c>
    </row>
    <row r="732" spans="1:4" x14ac:dyDescent="0.25">
      <c r="A732" s="243">
        <v>89231</v>
      </c>
      <c r="B732" s="242" t="s">
        <v>849</v>
      </c>
      <c r="C732" s="242" t="s">
        <v>655</v>
      </c>
      <c r="D732" s="244">
        <v>19.690000000000001</v>
      </c>
    </row>
    <row r="733" spans="1:4" x14ac:dyDescent="0.25">
      <c r="A733" s="243">
        <v>89232</v>
      </c>
      <c r="B733" s="242" t="s">
        <v>850</v>
      </c>
      <c r="C733" s="242" t="s">
        <v>655</v>
      </c>
      <c r="D733" s="244">
        <v>221.75</v>
      </c>
    </row>
    <row r="734" spans="1:4" x14ac:dyDescent="0.25">
      <c r="A734" s="243">
        <v>89233</v>
      </c>
      <c r="B734" s="242" t="s">
        <v>851</v>
      </c>
      <c r="C734" s="242" t="s">
        <v>655</v>
      </c>
      <c r="D734" s="244">
        <v>132.94</v>
      </c>
    </row>
    <row r="735" spans="1:4" x14ac:dyDescent="0.25">
      <c r="A735" s="243">
        <v>89236</v>
      </c>
      <c r="B735" s="242" t="s">
        <v>852</v>
      </c>
      <c r="C735" s="242" t="s">
        <v>655</v>
      </c>
      <c r="D735" s="244">
        <v>290.41000000000003</v>
      </c>
    </row>
    <row r="736" spans="1:4" x14ac:dyDescent="0.25">
      <c r="A736" s="243">
        <v>89237</v>
      </c>
      <c r="B736" s="242" t="s">
        <v>853</v>
      </c>
      <c r="C736" s="242" t="s">
        <v>655</v>
      </c>
      <c r="D736" s="244">
        <v>46.01</v>
      </c>
    </row>
    <row r="737" spans="1:4" x14ac:dyDescent="0.25">
      <c r="A737" s="243">
        <v>89238</v>
      </c>
      <c r="B737" s="242" t="s">
        <v>854</v>
      </c>
      <c r="C737" s="242" t="s">
        <v>655</v>
      </c>
      <c r="D737" s="244">
        <v>518.01</v>
      </c>
    </row>
    <row r="738" spans="1:4" x14ac:dyDescent="0.25">
      <c r="A738" s="243">
        <v>89239</v>
      </c>
      <c r="B738" s="242" t="s">
        <v>855</v>
      </c>
      <c r="C738" s="242" t="s">
        <v>655</v>
      </c>
      <c r="D738" s="244">
        <v>351.57</v>
      </c>
    </row>
    <row r="739" spans="1:4" x14ac:dyDescent="0.25">
      <c r="A739" s="243">
        <v>89240</v>
      </c>
      <c r="B739" s="242" t="s">
        <v>856</v>
      </c>
      <c r="C739" s="242" t="s">
        <v>655</v>
      </c>
      <c r="D739" s="244">
        <v>89.12</v>
      </c>
    </row>
    <row r="740" spans="1:4" x14ac:dyDescent="0.25">
      <c r="A740" s="243">
        <v>89241</v>
      </c>
      <c r="B740" s="242" t="s">
        <v>857</v>
      </c>
      <c r="C740" s="242" t="s">
        <v>655</v>
      </c>
      <c r="D740" s="244">
        <v>16.04</v>
      </c>
    </row>
    <row r="741" spans="1:4" x14ac:dyDescent="0.25">
      <c r="A741" s="243">
        <v>89246</v>
      </c>
      <c r="B741" s="242" t="s">
        <v>858</v>
      </c>
      <c r="C741" s="242" t="s">
        <v>655</v>
      </c>
      <c r="D741" s="244">
        <v>252.35</v>
      </c>
    </row>
    <row r="742" spans="1:4" x14ac:dyDescent="0.25">
      <c r="A742" s="243">
        <v>89247</v>
      </c>
      <c r="B742" s="242" t="s">
        <v>859</v>
      </c>
      <c r="C742" s="242" t="s">
        <v>655</v>
      </c>
      <c r="D742" s="244">
        <v>39.979999999999997</v>
      </c>
    </row>
    <row r="743" spans="1:4" x14ac:dyDescent="0.25">
      <c r="A743" s="243">
        <v>89248</v>
      </c>
      <c r="B743" s="242" t="s">
        <v>860</v>
      </c>
      <c r="C743" s="242" t="s">
        <v>655</v>
      </c>
      <c r="D743" s="244">
        <v>450.12</v>
      </c>
    </row>
    <row r="744" spans="1:4" x14ac:dyDescent="0.25">
      <c r="A744" s="243">
        <v>89249</v>
      </c>
      <c r="B744" s="242" t="s">
        <v>861</v>
      </c>
      <c r="C744" s="242" t="s">
        <v>655</v>
      </c>
      <c r="D744" s="244">
        <v>299.68</v>
      </c>
    </row>
    <row r="745" spans="1:4" x14ac:dyDescent="0.25">
      <c r="A745" s="243">
        <v>89253</v>
      </c>
      <c r="B745" s="242" t="s">
        <v>862</v>
      </c>
      <c r="C745" s="242" t="s">
        <v>655</v>
      </c>
      <c r="D745" s="244">
        <v>73.03</v>
      </c>
    </row>
    <row r="746" spans="1:4" x14ac:dyDescent="0.25">
      <c r="A746" s="243">
        <v>89254</v>
      </c>
      <c r="B746" s="242" t="s">
        <v>863</v>
      </c>
      <c r="C746" s="242" t="s">
        <v>655</v>
      </c>
      <c r="D746" s="244">
        <v>13.14</v>
      </c>
    </row>
    <row r="747" spans="1:4" x14ac:dyDescent="0.25">
      <c r="A747" s="243">
        <v>89255</v>
      </c>
      <c r="B747" s="242" t="s">
        <v>864</v>
      </c>
      <c r="C747" s="242" t="s">
        <v>655</v>
      </c>
      <c r="D747" s="244">
        <v>117.4</v>
      </c>
    </row>
    <row r="748" spans="1:4" x14ac:dyDescent="0.25">
      <c r="A748" s="243">
        <v>89256</v>
      </c>
      <c r="B748" s="242" t="s">
        <v>865</v>
      </c>
      <c r="C748" s="242" t="s">
        <v>655</v>
      </c>
      <c r="D748" s="244">
        <v>67.44</v>
      </c>
    </row>
    <row r="749" spans="1:4" x14ac:dyDescent="0.25">
      <c r="A749" s="243">
        <v>89259</v>
      </c>
      <c r="B749" s="242" t="s">
        <v>866</v>
      </c>
      <c r="C749" s="242" t="s">
        <v>655</v>
      </c>
      <c r="D749" s="244">
        <v>12.26</v>
      </c>
    </row>
    <row r="750" spans="1:4" x14ac:dyDescent="0.25">
      <c r="A750" s="243">
        <v>89260</v>
      </c>
      <c r="B750" s="242" t="s">
        <v>867</v>
      </c>
      <c r="C750" s="242" t="s">
        <v>655</v>
      </c>
      <c r="D750" s="244">
        <v>2.57</v>
      </c>
    </row>
    <row r="751" spans="1:4" x14ac:dyDescent="0.25">
      <c r="A751" s="243">
        <v>89262</v>
      </c>
      <c r="B751" s="242" t="s">
        <v>868</v>
      </c>
      <c r="C751" s="242" t="s">
        <v>655</v>
      </c>
      <c r="D751" s="244">
        <v>23</v>
      </c>
    </row>
    <row r="752" spans="1:4" x14ac:dyDescent="0.25">
      <c r="A752" s="243">
        <v>89264</v>
      </c>
      <c r="B752" s="242" t="s">
        <v>869</v>
      </c>
      <c r="C752" s="242" t="s">
        <v>655</v>
      </c>
      <c r="D752" s="244">
        <v>10.050000000000001</v>
      </c>
    </row>
    <row r="753" spans="1:4" x14ac:dyDescent="0.25">
      <c r="A753" s="243">
        <v>89265</v>
      </c>
      <c r="B753" s="242" t="s">
        <v>870</v>
      </c>
      <c r="C753" s="242" t="s">
        <v>655</v>
      </c>
      <c r="D753" s="244">
        <v>2.11</v>
      </c>
    </row>
    <row r="754" spans="1:4" x14ac:dyDescent="0.25">
      <c r="A754" s="243">
        <v>89266</v>
      </c>
      <c r="B754" s="242" t="s">
        <v>871</v>
      </c>
      <c r="C754" s="242" t="s">
        <v>655</v>
      </c>
      <c r="D754" s="244">
        <v>0.81</v>
      </c>
    </row>
    <row r="755" spans="1:4" x14ac:dyDescent="0.25">
      <c r="A755" s="243">
        <v>89267</v>
      </c>
      <c r="B755" s="242" t="s">
        <v>872</v>
      </c>
      <c r="C755" s="242" t="s">
        <v>655</v>
      </c>
      <c r="D755" s="244">
        <v>32.78</v>
      </c>
    </row>
    <row r="756" spans="1:4" x14ac:dyDescent="0.25">
      <c r="A756" s="243">
        <v>89268</v>
      </c>
      <c r="B756" s="242" t="s">
        <v>873</v>
      </c>
      <c r="C756" s="242" t="s">
        <v>655</v>
      </c>
      <c r="D756" s="244">
        <v>5.9</v>
      </c>
    </row>
    <row r="757" spans="1:4" x14ac:dyDescent="0.25">
      <c r="A757" s="243">
        <v>89269</v>
      </c>
      <c r="B757" s="242" t="s">
        <v>874</v>
      </c>
      <c r="C757" s="242" t="s">
        <v>655</v>
      </c>
      <c r="D757" s="244">
        <v>2.29</v>
      </c>
    </row>
    <row r="758" spans="1:4" x14ac:dyDescent="0.25">
      <c r="A758" s="243">
        <v>89270</v>
      </c>
      <c r="B758" s="242" t="s">
        <v>875</v>
      </c>
      <c r="C758" s="242" t="s">
        <v>655</v>
      </c>
      <c r="D758" s="244">
        <v>52.69</v>
      </c>
    </row>
    <row r="759" spans="1:4" x14ac:dyDescent="0.25">
      <c r="A759" s="243">
        <v>89271</v>
      </c>
      <c r="B759" s="242" t="s">
        <v>876</v>
      </c>
      <c r="C759" s="242" t="s">
        <v>655</v>
      </c>
      <c r="D759" s="244">
        <v>23.08</v>
      </c>
    </row>
    <row r="760" spans="1:4" x14ac:dyDescent="0.25">
      <c r="A760" s="243">
        <v>89274</v>
      </c>
      <c r="B760" s="242" t="s">
        <v>877</v>
      </c>
      <c r="C760" s="242" t="s">
        <v>655</v>
      </c>
      <c r="D760" s="244">
        <v>1.31</v>
      </c>
    </row>
    <row r="761" spans="1:4" x14ac:dyDescent="0.25">
      <c r="A761" s="243">
        <v>89275</v>
      </c>
      <c r="B761" s="242" t="s">
        <v>878</v>
      </c>
      <c r="C761" s="242" t="s">
        <v>655</v>
      </c>
      <c r="D761" s="244">
        <v>0.15</v>
      </c>
    </row>
    <row r="762" spans="1:4" x14ac:dyDescent="0.25">
      <c r="A762" s="243">
        <v>89276</v>
      </c>
      <c r="B762" s="242" t="s">
        <v>879</v>
      </c>
      <c r="C762" s="242" t="s">
        <v>655</v>
      </c>
      <c r="D762" s="244">
        <v>1.23</v>
      </c>
    </row>
    <row r="763" spans="1:4" x14ac:dyDescent="0.25">
      <c r="A763" s="243">
        <v>89277</v>
      </c>
      <c r="B763" s="242" t="s">
        <v>880</v>
      </c>
      <c r="C763" s="242" t="s">
        <v>655</v>
      </c>
      <c r="D763" s="244">
        <v>6.75</v>
      </c>
    </row>
    <row r="764" spans="1:4" x14ac:dyDescent="0.25">
      <c r="A764" s="243">
        <v>89280</v>
      </c>
      <c r="B764" s="242" t="s">
        <v>881</v>
      </c>
      <c r="C764" s="242" t="s">
        <v>655</v>
      </c>
      <c r="D764" s="244">
        <v>23.64</v>
      </c>
    </row>
    <row r="765" spans="1:4" x14ac:dyDescent="0.25">
      <c r="A765" s="243">
        <v>89281</v>
      </c>
      <c r="B765" s="242" t="s">
        <v>882</v>
      </c>
      <c r="C765" s="242" t="s">
        <v>655</v>
      </c>
      <c r="D765" s="244">
        <v>3.28</v>
      </c>
    </row>
    <row r="766" spans="1:4" x14ac:dyDescent="0.25">
      <c r="A766" s="243">
        <v>89870</v>
      </c>
      <c r="B766" s="242" t="s">
        <v>883</v>
      </c>
      <c r="C766" s="242" t="s">
        <v>655</v>
      </c>
      <c r="D766" s="244">
        <v>26.59</v>
      </c>
    </row>
    <row r="767" spans="1:4" x14ac:dyDescent="0.25">
      <c r="A767" s="243">
        <v>89871</v>
      </c>
      <c r="B767" s="242" t="s">
        <v>884</v>
      </c>
      <c r="C767" s="242" t="s">
        <v>655</v>
      </c>
      <c r="D767" s="244">
        <v>4.91</v>
      </c>
    </row>
    <row r="768" spans="1:4" x14ac:dyDescent="0.25">
      <c r="A768" s="243">
        <v>89872</v>
      </c>
      <c r="B768" s="242" t="s">
        <v>885</v>
      </c>
      <c r="C768" s="242" t="s">
        <v>655</v>
      </c>
      <c r="D768" s="244">
        <v>1.92</v>
      </c>
    </row>
    <row r="769" spans="1:4" x14ac:dyDescent="0.25">
      <c r="A769" s="243">
        <v>89873</v>
      </c>
      <c r="B769" s="242" t="s">
        <v>886</v>
      </c>
      <c r="C769" s="242" t="s">
        <v>655</v>
      </c>
      <c r="D769" s="244">
        <v>49.86</v>
      </c>
    </row>
    <row r="770" spans="1:4" x14ac:dyDescent="0.25">
      <c r="A770" s="243">
        <v>89874</v>
      </c>
      <c r="B770" s="242" t="s">
        <v>887</v>
      </c>
      <c r="C770" s="242" t="s">
        <v>655</v>
      </c>
      <c r="D770" s="244">
        <v>140.27000000000001</v>
      </c>
    </row>
    <row r="771" spans="1:4" x14ac:dyDescent="0.25">
      <c r="A771" s="243">
        <v>89878</v>
      </c>
      <c r="B771" s="242" t="s">
        <v>888</v>
      </c>
      <c r="C771" s="242" t="s">
        <v>655</v>
      </c>
      <c r="D771" s="244">
        <v>28.2</v>
      </c>
    </row>
    <row r="772" spans="1:4" x14ac:dyDescent="0.25">
      <c r="A772" s="243">
        <v>89879</v>
      </c>
      <c r="B772" s="242" t="s">
        <v>889</v>
      </c>
      <c r="C772" s="242" t="s">
        <v>655</v>
      </c>
      <c r="D772" s="244">
        <v>5.21</v>
      </c>
    </row>
    <row r="773" spans="1:4" x14ac:dyDescent="0.25">
      <c r="A773" s="243">
        <v>89880</v>
      </c>
      <c r="B773" s="242" t="s">
        <v>890</v>
      </c>
      <c r="C773" s="242" t="s">
        <v>655</v>
      </c>
      <c r="D773" s="244">
        <v>2.0299999999999998</v>
      </c>
    </row>
    <row r="774" spans="1:4" x14ac:dyDescent="0.25">
      <c r="A774" s="243">
        <v>89881</v>
      </c>
      <c r="B774" s="242" t="s">
        <v>891</v>
      </c>
      <c r="C774" s="242" t="s">
        <v>655</v>
      </c>
      <c r="D774" s="244">
        <v>52.87</v>
      </c>
    </row>
    <row r="775" spans="1:4" x14ac:dyDescent="0.25">
      <c r="A775" s="243">
        <v>89882</v>
      </c>
      <c r="B775" s="242" t="s">
        <v>892</v>
      </c>
      <c r="C775" s="242" t="s">
        <v>655</v>
      </c>
      <c r="D775" s="244">
        <v>161.84</v>
      </c>
    </row>
    <row r="776" spans="1:4" x14ac:dyDescent="0.25">
      <c r="A776" s="243">
        <v>90582</v>
      </c>
      <c r="B776" s="242" t="s">
        <v>893</v>
      </c>
      <c r="C776" s="242" t="s">
        <v>655</v>
      </c>
      <c r="D776" s="244">
        <v>0.4</v>
      </c>
    </row>
    <row r="777" spans="1:4" x14ac:dyDescent="0.25">
      <c r="A777" s="243">
        <v>90583</v>
      </c>
      <c r="B777" s="242" t="s">
        <v>894</v>
      </c>
      <c r="C777" s="242" t="s">
        <v>655</v>
      </c>
      <c r="D777" s="244">
        <v>0.04</v>
      </c>
    </row>
    <row r="778" spans="1:4" x14ac:dyDescent="0.25">
      <c r="A778" s="243">
        <v>90584</v>
      </c>
      <c r="B778" s="242" t="s">
        <v>895</v>
      </c>
      <c r="C778" s="242" t="s">
        <v>655</v>
      </c>
      <c r="D778" s="244">
        <v>0.31</v>
      </c>
    </row>
    <row r="779" spans="1:4" x14ac:dyDescent="0.25">
      <c r="A779" s="243">
        <v>90585</v>
      </c>
      <c r="B779" s="242" t="s">
        <v>896</v>
      </c>
      <c r="C779" s="242" t="s">
        <v>655</v>
      </c>
      <c r="D779" s="244">
        <v>1.02</v>
      </c>
    </row>
    <row r="780" spans="1:4" x14ac:dyDescent="0.25">
      <c r="A780" s="243">
        <v>90621</v>
      </c>
      <c r="B780" s="242" t="s">
        <v>897</v>
      </c>
      <c r="C780" s="242" t="s">
        <v>655</v>
      </c>
      <c r="D780" s="244">
        <v>2.09</v>
      </c>
    </row>
    <row r="781" spans="1:4" x14ac:dyDescent="0.25">
      <c r="A781" s="243">
        <v>90622</v>
      </c>
      <c r="B781" s="242" t="s">
        <v>898</v>
      </c>
      <c r="C781" s="242" t="s">
        <v>655</v>
      </c>
      <c r="D781" s="244">
        <v>0.24</v>
      </c>
    </row>
    <row r="782" spans="1:4" x14ac:dyDescent="0.25">
      <c r="A782" s="243">
        <v>90623</v>
      </c>
      <c r="B782" s="242" t="s">
        <v>899</v>
      </c>
      <c r="C782" s="242" t="s">
        <v>655</v>
      </c>
      <c r="D782" s="244">
        <v>2.61</v>
      </c>
    </row>
    <row r="783" spans="1:4" x14ac:dyDescent="0.25">
      <c r="A783" s="243">
        <v>90624</v>
      </c>
      <c r="B783" s="242" t="s">
        <v>900</v>
      </c>
      <c r="C783" s="242" t="s">
        <v>655</v>
      </c>
      <c r="D783" s="244">
        <v>2.56</v>
      </c>
    </row>
    <row r="784" spans="1:4" x14ac:dyDescent="0.25">
      <c r="A784" s="243">
        <v>90627</v>
      </c>
      <c r="B784" s="242" t="s">
        <v>901</v>
      </c>
      <c r="C784" s="242" t="s">
        <v>655</v>
      </c>
      <c r="D784" s="244">
        <v>31.36</v>
      </c>
    </row>
    <row r="785" spans="1:4" x14ac:dyDescent="0.25">
      <c r="A785" s="243">
        <v>90628</v>
      </c>
      <c r="B785" s="242" t="s">
        <v>902</v>
      </c>
      <c r="C785" s="242" t="s">
        <v>655</v>
      </c>
      <c r="D785" s="244">
        <v>4.47</v>
      </c>
    </row>
    <row r="786" spans="1:4" x14ac:dyDescent="0.25">
      <c r="A786" s="243">
        <v>90629</v>
      </c>
      <c r="B786" s="242" t="s">
        <v>903</v>
      </c>
      <c r="C786" s="242" t="s">
        <v>655</v>
      </c>
      <c r="D786" s="244">
        <v>39.25</v>
      </c>
    </row>
    <row r="787" spans="1:4" x14ac:dyDescent="0.25">
      <c r="A787" s="243">
        <v>90630</v>
      </c>
      <c r="B787" s="242" t="s">
        <v>904</v>
      </c>
      <c r="C787" s="242" t="s">
        <v>655</v>
      </c>
      <c r="D787" s="244">
        <v>10.39</v>
      </c>
    </row>
    <row r="788" spans="1:4" x14ac:dyDescent="0.25">
      <c r="A788" s="243">
        <v>90633</v>
      </c>
      <c r="B788" s="242" t="s">
        <v>905</v>
      </c>
      <c r="C788" s="242" t="s">
        <v>655</v>
      </c>
      <c r="D788" s="244">
        <v>3.34</v>
      </c>
    </row>
    <row r="789" spans="1:4" x14ac:dyDescent="0.25">
      <c r="A789" s="243">
        <v>90634</v>
      </c>
      <c r="B789" s="242" t="s">
        <v>906</v>
      </c>
      <c r="C789" s="242" t="s">
        <v>655</v>
      </c>
      <c r="D789" s="244">
        <v>0.39</v>
      </c>
    </row>
    <row r="790" spans="1:4" x14ac:dyDescent="0.25">
      <c r="A790" s="243">
        <v>90635</v>
      </c>
      <c r="B790" s="242" t="s">
        <v>907</v>
      </c>
      <c r="C790" s="242" t="s">
        <v>655</v>
      </c>
      <c r="D790" s="244">
        <v>3.65</v>
      </c>
    </row>
    <row r="791" spans="1:4" x14ac:dyDescent="0.25">
      <c r="A791" s="243">
        <v>90636</v>
      </c>
      <c r="B791" s="242" t="s">
        <v>908</v>
      </c>
      <c r="C791" s="242" t="s">
        <v>655</v>
      </c>
      <c r="D791" s="244">
        <v>5.13</v>
      </c>
    </row>
    <row r="792" spans="1:4" x14ac:dyDescent="0.25">
      <c r="A792" s="243">
        <v>90639</v>
      </c>
      <c r="B792" s="242" t="s">
        <v>909</v>
      </c>
      <c r="C792" s="242" t="s">
        <v>655</v>
      </c>
      <c r="D792" s="244">
        <v>4.99</v>
      </c>
    </row>
    <row r="793" spans="1:4" x14ac:dyDescent="0.25">
      <c r="A793" s="243">
        <v>90640</v>
      </c>
      <c r="B793" s="242" t="s">
        <v>910</v>
      </c>
      <c r="C793" s="242" t="s">
        <v>655</v>
      </c>
      <c r="D793" s="244">
        <v>0.59</v>
      </c>
    </row>
    <row r="794" spans="1:4" x14ac:dyDescent="0.25">
      <c r="A794" s="243">
        <v>90641</v>
      </c>
      <c r="B794" s="242" t="s">
        <v>911</v>
      </c>
      <c r="C794" s="242" t="s">
        <v>655</v>
      </c>
      <c r="D794" s="244">
        <v>5.46</v>
      </c>
    </row>
    <row r="795" spans="1:4" x14ac:dyDescent="0.25">
      <c r="A795" s="243">
        <v>90642</v>
      </c>
      <c r="B795" s="242" t="s">
        <v>912</v>
      </c>
      <c r="C795" s="242" t="s">
        <v>655</v>
      </c>
      <c r="D795" s="244">
        <v>7.33</v>
      </c>
    </row>
    <row r="796" spans="1:4" x14ac:dyDescent="0.25">
      <c r="A796" s="243">
        <v>90646</v>
      </c>
      <c r="B796" s="242" t="s">
        <v>913</v>
      </c>
      <c r="C796" s="242" t="s">
        <v>655</v>
      </c>
      <c r="D796" s="244">
        <v>0.71</v>
      </c>
    </row>
    <row r="797" spans="1:4" x14ac:dyDescent="0.25">
      <c r="A797" s="243">
        <v>90647</v>
      </c>
      <c r="B797" s="242" t="s">
        <v>914</v>
      </c>
      <c r="C797" s="242" t="s">
        <v>655</v>
      </c>
      <c r="D797" s="244">
        <v>0.08</v>
      </c>
    </row>
    <row r="798" spans="1:4" x14ac:dyDescent="0.25">
      <c r="A798" s="243">
        <v>90648</v>
      </c>
      <c r="B798" s="242" t="s">
        <v>915</v>
      </c>
      <c r="C798" s="242" t="s">
        <v>655</v>
      </c>
      <c r="D798" s="244">
        <v>0.78</v>
      </c>
    </row>
    <row r="799" spans="1:4" x14ac:dyDescent="0.25">
      <c r="A799" s="243">
        <v>90649</v>
      </c>
      <c r="B799" s="242" t="s">
        <v>916</v>
      </c>
      <c r="C799" s="242" t="s">
        <v>655</v>
      </c>
      <c r="D799" s="244">
        <v>7.98</v>
      </c>
    </row>
    <row r="800" spans="1:4" x14ac:dyDescent="0.25">
      <c r="A800" s="243">
        <v>90652</v>
      </c>
      <c r="B800" s="242" t="s">
        <v>917</v>
      </c>
      <c r="C800" s="242" t="s">
        <v>655</v>
      </c>
      <c r="D800" s="244">
        <v>3.25</v>
      </c>
    </row>
    <row r="801" spans="1:4" x14ac:dyDescent="0.25">
      <c r="A801" s="243">
        <v>90653</v>
      </c>
      <c r="B801" s="242" t="s">
        <v>918</v>
      </c>
      <c r="C801" s="242" t="s">
        <v>655</v>
      </c>
      <c r="D801" s="244">
        <v>0.38</v>
      </c>
    </row>
    <row r="802" spans="1:4" x14ac:dyDescent="0.25">
      <c r="A802" s="243">
        <v>90654</v>
      </c>
      <c r="B802" s="242" t="s">
        <v>919</v>
      </c>
      <c r="C802" s="242" t="s">
        <v>655</v>
      </c>
      <c r="D802" s="244">
        <v>3.55</v>
      </c>
    </row>
    <row r="803" spans="1:4" x14ac:dyDescent="0.25">
      <c r="A803" s="243">
        <v>90655</v>
      </c>
      <c r="B803" s="242" t="s">
        <v>920</v>
      </c>
      <c r="C803" s="242" t="s">
        <v>655</v>
      </c>
      <c r="D803" s="244">
        <v>5.25</v>
      </c>
    </row>
    <row r="804" spans="1:4" x14ac:dyDescent="0.25">
      <c r="A804" s="243">
        <v>90658</v>
      </c>
      <c r="B804" s="242" t="s">
        <v>921</v>
      </c>
      <c r="C804" s="242" t="s">
        <v>655</v>
      </c>
      <c r="D804" s="244">
        <v>3.48</v>
      </c>
    </row>
    <row r="805" spans="1:4" x14ac:dyDescent="0.25">
      <c r="A805" s="243">
        <v>90659</v>
      </c>
      <c r="B805" s="242" t="s">
        <v>922</v>
      </c>
      <c r="C805" s="242" t="s">
        <v>655</v>
      </c>
      <c r="D805" s="244">
        <v>0.41</v>
      </c>
    </row>
    <row r="806" spans="1:4" x14ac:dyDescent="0.25">
      <c r="A806" s="243">
        <v>90660</v>
      </c>
      <c r="B806" s="242" t="s">
        <v>923</v>
      </c>
      <c r="C806" s="242" t="s">
        <v>655</v>
      </c>
      <c r="D806" s="244">
        <v>3.81</v>
      </c>
    </row>
    <row r="807" spans="1:4" x14ac:dyDescent="0.25">
      <c r="A807" s="243">
        <v>90661</v>
      </c>
      <c r="B807" s="242" t="s">
        <v>924</v>
      </c>
      <c r="C807" s="242" t="s">
        <v>655</v>
      </c>
      <c r="D807" s="244">
        <v>5.25</v>
      </c>
    </row>
    <row r="808" spans="1:4" x14ac:dyDescent="0.25">
      <c r="A808" s="243">
        <v>90664</v>
      </c>
      <c r="B808" s="242" t="s">
        <v>925</v>
      </c>
      <c r="C808" s="242" t="s">
        <v>655</v>
      </c>
      <c r="D808" s="244">
        <v>5.16</v>
      </c>
    </row>
    <row r="809" spans="1:4" x14ac:dyDescent="0.25">
      <c r="A809" s="243">
        <v>90665</v>
      </c>
      <c r="B809" s="242" t="s">
        <v>926</v>
      </c>
      <c r="C809" s="242" t="s">
        <v>655</v>
      </c>
      <c r="D809" s="244">
        <v>0.59</v>
      </c>
    </row>
    <row r="810" spans="1:4" x14ac:dyDescent="0.25">
      <c r="A810" s="243">
        <v>90666</v>
      </c>
      <c r="B810" s="242" t="s">
        <v>927</v>
      </c>
      <c r="C810" s="242" t="s">
        <v>655</v>
      </c>
      <c r="D810" s="244">
        <v>5.64</v>
      </c>
    </row>
    <row r="811" spans="1:4" x14ac:dyDescent="0.25">
      <c r="A811" s="243">
        <v>90667</v>
      </c>
      <c r="B811" s="242" t="s">
        <v>928</v>
      </c>
      <c r="C811" s="242" t="s">
        <v>655</v>
      </c>
      <c r="D811" s="244">
        <v>11.9</v>
      </c>
    </row>
    <row r="812" spans="1:4" x14ac:dyDescent="0.25">
      <c r="A812" s="243">
        <v>90670</v>
      </c>
      <c r="B812" s="242" t="s">
        <v>929</v>
      </c>
      <c r="C812" s="242" t="s">
        <v>655</v>
      </c>
      <c r="D812" s="244">
        <v>143.94999999999999</v>
      </c>
    </row>
    <row r="813" spans="1:4" x14ac:dyDescent="0.25">
      <c r="A813" s="243">
        <v>90671</v>
      </c>
      <c r="B813" s="242" t="s">
        <v>930</v>
      </c>
      <c r="C813" s="242" t="s">
        <v>655</v>
      </c>
      <c r="D813" s="244">
        <v>19.98</v>
      </c>
    </row>
    <row r="814" spans="1:4" x14ac:dyDescent="0.25">
      <c r="A814" s="243">
        <v>90672</v>
      </c>
      <c r="B814" s="242" t="s">
        <v>931</v>
      </c>
      <c r="C814" s="242" t="s">
        <v>655</v>
      </c>
      <c r="D814" s="244">
        <v>180.14</v>
      </c>
    </row>
    <row r="815" spans="1:4" x14ac:dyDescent="0.25">
      <c r="A815" s="243">
        <v>90673</v>
      </c>
      <c r="B815" s="242" t="s">
        <v>932</v>
      </c>
      <c r="C815" s="242" t="s">
        <v>655</v>
      </c>
      <c r="D815" s="244">
        <v>95.2</v>
      </c>
    </row>
    <row r="816" spans="1:4" x14ac:dyDescent="0.25">
      <c r="A816" s="243">
        <v>90676</v>
      </c>
      <c r="B816" s="242" t="s">
        <v>933</v>
      </c>
      <c r="C816" s="242" t="s">
        <v>655</v>
      </c>
      <c r="D816" s="244">
        <v>75.48</v>
      </c>
    </row>
    <row r="817" spans="1:4" x14ac:dyDescent="0.25">
      <c r="A817" s="243">
        <v>90677</v>
      </c>
      <c r="B817" s="242" t="s">
        <v>934</v>
      </c>
      <c r="C817" s="242" t="s">
        <v>655</v>
      </c>
      <c r="D817" s="244">
        <v>10.47</v>
      </c>
    </row>
    <row r="818" spans="1:4" x14ac:dyDescent="0.25">
      <c r="A818" s="243">
        <v>90678</v>
      </c>
      <c r="B818" s="242" t="s">
        <v>935</v>
      </c>
      <c r="C818" s="242" t="s">
        <v>655</v>
      </c>
      <c r="D818" s="244">
        <v>94.45</v>
      </c>
    </row>
    <row r="819" spans="1:4" x14ac:dyDescent="0.25">
      <c r="A819" s="243">
        <v>90679</v>
      </c>
      <c r="B819" s="242" t="s">
        <v>936</v>
      </c>
      <c r="C819" s="242" t="s">
        <v>655</v>
      </c>
      <c r="D819" s="244">
        <v>72.97</v>
      </c>
    </row>
    <row r="820" spans="1:4" x14ac:dyDescent="0.25">
      <c r="A820" s="243">
        <v>90682</v>
      </c>
      <c r="B820" s="242" t="s">
        <v>937</v>
      </c>
      <c r="C820" s="242" t="s">
        <v>655</v>
      </c>
      <c r="D820" s="244">
        <v>25.68</v>
      </c>
    </row>
    <row r="821" spans="1:4" x14ac:dyDescent="0.25">
      <c r="A821" s="243">
        <v>90683</v>
      </c>
      <c r="B821" s="242" t="s">
        <v>938</v>
      </c>
      <c r="C821" s="242" t="s">
        <v>655</v>
      </c>
      <c r="D821" s="244">
        <v>3.04</v>
      </c>
    </row>
    <row r="822" spans="1:4" x14ac:dyDescent="0.25">
      <c r="A822" s="243">
        <v>90684</v>
      </c>
      <c r="B822" s="242" t="s">
        <v>939</v>
      </c>
      <c r="C822" s="242" t="s">
        <v>655</v>
      </c>
      <c r="D822" s="244">
        <v>28.09</v>
      </c>
    </row>
    <row r="823" spans="1:4" x14ac:dyDescent="0.25">
      <c r="A823" s="243">
        <v>90685</v>
      </c>
      <c r="B823" s="242" t="s">
        <v>940</v>
      </c>
      <c r="C823" s="242" t="s">
        <v>655</v>
      </c>
      <c r="D823" s="244">
        <v>45.26</v>
      </c>
    </row>
    <row r="824" spans="1:4" x14ac:dyDescent="0.25">
      <c r="A824" s="243">
        <v>90688</v>
      </c>
      <c r="B824" s="242" t="s">
        <v>941</v>
      </c>
      <c r="C824" s="242" t="s">
        <v>655</v>
      </c>
      <c r="D824" s="244">
        <v>13.2</v>
      </c>
    </row>
    <row r="825" spans="1:4" x14ac:dyDescent="0.25">
      <c r="A825" s="243">
        <v>90689</v>
      </c>
      <c r="B825" s="242" t="s">
        <v>942</v>
      </c>
      <c r="C825" s="242" t="s">
        <v>655</v>
      </c>
      <c r="D825" s="244">
        <v>1.33</v>
      </c>
    </row>
    <row r="826" spans="1:4" x14ac:dyDescent="0.25">
      <c r="A826" s="243">
        <v>90690</v>
      </c>
      <c r="B826" s="242" t="s">
        <v>943</v>
      </c>
      <c r="C826" s="242" t="s">
        <v>655</v>
      </c>
      <c r="D826" s="244">
        <v>16.5</v>
      </c>
    </row>
    <row r="827" spans="1:4" x14ac:dyDescent="0.25">
      <c r="A827" s="243">
        <v>90691</v>
      </c>
      <c r="B827" s="242" t="s">
        <v>944</v>
      </c>
      <c r="C827" s="242" t="s">
        <v>655</v>
      </c>
      <c r="D827" s="244">
        <v>41.69</v>
      </c>
    </row>
    <row r="828" spans="1:4" x14ac:dyDescent="0.25">
      <c r="A828" s="243">
        <v>90957</v>
      </c>
      <c r="B828" s="242" t="s">
        <v>945</v>
      </c>
      <c r="C828" s="242" t="s">
        <v>655</v>
      </c>
      <c r="D828" s="244">
        <v>3.2</v>
      </c>
    </row>
    <row r="829" spans="1:4" x14ac:dyDescent="0.25">
      <c r="A829" s="243">
        <v>90958</v>
      </c>
      <c r="B829" s="242" t="s">
        <v>946</v>
      </c>
      <c r="C829" s="242" t="s">
        <v>655</v>
      </c>
      <c r="D829" s="244">
        <v>0.44</v>
      </c>
    </row>
    <row r="830" spans="1:4" x14ac:dyDescent="0.25">
      <c r="A830" s="243">
        <v>90960</v>
      </c>
      <c r="B830" s="242" t="s">
        <v>947</v>
      </c>
      <c r="C830" s="242" t="s">
        <v>655</v>
      </c>
      <c r="D830" s="244">
        <v>4.2699999999999996</v>
      </c>
    </row>
    <row r="831" spans="1:4" x14ac:dyDescent="0.25">
      <c r="A831" s="243">
        <v>90961</v>
      </c>
      <c r="B831" s="242" t="s">
        <v>948</v>
      </c>
      <c r="C831" s="242" t="s">
        <v>655</v>
      </c>
      <c r="D831" s="244">
        <v>0.59</v>
      </c>
    </row>
    <row r="832" spans="1:4" x14ac:dyDescent="0.25">
      <c r="A832" s="243">
        <v>90962</v>
      </c>
      <c r="B832" s="242" t="s">
        <v>949</v>
      </c>
      <c r="C832" s="242" t="s">
        <v>655</v>
      </c>
      <c r="D832" s="244">
        <v>5.35</v>
      </c>
    </row>
    <row r="833" spans="1:4" x14ac:dyDescent="0.25">
      <c r="A833" s="243">
        <v>90963</v>
      </c>
      <c r="B833" s="242" t="s">
        <v>950</v>
      </c>
      <c r="C833" s="242" t="s">
        <v>655</v>
      </c>
      <c r="D833" s="244">
        <v>11.9</v>
      </c>
    </row>
    <row r="834" spans="1:4" x14ac:dyDescent="0.25">
      <c r="A834" s="243">
        <v>90968</v>
      </c>
      <c r="B834" s="242" t="s">
        <v>951</v>
      </c>
      <c r="C834" s="242" t="s">
        <v>655</v>
      </c>
      <c r="D834" s="244">
        <v>4.29</v>
      </c>
    </row>
    <row r="835" spans="1:4" x14ac:dyDescent="0.25">
      <c r="A835" s="243">
        <v>90969</v>
      </c>
      <c r="B835" s="242" t="s">
        <v>952</v>
      </c>
      <c r="C835" s="242" t="s">
        <v>655</v>
      </c>
      <c r="D835" s="244">
        <v>0.59</v>
      </c>
    </row>
    <row r="836" spans="1:4" x14ac:dyDescent="0.25">
      <c r="A836" s="243">
        <v>90970</v>
      </c>
      <c r="B836" s="242" t="s">
        <v>953</v>
      </c>
      <c r="C836" s="242" t="s">
        <v>655</v>
      </c>
      <c r="D836" s="244">
        <v>5.37</v>
      </c>
    </row>
    <row r="837" spans="1:4" x14ac:dyDescent="0.25">
      <c r="A837" s="243">
        <v>90971</v>
      </c>
      <c r="B837" s="242" t="s">
        <v>954</v>
      </c>
      <c r="C837" s="242" t="s">
        <v>655</v>
      </c>
      <c r="D837" s="244">
        <v>48.21</v>
      </c>
    </row>
    <row r="838" spans="1:4" x14ac:dyDescent="0.25">
      <c r="A838" s="243">
        <v>90975</v>
      </c>
      <c r="B838" s="242" t="s">
        <v>955</v>
      </c>
      <c r="C838" s="242" t="s">
        <v>655</v>
      </c>
      <c r="D838" s="244">
        <v>10.89</v>
      </c>
    </row>
    <row r="839" spans="1:4" x14ac:dyDescent="0.25">
      <c r="A839" s="243">
        <v>90976</v>
      </c>
      <c r="B839" s="242" t="s">
        <v>956</v>
      </c>
      <c r="C839" s="242" t="s">
        <v>655</v>
      </c>
      <c r="D839" s="244">
        <v>1.51</v>
      </c>
    </row>
    <row r="840" spans="1:4" x14ac:dyDescent="0.25">
      <c r="A840" s="243">
        <v>90977</v>
      </c>
      <c r="B840" s="242" t="s">
        <v>957</v>
      </c>
      <c r="C840" s="242" t="s">
        <v>655</v>
      </c>
      <c r="D840" s="244">
        <v>13.63</v>
      </c>
    </row>
    <row r="841" spans="1:4" x14ac:dyDescent="0.25">
      <c r="A841" s="243">
        <v>90978</v>
      </c>
      <c r="B841" s="242" t="s">
        <v>958</v>
      </c>
      <c r="C841" s="242" t="s">
        <v>655</v>
      </c>
      <c r="D841" s="244">
        <v>125.09</v>
      </c>
    </row>
    <row r="842" spans="1:4" x14ac:dyDescent="0.25">
      <c r="A842" s="243">
        <v>90992</v>
      </c>
      <c r="B842" s="242" t="s">
        <v>959</v>
      </c>
      <c r="C842" s="242" t="s">
        <v>655</v>
      </c>
      <c r="D842" s="244">
        <v>5.08</v>
      </c>
    </row>
    <row r="843" spans="1:4" x14ac:dyDescent="0.25">
      <c r="A843" s="243">
        <v>90993</v>
      </c>
      <c r="B843" s="242" t="s">
        <v>960</v>
      </c>
      <c r="C843" s="242" t="s">
        <v>655</v>
      </c>
      <c r="D843" s="244">
        <v>0.7</v>
      </c>
    </row>
    <row r="844" spans="1:4" x14ac:dyDescent="0.25">
      <c r="A844" s="243">
        <v>90994</v>
      </c>
      <c r="B844" s="242" t="s">
        <v>961</v>
      </c>
      <c r="C844" s="242" t="s">
        <v>655</v>
      </c>
      <c r="D844" s="244">
        <v>6.36</v>
      </c>
    </row>
    <row r="845" spans="1:4" x14ac:dyDescent="0.25">
      <c r="A845" s="243">
        <v>90995</v>
      </c>
      <c r="B845" s="242" t="s">
        <v>962</v>
      </c>
      <c r="C845" s="242" t="s">
        <v>655</v>
      </c>
      <c r="D845" s="244">
        <v>65.489999999999995</v>
      </c>
    </row>
    <row r="846" spans="1:4" x14ac:dyDescent="0.25">
      <c r="A846" s="243">
        <v>91021</v>
      </c>
      <c r="B846" s="242" t="s">
        <v>963</v>
      </c>
      <c r="C846" s="242" t="s">
        <v>655</v>
      </c>
      <c r="D846" s="244">
        <v>4.0999999999999996</v>
      </c>
    </row>
    <row r="847" spans="1:4" x14ac:dyDescent="0.25">
      <c r="A847" s="243">
        <v>91026</v>
      </c>
      <c r="B847" s="242" t="s">
        <v>964</v>
      </c>
      <c r="C847" s="242" t="s">
        <v>655</v>
      </c>
      <c r="D847" s="244">
        <v>14.14</v>
      </c>
    </row>
    <row r="848" spans="1:4" x14ac:dyDescent="0.25">
      <c r="A848" s="243">
        <v>91027</v>
      </c>
      <c r="B848" s="242" t="s">
        <v>965</v>
      </c>
      <c r="C848" s="242" t="s">
        <v>655</v>
      </c>
      <c r="D848" s="244">
        <v>2.96</v>
      </c>
    </row>
    <row r="849" spans="1:4" x14ac:dyDescent="0.25">
      <c r="A849" s="243">
        <v>91028</v>
      </c>
      <c r="B849" s="242" t="s">
        <v>966</v>
      </c>
      <c r="C849" s="242" t="s">
        <v>655</v>
      </c>
      <c r="D849" s="244">
        <v>1.1399999999999999</v>
      </c>
    </row>
    <row r="850" spans="1:4" x14ac:dyDescent="0.25">
      <c r="A850" s="243">
        <v>91029</v>
      </c>
      <c r="B850" s="242" t="s">
        <v>967</v>
      </c>
      <c r="C850" s="242" t="s">
        <v>655</v>
      </c>
      <c r="D850" s="244">
        <v>26.53</v>
      </c>
    </row>
    <row r="851" spans="1:4" x14ac:dyDescent="0.25">
      <c r="A851" s="243">
        <v>91030</v>
      </c>
      <c r="B851" s="242" t="s">
        <v>968</v>
      </c>
      <c r="C851" s="242" t="s">
        <v>655</v>
      </c>
      <c r="D851" s="244">
        <v>113.28</v>
      </c>
    </row>
    <row r="852" spans="1:4" x14ac:dyDescent="0.25">
      <c r="A852" s="243">
        <v>91273</v>
      </c>
      <c r="B852" s="242" t="s">
        <v>969</v>
      </c>
      <c r="C852" s="242" t="s">
        <v>655</v>
      </c>
      <c r="D852" s="244">
        <v>0.46</v>
      </c>
    </row>
    <row r="853" spans="1:4" x14ac:dyDescent="0.25">
      <c r="A853" s="243">
        <v>91274</v>
      </c>
      <c r="B853" s="242" t="s">
        <v>970</v>
      </c>
      <c r="C853" s="242" t="s">
        <v>655</v>
      </c>
      <c r="D853" s="244">
        <v>0.06</v>
      </c>
    </row>
    <row r="854" spans="1:4" x14ac:dyDescent="0.25">
      <c r="A854" s="243">
        <v>91275</v>
      </c>
      <c r="B854" s="242" t="s">
        <v>971</v>
      </c>
      <c r="C854" s="242" t="s">
        <v>655</v>
      </c>
      <c r="D854" s="244">
        <v>0.57999999999999996</v>
      </c>
    </row>
    <row r="855" spans="1:4" x14ac:dyDescent="0.25">
      <c r="A855" s="243">
        <v>91276</v>
      </c>
      <c r="B855" s="242" t="s">
        <v>972</v>
      </c>
      <c r="C855" s="242" t="s">
        <v>655</v>
      </c>
      <c r="D855" s="244">
        <v>7.95</v>
      </c>
    </row>
    <row r="856" spans="1:4" x14ac:dyDescent="0.25">
      <c r="A856" s="243">
        <v>91279</v>
      </c>
      <c r="B856" s="242" t="s">
        <v>973</v>
      </c>
      <c r="C856" s="242" t="s">
        <v>655</v>
      </c>
      <c r="D856" s="244">
        <v>0.84</v>
      </c>
    </row>
    <row r="857" spans="1:4" x14ac:dyDescent="0.25">
      <c r="A857" s="243">
        <v>91280</v>
      </c>
      <c r="B857" s="242" t="s">
        <v>974</v>
      </c>
      <c r="C857" s="242" t="s">
        <v>655</v>
      </c>
      <c r="D857" s="244">
        <v>0.09</v>
      </c>
    </row>
    <row r="858" spans="1:4" x14ac:dyDescent="0.25">
      <c r="A858" s="243">
        <v>91281</v>
      </c>
      <c r="B858" s="242" t="s">
        <v>975</v>
      </c>
      <c r="C858" s="242" t="s">
        <v>655</v>
      </c>
      <c r="D858" s="244">
        <v>1.05</v>
      </c>
    </row>
    <row r="859" spans="1:4" x14ac:dyDescent="0.25">
      <c r="A859" s="243">
        <v>91282</v>
      </c>
      <c r="B859" s="242" t="s">
        <v>976</v>
      </c>
      <c r="C859" s="242" t="s">
        <v>655</v>
      </c>
      <c r="D859" s="244">
        <v>19.010000000000002</v>
      </c>
    </row>
    <row r="860" spans="1:4" x14ac:dyDescent="0.25">
      <c r="A860" s="243">
        <v>91354</v>
      </c>
      <c r="B860" s="242" t="s">
        <v>977</v>
      </c>
      <c r="C860" s="242" t="s">
        <v>655</v>
      </c>
      <c r="D860" s="244">
        <v>10.87</v>
      </c>
    </row>
    <row r="861" spans="1:4" x14ac:dyDescent="0.25">
      <c r="A861" s="243">
        <v>91355</v>
      </c>
      <c r="B861" s="242" t="s">
        <v>978</v>
      </c>
      <c r="C861" s="242" t="s">
        <v>655</v>
      </c>
      <c r="D861" s="244">
        <v>2.2799999999999998</v>
      </c>
    </row>
    <row r="862" spans="1:4" x14ac:dyDescent="0.25">
      <c r="A862" s="243">
        <v>91356</v>
      </c>
      <c r="B862" s="242" t="s">
        <v>979</v>
      </c>
      <c r="C862" s="242" t="s">
        <v>655</v>
      </c>
      <c r="D862" s="244">
        <v>0.88</v>
      </c>
    </row>
    <row r="863" spans="1:4" x14ac:dyDescent="0.25">
      <c r="A863" s="243">
        <v>91359</v>
      </c>
      <c r="B863" s="242" t="s">
        <v>980</v>
      </c>
      <c r="C863" s="242" t="s">
        <v>655</v>
      </c>
      <c r="D863" s="244">
        <v>12.49</v>
      </c>
    </row>
    <row r="864" spans="1:4" x14ac:dyDescent="0.25">
      <c r="A864" s="243">
        <v>91360</v>
      </c>
      <c r="B864" s="242" t="s">
        <v>981</v>
      </c>
      <c r="C864" s="242" t="s">
        <v>655</v>
      </c>
      <c r="D864" s="244">
        <v>2.61</v>
      </c>
    </row>
    <row r="865" spans="1:4" x14ac:dyDescent="0.25">
      <c r="A865" s="243">
        <v>91361</v>
      </c>
      <c r="B865" s="242" t="s">
        <v>982</v>
      </c>
      <c r="C865" s="242" t="s">
        <v>655</v>
      </c>
      <c r="D865" s="244">
        <v>1.01</v>
      </c>
    </row>
    <row r="866" spans="1:4" x14ac:dyDescent="0.25">
      <c r="A866" s="243">
        <v>91367</v>
      </c>
      <c r="B866" s="242" t="s">
        <v>983</v>
      </c>
      <c r="C866" s="242" t="s">
        <v>655</v>
      </c>
      <c r="D866" s="244">
        <v>16.260000000000002</v>
      </c>
    </row>
    <row r="867" spans="1:4" x14ac:dyDescent="0.25">
      <c r="A867" s="243">
        <v>91368</v>
      </c>
      <c r="B867" s="242" t="s">
        <v>984</v>
      </c>
      <c r="C867" s="242" t="s">
        <v>655</v>
      </c>
      <c r="D867" s="244">
        <v>3</v>
      </c>
    </row>
    <row r="868" spans="1:4" x14ac:dyDescent="0.25">
      <c r="A868" s="243">
        <v>91369</v>
      </c>
      <c r="B868" s="242" t="s">
        <v>985</v>
      </c>
      <c r="C868" s="242" t="s">
        <v>655</v>
      </c>
      <c r="D868" s="244">
        <v>1.17</v>
      </c>
    </row>
    <row r="869" spans="1:4" x14ac:dyDescent="0.25">
      <c r="A869" s="243">
        <v>91375</v>
      </c>
      <c r="B869" s="242" t="s">
        <v>986</v>
      </c>
      <c r="C869" s="242" t="s">
        <v>655</v>
      </c>
      <c r="D869" s="244">
        <v>9.15</v>
      </c>
    </row>
    <row r="870" spans="1:4" x14ac:dyDescent="0.25">
      <c r="A870" s="243">
        <v>91376</v>
      </c>
      <c r="B870" s="242" t="s">
        <v>987</v>
      </c>
      <c r="C870" s="242" t="s">
        <v>655</v>
      </c>
      <c r="D870" s="244">
        <v>1.92</v>
      </c>
    </row>
    <row r="871" spans="1:4" x14ac:dyDescent="0.25">
      <c r="A871" s="243">
        <v>91377</v>
      </c>
      <c r="B871" s="242" t="s">
        <v>988</v>
      </c>
      <c r="C871" s="242" t="s">
        <v>655</v>
      </c>
      <c r="D871" s="244">
        <v>0.74</v>
      </c>
    </row>
    <row r="872" spans="1:4" x14ac:dyDescent="0.25">
      <c r="A872" s="243">
        <v>91380</v>
      </c>
      <c r="B872" s="242" t="s">
        <v>989</v>
      </c>
      <c r="C872" s="242" t="s">
        <v>655</v>
      </c>
      <c r="D872" s="244">
        <v>18.440000000000001</v>
      </c>
    </row>
    <row r="873" spans="1:4" x14ac:dyDescent="0.25">
      <c r="A873" s="243">
        <v>91381</v>
      </c>
      <c r="B873" s="242" t="s">
        <v>990</v>
      </c>
      <c r="C873" s="242" t="s">
        <v>655</v>
      </c>
      <c r="D873" s="244">
        <v>3.4</v>
      </c>
    </row>
    <row r="874" spans="1:4" x14ac:dyDescent="0.25">
      <c r="A874" s="243">
        <v>91382</v>
      </c>
      <c r="B874" s="242" t="s">
        <v>991</v>
      </c>
      <c r="C874" s="242" t="s">
        <v>655</v>
      </c>
      <c r="D874" s="244">
        <v>1.33</v>
      </c>
    </row>
    <row r="875" spans="1:4" x14ac:dyDescent="0.25">
      <c r="A875" s="243">
        <v>91383</v>
      </c>
      <c r="B875" s="242" t="s">
        <v>992</v>
      </c>
      <c r="C875" s="242" t="s">
        <v>655</v>
      </c>
      <c r="D875" s="244">
        <v>34.58</v>
      </c>
    </row>
    <row r="876" spans="1:4" x14ac:dyDescent="0.25">
      <c r="A876" s="243">
        <v>91384</v>
      </c>
      <c r="B876" s="242" t="s">
        <v>993</v>
      </c>
      <c r="C876" s="242" t="s">
        <v>655</v>
      </c>
      <c r="D876" s="244">
        <v>112.81</v>
      </c>
    </row>
    <row r="877" spans="1:4" x14ac:dyDescent="0.25">
      <c r="A877" s="243">
        <v>91390</v>
      </c>
      <c r="B877" s="242" t="s">
        <v>994</v>
      </c>
      <c r="C877" s="242" t="s">
        <v>655</v>
      </c>
      <c r="D877" s="244">
        <v>11.9</v>
      </c>
    </row>
    <row r="878" spans="1:4" x14ac:dyDescent="0.25">
      <c r="A878" s="243">
        <v>91391</v>
      </c>
      <c r="B878" s="242" t="s">
        <v>995</v>
      </c>
      <c r="C878" s="242" t="s">
        <v>655</v>
      </c>
      <c r="D878" s="244">
        <v>2.4900000000000002</v>
      </c>
    </row>
    <row r="879" spans="1:4" x14ac:dyDescent="0.25">
      <c r="A879" s="243">
        <v>91392</v>
      </c>
      <c r="B879" s="242" t="s">
        <v>996</v>
      </c>
      <c r="C879" s="242" t="s">
        <v>655</v>
      </c>
      <c r="D879" s="244">
        <v>0.96</v>
      </c>
    </row>
    <row r="880" spans="1:4" x14ac:dyDescent="0.25">
      <c r="A880" s="243">
        <v>91396</v>
      </c>
      <c r="B880" s="242" t="s">
        <v>997</v>
      </c>
      <c r="C880" s="242" t="s">
        <v>655</v>
      </c>
      <c r="D880" s="244">
        <v>16</v>
      </c>
    </row>
    <row r="881" spans="1:4" x14ac:dyDescent="0.25">
      <c r="A881" s="243">
        <v>91397</v>
      </c>
      <c r="B881" s="242" t="s">
        <v>998</v>
      </c>
      <c r="C881" s="242" t="s">
        <v>655</v>
      </c>
      <c r="D881" s="244">
        <v>3.35</v>
      </c>
    </row>
    <row r="882" spans="1:4" x14ac:dyDescent="0.25">
      <c r="A882" s="243">
        <v>91398</v>
      </c>
      <c r="B882" s="242" t="s">
        <v>999</v>
      </c>
      <c r="C882" s="242" t="s">
        <v>655</v>
      </c>
      <c r="D882" s="244">
        <v>1.3</v>
      </c>
    </row>
    <row r="883" spans="1:4" x14ac:dyDescent="0.25">
      <c r="A883" s="243">
        <v>91402</v>
      </c>
      <c r="B883" s="242" t="s">
        <v>1000</v>
      </c>
      <c r="C883" s="242" t="s">
        <v>655</v>
      </c>
      <c r="D883" s="244">
        <v>1.1200000000000001</v>
      </c>
    </row>
    <row r="884" spans="1:4" x14ac:dyDescent="0.25">
      <c r="A884" s="243">
        <v>91466</v>
      </c>
      <c r="B884" s="242" t="s">
        <v>1001</v>
      </c>
      <c r="C884" s="242" t="s">
        <v>655</v>
      </c>
      <c r="D884" s="244">
        <v>0.99</v>
      </c>
    </row>
    <row r="885" spans="1:4" x14ac:dyDescent="0.25">
      <c r="A885" s="243">
        <v>91467</v>
      </c>
      <c r="B885" s="242" t="s">
        <v>1002</v>
      </c>
      <c r="C885" s="242" t="s">
        <v>655</v>
      </c>
      <c r="D885" s="244">
        <v>125.8</v>
      </c>
    </row>
    <row r="886" spans="1:4" x14ac:dyDescent="0.25">
      <c r="A886" s="243">
        <v>91468</v>
      </c>
      <c r="B886" s="242" t="s">
        <v>1003</v>
      </c>
      <c r="C886" s="242" t="s">
        <v>655</v>
      </c>
      <c r="D886" s="244">
        <v>16.510000000000002</v>
      </c>
    </row>
    <row r="887" spans="1:4" x14ac:dyDescent="0.25">
      <c r="A887" s="243">
        <v>91469</v>
      </c>
      <c r="B887" s="242" t="s">
        <v>1004</v>
      </c>
      <c r="C887" s="242" t="s">
        <v>655</v>
      </c>
      <c r="D887" s="244">
        <v>3.56</v>
      </c>
    </row>
    <row r="888" spans="1:4" x14ac:dyDescent="0.25">
      <c r="A888" s="243">
        <v>91484</v>
      </c>
      <c r="B888" s="242" t="s">
        <v>1005</v>
      </c>
      <c r="C888" s="242" t="s">
        <v>655</v>
      </c>
      <c r="D888" s="244">
        <v>1.1299999999999999</v>
      </c>
    </row>
    <row r="889" spans="1:4" x14ac:dyDescent="0.25">
      <c r="A889" s="243">
        <v>91485</v>
      </c>
      <c r="B889" s="242" t="s">
        <v>1006</v>
      </c>
      <c r="C889" s="242" t="s">
        <v>655</v>
      </c>
      <c r="D889" s="244">
        <v>170.74</v>
      </c>
    </row>
    <row r="890" spans="1:4" x14ac:dyDescent="0.25">
      <c r="A890" s="243">
        <v>91529</v>
      </c>
      <c r="B890" s="242" t="s">
        <v>1007</v>
      </c>
      <c r="C890" s="242" t="s">
        <v>655</v>
      </c>
      <c r="D890" s="244">
        <v>0.69</v>
      </c>
    </row>
    <row r="891" spans="1:4" x14ac:dyDescent="0.25">
      <c r="A891" s="243">
        <v>91530</v>
      </c>
      <c r="B891" s="242" t="s">
        <v>1008</v>
      </c>
      <c r="C891" s="242" t="s">
        <v>655</v>
      </c>
      <c r="D891" s="244">
        <v>0.09</v>
      </c>
    </row>
    <row r="892" spans="1:4" x14ac:dyDescent="0.25">
      <c r="A892" s="243">
        <v>91531</v>
      </c>
      <c r="B892" s="242" t="s">
        <v>1009</v>
      </c>
      <c r="C892" s="242" t="s">
        <v>655</v>
      </c>
      <c r="D892" s="244">
        <v>0.86</v>
      </c>
    </row>
    <row r="893" spans="1:4" x14ac:dyDescent="0.25">
      <c r="A893" s="243">
        <v>91532</v>
      </c>
      <c r="B893" s="242" t="s">
        <v>1010</v>
      </c>
      <c r="C893" s="242" t="s">
        <v>655</v>
      </c>
      <c r="D893" s="244">
        <v>5.76</v>
      </c>
    </row>
    <row r="894" spans="1:4" x14ac:dyDescent="0.25">
      <c r="A894" s="243">
        <v>91629</v>
      </c>
      <c r="B894" s="242" t="s">
        <v>1011</v>
      </c>
      <c r="C894" s="242" t="s">
        <v>655</v>
      </c>
      <c r="D894" s="244">
        <v>11.36</v>
      </c>
    </row>
    <row r="895" spans="1:4" x14ac:dyDescent="0.25">
      <c r="A895" s="243">
        <v>91630</v>
      </c>
      <c r="B895" s="242" t="s">
        <v>1012</v>
      </c>
      <c r="C895" s="242" t="s">
        <v>655</v>
      </c>
      <c r="D895" s="244">
        <v>2.38</v>
      </c>
    </row>
    <row r="896" spans="1:4" x14ac:dyDescent="0.25">
      <c r="A896" s="243">
        <v>91631</v>
      </c>
      <c r="B896" s="242" t="s">
        <v>1013</v>
      </c>
      <c r="C896" s="242" t="s">
        <v>655</v>
      </c>
      <c r="D896" s="244">
        <v>0.92</v>
      </c>
    </row>
    <row r="897" spans="1:4" x14ac:dyDescent="0.25">
      <c r="A897" s="243">
        <v>91632</v>
      </c>
      <c r="B897" s="242" t="s">
        <v>1014</v>
      </c>
      <c r="C897" s="242" t="s">
        <v>655</v>
      </c>
      <c r="D897" s="244">
        <v>21.31</v>
      </c>
    </row>
    <row r="898" spans="1:4" x14ac:dyDescent="0.25">
      <c r="A898" s="243">
        <v>91633</v>
      </c>
      <c r="B898" s="242" t="s">
        <v>1015</v>
      </c>
      <c r="C898" s="242" t="s">
        <v>655</v>
      </c>
      <c r="D898" s="244">
        <v>106.48</v>
      </c>
    </row>
    <row r="899" spans="1:4" x14ac:dyDescent="0.25">
      <c r="A899" s="243">
        <v>91640</v>
      </c>
      <c r="B899" s="242" t="s">
        <v>1016</v>
      </c>
      <c r="C899" s="242" t="s">
        <v>655</v>
      </c>
      <c r="D899" s="244">
        <v>26.98</v>
      </c>
    </row>
    <row r="900" spans="1:4" x14ac:dyDescent="0.25">
      <c r="A900" s="243">
        <v>91641</v>
      </c>
      <c r="B900" s="242" t="s">
        <v>1017</v>
      </c>
      <c r="C900" s="242" t="s">
        <v>655</v>
      </c>
      <c r="D900" s="244">
        <v>5.65</v>
      </c>
    </row>
    <row r="901" spans="1:4" x14ac:dyDescent="0.25">
      <c r="A901" s="243">
        <v>91642</v>
      </c>
      <c r="B901" s="242" t="s">
        <v>1018</v>
      </c>
      <c r="C901" s="242" t="s">
        <v>655</v>
      </c>
      <c r="D901" s="244">
        <v>2.19</v>
      </c>
    </row>
    <row r="902" spans="1:4" x14ac:dyDescent="0.25">
      <c r="A902" s="243">
        <v>91643</v>
      </c>
      <c r="B902" s="242" t="s">
        <v>1019</v>
      </c>
      <c r="C902" s="242" t="s">
        <v>655</v>
      </c>
      <c r="D902" s="244">
        <v>50.58</v>
      </c>
    </row>
    <row r="903" spans="1:4" x14ac:dyDescent="0.25">
      <c r="A903" s="243">
        <v>91644</v>
      </c>
      <c r="B903" s="242" t="s">
        <v>1020</v>
      </c>
      <c r="C903" s="242" t="s">
        <v>655</v>
      </c>
      <c r="D903" s="244">
        <v>239.61</v>
      </c>
    </row>
    <row r="904" spans="1:4" x14ac:dyDescent="0.25">
      <c r="A904" s="243">
        <v>91688</v>
      </c>
      <c r="B904" s="242" t="s">
        <v>1021</v>
      </c>
      <c r="C904" s="242" t="s">
        <v>655</v>
      </c>
      <c r="D904" s="244">
        <v>0.09</v>
      </c>
    </row>
    <row r="905" spans="1:4" x14ac:dyDescent="0.25">
      <c r="A905" s="243">
        <v>91689</v>
      </c>
      <c r="B905" s="242" t="s">
        <v>1022</v>
      </c>
      <c r="C905" s="242" t="s">
        <v>655</v>
      </c>
      <c r="D905" s="244">
        <v>0.01</v>
      </c>
    </row>
    <row r="906" spans="1:4" x14ac:dyDescent="0.25">
      <c r="A906" s="243">
        <v>91690</v>
      </c>
      <c r="B906" s="242" t="s">
        <v>1023</v>
      </c>
      <c r="C906" s="242" t="s">
        <v>655</v>
      </c>
      <c r="D906" s="244">
        <v>0.06</v>
      </c>
    </row>
    <row r="907" spans="1:4" x14ac:dyDescent="0.25">
      <c r="A907" s="243">
        <v>91691</v>
      </c>
      <c r="B907" s="242" t="s">
        <v>1024</v>
      </c>
      <c r="C907" s="242" t="s">
        <v>655</v>
      </c>
      <c r="D907" s="244">
        <v>2.59</v>
      </c>
    </row>
    <row r="908" spans="1:4" x14ac:dyDescent="0.25">
      <c r="A908" s="243">
        <v>92040</v>
      </c>
      <c r="B908" s="242" t="s">
        <v>1025</v>
      </c>
      <c r="C908" s="242" t="s">
        <v>655</v>
      </c>
      <c r="D908" s="244">
        <v>4.71</v>
      </c>
    </row>
    <row r="909" spans="1:4" x14ac:dyDescent="0.25">
      <c r="A909" s="243">
        <v>92041</v>
      </c>
      <c r="B909" s="242" t="s">
        <v>1026</v>
      </c>
      <c r="C909" s="242" t="s">
        <v>655</v>
      </c>
      <c r="D909" s="244">
        <v>0.49</v>
      </c>
    </row>
    <row r="910" spans="1:4" x14ac:dyDescent="0.25">
      <c r="A910" s="243">
        <v>92042</v>
      </c>
      <c r="B910" s="242" t="s">
        <v>1027</v>
      </c>
      <c r="C910" s="242" t="s">
        <v>655</v>
      </c>
      <c r="D910" s="244">
        <v>3.92</v>
      </c>
    </row>
    <row r="911" spans="1:4" x14ac:dyDescent="0.25">
      <c r="A911" s="243">
        <v>92101</v>
      </c>
      <c r="B911" s="242" t="s">
        <v>1028</v>
      </c>
      <c r="C911" s="242" t="s">
        <v>655</v>
      </c>
      <c r="D911" s="244">
        <v>17.62</v>
      </c>
    </row>
    <row r="912" spans="1:4" x14ac:dyDescent="0.25">
      <c r="A912" s="243">
        <v>92102</v>
      </c>
      <c r="B912" s="242" t="s">
        <v>1029</v>
      </c>
      <c r="C912" s="242" t="s">
        <v>655</v>
      </c>
      <c r="D912" s="244">
        <v>3.69</v>
      </c>
    </row>
    <row r="913" spans="1:4" x14ac:dyDescent="0.25">
      <c r="A913" s="243">
        <v>92103</v>
      </c>
      <c r="B913" s="242" t="s">
        <v>1030</v>
      </c>
      <c r="C913" s="242" t="s">
        <v>655</v>
      </c>
      <c r="D913" s="244">
        <v>1.43</v>
      </c>
    </row>
    <row r="914" spans="1:4" x14ac:dyDescent="0.25">
      <c r="A914" s="243">
        <v>92104</v>
      </c>
      <c r="B914" s="242" t="s">
        <v>1031</v>
      </c>
      <c r="C914" s="242" t="s">
        <v>655</v>
      </c>
      <c r="D914" s="244">
        <v>33.04</v>
      </c>
    </row>
    <row r="915" spans="1:4" x14ac:dyDescent="0.25">
      <c r="A915" s="243">
        <v>92105</v>
      </c>
      <c r="B915" s="242" t="s">
        <v>1032</v>
      </c>
      <c r="C915" s="242" t="s">
        <v>655</v>
      </c>
      <c r="D915" s="244">
        <v>153.08000000000001</v>
      </c>
    </row>
    <row r="916" spans="1:4" x14ac:dyDescent="0.25">
      <c r="A916" s="243">
        <v>92108</v>
      </c>
      <c r="B916" s="242" t="s">
        <v>1033</v>
      </c>
      <c r="C916" s="242" t="s">
        <v>655</v>
      </c>
      <c r="D916" s="244">
        <v>0.78</v>
      </c>
    </row>
    <row r="917" spans="1:4" x14ac:dyDescent="0.25">
      <c r="A917" s="243">
        <v>92109</v>
      </c>
      <c r="B917" s="242" t="s">
        <v>1034</v>
      </c>
      <c r="C917" s="242" t="s">
        <v>655</v>
      </c>
      <c r="D917" s="244">
        <v>0.09</v>
      </c>
    </row>
    <row r="918" spans="1:4" x14ac:dyDescent="0.25">
      <c r="A918" s="243">
        <v>92110</v>
      </c>
      <c r="B918" s="242" t="s">
        <v>1035</v>
      </c>
      <c r="C918" s="242" t="s">
        <v>655</v>
      </c>
      <c r="D918" s="244">
        <v>0.61</v>
      </c>
    </row>
    <row r="919" spans="1:4" x14ac:dyDescent="0.25">
      <c r="A919" s="243">
        <v>92111</v>
      </c>
      <c r="B919" s="242" t="s">
        <v>1036</v>
      </c>
      <c r="C919" s="242" t="s">
        <v>655</v>
      </c>
      <c r="D919" s="244">
        <v>1.02</v>
      </c>
    </row>
    <row r="920" spans="1:4" x14ac:dyDescent="0.25">
      <c r="A920" s="243">
        <v>92114</v>
      </c>
      <c r="B920" s="242" t="s">
        <v>1037</v>
      </c>
      <c r="C920" s="242" t="s">
        <v>655</v>
      </c>
      <c r="D920" s="244">
        <v>0.08</v>
      </c>
    </row>
    <row r="921" spans="1:4" x14ac:dyDescent="0.25">
      <c r="A921" s="243">
        <v>92115</v>
      </c>
      <c r="B921" s="242" t="s">
        <v>1038</v>
      </c>
      <c r="C921" s="242" t="s">
        <v>655</v>
      </c>
      <c r="D921" s="244">
        <v>0.01</v>
      </c>
    </row>
    <row r="922" spans="1:4" x14ac:dyDescent="0.25">
      <c r="A922" s="243">
        <v>92116</v>
      </c>
      <c r="B922" s="242" t="s">
        <v>1039</v>
      </c>
      <c r="C922" s="242" t="s">
        <v>655</v>
      </c>
      <c r="D922" s="244">
        <v>0.11</v>
      </c>
    </row>
    <row r="923" spans="1:4" x14ac:dyDescent="0.25">
      <c r="A923" s="243">
        <v>92133</v>
      </c>
      <c r="B923" s="242" t="s">
        <v>1040</v>
      </c>
      <c r="C923" s="242" t="s">
        <v>655</v>
      </c>
      <c r="D923" s="244">
        <v>9.6199999999999992</v>
      </c>
    </row>
    <row r="924" spans="1:4" x14ac:dyDescent="0.25">
      <c r="A924" s="243">
        <v>92134</v>
      </c>
      <c r="B924" s="242" t="s">
        <v>1041</v>
      </c>
      <c r="C924" s="242" t="s">
        <v>655</v>
      </c>
      <c r="D924" s="244">
        <v>1.52</v>
      </c>
    </row>
    <row r="925" spans="1:4" x14ac:dyDescent="0.25">
      <c r="A925" s="243">
        <v>92135</v>
      </c>
      <c r="B925" s="242" t="s">
        <v>1042</v>
      </c>
      <c r="C925" s="242" t="s">
        <v>655</v>
      </c>
      <c r="D925" s="244">
        <v>0.6</v>
      </c>
    </row>
    <row r="926" spans="1:4" x14ac:dyDescent="0.25">
      <c r="A926" s="243">
        <v>92136</v>
      </c>
      <c r="B926" s="242" t="s">
        <v>1043</v>
      </c>
      <c r="C926" s="242" t="s">
        <v>655</v>
      </c>
      <c r="D926" s="244">
        <v>12.03</v>
      </c>
    </row>
    <row r="927" spans="1:4" x14ac:dyDescent="0.25">
      <c r="A927" s="243">
        <v>92137</v>
      </c>
      <c r="B927" s="242" t="s">
        <v>1044</v>
      </c>
      <c r="C927" s="242" t="s">
        <v>655</v>
      </c>
      <c r="D927" s="244">
        <v>31.51</v>
      </c>
    </row>
    <row r="928" spans="1:4" x14ac:dyDescent="0.25">
      <c r="A928" s="243">
        <v>92140</v>
      </c>
      <c r="B928" s="242" t="s">
        <v>1045</v>
      </c>
      <c r="C928" s="242" t="s">
        <v>655</v>
      </c>
      <c r="D928" s="244">
        <v>2.93</v>
      </c>
    </row>
    <row r="929" spans="1:4" x14ac:dyDescent="0.25">
      <c r="A929" s="243">
        <v>92141</v>
      </c>
      <c r="B929" s="242" t="s">
        <v>1046</v>
      </c>
      <c r="C929" s="242" t="s">
        <v>655</v>
      </c>
      <c r="D929" s="244">
        <v>0.46</v>
      </c>
    </row>
    <row r="930" spans="1:4" x14ac:dyDescent="0.25">
      <c r="A930" s="243">
        <v>92142</v>
      </c>
      <c r="B930" s="242" t="s">
        <v>1047</v>
      </c>
      <c r="C930" s="242" t="s">
        <v>655</v>
      </c>
      <c r="D930" s="244">
        <v>0.18</v>
      </c>
    </row>
    <row r="931" spans="1:4" x14ac:dyDescent="0.25">
      <c r="A931" s="243">
        <v>92143</v>
      </c>
      <c r="B931" s="242" t="s">
        <v>1048</v>
      </c>
      <c r="C931" s="242" t="s">
        <v>655</v>
      </c>
      <c r="D931" s="244">
        <v>3.66</v>
      </c>
    </row>
    <row r="932" spans="1:4" x14ac:dyDescent="0.25">
      <c r="A932" s="243">
        <v>92144</v>
      </c>
      <c r="B932" s="242" t="s">
        <v>1049</v>
      </c>
      <c r="C932" s="242" t="s">
        <v>655</v>
      </c>
      <c r="D932" s="244">
        <v>37.46</v>
      </c>
    </row>
    <row r="933" spans="1:4" x14ac:dyDescent="0.25">
      <c r="A933" s="243">
        <v>92237</v>
      </c>
      <c r="B933" s="242" t="s">
        <v>1050</v>
      </c>
      <c r="C933" s="242" t="s">
        <v>655</v>
      </c>
      <c r="D933" s="244">
        <v>19.760000000000002</v>
      </c>
    </row>
    <row r="934" spans="1:4" x14ac:dyDescent="0.25">
      <c r="A934" s="243">
        <v>92238</v>
      </c>
      <c r="B934" s="242" t="s">
        <v>1051</v>
      </c>
      <c r="C934" s="242" t="s">
        <v>655</v>
      </c>
      <c r="D934" s="244">
        <v>4.1399999999999997</v>
      </c>
    </row>
    <row r="935" spans="1:4" x14ac:dyDescent="0.25">
      <c r="A935" s="243">
        <v>92239</v>
      </c>
      <c r="B935" s="242" t="s">
        <v>1052</v>
      </c>
      <c r="C935" s="242" t="s">
        <v>655</v>
      </c>
      <c r="D935" s="244">
        <v>1.61</v>
      </c>
    </row>
    <row r="936" spans="1:4" x14ac:dyDescent="0.25">
      <c r="A936" s="243">
        <v>92240</v>
      </c>
      <c r="B936" s="242" t="s">
        <v>1053</v>
      </c>
      <c r="C936" s="242" t="s">
        <v>655</v>
      </c>
      <c r="D936" s="244">
        <v>37.049999999999997</v>
      </c>
    </row>
    <row r="937" spans="1:4" x14ac:dyDescent="0.25">
      <c r="A937" s="243">
        <v>92241</v>
      </c>
      <c r="B937" s="242" t="s">
        <v>1054</v>
      </c>
      <c r="C937" s="242" t="s">
        <v>655</v>
      </c>
      <c r="D937" s="244">
        <v>219.67</v>
      </c>
    </row>
    <row r="938" spans="1:4" x14ac:dyDescent="0.25">
      <c r="A938" s="243">
        <v>92712</v>
      </c>
      <c r="B938" s="242" t="s">
        <v>1055</v>
      </c>
      <c r="C938" s="242" t="s">
        <v>655</v>
      </c>
      <c r="D938" s="244">
        <v>0.36</v>
      </c>
    </row>
    <row r="939" spans="1:4" x14ac:dyDescent="0.25">
      <c r="A939" s="243">
        <v>92713</v>
      </c>
      <c r="B939" s="242" t="s">
        <v>1056</v>
      </c>
      <c r="C939" s="242" t="s">
        <v>655</v>
      </c>
      <c r="D939" s="244">
        <v>0.04</v>
      </c>
    </row>
    <row r="940" spans="1:4" x14ac:dyDescent="0.25">
      <c r="A940" s="243">
        <v>92714</v>
      </c>
      <c r="B940" s="242" t="s">
        <v>1057</v>
      </c>
      <c r="C940" s="242" t="s">
        <v>655</v>
      </c>
      <c r="D940" s="244">
        <v>0.45</v>
      </c>
    </row>
    <row r="941" spans="1:4" x14ac:dyDescent="0.25">
      <c r="A941" s="243">
        <v>92715</v>
      </c>
      <c r="B941" s="242" t="s">
        <v>1058</v>
      </c>
      <c r="C941" s="242" t="s">
        <v>655</v>
      </c>
      <c r="D941" s="244">
        <v>25.49</v>
      </c>
    </row>
    <row r="942" spans="1:4" x14ac:dyDescent="0.25">
      <c r="A942" s="243">
        <v>92956</v>
      </c>
      <c r="B942" s="242" t="s">
        <v>1059</v>
      </c>
      <c r="C942" s="242" t="s">
        <v>655</v>
      </c>
      <c r="D942" s="244">
        <v>3.57</v>
      </c>
    </row>
    <row r="943" spans="1:4" x14ac:dyDescent="0.25">
      <c r="A943" s="243">
        <v>92957</v>
      </c>
      <c r="B943" s="242" t="s">
        <v>1060</v>
      </c>
      <c r="C943" s="242" t="s">
        <v>655</v>
      </c>
      <c r="D943" s="244">
        <v>0.42</v>
      </c>
    </row>
    <row r="944" spans="1:4" x14ac:dyDescent="0.25">
      <c r="A944" s="243">
        <v>92958</v>
      </c>
      <c r="B944" s="242" t="s">
        <v>1061</v>
      </c>
      <c r="C944" s="242" t="s">
        <v>655</v>
      </c>
      <c r="D944" s="244">
        <v>3.9</v>
      </c>
    </row>
    <row r="945" spans="1:4" x14ac:dyDescent="0.25">
      <c r="A945" s="243">
        <v>92959</v>
      </c>
      <c r="B945" s="242" t="s">
        <v>1062</v>
      </c>
      <c r="C945" s="242" t="s">
        <v>655</v>
      </c>
      <c r="D945" s="244">
        <v>7.37</v>
      </c>
    </row>
    <row r="946" spans="1:4" x14ac:dyDescent="0.25">
      <c r="A946" s="243">
        <v>92963</v>
      </c>
      <c r="B946" s="242" t="s">
        <v>1063</v>
      </c>
      <c r="C946" s="242" t="s">
        <v>655</v>
      </c>
      <c r="D946" s="244">
        <v>1.61</v>
      </c>
    </row>
    <row r="947" spans="1:4" x14ac:dyDescent="0.25">
      <c r="A947" s="243">
        <v>92964</v>
      </c>
      <c r="B947" s="242" t="s">
        <v>1064</v>
      </c>
      <c r="C947" s="242" t="s">
        <v>655</v>
      </c>
      <c r="D947" s="244">
        <v>0.19</v>
      </c>
    </row>
    <row r="948" spans="1:4" x14ac:dyDescent="0.25">
      <c r="A948" s="243">
        <v>92965</v>
      </c>
      <c r="B948" s="242" t="s">
        <v>1065</v>
      </c>
      <c r="C948" s="242" t="s">
        <v>655</v>
      </c>
      <c r="D948" s="244">
        <v>2.02</v>
      </c>
    </row>
    <row r="949" spans="1:4" x14ac:dyDescent="0.25">
      <c r="A949" s="243">
        <v>93220</v>
      </c>
      <c r="B949" s="242" t="s">
        <v>1066</v>
      </c>
      <c r="C949" s="242" t="s">
        <v>655</v>
      </c>
      <c r="D949" s="244">
        <v>223.83</v>
      </c>
    </row>
    <row r="950" spans="1:4" x14ac:dyDescent="0.25">
      <c r="A950" s="243">
        <v>93221</v>
      </c>
      <c r="B950" s="242" t="s">
        <v>1067</v>
      </c>
      <c r="C950" s="242" t="s">
        <v>655</v>
      </c>
      <c r="D950" s="244">
        <v>31.07</v>
      </c>
    </row>
    <row r="951" spans="1:4" x14ac:dyDescent="0.25">
      <c r="A951" s="243">
        <v>93222</v>
      </c>
      <c r="B951" s="242" t="s">
        <v>1068</v>
      </c>
      <c r="C951" s="242" t="s">
        <v>655</v>
      </c>
      <c r="D951" s="244">
        <v>280.11</v>
      </c>
    </row>
    <row r="952" spans="1:4" x14ac:dyDescent="0.25">
      <c r="A952" s="243">
        <v>93223</v>
      </c>
      <c r="B952" s="242" t="s">
        <v>1069</v>
      </c>
      <c r="C952" s="242" t="s">
        <v>655</v>
      </c>
      <c r="D952" s="244">
        <v>124.33</v>
      </c>
    </row>
    <row r="953" spans="1:4" x14ac:dyDescent="0.25">
      <c r="A953" s="243">
        <v>93229</v>
      </c>
      <c r="B953" s="242" t="s">
        <v>1070</v>
      </c>
      <c r="C953" s="242" t="s">
        <v>655</v>
      </c>
      <c r="D953" s="244">
        <v>0.33</v>
      </c>
    </row>
    <row r="954" spans="1:4" x14ac:dyDescent="0.25">
      <c r="A954" s="243">
        <v>93230</v>
      </c>
      <c r="B954" s="242" t="s">
        <v>1071</v>
      </c>
      <c r="C954" s="242" t="s">
        <v>655</v>
      </c>
      <c r="D954" s="244">
        <v>0.03</v>
      </c>
    </row>
    <row r="955" spans="1:4" x14ac:dyDescent="0.25">
      <c r="A955" s="243">
        <v>93231</v>
      </c>
      <c r="B955" s="242" t="s">
        <v>1072</v>
      </c>
      <c r="C955" s="242" t="s">
        <v>655</v>
      </c>
      <c r="D955" s="244">
        <v>0.31</v>
      </c>
    </row>
    <row r="956" spans="1:4" x14ac:dyDescent="0.25">
      <c r="A956" s="243">
        <v>93232</v>
      </c>
      <c r="B956" s="242" t="s">
        <v>1073</v>
      </c>
      <c r="C956" s="242" t="s">
        <v>655</v>
      </c>
      <c r="D956" s="244">
        <v>8.06</v>
      </c>
    </row>
    <row r="957" spans="1:4" x14ac:dyDescent="0.25">
      <c r="A957" s="243">
        <v>93235</v>
      </c>
      <c r="B957" s="242" t="s">
        <v>1074</v>
      </c>
      <c r="C957" s="242" t="s">
        <v>655</v>
      </c>
      <c r="D957" s="244">
        <v>0.73</v>
      </c>
    </row>
    <row r="958" spans="1:4" x14ac:dyDescent="0.25">
      <c r="A958" s="243">
        <v>93238</v>
      </c>
      <c r="B958" s="242" t="s">
        <v>1075</v>
      </c>
      <c r="C958" s="242" t="s">
        <v>655</v>
      </c>
      <c r="D958" s="244">
        <v>0.8</v>
      </c>
    </row>
    <row r="959" spans="1:4" x14ac:dyDescent="0.25">
      <c r="A959" s="243">
        <v>93239</v>
      </c>
      <c r="B959" s="242" t="s">
        <v>1076</v>
      </c>
      <c r="C959" s="242" t="s">
        <v>655</v>
      </c>
      <c r="D959" s="244">
        <v>3.65</v>
      </c>
    </row>
    <row r="960" spans="1:4" x14ac:dyDescent="0.25">
      <c r="A960" s="243">
        <v>93240</v>
      </c>
      <c r="B960" s="242" t="s">
        <v>1077</v>
      </c>
      <c r="C960" s="242" t="s">
        <v>655</v>
      </c>
      <c r="D960" s="244">
        <v>9.52</v>
      </c>
    </row>
    <row r="961" spans="1:4" x14ac:dyDescent="0.25">
      <c r="A961" s="243">
        <v>93267</v>
      </c>
      <c r="B961" s="242" t="s">
        <v>1078</v>
      </c>
      <c r="C961" s="242" t="s">
        <v>655</v>
      </c>
      <c r="D961" s="244">
        <v>29.99</v>
      </c>
    </row>
    <row r="962" spans="1:4" x14ac:dyDescent="0.25">
      <c r="A962" s="243">
        <v>93269</v>
      </c>
      <c r="B962" s="242" t="s">
        <v>1079</v>
      </c>
      <c r="C962" s="242" t="s">
        <v>655</v>
      </c>
      <c r="D962" s="244">
        <v>3.56</v>
      </c>
    </row>
    <row r="963" spans="1:4" x14ac:dyDescent="0.25">
      <c r="A963" s="243">
        <v>93270</v>
      </c>
      <c r="B963" s="242" t="s">
        <v>1080</v>
      </c>
      <c r="C963" s="242" t="s">
        <v>655</v>
      </c>
      <c r="D963" s="244">
        <v>32.799999999999997</v>
      </c>
    </row>
    <row r="964" spans="1:4" x14ac:dyDescent="0.25">
      <c r="A964" s="243">
        <v>93271</v>
      </c>
      <c r="B964" s="242" t="s">
        <v>1081</v>
      </c>
      <c r="C964" s="242" t="s">
        <v>655</v>
      </c>
      <c r="D964" s="244">
        <v>7.66</v>
      </c>
    </row>
    <row r="965" spans="1:4" x14ac:dyDescent="0.25">
      <c r="A965" s="243">
        <v>93277</v>
      </c>
      <c r="B965" s="242" t="s">
        <v>1082</v>
      </c>
      <c r="C965" s="242" t="s">
        <v>655</v>
      </c>
      <c r="D965" s="244">
        <v>0.33</v>
      </c>
    </row>
    <row r="966" spans="1:4" x14ac:dyDescent="0.25">
      <c r="A966" s="243">
        <v>93278</v>
      </c>
      <c r="B966" s="242" t="s">
        <v>1083</v>
      </c>
      <c r="C966" s="242" t="s">
        <v>655</v>
      </c>
      <c r="D966" s="244">
        <v>0.03</v>
      </c>
    </row>
    <row r="967" spans="1:4" x14ac:dyDescent="0.25">
      <c r="A967" s="243">
        <v>93279</v>
      </c>
      <c r="B967" s="242" t="s">
        <v>1084</v>
      </c>
      <c r="C967" s="242" t="s">
        <v>655</v>
      </c>
      <c r="D967" s="244">
        <v>0.31</v>
      </c>
    </row>
    <row r="968" spans="1:4" x14ac:dyDescent="0.25">
      <c r="A968" s="243">
        <v>93280</v>
      </c>
      <c r="B968" s="242" t="s">
        <v>1085</v>
      </c>
      <c r="C968" s="242" t="s">
        <v>655</v>
      </c>
      <c r="D968" s="244">
        <v>0.63</v>
      </c>
    </row>
    <row r="969" spans="1:4" x14ac:dyDescent="0.25">
      <c r="A969" s="243">
        <v>93283</v>
      </c>
      <c r="B969" s="242" t="s">
        <v>1086</v>
      </c>
      <c r="C969" s="242" t="s">
        <v>655</v>
      </c>
      <c r="D969" s="244">
        <v>63.04</v>
      </c>
    </row>
    <row r="970" spans="1:4" x14ac:dyDescent="0.25">
      <c r="A970" s="243">
        <v>93284</v>
      </c>
      <c r="B970" s="242" t="s">
        <v>1087</v>
      </c>
      <c r="C970" s="242" t="s">
        <v>655</v>
      </c>
      <c r="D970" s="244">
        <v>11.97</v>
      </c>
    </row>
    <row r="971" spans="1:4" x14ac:dyDescent="0.25">
      <c r="A971" s="243">
        <v>93285</v>
      </c>
      <c r="B971" s="242" t="s">
        <v>1088</v>
      </c>
      <c r="C971" s="242" t="s">
        <v>655</v>
      </c>
      <c r="D971" s="244">
        <v>101.34</v>
      </c>
    </row>
    <row r="972" spans="1:4" x14ac:dyDescent="0.25">
      <c r="A972" s="243">
        <v>93286</v>
      </c>
      <c r="B972" s="242" t="s">
        <v>1089</v>
      </c>
      <c r="C972" s="242" t="s">
        <v>655</v>
      </c>
      <c r="D972" s="244">
        <v>181.22</v>
      </c>
    </row>
    <row r="973" spans="1:4" x14ac:dyDescent="0.25">
      <c r="A973" s="243">
        <v>93296</v>
      </c>
      <c r="B973" s="242" t="s">
        <v>1090</v>
      </c>
      <c r="C973" s="242" t="s">
        <v>655</v>
      </c>
      <c r="D973" s="244">
        <v>4.41</v>
      </c>
    </row>
    <row r="974" spans="1:4" x14ac:dyDescent="0.25">
      <c r="A974" s="243">
        <v>93397</v>
      </c>
      <c r="B974" s="242" t="s">
        <v>1091</v>
      </c>
      <c r="C974" s="242" t="s">
        <v>655</v>
      </c>
      <c r="D974" s="244">
        <v>11.36</v>
      </c>
    </row>
    <row r="975" spans="1:4" x14ac:dyDescent="0.25">
      <c r="A975" s="243">
        <v>93398</v>
      </c>
      <c r="B975" s="242" t="s">
        <v>1092</v>
      </c>
      <c r="C975" s="242" t="s">
        <v>655</v>
      </c>
      <c r="D975" s="244">
        <v>2.38</v>
      </c>
    </row>
    <row r="976" spans="1:4" x14ac:dyDescent="0.25">
      <c r="A976" s="243">
        <v>93399</v>
      </c>
      <c r="B976" s="242" t="s">
        <v>1093</v>
      </c>
      <c r="C976" s="242" t="s">
        <v>655</v>
      </c>
      <c r="D976" s="244">
        <v>0.92</v>
      </c>
    </row>
    <row r="977" spans="1:4" x14ac:dyDescent="0.25">
      <c r="A977" s="243">
        <v>93400</v>
      </c>
      <c r="B977" s="242" t="s">
        <v>1094</v>
      </c>
      <c r="C977" s="242" t="s">
        <v>655</v>
      </c>
      <c r="D977" s="244">
        <v>21.31</v>
      </c>
    </row>
    <row r="978" spans="1:4" x14ac:dyDescent="0.25">
      <c r="A978" s="243">
        <v>93401</v>
      </c>
      <c r="B978" s="242" t="s">
        <v>1095</v>
      </c>
      <c r="C978" s="242" t="s">
        <v>655</v>
      </c>
      <c r="D978" s="244">
        <v>125.8</v>
      </c>
    </row>
    <row r="979" spans="1:4" x14ac:dyDescent="0.25">
      <c r="A979" s="243">
        <v>93404</v>
      </c>
      <c r="B979" s="242" t="s">
        <v>10431</v>
      </c>
      <c r="C979" s="242" t="s">
        <v>655</v>
      </c>
      <c r="D979" s="244">
        <v>6.02</v>
      </c>
    </row>
    <row r="980" spans="1:4" x14ac:dyDescent="0.25">
      <c r="A980" s="243">
        <v>93405</v>
      </c>
      <c r="B980" s="242" t="s">
        <v>10432</v>
      </c>
      <c r="C980" s="242" t="s">
        <v>655</v>
      </c>
      <c r="D980" s="244">
        <v>0.61</v>
      </c>
    </row>
    <row r="981" spans="1:4" x14ac:dyDescent="0.25">
      <c r="A981" s="243">
        <v>93406</v>
      </c>
      <c r="B981" s="242" t="s">
        <v>10433</v>
      </c>
      <c r="C981" s="242" t="s">
        <v>655</v>
      </c>
      <c r="D981" s="244">
        <v>7.54</v>
      </c>
    </row>
    <row r="982" spans="1:4" x14ac:dyDescent="0.25">
      <c r="A982" s="243">
        <v>93407</v>
      </c>
      <c r="B982" s="242" t="s">
        <v>10434</v>
      </c>
      <c r="C982" s="242" t="s">
        <v>655</v>
      </c>
      <c r="D982" s="244">
        <v>37.5</v>
      </c>
    </row>
    <row r="983" spans="1:4" x14ac:dyDescent="0.25">
      <c r="A983" s="243">
        <v>93411</v>
      </c>
      <c r="B983" s="242" t="s">
        <v>1096</v>
      </c>
      <c r="C983" s="242" t="s">
        <v>655</v>
      </c>
      <c r="D983" s="244">
        <v>0.19</v>
      </c>
    </row>
    <row r="984" spans="1:4" x14ac:dyDescent="0.25">
      <c r="A984" s="243">
        <v>93412</v>
      </c>
      <c r="B984" s="242" t="s">
        <v>1097</v>
      </c>
      <c r="C984" s="242" t="s">
        <v>655</v>
      </c>
      <c r="D984" s="244">
        <v>0.03</v>
      </c>
    </row>
    <row r="985" spans="1:4" x14ac:dyDescent="0.25">
      <c r="A985" s="243">
        <v>93413</v>
      </c>
      <c r="B985" s="242" t="s">
        <v>1098</v>
      </c>
      <c r="C985" s="242" t="s">
        <v>655</v>
      </c>
      <c r="D985" s="244">
        <v>0.17</v>
      </c>
    </row>
    <row r="986" spans="1:4" x14ac:dyDescent="0.25">
      <c r="A986" s="243">
        <v>93414</v>
      </c>
      <c r="B986" s="242" t="s">
        <v>1099</v>
      </c>
      <c r="C986" s="242" t="s">
        <v>655</v>
      </c>
      <c r="D986" s="244">
        <v>13.9</v>
      </c>
    </row>
    <row r="987" spans="1:4" x14ac:dyDescent="0.25">
      <c r="A987" s="243">
        <v>93417</v>
      </c>
      <c r="B987" s="242" t="s">
        <v>1100</v>
      </c>
      <c r="C987" s="242" t="s">
        <v>655</v>
      </c>
      <c r="D987" s="244">
        <v>2.57</v>
      </c>
    </row>
    <row r="988" spans="1:4" x14ac:dyDescent="0.25">
      <c r="A988" s="243">
        <v>93418</v>
      </c>
      <c r="B988" s="242" t="s">
        <v>1101</v>
      </c>
      <c r="C988" s="242" t="s">
        <v>655</v>
      </c>
      <c r="D988" s="244">
        <v>0.46</v>
      </c>
    </row>
    <row r="989" spans="1:4" x14ac:dyDescent="0.25">
      <c r="A989" s="243">
        <v>93419</v>
      </c>
      <c r="B989" s="242" t="s">
        <v>1102</v>
      </c>
      <c r="C989" s="242" t="s">
        <v>655</v>
      </c>
      <c r="D989" s="244">
        <v>2.2999999999999998</v>
      </c>
    </row>
    <row r="990" spans="1:4" x14ac:dyDescent="0.25">
      <c r="A990" s="243">
        <v>93420</v>
      </c>
      <c r="B990" s="242" t="s">
        <v>1103</v>
      </c>
      <c r="C990" s="242" t="s">
        <v>655</v>
      </c>
      <c r="D990" s="244">
        <v>53.35</v>
      </c>
    </row>
    <row r="991" spans="1:4" x14ac:dyDescent="0.25">
      <c r="A991" s="243">
        <v>93423</v>
      </c>
      <c r="B991" s="242" t="s">
        <v>1104</v>
      </c>
      <c r="C991" s="242" t="s">
        <v>655</v>
      </c>
      <c r="D991" s="244">
        <v>3.64</v>
      </c>
    </row>
    <row r="992" spans="1:4" x14ac:dyDescent="0.25">
      <c r="A992" s="243">
        <v>93424</v>
      </c>
      <c r="B992" s="242" t="s">
        <v>1105</v>
      </c>
      <c r="C992" s="242" t="s">
        <v>655</v>
      </c>
      <c r="D992" s="244">
        <v>0.65</v>
      </c>
    </row>
    <row r="993" spans="1:4" x14ac:dyDescent="0.25">
      <c r="A993" s="243">
        <v>93425</v>
      </c>
      <c r="B993" s="242" t="s">
        <v>1106</v>
      </c>
      <c r="C993" s="242" t="s">
        <v>655</v>
      </c>
      <c r="D993" s="244">
        <v>3.25</v>
      </c>
    </row>
    <row r="994" spans="1:4" x14ac:dyDescent="0.25">
      <c r="A994" s="243">
        <v>93426</v>
      </c>
      <c r="B994" s="242" t="s">
        <v>1107</v>
      </c>
      <c r="C994" s="242" t="s">
        <v>655</v>
      </c>
      <c r="D994" s="244">
        <v>127.52</v>
      </c>
    </row>
    <row r="995" spans="1:4" x14ac:dyDescent="0.25">
      <c r="A995" s="243">
        <v>93429</v>
      </c>
      <c r="B995" s="242" t="s">
        <v>1108</v>
      </c>
      <c r="C995" s="242" t="s">
        <v>655</v>
      </c>
      <c r="D995" s="244">
        <v>72</v>
      </c>
    </row>
    <row r="996" spans="1:4" x14ac:dyDescent="0.25">
      <c r="A996" s="243">
        <v>93430</v>
      </c>
      <c r="B996" s="242" t="s">
        <v>1109</v>
      </c>
      <c r="C996" s="242" t="s">
        <v>655</v>
      </c>
      <c r="D996" s="244">
        <v>12.96</v>
      </c>
    </row>
    <row r="997" spans="1:4" x14ac:dyDescent="0.25">
      <c r="A997" s="243">
        <v>93431</v>
      </c>
      <c r="B997" s="242" t="s">
        <v>1110</v>
      </c>
      <c r="C997" s="242" t="s">
        <v>655</v>
      </c>
      <c r="D997" s="244">
        <v>115.74</v>
      </c>
    </row>
    <row r="998" spans="1:4" x14ac:dyDescent="0.25">
      <c r="A998" s="243">
        <v>93432</v>
      </c>
      <c r="B998" s="242" t="s">
        <v>1111</v>
      </c>
      <c r="C998" s="242" t="s">
        <v>655</v>
      </c>
      <c r="D998" s="245">
        <v>2284.8000000000002</v>
      </c>
    </row>
    <row r="999" spans="1:4" x14ac:dyDescent="0.25">
      <c r="A999" s="243">
        <v>93435</v>
      </c>
      <c r="B999" s="242" t="s">
        <v>1112</v>
      </c>
      <c r="C999" s="242" t="s">
        <v>655</v>
      </c>
      <c r="D999" s="244">
        <v>3.89</v>
      </c>
    </row>
    <row r="1000" spans="1:4" x14ac:dyDescent="0.25">
      <c r="A1000" s="243">
        <v>93436</v>
      </c>
      <c r="B1000" s="242" t="s">
        <v>1113</v>
      </c>
      <c r="C1000" s="242" t="s">
        <v>655</v>
      </c>
      <c r="D1000" s="244">
        <v>0.81</v>
      </c>
    </row>
    <row r="1001" spans="1:4" x14ac:dyDescent="0.25">
      <c r="A1001" s="243">
        <v>93437</v>
      </c>
      <c r="B1001" s="242" t="s">
        <v>1114</v>
      </c>
      <c r="C1001" s="242" t="s">
        <v>655</v>
      </c>
      <c r="D1001" s="244">
        <v>7.3</v>
      </c>
    </row>
    <row r="1002" spans="1:4" x14ac:dyDescent="0.25">
      <c r="A1002" s="243">
        <v>93438</v>
      </c>
      <c r="B1002" s="242" t="s">
        <v>1115</v>
      </c>
      <c r="C1002" s="242" t="s">
        <v>655</v>
      </c>
      <c r="D1002" s="244">
        <v>23.61</v>
      </c>
    </row>
    <row r="1003" spans="1:4" x14ac:dyDescent="0.25">
      <c r="A1003" s="243">
        <v>95114</v>
      </c>
      <c r="B1003" s="242" t="s">
        <v>1116</v>
      </c>
      <c r="C1003" s="242" t="s">
        <v>655</v>
      </c>
      <c r="D1003" s="244">
        <v>1.57</v>
      </c>
    </row>
    <row r="1004" spans="1:4" x14ac:dyDescent="0.25">
      <c r="A1004" s="243">
        <v>95115</v>
      </c>
      <c r="B1004" s="242" t="s">
        <v>1117</v>
      </c>
      <c r="C1004" s="242" t="s">
        <v>655</v>
      </c>
      <c r="D1004" s="244">
        <v>0.18</v>
      </c>
    </row>
    <row r="1005" spans="1:4" x14ac:dyDescent="0.25">
      <c r="A1005" s="243">
        <v>95116</v>
      </c>
      <c r="B1005" s="242" t="s">
        <v>1118</v>
      </c>
      <c r="C1005" s="242" t="s">
        <v>655</v>
      </c>
      <c r="D1005" s="244">
        <v>31.99</v>
      </c>
    </row>
    <row r="1006" spans="1:4" x14ac:dyDescent="0.25">
      <c r="A1006" s="243">
        <v>95117</v>
      </c>
      <c r="B1006" s="242" t="s">
        <v>1119</v>
      </c>
      <c r="C1006" s="242" t="s">
        <v>655</v>
      </c>
      <c r="D1006" s="244">
        <v>5.04</v>
      </c>
    </row>
    <row r="1007" spans="1:4" x14ac:dyDescent="0.25">
      <c r="A1007" s="243">
        <v>95118</v>
      </c>
      <c r="B1007" s="242" t="s">
        <v>1120</v>
      </c>
      <c r="C1007" s="242" t="s">
        <v>655</v>
      </c>
      <c r="D1007" s="244">
        <v>37.14</v>
      </c>
    </row>
    <row r="1008" spans="1:4" x14ac:dyDescent="0.25">
      <c r="A1008" s="243">
        <v>95119</v>
      </c>
      <c r="B1008" s="242" t="s">
        <v>1121</v>
      </c>
      <c r="C1008" s="242" t="s">
        <v>655</v>
      </c>
      <c r="D1008" s="244">
        <v>6.68</v>
      </c>
    </row>
    <row r="1009" spans="1:4" x14ac:dyDescent="0.25">
      <c r="A1009" s="243">
        <v>95120</v>
      </c>
      <c r="B1009" s="242" t="s">
        <v>1122</v>
      </c>
      <c r="C1009" s="242" t="s">
        <v>655</v>
      </c>
      <c r="D1009" s="244">
        <v>52.27</v>
      </c>
    </row>
    <row r="1010" spans="1:4" x14ac:dyDescent="0.25">
      <c r="A1010" s="243">
        <v>95123</v>
      </c>
      <c r="B1010" s="242" t="s">
        <v>1123</v>
      </c>
      <c r="C1010" s="242" t="s">
        <v>655</v>
      </c>
      <c r="D1010" s="244">
        <v>13</v>
      </c>
    </row>
    <row r="1011" spans="1:4" x14ac:dyDescent="0.25">
      <c r="A1011" s="243">
        <v>95124</v>
      </c>
      <c r="B1011" s="242" t="s">
        <v>1124</v>
      </c>
      <c r="C1011" s="242" t="s">
        <v>655</v>
      </c>
      <c r="D1011" s="244">
        <v>2.04</v>
      </c>
    </row>
    <row r="1012" spans="1:4" x14ac:dyDescent="0.25">
      <c r="A1012" s="243">
        <v>95125</v>
      </c>
      <c r="B1012" s="242" t="s">
        <v>1125</v>
      </c>
      <c r="C1012" s="242" t="s">
        <v>655</v>
      </c>
      <c r="D1012" s="244">
        <v>14.23</v>
      </c>
    </row>
    <row r="1013" spans="1:4" x14ac:dyDescent="0.25">
      <c r="A1013" s="243">
        <v>95126</v>
      </c>
      <c r="B1013" s="242" t="s">
        <v>1126</v>
      </c>
      <c r="C1013" s="242" t="s">
        <v>655</v>
      </c>
      <c r="D1013" s="244">
        <v>117.14</v>
      </c>
    </row>
    <row r="1014" spans="1:4" x14ac:dyDescent="0.25">
      <c r="A1014" s="243">
        <v>95129</v>
      </c>
      <c r="B1014" s="242" t="s">
        <v>1127</v>
      </c>
      <c r="C1014" s="242" t="s">
        <v>655</v>
      </c>
      <c r="D1014" s="244">
        <v>23.08</v>
      </c>
    </row>
    <row r="1015" spans="1:4" x14ac:dyDescent="0.25">
      <c r="A1015" s="243">
        <v>95130</v>
      </c>
      <c r="B1015" s="242" t="s">
        <v>1128</v>
      </c>
      <c r="C1015" s="242" t="s">
        <v>655</v>
      </c>
      <c r="D1015" s="244">
        <v>4.1500000000000004</v>
      </c>
    </row>
    <row r="1016" spans="1:4" x14ac:dyDescent="0.25">
      <c r="A1016" s="243">
        <v>95131</v>
      </c>
      <c r="B1016" s="242" t="s">
        <v>1129</v>
      </c>
      <c r="C1016" s="242" t="s">
        <v>655</v>
      </c>
      <c r="D1016" s="244">
        <v>43.27</v>
      </c>
    </row>
    <row r="1017" spans="1:4" x14ac:dyDescent="0.25">
      <c r="A1017" s="243">
        <v>95132</v>
      </c>
      <c r="B1017" s="242" t="s">
        <v>1130</v>
      </c>
      <c r="C1017" s="242" t="s">
        <v>655</v>
      </c>
      <c r="D1017" s="244">
        <v>25.65</v>
      </c>
    </row>
    <row r="1018" spans="1:4" x14ac:dyDescent="0.25">
      <c r="A1018" s="243">
        <v>95136</v>
      </c>
      <c r="B1018" s="242" t="s">
        <v>1131</v>
      </c>
      <c r="C1018" s="242" t="s">
        <v>655</v>
      </c>
      <c r="D1018" s="244">
        <v>0.03</v>
      </c>
    </row>
    <row r="1019" spans="1:4" x14ac:dyDescent="0.25">
      <c r="A1019" s="243">
        <v>95137</v>
      </c>
      <c r="B1019" s="242" t="s">
        <v>1132</v>
      </c>
      <c r="C1019" s="242" t="s">
        <v>655</v>
      </c>
      <c r="D1019" s="244">
        <v>0.01</v>
      </c>
    </row>
    <row r="1020" spans="1:4" x14ac:dyDescent="0.25">
      <c r="A1020" s="243">
        <v>95138</v>
      </c>
      <c r="B1020" s="242" t="s">
        <v>1133</v>
      </c>
      <c r="C1020" s="242" t="s">
        <v>655</v>
      </c>
      <c r="D1020" s="244">
        <v>0.03</v>
      </c>
    </row>
    <row r="1021" spans="1:4" x14ac:dyDescent="0.25">
      <c r="A1021" s="243">
        <v>95208</v>
      </c>
      <c r="B1021" s="242" t="s">
        <v>1134</v>
      </c>
      <c r="C1021" s="242" t="s">
        <v>655</v>
      </c>
      <c r="D1021" s="244">
        <v>33.979999999999997</v>
      </c>
    </row>
    <row r="1022" spans="1:4" x14ac:dyDescent="0.25">
      <c r="A1022" s="243">
        <v>95209</v>
      </c>
      <c r="B1022" s="242" t="s">
        <v>1135</v>
      </c>
      <c r="C1022" s="242" t="s">
        <v>655</v>
      </c>
      <c r="D1022" s="244">
        <v>4.03</v>
      </c>
    </row>
    <row r="1023" spans="1:4" x14ac:dyDescent="0.25">
      <c r="A1023" s="243">
        <v>95210</v>
      </c>
      <c r="B1023" s="242" t="s">
        <v>1136</v>
      </c>
      <c r="C1023" s="242" t="s">
        <v>655</v>
      </c>
      <c r="D1023" s="244">
        <v>37.159999999999997</v>
      </c>
    </row>
    <row r="1024" spans="1:4" x14ac:dyDescent="0.25">
      <c r="A1024" s="243">
        <v>95211</v>
      </c>
      <c r="B1024" s="242" t="s">
        <v>1137</v>
      </c>
      <c r="C1024" s="242" t="s">
        <v>655</v>
      </c>
      <c r="D1024" s="244">
        <v>7.66</v>
      </c>
    </row>
    <row r="1025" spans="1:4" x14ac:dyDescent="0.25">
      <c r="A1025" s="243">
        <v>95214</v>
      </c>
      <c r="B1025" s="242" t="s">
        <v>1138</v>
      </c>
      <c r="C1025" s="242" t="s">
        <v>655</v>
      </c>
      <c r="D1025" s="244">
        <v>0.32</v>
      </c>
    </row>
    <row r="1026" spans="1:4" x14ac:dyDescent="0.25">
      <c r="A1026" s="243">
        <v>95215</v>
      </c>
      <c r="B1026" s="242" t="s">
        <v>1139</v>
      </c>
      <c r="C1026" s="242" t="s">
        <v>655</v>
      </c>
      <c r="D1026" s="244">
        <v>0.03</v>
      </c>
    </row>
    <row r="1027" spans="1:4" x14ac:dyDescent="0.25">
      <c r="A1027" s="243">
        <v>95216</v>
      </c>
      <c r="B1027" s="242" t="s">
        <v>1140</v>
      </c>
      <c r="C1027" s="242" t="s">
        <v>655</v>
      </c>
      <c r="D1027" s="244">
        <v>0.22</v>
      </c>
    </row>
    <row r="1028" spans="1:4" x14ac:dyDescent="0.25">
      <c r="A1028" s="243">
        <v>95217</v>
      </c>
      <c r="B1028" s="242" t="s">
        <v>1141</v>
      </c>
      <c r="C1028" s="242" t="s">
        <v>655</v>
      </c>
      <c r="D1028" s="244">
        <v>0.51</v>
      </c>
    </row>
    <row r="1029" spans="1:4" x14ac:dyDescent="0.25">
      <c r="A1029" s="243">
        <v>95255</v>
      </c>
      <c r="B1029" s="242" t="s">
        <v>1142</v>
      </c>
      <c r="C1029" s="242" t="s">
        <v>655</v>
      </c>
      <c r="D1029" s="244">
        <v>1.39</v>
      </c>
    </row>
    <row r="1030" spans="1:4" x14ac:dyDescent="0.25">
      <c r="A1030" s="243">
        <v>95256</v>
      </c>
      <c r="B1030" s="242" t="s">
        <v>1143</v>
      </c>
      <c r="C1030" s="242" t="s">
        <v>655</v>
      </c>
      <c r="D1030" s="244">
        <v>0.16</v>
      </c>
    </row>
    <row r="1031" spans="1:4" x14ac:dyDescent="0.25">
      <c r="A1031" s="243">
        <v>95257</v>
      </c>
      <c r="B1031" s="242" t="s">
        <v>1144</v>
      </c>
      <c r="C1031" s="242" t="s">
        <v>655</v>
      </c>
      <c r="D1031" s="244">
        <v>1.74</v>
      </c>
    </row>
    <row r="1032" spans="1:4" x14ac:dyDescent="0.25">
      <c r="A1032" s="243">
        <v>95260</v>
      </c>
      <c r="B1032" s="242" t="s">
        <v>1145</v>
      </c>
      <c r="C1032" s="242" t="s">
        <v>655</v>
      </c>
      <c r="D1032" s="244">
        <v>0.55000000000000004</v>
      </c>
    </row>
    <row r="1033" spans="1:4" x14ac:dyDescent="0.25">
      <c r="A1033" s="243">
        <v>95261</v>
      </c>
      <c r="B1033" s="242" t="s">
        <v>1146</v>
      </c>
      <c r="C1033" s="242" t="s">
        <v>655</v>
      </c>
      <c r="D1033" s="244">
        <v>0.16</v>
      </c>
    </row>
    <row r="1034" spans="1:4" x14ac:dyDescent="0.25">
      <c r="A1034" s="243">
        <v>95262</v>
      </c>
      <c r="B1034" s="242" t="s">
        <v>1147</v>
      </c>
      <c r="C1034" s="242" t="s">
        <v>655</v>
      </c>
      <c r="D1034" s="244">
        <v>1.45</v>
      </c>
    </row>
    <row r="1035" spans="1:4" x14ac:dyDescent="0.25">
      <c r="A1035" s="243">
        <v>95263</v>
      </c>
      <c r="B1035" s="242" t="s">
        <v>1148</v>
      </c>
      <c r="C1035" s="242" t="s">
        <v>655</v>
      </c>
      <c r="D1035" s="244">
        <v>4.3099999999999996</v>
      </c>
    </row>
    <row r="1036" spans="1:4" x14ac:dyDescent="0.25">
      <c r="A1036" s="243">
        <v>95266</v>
      </c>
      <c r="B1036" s="242" t="s">
        <v>1149</v>
      </c>
      <c r="C1036" s="242" t="s">
        <v>655</v>
      </c>
      <c r="D1036" s="244">
        <v>0.42</v>
      </c>
    </row>
    <row r="1037" spans="1:4" x14ac:dyDescent="0.25">
      <c r="A1037" s="243">
        <v>95267</v>
      </c>
      <c r="B1037" s="242" t="s">
        <v>1150</v>
      </c>
      <c r="C1037" s="242" t="s">
        <v>655</v>
      </c>
      <c r="D1037" s="244">
        <v>0.04</v>
      </c>
    </row>
    <row r="1038" spans="1:4" x14ac:dyDescent="0.25">
      <c r="A1038" s="243">
        <v>95268</v>
      </c>
      <c r="B1038" s="242" t="s">
        <v>1151</v>
      </c>
      <c r="C1038" s="242" t="s">
        <v>655</v>
      </c>
      <c r="D1038" s="244">
        <v>0.41</v>
      </c>
    </row>
    <row r="1039" spans="1:4" x14ac:dyDescent="0.25">
      <c r="A1039" s="243">
        <v>95269</v>
      </c>
      <c r="B1039" s="242" t="s">
        <v>1152</v>
      </c>
      <c r="C1039" s="242" t="s">
        <v>655</v>
      </c>
      <c r="D1039" s="244">
        <v>8.06</v>
      </c>
    </row>
    <row r="1040" spans="1:4" x14ac:dyDescent="0.25">
      <c r="A1040" s="243">
        <v>95272</v>
      </c>
      <c r="B1040" s="242" t="s">
        <v>1153</v>
      </c>
      <c r="C1040" s="242" t="s">
        <v>655</v>
      </c>
      <c r="D1040" s="244">
        <v>0.41</v>
      </c>
    </row>
    <row r="1041" spans="1:4" x14ac:dyDescent="0.25">
      <c r="A1041" s="243">
        <v>95273</v>
      </c>
      <c r="B1041" s="242" t="s">
        <v>1154</v>
      </c>
      <c r="C1041" s="242" t="s">
        <v>655</v>
      </c>
      <c r="D1041" s="244">
        <v>0.04</v>
      </c>
    </row>
    <row r="1042" spans="1:4" x14ac:dyDescent="0.25">
      <c r="A1042" s="243">
        <v>95274</v>
      </c>
      <c r="B1042" s="242" t="s">
        <v>1155</v>
      </c>
      <c r="C1042" s="242" t="s">
        <v>655</v>
      </c>
      <c r="D1042" s="244">
        <v>0.32</v>
      </c>
    </row>
    <row r="1043" spans="1:4" x14ac:dyDescent="0.25">
      <c r="A1043" s="243">
        <v>95275</v>
      </c>
      <c r="B1043" s="242" t="s">
        <v>1156</v>
      </c>
      <c r="C1043" s="242" t="s">
        <v>655</v>
      </c>
      <c r="D1043" s="244">
        <v>2.08</v>
      </c>
    </row>
    <row r="1044" spans="1:4" x14ac:dyDescent="0.25">
      <c r="A1044" s="243">
        <v>95278</v>
      </c>
      <c r="B1044" s="242" t="s">
        <v>1157</v>
      </c>
      <c r="C1044" s="242" t="s">
        <v>655</v>
      </c>
      <c r="D1044" s="244">
        <v>0.44</v>
      </c>
    </row>
    <row r="1045" spans="1:4" x14ac:dyDescent="0.25">
      <c r="A1045" s="243">
        <v>95279</v>
      </c>
      <c r="B1045" s="242" t="s">
        <v>1158</v>
      </c>
      <c r="C1045" s="242" t="s">
        <v>655</v>
      </c>
      <c r="D1045" s="244">
        <v>0.05</v>
      </c>
    </row>
    <row r="1046" spans="1:4" x14ac:dyDescent="0.25">
      <c r="A1046" s="243">
        <v>95280</v>
      </c>
      <c r="B1046" s="242" t="s">
        <v>1159</v>
      </c>
      <c r="C1046" s="242" t="s">
        <v>655</v>
      </c>
      <c r="D1046" s="244">
        <v>0.35</v>
      </c>
    </row>
    <row r="1047" spans="1:4" x14ac:dyDescent="0.25">
      <c r="A1047" s="243">
        <v>95281</v>
      </c>
      <c r="B1047" s="242" t="s">
        <v>1160</v>
      </c>
      <c r="C1047" s="242" t="s">
        <v>655</v>
      </c>
      <c r="D1047" s="244">
        <v>8.06</v>
      </c>
    </row>
    <row r="1048" spans="1:4" x14ac:dyDescent="0.25">
      <c r="A1048" s="243">
        <v>95617</v>
      </c>
      <c r="B1048" s="242" t="s">
        <v>1161</v>
      </c>
      <c r="C1048" s="242" t="s">
        <v>655</v>
      </c>
      <c r="D1048" s="244">
        <v>1.1399999999999999</v>
      </c>
    </row>
    <row r="1049" spans="1:4" x14ac:dyDescent="0.25">
      <c r="A1049" s="243">
        <v>95618</v>
      </c>
      <c r="B1049" s="242" t="s">
        <v>1162</v>
      </c>
      <c r="C1049" s="242" t="s">
        <v>655</v>
      </c>
      <c r="D1049" s="244">
        <v>0.13</v>
      </c>
    </row>
    <row r="1050" spans="1:4" x14ac:dyDescent="0.25">
      <c r="A1050" s="243">
        <v>95619</v>
      </c>
      <c r="B1050" s="242" t="s">
        <v>1163</v>
      </c>
      <c r="C1050" s="242" t="s">
        <v>655</v>
      </c>
      <c r="D1050" s="244">
        <v>1.43</v>
      </c>
    </row>
    <row r="1051" spans="1:4" x14ac:dyDescent="0.25">
      <c r="A1051" s="243">
        <v>95627</v>
      </c>
      <c r="B1051" s="242" t="s">
        <v>1164</v>
      </c>
      <c r="C1051" s="242" t="s">
        <v>655</v>
      </c>
      <c r="D1051" s="244">
        <v>28.8</v>
      </c>
    </row>
    <row r="1052" spans="1:4" x14ac:dyDescent="0.25">
      <c r="A1052" s="243">
        <v>95628</v>
      </c>
      <c r="B1052" s="242" t="s">
        <v>1165</v>
      </c>
      <c r="C1052" s="242" t="s">
        <v>655</v>
      </c>
      <c r="D1052" s="244">
        <v>3.99</v>
      </c>
    </row>
    <row r="1053" spans="1:4" x14ac:dyDescent="0.25">
      <c r="A1053" s="243">
        <v>95629</v>
      </c>
      <c r="B1053" s="242" t="s">
        <v>1166</v>
      </c>
      <c r="C1053" s="242" t="s">
        <v>655</v>
      </c>
      <c r="D1053" s="244">
        <v>36.04</v>
      </c>
    </row>
    <row r="1054" spans="1:4" x14ac:dyDescent="0.25">
      <c r="A1054" s="243">
        <v>95630</v>
      </c>
      <c r="B1054" s="242" t="s">
        <v>1167</v>
      </c>
      <c r="C1054" s="242" t="s">
        <v>655</v>
      </c>
      <c r="D1054" s="244">
        <v>71.010000000000005</v>
      </c>
    </row>
    <row r="1055" spans="1:4" x14ac:dyDescent="0.25">
      <c r="A1055" s="243">
        <v>95698</v>
      </c>
      <c r="B1055" s="242" t="s">
        <v>1168</v>
      </c>
      <c r="C1055" s="242" t="s">
        <v>655</v>
      </c>
      <c r="D1055" s="244">
        <v>4.6399999999999997</v>
      </c>
    </row>
    <row r="1056" spans="1:4" x14ac:dyDescent="0.25">
      <c r="A1056" s="243">
        <v>95699</v>
      </c>
      <c r="B1056" s="242" t="s">
        <v>1169</v>
      </c>
      <c r="C1056" s="242" t="s">
        <v>655</v>
      </c>
      <c r="D1056" s="244">
        <v>0.55000000000000004</v>
      </c>
    </row>
    <row r="1057" spans="1:4" x14ac:dyDescent="0.25">
      <c r="A1057" s="243">
        <v>95700</v>
      </c>
      <c r="B1057" s="242" t="s">
        <v>1170</v>
      </c>
      <c r="C1057" s="242" t="s">
        <v>655</v>
      </c>
      <c r="D1057" s="244">
        <v>5.8</v>
      </c>
    </row>
    <row r="1058" spans="1:4" x14ac:dyDescent="0.25">
      <c r="A1058" s="243">
        <v>95701</v>
      </c>
      <c r="B1058" s="242" t="s">
        <v>1171</v>
      </c>
      <c r="C1058" s="242" t="s">
        <v>655</v>
      </c>
      <c r="D1058" s="244">
        <v>2.56</v>
      </c>
    </row>
    <row r="1059" spans="1:4" x14ac:dyDescent="0.25">
      <c r="A1059" s="243">
        <v>95704</v>
      </c>
      <c r="B1059" s="242" t="s">
        <v>1172</v>
      </c>
      <c r="C1059" s="242" t="s">
        <v>655</v>
      </c>
      <c r="D1059" s="244">
        <v>30.06</v>
      </c>
    </row>
    <row r="1060" spans="1:4" x14ac:dyDescent="0.25">
      <c r="A1060" s="243">
        <v>95705</v>
      </c>
      <c r="B1060" s="242" t="s">
        <v>1173</v>
      </c>
      <c r="C1060" s="242" t="s">
        <v>655</v>
      </c>
      <c r="D1060" s="244">
        <v>4.28</v>
      </c>
    </row>
    <row r="1061" spans="1:4" x14ac:dyDescent="0.25">
      <c r="A1061" s="243">
        <v>95706</v>
      </c>
      <c r="B1061" s="242" t="s">
        <v>1174</v>
      </c>
      <c r="C1061" s="242" t="s">
        <v>655</v>
      </c>
      <c r="D1061" s="244">
        <v>37.619999999999997</v>
      </c>
    </row>
    <row r="1062" spans="1:4" x14ac:dyDescent="0.25">
      <c r="A1062" s="243">
        <v>95707</v>
      </c>
      <c r="B1062" s="242" t="s">
        <v>1175</v>
      </c>
      <c r="C1062" s="242" t="s">
        <v>655</v>
      </c>
      <c r="D1062" s="244">
        <v>28.6</v>
      </c>
    </row>
    <row r="1063" spans="1:4" x14ac:dyDescent="0.25">
      <c r="A1063" s="243">
        <v>95710</v>
      </c>
      <c r="B1063" s="242" t="s">
        <v>1176</v>
      </c>
      <c r="C1063" s="242" t="s">
        <v>655</v>
      </c>
      <c r="D1063" s="244">
        <v>36.130000000000003</v>
      </c>
    </row>
    <row r="1064" spans="1:4" x14ac:dyDescent="0.25">
      <c r="A1064" s="243">
        <v>95711</v>
      </c>
      <c r="B1064" s="242" t="s">
        <v>1177</v>
      </c>
      <c r="C1064" s="242" t="s">
        <v>655</v>
      </c>
      <c r="D1064" s="244">
        <v>4.9000000000000004</v>
      </c>
    </row>
    <row r="1065" spans="1:4" x14ac:dyDescent="0.25">
      <c r="A1065" s="243">
        <v>95712</v>
      </c>
      <c r="B1065" s="242" t="s">
        <v>1178</v>
      </c>
      <c r="C1065" s="242" t="s">
        <v>655</v>
      </c>
      <c r="D1065" s="244">
        <v>45.16</v>
      </c>
    </row>
    <row r="1066" spans="1:4" x14ac:dyDescent="0.25">
      <c r="A1066" s="243">
        <v>95713</v>
      </c>
      <c r="B1066" s="242" t="s">
        <v>1179</v>
      </c>
      <c r="C1066" s="242" t="s">
        <v>655</v>
      </c>
      <c r="D1066" s="244">
        <v>71.540000000000006</v>
      </c>
    </row>
    <row r="1067" spans="1:4" x14ac:dyDescent="0.25">
      <c r="A1067" s="243">
        <v>95716</v>
      </c>
      <c r="B1067" s="242" t="s">
        <v>1180</v>
      </c>
      <c r="C1067" s="242" t="s">
        <v>655</v>
      </c>
      <c r="D1067" s="244">
        <v>34.78</v>
      </c>
    </row>
    <row r="1068" spans="1:4" x14ac:dyDescent="0.25">
      <c r="A1068" s="243">
        <v>95717</v>
      </c>
      <c r="B1068" s="242" t="s">
        <v>1181</v>
      </c>
      <c r="C1068" s="242" t="s">
        <v>655</v>
      </c>
      <c r="D1068" s="244">
        <v>4.72</v>
      </c>
    </row>
    <row r="1069" spans="1:4" x14ac:dyDescent="0.25">
      <c r="A1069" s="243">
        <v>95718</v>
      </c>
      <c r="B1069" s="242" t="s">
        <v>1182</v>
      </c>
      <c r="C1069" s="242" t="s">
        <v>655</v>
      </c>
      <c r="D1069" s="244">
        <v>43.48</v>
      </c>
    </row>
    <row r="1070" spans="1:4" x14ac:dyDescent="0.25">
      <c r="A1070" s="243">
        <v>95719</v>
      </c>
      <c r="B1070" s="242" t="s">
        <v>1183</v>
      </c>
      <c r="C1070" s="242" t="s">
        <v>655</v>
      </c>
      <c r="D1070" s="244">
        <v>71.540000000000006</v>
      </c>
    </row>
    <row r="1071" spans="1:4" x14ac:dyDescent="0.25">
      <c r="A1071" s="243">
        <v>95869</v>
      </c>
      <c r="B1071" s="242" t="s">
        <v>1184</v>
      </c>
      <c r="C1071" s="242" t="s">
        <v>655</v>
      </c>
      <c r="D1071" s="244">
        <v>1.05</v>
      </c>
    </row>
    <row r="1072" spans="1:4" x14ac:dyDescent="0.25">
      <c r="A1072" s="243">
        <v>95870</v>
      </c>
      <c r="B1072" s="242" t="s">
        <v>1185</v>
      </c>
      <c r="C1072" s="242" t="s">
        <v>655</v>
      </c>
      <c r="D1072" s="244">
        <v>5.2</v>
      </c>
    </row>
    <row r="1073" spans="1:4" x14ac:dyDescent="0.25">
      <c r="A1073" s="243">
        <v>95871</v>
      </c>
      <c r="B1073" s="242" t="s">
        <v>1186</v>
      </c>
      <c r="C1073" s="242" t="s">
        <v>655</v>
      </c>
      <c r="D1073" s="244">
        <v>217.24</v>
      </c>
    </row>
    <row r="1074" spans="1:4" x14ac:dyDescent="0.25">
      <c r="A1074" s="243">
        <v>95874</v>
      </c>
      <c r="B1074" s="242" t="s">
        <v>1187</v>
      </c>
      <c r="C1074" s="242" t="s">
        <v>655</v>
      </c>
      <c r="D1074" s="244">
        <v>5.83</v>
      </c>
    </row>
    <row r="1075" spans="1:4" x14ac:dyDescent="0.25">
      <c r="A1075" s="243">
        <v>96008</v>
      </c>
      <c r="B1075" s="242" t="s">
        <v>1188</v>
      </c>
      <c r="C1075" s="242" t="s">
        <v>655</v>
      </c>
      <c r="D1075" s="244">
        <v>16.809999999999999</v>
      </c>
    </row>
    <row r="1076" spans="1:4" x14ac:dyDescent="0.25">
      <c r="A1076" s="243">
        <v>96009</v>
      </c>
      <c r="B1076" s="242" t="s">
        <v>1189</v>
      </c>
      <c r="C1076" s="242" t="s">
        <v>655</v>
      </c>
      <c r="D1076" s="244">
        <v>2.3199999999999998</v>
      </c>
    </row>
    <row r="1077" spans="1:4" x14ac:dyDescent="0.25">
      <c r="A1077" s="243">
        <v>96011</v>
      </c>
      <c r="B1077" s="242" t="s">
        <v>1190</v>
      </c>
      <c r="C1077" s="242" t="s">
        <v>655</v>
      </c>
      <c r="D1077" s="244">
        <v>18.39</v>
      </c>
    </row>
    <row r="1078" spans="1:4" x14ac:dyDescent="0.25">
      <c r="A1078" s="243">
        <v>96012</v>
      </c>
      <c r="B1078" s="242" t="s">
        <v>1191</v>
      </c>
      <c r="C1078" s="242" t="s">
        <v>655</v>
      </c>
      <c r="D1078" s="244">
        <v>136.75</v>
      </c>
    </row>
    <row r="1079" spans="1:4" x14ac:dyDescent="0.25">
      <c r="A1079" s="243">
        <v>96015</v>
      </c>
      <c r="B1079" s="242" t="s">
        <v>1192</v>
      </c>
      <c r="C1079" s="242" t="s">
        <v>655</v>
      </c>
      <c r="D1079" s="244">
        <v>16.64</v>
      </c>
    </row>
    <row r="1080" spans="1:4" x14ac:dyDescent="0.25">
      <c r="A1080" s="243">
        <v>96016</v>
      </c>
      <c r="B1080" s="242" t="s">
        <v>1193</v>
      </c>
      <c r="C1080" s="242" t="s">
        <v>655</v>
      </c>
      <c r="D1080" s="244">
        <v>2.2999999999999998</v>
      </c>
    </row>
    <row r="1081" spans="1:4" x14ac:dyDescent="0.25">
      <c r="A1081" s="243">
        <v>96018</v>
      </c>
      <c r="B1081" s="242" t="s">
        <v>1194</v>
      </c>
      <c r="C1081" s="242" t="s">
        <v>655</v>
      </c>
      <c r="D1081" s="244">
        <v>18.190000000000001</v>
      </c>
    </row>
    <row r="1082" spans="1:4" x14ac:dyDescent="0.25">
      <c r="A1082" s="243">
        <v>96019</v>
      </c>
      <c r="B1082" s="242" t="s">
        <v>1195</v>
      </c>
      <c r="C1082" s="242" t="s">
        <v>655</v>
      </c>
      <c r="D1082" s="244">
        <v>136.75</v>
      </c>
    </row>
    <row r="1083" spans="1:4" x14ac:dyDescent="0.25">
      <c r="A1083" s="243">
        <v>96023</v>
      </c>
      <c r="B1083" s="242" t="s">
        <v>1196</v>
      </c>
      <c r="C1083" s="242" t="s">
        <v>655</v>
      </c>
      <c r="D1083" s="244">
        <v>12.99</v>
      </c>
    </row>
    <row r="1084" spans="1:4" x14ac:dyDescent="0.25">
      <c r="A1084" s="243">
        <v>96024</v>
      </c>
      <c r="B1084" s="242" t="s">
        <v>1197</v>
      </c>
      <c r="C1084" s="242" t="s">
        <v>655</v>
      </c>
      <c r="D1084" s="244">
        <v>1.8</v>
      </c>
    </row>
    <row r="1085" spans="1:4" x14ac:dyDescent="0.25">
      <c r="A1085" s="243">
        <v>96026</v>
      </c>
      <c r="B1085" s="242" t="s">
        <v>1198</v>
      </c>
      <c r="C1085" s="242" t="s">
        <v>655</v>
      </c>
      <c r="D1085" s="244">
        <v>14.2</v>
      </c>
    </row>
    <row r="1086" spans="1:4" x14ac:dyDescent="0.25">
      <c r="A1086" s="243">
        <v>96027</v>
      </c>
      <c r="B1086" s="242" t="s">
        <v>1199</v>
      </c>
      <c r="C1086" s="242" t="s">
        <v>655</v>
      </c>
      <c r="D1086" s="244">
        <v>95.29</v>
      </c>
    </row>
    <row r="1087" spans="1:4" x14ac:dyDescent="0.25">
      <c r="A1087" s="243">
        <v>96030</v>
      </c>
      <c r="B1087" s="242" t="s">
        <v>1200</v>
      </c>
      <c r="C1087" s="242" t="s">
        <v>655</v>
      </c>
      <c r="D1087" s="244">
        <v>21.05</v>
      </c>
    </row>
    <row r="1088" spans="1:4" x14ac:dyDescent="0.25">
      <c r="A1088" s="243">
        <v>96031</v>
      </c>
      <c r="B1088" s="242" t="s">
        <v>1201</v>
      </c>
      <c r="C1088" s="242" t="s">
        <v>655</v>
      </c>
      <c r="D1088" s="244">
        <v>3.88</v>
      </c>
    </row>
    <row r="1089" spans="1:4" x14ac:dyDescent="0.25">
      <c r="A1089" s="243">
        <v>96032</v>
      </c>
      <c r="B1089" s="242" t="s">
        <v>1202</v>
      </c>
      <c r="C1089" s="242" t="s">
        <v>655</v>
      </c>
      <c r="D1089" s="244">
        <v>1.51</v>
      </c>
    </row>
    <row r="1090" spans="1:4" x14ac:dyDescent="0.25">
      <c r="A1090" s="243">
        <v>96033</v>
      </c>
      <c r="B1090" s="242" t="s">
        <v>1203</v>
      </c>
      <c r="C1090" s="242" t="s">
        <v>655</v>
      </c>
      <c r="D1090" s="244">
        <v>39.49</v>
      </c>
    </row>
    <row r="1091" spans="1:4" x14ac:dyDescent="0.25">
      <c r="A1091" s="243">
        <v>96034</v>
      </c>
      <c r="B1091" s="242" t="s">
        <v>1204</v>
      </c>
      <c r="C1091" s="242" t="s">
        <v>655</v>
      </c>
      <c r="D1091" s="244">
        <v>112.81</v>
      </c>
    </row>
    <row r="1092" spans="1:4" x14ac:dyDescent="0.25">
      <c r="A1092" s="243">
        <v>96053</v>
      </c>
      <c r="B1092" s="242" t="s">
        <v>1205</v>
      </c>
      <c r="C1092" s="242" t="s">
        <v>655</v>
      </c>
      <c r="D1092" s="244">
        <v>13.16</v>
      </c>
    </row>
    <row r="1093" spans="1:4" x14ac:dyDescent="0.25">
      <c r="A1093" s="243">
        <v>96054</v>
      </c>
      <c r="B1093" s="242" t="s">
        <v>1206</v>
      </c>
      <c r="C1093" s="242" t="s">
        <v>655</v>
      </c>
      <c r="D1093" s="244">
        <v>17.920000000000002</v>
      </c>
    </row>
    <row r="1094" spans="1:4" x14ac:dyDescent="0.25">
      <c r="A1094" s="243">
        <v>96055</v>
      </c>
      <c r="B1094" s="242" t="s">
        <v>1207</v>
      </c>
      <c r="C1094" s="242" t="s">
        <v>655</v>
      </c>
      <c r="D1094" s="244">
        <v>1.82</v>
      </c>
    </row>
    <row r="1095" spans="1:4" x14ac:dyDescent="0.25">
      <c r="A1095" s="243">
        <v>96056</v>
      </c>
      <c r="B1095" s="242" t="s">
        <v>1208</v>
      </c>
      <c r="C1095" s="242" t="s">
        <v>655</v>
      </c>
      <c r="D1095" s="244">
        <v>14.4</v>
      </c>
    </row>
    <row r="1096" spans="1:4" x14ac:dyDescent="0.25">
      <c r="A1096" s="243">
        <v>96057</v>
      </c>
      <c r="B1096" s="242" t="s">
        <v>1209</v>
      </c>
      <c r="C1096" s="242" t="s">
        <v>655</v>
      </c>
      <c r="D1096" s="244">
        <v>95.29</v>
      </c>
    </row>
    <row r="1097" spans="1:4" x14ac:dyDescent="0.25">
      <c r="A1097" s="243">
        <v>96060</v>
      </c>
      <c r="B1097" s="242" t="s">
        <v>1210</v>
      </c>
      <c r="C1097" s="242" t="s">
        <v>655</v>
      </c>
      <c r="D1097" s="244">
        <v>1.8</v>
      </c>
    </row>
    <row r="1098" spans="1:4" x14ac:dyDescent="0.25">
      <c r="A1098" s="243">
        <v>96061</v>
      </c>
      <c r="B1098" s="242" t="s">
        <v>1211</v>
      </c>
      <c r="C1098" s="242" t="s">
        <v>655</v>
      </c>
      <c r="D1098" s="244">
        <v>22.4</v>
      </c>
    </row>
    <row r="1099" spans="1:4" x14ac:dyDescent="0.25">
      <c r="A1099" s="243">
        <v>96062</v>
      </c>
      <c r="B1099" s="242" t="s">
        <v>1212</v>
      </c>
      <c r="C1099" s="242" t="s">
        <v>655</v>
      </c>
      <c r="D1099" s="244">
        <v>41.69</v>
      </c>
    </row>
    <row r="1100" spans="1:4" x14ac:dyDescent="0.25">
      <c r="A1100" s="243">
        <v>96241</v>
      </c>
      <c r="B1100" s="242" t="s">
        <v>1213</v>
      </c>
      <c r="C1100" s="242" t="s">
        <v>655</v>
      </c>
      <c r="D1100" s="244">
        <v>14.02</v>
      </c>
    </row>
    <row r="1101" spans="1:4" x14ac:dyDescent="0.25">
      <c r="A1101" s="243">
        <v>96242</v>
      </c>
      <c r="B1101" s="242" t="s">
        <v>1214</v>
      </c>
      <c r="C1101" s="242" t="s">
        <v>655</v>
      </c>
      <c r="D1101" s="244">
        <v>1.9</v>
      </c>
    </row>
    <row r="1102" spans="1:4" x14ac:dyDescent="0.25">
      <c r="A1102" s="243">
        <v>96243</v>
      </c>
      <c r="B1102" s="242" t="s">
        <v>1215</v>
      </c>
      <c r="C1102" s="242" t="s">
        <v>655</v>
      </c>
      <c r="D1102" s="244">
        <v>17.53</v>
      </c>
    </row>
    <row r="1103" spans="1:4" x14ac:dyDescent="0.25">
      <c r="A1103" s="243">
        <v>96244</v>
      </c>
      <c r="B1103" s="242" t="s">
        <v>1216</v>
      </c>
      <c r="C1103" s="242" t="s">
        <v>655</v>
      </c>
      <c r="D1103" s="244">
        <v>13.85</v>
      </c>
    </row>
    <row r="1104" spans="1:4" x14ac:dyDescent="0.25">
      <c r="A1104" s="243">
        <v>96298</v>
      </c>
      <c r="B1104" s="242" t="s">
        <v>1217</v>
      </c>
      <c r="C1104" s="242" t="s">
        <v>655</v>
      </c>
      <c r="D1104" s="244">
        <v>46.93</v>
      </c>
    </row>
    <row r="1105" spans="1:4" x14ac:dyDescent="0.25">
      <c r="A1105" s="243">
        <v>96299</v>
      </c>
      <c r="B1105" s="242" t="s">
        <v>1218</v>
      </c>
      <c r="C1105" s="242" t="s">
        <v>655</v>
      </c>
      <c r="D1105" s="244">
        <v>6.51</v>
      </c>
    </row>
    <row r="1106" spans="1:4" x14ac:dyDescent="0.25">
      <c r="A1106" s="243">
        <v>96300</v>
      </c>
      <c r="B1106" s="242" t="s">
        <v>1219</v>
      </c>
      <c r="C1106" s="242" t="s">
        <v>655</v>
      </c>
      <c r="D1106" s="244">
        <v>58.73</v>
      </c>
    </row>
    <row r="1107" spans="1:4" x14ac:dyDescent="0.25">
      <c r="A1107" s="243">
        <v>96301</v>
      </c>
      <c r="B1107" s="242" t="s">
        <v>1220</v>
      </c>
      <c r="C1107" s="242" t="s">
        <v>655</v>
      </c>
      <c r="D1107" s="244">
        <v>39.07</v>
      </c>
    </row>
    <row r="1108" spans="1:4" x14ac:dyDescent="0.25">
      <c r="A1108" s="243">
        <v>96457</v>
      </c>
      <c r="B1108" s="242" t="s">
        <v>1221</v>
      </c>
      <c r="C1108" s="242" t="s">
        <v>655</v>
      </c>
      <c r="D1108" s="244">
        <v>50.78</v>
      </c>
    </row>
    <row r="1109" spans="1:4" x14ac:dyDescent="0.25">
      <c r="A1109" s="243">
        <v>96458</v>
      </c>
      <c r="B1109" s="242" t="s">
        <v>1222</v>
      </c>
      <c r="C1109" s="242" t="s">
        <v>655</v>
      </c>
      <c r="D1109" s="244">
        <v>39.97</v>
      </c>
    </row>
    <row r="1110" spans="1:4" x14ac:dyDescent="0.25">
      <c r="A1110" s="243">
        <v>96459</v>
      </c>
      <c r="B1110" s="242" t="s">
        <v>1223</v>
      </c>
      <c r="C1110" s="242" t="s">
        <v>655</v>
      </c>
      <c r="D1110" s="244">
        <v>4.43</v>
      </c>
    </row>
    <row r="1111" spans="1:4" x14ac:dyDescent="0.25">
      <c r="A1111" s="243">
        <v>96460</v>
      </c>
      <c r="B1111" s="242" t="s">
        <v>1224</v>
      </c>
      <c r="C1111" s="242" t="s">
        <v>655</v>
      </c>
      <c r="D1111" s="244">
        <v>31.94</v>
      </c>
    </row>
    <row r="1112" spans="1:4" x14ac:dyDescent="0.25">
      <c r="A1112" s="243">
        <v>98760</v>
      </c>
      <c r="B1112" s="242" t="s">
        <v>1225</v>
      </c>
      <c r="C1112" s="242" t="s">
        <v>655</v>
      </c>
      <c r="D1112" s="244">
        <v>0.13</v>
      </c>
    </row>
    <row r="1113" spans="1:4" x14ac:dyDescent="0.25">
      <c r="A1113" s="243">
        <v>98761</v>
      </c>
      <c r="B1113" s="242" t="s">
        <v>1226</v>
      </c>
      <c r="C1113" s="242" t="s">
        <v>655</v>
      </c>
      <c r="D1113" s="244">
        <v>0.03</v>
      </c>
    </row>
    <row r="1114" spans="1:4" x14ac:dyDescent="0.25">
      <c r="A1114" s="243">
        <v>98762</v>
      </c>
      <c r="B1114" s="242" t="s">
        <v>1227</v>
      </c>
      <c r="C1114" s="242" t="s">
        <v>655</v>
      </c>
      <c r="D1114" s="244">
        <v>0.17</v>
      </c>
    </row>
    <row r="1115" spans="1:4" x14ac:dyDescent="0.25">
      <c r="A1115" s="243">
        <v>98763</v>
      </c>
      <c r="B1115" s="242" t="s">
        <v>1228</v>
      </c>
      <c r="C1115" s="242" t="s">
        <v>655</v>
      </c>
      <c r="D1115" s="244">
        <v>3.76</v>
      </c>
    </row>
    <row r="1116" spans="1:4" x14ac:dyDescent="0.25">
      <c r="A1116" s="243">
        <v>99829</v>
      </c>
      <c r="B1116" s="242" t="s">
        <v>5322</v>
      </c>
      <c r="C1116" s="242" t="s">
        <v>655</v>
      </c>
      <c r="D1116" s="244">
        <v>0.17</v>
      </c>
    </row>
    <row r="1117" spans="1:4" x14ac:dyDescent="0.25">
      <c r="A1117" s="243">
        <v>99830</v>
      </c>
      <c r="B1117" s="242" t="s">
        <v>5323</v>
      </c>
      <c r="C1117" s="242" t="s">
        <v>655</v>
      </c>
      <c r="D1117" s="244">
        <v>0.02</v>
      </c>
    </row>
    <row r="1118" spans="1:4" x14ac:dyDescent="0.25">
      <c r="A1118" s="243">
        <v>99831</v>
      </c>
      <c r="B1118" s="242" t="s">
        <v>5324</v>
      </c>
      <c r="C1118" s="242" t="s">
        <v>655</v>
      </c>
      <c r="D1118" s="244">
        <v>0.25</v>
      </c>
    </row>
    <row r="1119" spans="1:4" x14ac:dyDescent="0.25">
      <c r="A1119" s="243">
        <v>99832</v>
      </c>
      <c r="B1119" s="242" t="s">
        <v>5325</v>
      </c>
      <c r="C1119" s="242" t="s">
        <v>655</v>
      </c>
      <c r="D1119" s="244">
        <v>0.97</v>
      </c>
    </row>
    <row r="1120" spans="1:4" x14ac:dyDescent="0.25">
      <c r="A1120" s="243">
        <v>100637</v>
      </c>
      <c r="B1120" s="242" t="s">
        <v>10435</v>
      </c>
      <c r="C1120" s="242" t="s">
        <v>655</v>
      </c>
      <c r="D1120" s="244">
        <v>88.43</v>
      </c>
    </row>
    <row r="1121" spans="1:4" x14ac:dyDescent="0.25">
      <c r="A1121" s="243">
        <v>100638</v>
      </c>
      <c r="B1121" s="242" t="s">
        <v>10436</v>
      </c>
      <c r="C1121" s="242" t="s">
        <v>655</v>
      </c>
      <c r="D1121" s="244">
        <v>15.91</v>
      </c>
    </row>
    <row r="1122" spans="1:4" x14ac:dyDescent="0.25">
      <c r="A1122" s="243">
        <v>100639</v>
      </c>
      <c r="B1122" s="242" t="s">
        <v>10437</v>
      </c>
      <c r="C1122" s="242" t="s">
        <v>655</v>
      </c>
      <c r="D1122" s="244">
        <v>142.16</v>
      </c>
    </row>
    <row r="1123" spans="1:4" x14ac:dyDescent="0.25">
      <c r="A1123" s="243">
        <v>100640</v>
      </c>
      <c r="B1123" s="242" t="s">
        <v>10438</v>
      </c>
      <c r="C1123" s="242" t="s">
        <v>655</v>
      </c>
      <c r="D1123" s="244">
        <v>195.16</v>
      </c>
    </row>
    <row r="1124" spans="1:4" x14ac:dyDescent="0.25">
      <c r="A1124" s="243">
        <v>100643</v>
      </c>
      <c r="B1124" s="242" t="s">
        <v>10439</v>
      </c>
      <c r="C1124" s="242" t="s">
        <v>655</v>
      </c>
      <c r="D1124" s="244">
        <v>232.85</v>
      </c>
    </row>
    <row r="1125" spans="1:4" x14ac:dyDescent="0.25">
      <c r="A1125" s="243">
        <v>100644</v>
      </c>
      <c r="B1125" s="242" t="s">
        <v>10440</v>
      </c>
      <c r="C1125" s="242" t="s">
        <v>655</v>
      </c>
      <c r="D1125" s="244">
        <v>41.91</v>
      </c>
    </row>
    <row r="1126" spans="1:4" x14ac:dyDescent="0.25">
      <c r="A1126" s="243">
        <v>100645</v>
      </c>
      <c r="B1126" s="242" t="s">
        <v>10441</v>
      </c>
      <c r="C1126" s="242" t="s">
        <v>655</v>
      </c>
      <c r="D1126" s="244">
        <v>374.32</v>
      </c>
    </row>
    <row r="1127" spans="1:4" x14ac:dyDescent="0.25">
      <c r="A1127" s="243">
        <v>100646</v>
      </c>
      <c r="B1127" s="242" t="s">
        <v>10442</v>
      </c>
      <c r="C1127" s="242" t="s">
        <v>655</v>
      </c>
      <c r="D1127" s="244">
        <v>278.8</v>
      </c>
    </row>
    <row r="1128" spans="1:4" x14ac:dyDescent="0.25">
      <c r="A1128" s="243">
        <v>102270</v>
      </c>
      <c r="B1128" s="242" t="s">
        <v>10443</v>
      </c>
      <c r="C1128" s="242" t="s">
        <v>655</v>
      </c>
      <c r="D1128" s="244">
        <v>0.81</v>
      </c>
    </row>
    <row r="1129" spans="1:4" x14ac:dyDescent="0.25">
      <c r="A1129" s="243">
        <v>102271</v>
      </c>
      <c r="B1129" s="242" t="s">
        <v>10444</v>
      </c>
      <c r="C1129" s="242" t="s">
        <v>655</v>
      </c>
      <c r="D1129" s="244">
        <v>0.23</v>
      </c>
    </row>
    <row r="1130" spans="1:4" x14ac:dyDescent="0.25">
      <c r="A1130" s="243">
        <v>102272</v>
      </c>
      <c r="B1130" s="242" t="s">
        <v>10445</v>
      </c>
      <c r="C1130" s="242" t="s">
        <v>655</v>
      </c>
      <c r="D1130" s="244">
        <v>0.53</v>
      </c>
    </row>
    <row r="1131" spans="1:4" x14ac:dyDescent="0.25">
      <c r="A1131" s="243">
        <v>102273</v>
      </c>
      <c r="B1131" s="242" t="s">
        <v>10446</v>
      </c>
      <c r="C1131" s="242" t="s">
        <v>655</v>
      </c>
      <c r="D1131" s="244">
        <v>1.39</v>
      </c>
    </row>
    <row r="1132" spans="1:4" x14ac:dyDescent="0.25">
      <c r="A1132" s="243">
        <v>92259</v>
      </c>
      <c r="B1132" s="242" t="s">
        <v>10447</v>
      </c>
      <c r="C1132" s="242" t="s">
        <v>239</v>
      </c>
      <c r="D1132" s="244">
        <v>271.73</v>
      </c>
    </row>
    <row r="1133" spans="1:4" x14ac:dyDescent="0.25">
      <c r="A1133" s="243">
        <v>92260</v>
      </c>
      <c r="B1133" s="242" t="s">
        <v>10448</v>
      </c>
      <c r="C1133" s="242" t="s">
        <v>239</v>
      </c>
      <c r="D1133" s="244">
        <v>313.39</v>
      </c>
    </row>
    <row r="1134" spans="1:4" x14ac:dyDescent="0.25">
      <c r="A1134" s="243">
        <v>92261</v>
      </c>
      <c r="B1134" s="242" t="s">
        <v>10449</v>
      </c>
      <c r="C1134" s="242" t="s">
        <v>239</v>
      </c>
      <c r="D1134" s="244">
        <v>353.78</v>
      </c>
    </row>
    <row r="1135" spans="1:4" x14ac:dyDescent="0.25">
      <c r="A1135" s="243">
        <v>92262</v>
      </c>
      <c r="B1135" s="242" t="s">
        <v>10450</v>
      </c>
      <c r="C1135" s="242" t="s">
        <v>239</v>
      </c>
      <c r="D1135" s="244">
        <v>418.8</v>
      </c>
    </row>
    <row r="1136" spans="1:4" x14ac:dyDescent="0.25">
      <c r="A1136" s="243">
        <v>92539</v>
      </c>
      <c r="B1136" s="242" t="s">
        <v>10451</v>
      </c>
      <c r="C1136" s="242" t="s">
        <v>337</v>
      </c>
      <c r="D1136" s="244">
        <v>40.06</v>
      </c>
    </row>
    <row r="1137" spans="1:4" x14ac:dyDescent="0.25">
      <c r="A1137" s="243">
        <v>92540</v>
      </c>
      <c r="B1137" s="242" t="s">
        <v>10452</v>
      </c>
      <c r="C1137" s="242" t="s">
        <v>337</v>
      </c>
      <c r="D1137" s="244">
        <v>46.2</v>
      </c>
    </row>
    <row r="1138" spans="1:4" x14ac:dyDescent="0.25">
      <c r="A1138" s="243">
        <v>92541</v>
      </c>
      <c r="B1138" s="242" t="s">
        <v>10453</v>
      </c>
      <c r="C1138" s="242" t="s">
        <v>337</v>
      </c>
      <c r="D1138" s="244">
        <v>42.95</v>
      </c>
    </row>
    <row r="1139" spans="1:4" x14ac:dyDescent="0.25">
      <c r="A1139" s="243">
        <v>92542</v>
      </c>
      <c r="B1139" s="242" t="s">
        <v>10454</v>
      </c>
      <c r="C1139" s="242" t="s">
        <v>337</v>
      </c>
      <c r="D1139" s="244">
        <v>52.93</v>
      </c>
    </row>
    <row r="1140" spans="1:4" x14ac:dyDescent="0.25">
      <c r="A1140" s="243">
        <v>92543</v>
      </c>
      <c r="B1140" s="242" t="s">
        <v>10455</v>
      </c>
      <c r="C1140" s="242" t="s">
        <v>337</v>
      </c>
      <c r="D1140" s="244">
        <v>11.66</v>
      </c>
    </row>
    <row r="1141" spans="1:4" x14ac:dyDescent="0.25">
      <c r="A1141" s="243">
        <v>92544</v>
      </c>
      <c r="B1141" s="242" t="s">
        <v>10456</v>
      </c>
      <c r="C1141" s="242" t="s">
        <v>337</v>
      </c>
      <c r="D1141" s="244">
        <v>9.26</v>
      </c>
    </row>
    <row r="1142" spans="1:4" x14ac:dyDescent="0.25">
      <c r="A1142" s="243">
        <v>92545</v>
      </c>
      <c r="B1142" s="242" t="s">
        <v>10457</v>
      </c>
      <c r="C1142" s="242" t="s">
        <v>239</v>
      </c>
      <c r="D1142" s="244">
        <v>589.74</v>
      </c>
    </row>
    <row r="1143" spans="1:4" x14ac:dyDescent="0.25">
      <c r="A1143" s="243">
        <v>92546</v>
      </c>
      <c r="B1143" s="242" t="s">
        <v>10458</v>
      </c>
      <c r="C1143" s="242" t="s">
        <v>239</v>
      </c>
      <c r="D1143" s="244">
        <v>721.49</v>
      </c>
    </row>
    <row r="1144" spans="1:4" x14ac:dyDescent="0.25">
      <c r="A1144" s="243">
        <v>92547</v>
      </c>
      <c r="B1144" s="242" t="s">
        <v>10459</v>
      </c>
      <c r="C1144" s="242" t="s">
        <v>239</v>
      </c>
      <c r="D1144" s="244">
        <v>756.05</v>
      </c>
    </row>
    <row r="1145" spans="1:4" x14ac:dyDescent="0.25">
      <c r="A1145" s="243">
        <v>92548</v>
      </c>
      <c r="B1145" s="242" t="s">
        <v>10460</v>
      </c>
      <c r="C1145" s="242" t="s">
        <v>239</v>
      </c>
      <c r="D1145" s="244">
        <v>838.61</v>
      </c>
    </row>
    <row r="1146" spans="1:4" x14ac:dyDescent="0.25">
      <c r="A1146" s="243">
        <v>92549</v>
      </c>
      <c r="B1146" s="242" t="s">
        <v>10461</v>
      </c>
      <c r="C1146" s="242" t="s">
        <v>239</v>
      </c>
      <c r="D1146" s="245">
        <v>1056.3599999999999</v>
      </c>
    </row>
    <row r="1147" spans="1:4" x14ac:dyDescent="0.25">
      <c r="A1147" s="243">
        <v>92550</v>
      </c>
      <c r="B1147" s="242" t="s">
        <v>10462</v>
      </c>
      <c r="C1147" s="242" t="s">
        <v>239</v>
      </c>
      <c r="D1147" s="245">
        <v>1321.8</v>
      </c>
    </row>
    <row r="1148" spans="1:4" x14ac:dyDescent="0.25">
      <c r="A1148" s="243">
        <v>92551</v>
      </c>
      <c r="B1148" s="242" t="s">
        <v>10463</v>
      </c>
      <c r="C1148" s="242" t="s">
        <v>239</v>
      </c>
      <c r="D1148" s="245">
        <v>1365.82</v>
      </c>
    </row>
    <row r="1149" spans="1:4" x14ac:dyDescent="0.25">
      <c r="A1149" s="243">
        <v>92552</v>
      </c>
      <c r="B1149" s="242" t="s">
        <v>10464</v>
      </c>
      <c r="C1149" s="242" t="s">
        <v>239</v>
      </c>
      <c r="D1149" s="245">
        <v>1481.2</v>
      </c>
    </row>
    <row r="1150" spans="1:4" x14ac:dyDescent="0.25">
      <c r="A1150" s="243">
        <v>92553</v>
      </c>
      <c r="B1150" s="242" t="s">
        <v>10465</v>
      </c>
      <c r="C1150" s="242" t="s">
        <v>239</v>
      </c>
      <c r="D1150" s="245">
        <v>1705.55</v>
      </c>
    </row>
    <row r="1151" spans="1:4" x14ac:dyDescent="0.25">
      <c r="A1151" s="243">
        <v>92554</v>
      </c>
      <c r="B1151" s="242" t="s">
        <v>10466</v>
      </c>
      <c r="C1151" s="242" t="s">
        <v>239</v>
      </c>
      <c r="D1151" s="245">
        <v>1755.87</v>
      </c>
    </row>
    <row r="1152" spans="1:4" x14ac:dyDescent="0.25">
      <c r="A1152" s="243">
        <v>92555</v>
      </c>
      <c r="B1152" s="242" t="s">
        <v>10467</v>
      </c>
      <c r="C1152" s="242" t="s">
        <v>239</v>
      </c>
      <c r="D1152" s="244">
        <v>583.4</v>
      </c>
    </row>
    <row r="1153" spans="1:4" x14ac:dyDescent="0.25">
      <c r="A1153" s="243">
        <v>92556</v>
      </c>
      <c r="B1153" s="242" t="s">
        <v>10468</v>
      </c>
      <c r="C1153" s="242" t="s">
        <v>239</v>
      </c>
      <c r="D1153" s="244">
        <v>710.38</v>
      </c>
    </row>
    <row r="1154" spans="1:4" x14ac:dyDescent="0.25">
      <c r="A1154" s="243">
        <v>92557</v>
      </c>
      <c r="B1154" s="242" t="s">
        <v>10469</v>
      </c>
      <c r="C1154" s="242" t="s">
        <v>239</v>
      </c>
      <c r="D1154" s="244">
        <v>744.93</v>
      </c>
    </row>
    <row r="1155" spans="1:4" x14ac:dyDescent="0.25">
      <c r="A1155" s="243">
        <v>92558</v>
      </c>
      <c r="B1155" s="242" t="s">
        <v>10470</v>
      </c>
      <c r="C1155" s="242" t="s">
        <v>239</v>
      </c>
      <c r="D1155" s="244">
        <v>832.26</v>
      </c>
    </row>
    <row r="1156" spans="1:4" x14ac:dyDescent="0.25">
      <c r="A1156" s="243">
        <v>92559</v>
      </c>
      <c r="B1156" s="242" t="s">
        <v>10471</v>
      </c>
      <c r="C1156" s="242" t="s">
        <v>239</v>
      </c>
      <c r="D1156" s="245">
        <v>1044.55</v>
      </c>
    </row>
    <row r="1157" spans="1:4" x14ac:dyDescent="0.25">
      <c r="A1157" s="243">
        <v>92560</v>
      </c>
      <c r="B1157" s="242" t="s">
        <v>10472</v>
      </c>
      <c r="C1157" s="242" t="s">
        <v>239</v>
      </c>
      <c r="D1157" s="245">
        <v>1305.72</v>
      </c>
    </row>
    <row r="1158" spans="1:4" x14ac:dyDescent="0.25">
      <c r="A1158" s="243">
        <v>92561</v>
      </c>
      <c r="B1158" s="242" t="s">
        <v>10473</v>
      </c>
      <c r="C1158" s="242" t="s">
        <v>239</v>
      </c>
      <c r="D1158" s="245">
        <v>1350.17</v>
      </c>
    </row>
    <row r="1159" spans="1:4" x14ac:dyDescent="0.25">
      <c r="A1159" s="243">
        <v>92562</v>
      </c>
      <c r="B1159" s="242" t="s">
        <v>10474</v>
      </c>
      <c r="C1159" s="242" t="s">
        <v>239</v>
      </c>
      <c r="D1159" s="245">
        <v>1454.44</v>
      </c>
    </row>
    <row r="1160" spans="1:4" x14ac:dyDescent="0.25">
      <c r="A1160" s="243">
        <v>92563</v>
      </c>
      <c r="B1160" s="242" t="s">
        <v>10475</v>
      </c>
      <c r="C1160" s="242" t="s">
        <v>239</v>
      </c>
      <c r="D1160" s="245">
        <v>1674.27</v>
      </c>
    </row>
    <row r="1161" spans="1:4" x14ac:dyDescent="0.25">
      <c r="A1161" s="243">
        <v>92564</v>
      </c>
      <c r="B1161" s="242" t="s">
        <v>10476</v>
      </c>
      <c r="C1161" s="242" t="s">
        <v>239</v>
      </c>
      <c r="D1161" s="245">
        <v>1717.56</v>
      </c>
    </row>
    <row r="1162" spans="1:4" x14ac:dyDescent="0.25">
      <c r="A1162" s="243">
        <v>92565</v>
      </c>
      <c r="B1162" s="242" t="s">
        <v>1229</v>
      </c>
      <c r="C1162" s="242" t="s">
        <v>337</v>
      </c>
      <c r="D1162" s="244">
        <v>21.66</v>
      </c>
    </row>
    <row r="1163" spans="1:4" x14ac:dyDescent="0.25">
      <c r="A1163" s="243">
        <v>92566</v>
      </c>
      <c r="B1163" s="242" t="s">
        <v>1230</v>
      </c>
      <c r="C1163" s="242" t="s">
        <v>337</v>
      </c>
      <c r="D1163" s="244">
        <v>12.51</v>
      </c>
    </row>
    <row r="1164" spans="1:4" x14ac:dyDescent="0.25">
      <c r="A1164" s="243">
        <v>92567</v>
      </c>
      <c r="B1164" s="242" t="s">
        <v>1231</v>
      </c>
      <c r="C1164" s="242" t="s">
        <v>337</v>
      </c>
      <c r="D1164" s="244">
        <v>19.18</v>
      </c>
    </row>
    <row r="1165" spans="1:4" x14ac:dyDescent="0.25">
      <c r="A1165" s="243">
        <v>100379</v>
      </c>
      <c r="B1165" s="242" t="s">
        <v>10477</v>
      </c>
      <c r="C1165" s="242" t="s">
        <v>337</v>
      </c>
      <c r="D1165" s="244">
        <v>21.66</v>
      </c>
    </row>
    <row r="1166" spans="1:4" x14ac:dyDescent="0.25">
      <c r="A1166" s="243">
        <v>100380</v>
      </c>
      <c r="B1166" s="242" t="s">
        <v>10478</v>
      </c>
      <c r="C1166" s="242" t="s">
        <v>337</v>
      </c>
      <c r="D1166" s="244">
        <v>28.97</v>
      </c>
    </row>
    <row r="1167" spans="1:4" x14ac:dyDescent="0.25">
      <c r="A1167" s="243">
        <v>100381</v>
      </c>
      <c r="B1167" s="242" t="s">
        <v>10479</v>
      </c>
      <c r="C1167" s="242" t="s">
        <v>337</v>
      </c>
      <c r="D1167" s="244">
        <v>32.619999999999997</v>
      </c>
    </row>
    <row r="1168" spans="1:4" x14ac:dyDescent="0.25">
      <c r="A1168" s="243">
        <v>100383</v>
      </c>
      <c r="B1168" s="242" t="s">
        <v>10480</v>
      </c>
      <c r="C1168" s="242" t="s">
        <v>337</v>
      </c>
      <c r="D1168" s="244">
        <v>13.71</v>
      </c>
    </row>
    <row r="1169" spans="1:4" x14ac:dyDescent="0.25">
      <c r="A1169" s="243">
        <v>100384</v>
      </c>
      <c r="B1169" s="242" t="s">
        <v>10481</v>
      </c>
      <c r="C1169" s="242" t="s">
        <v>337</v>
      </c>
      <c r="D1169" s="244">
        <v>14.46</v>
      </c>
    </row>
    <row r="1170" spans="1:4" x14ac:dyDescent="0.25">
      <c r="A1170" s="243">
        <v>100385</v>
      </c>
      <c r="B1170" s="242" t="s">
        <v>10482</v>
      </c>
      <c r="C1170" s="242" t="s">
        <v>337</v>
      </c>
      <c r="D1170" s="244">
        <v>19.18</v>
      </c>
    </row>
    <row r="1171" spans="1:4" x14ac:dyDescent="0.25">
      <c r="A1171" s="243">
        <v>100386</v>
      </c>
      <c r="B1171" s="242" t="s">
        <v>10483</v>
      </c>
      <c r="C1171" s="242" t="s">
        <v>337</v>
      </c>
      <c r="D1171" s="244">
        <v>24.8</v>
      </c>
    </row>
    <row r="1172" spans="1:4" x14ac:dyDescent="0.25">
      <c r="A1172" s="243">
        <v>100387</v>
      </c>
      <c r="B1172" s="242" t="s">
        <v>10484</v>
      </c>
      <c r="C1172" s="242" t="s">
        <v>337</v>
      </c>
      <c r="D1172" s="244">
        <v>29.85</v>
      </c>
    </row>
    <row r="1173" spans="1:4" x14ac:dyDescent="0.25">
      <c r="A1173" s="243">
        <v>100388</v>
      </c>
      <c r="B1173" s="242" t="s">
        <v>10485</v>
      </c>
      <c r="C1173" s="242" t="s">
        <v>337</v>
      </c>
      <c r="D1173" s="244">
        <v>10.96</v>
      </c>
    </row>
    <row r="1174" spans="1:4" x14ac:dyDescent="0.25">
      <c r="A1174" s="243">
        <v>100389</v>
      </c>
      <c r="B1174" s="242" t="s">
        <v>10486</v>
      </c>
      <c r="C1174" s="242" t="s">
        <v>337</v>
      </c>
      <c r="D1174" s="244">
        <v>10.37</v>
      </c>
    </row>
    <row r="1175" spans="1:4" x14ac:dyDescent="0.25">
      <c r="A1175" s="243">
        <v>100390</v>
      </c>
      <c r="B1175" s="242" t="s">
        <v>10487</v>
      </c>
      <c r="C1175" s="242" t="s">
        <v>337</v>
      </c>
      <c r="D1175" s="244">
        <v>13.42</v>
      </c>
    </row>
    <row r="1176" spans="1:4" x14ac:dyDescent="0.25">
      <c r="A1176" s="243">
        <v>100391</v>
      </c>
      <c r="B1176" s="242" t="s">
        <v>10488</v>
      </c>
      <c r="C1176" s="242" t="s">
        <v>337</v>
      </c>
      <c r="D1176" s="244">
        <v>12.07</v>
      </c>
    </row>
    <row r="1177" spans="1:4" x14ac:dyDescent="0.25">
      <c r="A1177" s="243">
        <v>100392</v>
      </c>
      <c r="B1177" s="242" t="s">
        <v>10489</v>
      </c>
      <c r="C1177" s="242" t="s">
        <v>337</v>
      </c>
      <c r="D1177" s="244">
        <v>8.67</v>
      </c>
    </row>
    <row r="1178" spans="1:4" x14ac:dyDescent="0.25">
      <c r="A1178" s="243">
        <v>100393</v>
      </c>
      <c r="B1178" s="242" t="s">
        <v>10490</v>
      </c>
      <c r="C1178" s="242" t="s">
        <v>337</v>
      </c>
      <c r="D1178" s="244">
        <v>11.89</v>
      </c>
    </row>
    <row r="1179" spans="1:4" x14ac:dyDescent="0.25">
      <c r="A1179" s="243">
        <v>100394</v>
      </c>
      <c r="B1179" s="242" t="s">
        <v>10491</v>
      </c>
      <c r="C1179" s="242" t="s">
        <v>337</v>
      </c>
      <c r="D1179" s="244">
        <v>10.6</v>
      </c>
    </row>
    <row r="1180" spans="1:4" x14ac:dyDescent="0.25">
      <c r="A1180" s="243">
        <v>100395</v>
      </c>
      <c r="B1180" s="242" t="s">
        <v>10492</v>
      </c>
      <c r="C1180" s="242" t="s">
        <v>337</v>
      </c>
      <c r="D1180" s="244">
        <v>14.33</v>
      </c>
    </row>
    <row r="1181" spans="1:4" x14ac:dyDescent="0.25">
      <c r="A1181" s="243">
        <v>94189</v>
      </c>
      <c r="B1181" s="242" t="s">
        <v>10493</v>
      </c>
      <c r="C1181" s="242" t="s">
        <v>337</v>
      </c>
      <c r="D1181" s="244">
        <v>29.93</v>
      </c>
    </row>
    <row r="1182" spans="1:4" x14ac:dyDescent="0.25">
      <c r="A1182" s="243">
        <v>94192</v>
      </c>
      <c r="B1182" s="242" t="s">
        <v>10494</v>
      </c>
      <c r="C1182" s="242" t="s">
        <v>337</v>
      </c>
      <c r="D1182" s="244">
        <v>31.7</v>
      </c>
    </row>
    <row r="1183" spans="1:4" x14ac:dyDescent="0.25">
      <c r="A1183" s="243">
        <v>94195</v>
      </c>
      <c r="B1183" s="242" t="s">
        <v>10495</v>
      </c>
      <c r="C1183" s="242" t="s">
        <v>337</v>
      </c>
      <c r="D1183" s="244">
        <v>35.64</v>
      </c>
    </row>
    <row r="1184" spans="1:4" x14ac:dyDescent="0.25">
      <c r="A1184" s="243">
        <v>94198</v>
      </c>
      <c r="B1184" s="242" t="s">
        <v>10496</v>
      </c>
      <c r="C1184" s="242" t="s">
        <v>337</v>
      </c>
      <c r="D1184" s="244">
        <v>37.979999999999997</v>
      </c>
    </row>
    <row r="1185" spans="1:4" x14ac:dyDescent="0.25">
      <c r="A1185" s="243">
        <v>94201</v>
      </c>
      <c r="B1185" s="242" t="s">
        <v>10497</v>
      </c>
      <c r="C1185" s="242" t="s">
        <v>337</v>
      </c>
      <c r="D1185" s="244">
        <v>50.25</v>
      </c>
    </row>
    <row r="1186" spans="1:4" x14ac:dyDescent="0.25">
      <c r="A1186" s="243">
        <v>94204</v>
      </c>
      <c r="B1186" s="242" t="s">
        <v>10498</v>
      </c>
      <c r="C1186" s="242" t="s">
        <v>337</v>
      </c>
      <c r="D1186" s="244">
        <v>54.22</v>
      </c>
    </row>
    <row r="1187" spans="1:4" x14ac:dyDescent="0.25">
      <c r="A1187" s="243">
        <v>94224</v>
      </c>
      <c r="B1187" s="242" t="s">
        <v>10499</v>
      </c>
      <c r="C1187" s="242" t="s">
        <v>187</v>
      </c>
      <c r="D1187" s="244">
        <v>17.809999999999999</v>
      </c>
    </row>
    <row r="1188" spans="1:4" x14ac:dyDescent="0.25">
      <c r="A1188" s="243">
        <v>94225</v>
      </c>
      <c r="B1188" s="242" t="s">
        <v>10500</v>
      </c>
      <c r="C1188" s="242" t="s">
        <v>337</v>
      </c>
      <c r="D1188" s="244">
        <v>31.83</v>
      </c>
    </row>
    <row r="1189" spans="1:4" x14ac:dyDescent="0.25">
      <c r="A1189" s="243">
        <v>94226</v>
      </c>
      <c r="B1189" s="242" t="s">
        <v>10501</v>
      </c>
      <c r="C1189" s="242" t="s">
        <v>337</v>
      </c>
      <c r="D1189" s="244">
        <v>17.68</v>
      </c>
    </row>
    <row r="1190" spans="1:4" x14ac:dyDescent="0.25">
      <c r="A1190" s="243">
        <v>94232</v>
      </c>
      <c r="B1190" s="242" t="s">
        <v>10502</v>
      </c>
      <c r="C1190" s="242" t="s">
        <v>239</v>
      </c>
      <c r="D1190" s="244">
        <v>2.04</v>
      </c>
    </row>
    <row r="1191" spans="1:4" x14ac:dyDescent="0.25">
      <c r="A1191" s="243">
        <v>94440</v>
      </c>
      <c r="B1191" s="242" t="s">
        <v>10503</v>
      </c>
      <c r="C1191" s="242" t="s">
        <v>337</v>
      </c>
      <c r="D1191" s="244">
        <v>35.64</v>
      </c>
    </row>
    <row r="1192" spans="1:4" x14ac:dyDescent="0.25">
      <c r="A1192" s="243">
        <v>94441</v>
      </c>
      <c r="B1192" s="242" t="s">
        <v>10504</v>
      </c>
      <c r="C1192" s="242" t="s">
        <v>337</v>
      </c>
      <c r="D1192" s="244">
        <v>37.979999999999997</v>
      </c>
    </row>
    <row r="1193" spans="1:4" x14ac:dyDescent="0.25">
      <c r="A1193" s="243">
        <v>94442</v>
      </c>
      <c r="B1193" s="242" t="s">
        <v>10505</v>
      </c>
      <c r="C1193" s="242" t="s">
        <v>337</v>
      </c>
      <c r="D1193" s="244">
        <v>35.64</v>
      </c>
    </row>
    <row r="1194" spans="1:4" x14ac:dyDescent="0.25">
      <c r="A1194" s="243">
        <v>94443</v>
      </c>
      <c r="B1194" s="242" t="s">
        <v>10506</v>
      </c>
      <c r="C1194" s="242" t="s">
        <v>337</v>
      </c>
      <c r="D1194" s="244">
        <v>37.979999999999997</v>
      </c>
    </row>
    <row r="1195" spans="1:4" x14ac:dyDescent="0.25">
      <c r="A1195" s="243">
        <v>94445</v>
      </c>
      <c r="B1195" s="242" t="s">
        <v>10507</v>
      </c>
      <c r="C1195" s="242" t="s">
        <v>337</v>
      </c>
      <c r="D1195" s="244">
        <v>50.25</v>
      </c>
    </row>
    <row r="1196" spans="1:4" x14ac:dyDescent="0.25">
      <c r="A1196" s="243">
        <v>94446</v>
      </c>
      <c r="B1196" s="242" t="s">
        <v>10508</v>
      </c>
      <c r="C1196" s="242" t="s">
        <v>337</v>
      </c>
      <c r="D1196" s="244">
        <v>54.22</v>
      </c>
    </row>
    <row r="1197" spans="1:4" x14ac:dyDescent="0.25">
      <c r="A1197" s="243">
        <v>94447</v>
      </c>
      <c r="B1197" s="242" t="s">
        <v>10509</v>
      </c>
      <c r="C1197" s="242" t="s">
        <v>337</v>
      </c>
      <c r="D1197" s="244">
        <v>50.25</v>
      </c>
    </row>
    <row r="1198" spans="1:4" x14ac:dyDescent="0.25">
      <c r="A1198" s="243">
        <v>94448</v>
      </c>
      <c r="B1198" s="242" t="s">
        <v>10510</v>
      </c>
      <c r="C1198" s="242" t="s">
        <v>337</v>
      </c>
      <c r="D1198" s="244">
        <v>54.22</v>
      </c>
    </row>
    <row r="1199" spans="1:4" x14ac:dyDescent="0.25">
      <c r="A1199" s="243">
        <v>94207</v>
      </c>
      <c r="B1199" s="242" t="s">
        <v>10511</v>
      </c>
      <c r="C1199" s="242" t="s">
        <v>337</v>
      </c>
      <c r="D1199" s="244">
        <v>46.92</v>
      </c>
    </row>
    <row r="1200" spans="1:4" x14ac:dyDescent="0.25">
      <c r="A1200" s="243">
        <v>94210</v>
      </c>
      <c r="B1200" s="242" t="s">
        <v>10512</v>
      </c>
      <c r="C1200" s="242" t="s">
        <v>337</v>
      </c>
      <c r="D1200" s="244">
        <v>49.79</v>
      </c>
    </row>
    <row r="1201" spans="1:4" x14ac:dyDescent="0.25">
      <c r="A1201" s="243">
        <v>94218</v>
      </c>
      <c r="B1201" s="242" t="s">
        <v>13887</v>
      </c>
      <c r="C1201" s="242" t="s">
        <v>337</v>
      </c>
      <c r="D1201" s="244">
        <v>105.52</v>
      </c>
    </row>
    <row r="1202" spans="1:4" x14ac:dyDescent="0.25">
      <c r="A1202" s="243">
        <v>94213</v>
      </c>
      <c r="B1202" s="242" t="s">
        <v>10513</v>
      </c>
      <c r="C1202" s="242" t="s">
        <v>337</v>
      </c>
      <c r="D1202" s="244">
        <v>83.14</v>
      </c>
    </row>
    <row r="1203" spans="1:4" x14ac:dyDescent="0.25">
      <c r="A1203" s="243">
        <v>94216</v>
      </c>
      <c r="B1203" s="242" t="s">
        <v>10514</v>
      </c>
      <c r="C1203" s="242" t="s">
        <v>337</v>
      </c>
      <c r="D1203" s="244">
        <v>249.18</v>
      </c>
    </row>
    <row r="1204" spans="1:4" x14ac:dyDescent="0.25">
      <c r="A1204" s="243">
        <v>94219</v>
      </c>
      <c r="B1204" s="242" t="s">
        <v>10515</v>
      </c>
      <c r="C1204" s="242" t="s">
        <v>187</v>
      </c>
      <c r="D1204" s="244">
        <v>26.86</v>
      </c>
    </row>
    <row r="1205" spans="1:4" x14ac:dyDescent="0.25">
      <c r="A1205" s="243">
        <v>94220</v>
      </c>
      <c r="B1205" s="242" t="s">
        <v>10516</v>
      </c>
      <c r="C1205" s="242" t="s">
        <v>187</v>
      </c>
      <c r="D1205" s="244">
        <v>40.299999999999997</v>
      </c>
    </row>
    <row r="1206" spans="1:4" x14ac:dyDescent="0.25">
      <c r="A1206" s="243">
        <v>94221</v>
      </c>
      <c r="B1206" s="242" t="s">
        <v>10517</v>
      </c>
      <c r="C1206" s="242" t="s">
        <v>187</v>
      </c>
      <c r="D1206" s="244">
        <v>22.25</v>
      </c>
    </row>
    <row r="1207" spans="1:4" x14ac:dyDescent="0.25">
      <c r="A1207" s="243">
        <v>94222</v>
      </c>
      <c r="B1207" s="242" t="s">
        <v>10518</v>
      </c>
      <c r="C1207" s="242" t="s">
        <v>187</v>
      </c>
      <c r="D1207" s="244">
        <v>35.69</v>
      </c>
    </row>
    <row r="1208" spans="1:4" x14ac:dyDescent="0.25">
      <c r="A1208" s="243">
        <v>94223</v>
      </c>
      <c r="B1208" s="242" t="s">
        <v>10519</v>
      </c>
      <c r="C1208" s="242" t="s">
        <v>187</v>
      </c>
      <c r="D1208" s="244">
        <v>60.87</v>
      </c>
    </row>
    <row r="1209" spans="1:4" x14ac:dyDescent="0.25">
      <c r="A1209" s="243">
        <v>94451</v>
      </c>
      <c r="B1209" s="242" t="s">
        <v>10520</v>
      </c>
      <c r="C1209" s="242" t="s">
        <v>187</v>
      </c>
      <c r="D1209" s="244">
        <v>140.06</v>
      </c>
    </row>
    <row r="1210" spans="1:4" x14ac:dyDescent="0.25">
      <c r="A1210" s="243">
        <v>100325</v>
      </c>
      <c r="B1210" s="242" t="s">
        <v>10521</v>
      </c>
      <c r="C1210" s="242" t="s">
        <v>187</v>
      </c>
      <c r="D1210" s="244">
        <v>58.79</v>
      </c>
    </row>
    <row r="1211" spans="1:4" x14ac:dyDescent="0.25">
      <c r="A1211" s="243">
        <v>100327</v>
      </c>
      <c r="B1211" s="242" t="s">
        <v>10522</v>
      </c>
      <c r="C1211" s="242" t="s">
        <v>187</v>
      </c>
      <c r="D1211" s="244">
        <v>47.69</v>
      </c>
    </row>
    <row r="1212" spans="1:4" x14ac:dyDescent="0.25">
      <c r="A1212" s="243">
        <v>100328</v>
      </c>
      <c r="B1212" s="242" t="s">
        <v>10523</v>
      </c>
      <c r="C1212" s="242" t="s">
        <v>337</v>
      </c>
      <c r="D1212" s="244">
        <v>11.64</v>
      </c>
    </row>
    <row r="1213" spans="1:4" x14ac:dyDescent="0.25">
      <c r="A1213" s="243">
        <v>100329</v>
      </c>
      <c r="B1213" s="242" t="s">
        <v>10524</v>
      </c>
      <c r="C1213" s="242" t="s">
        <v>337</v>
      </c>
      <c r="D1213" s="244">
        <v>13.99</v>
      </c>
    </row>
    <row r="1214" spans="1:4" x14ac:dyDescent="0.25">
      <c r="A1214" s="243">
        <v>100330</v>
      </c>
      <c r="B1214" s="242" t="s">
        <v>10525</v>
      </c>
      <c r="C1214" s="242" t="s">
        <v>337</v>
      </c>
      <c r="D1214" s="244">
        <v>15.83</v>
      </c>
    </row>
    <row r="1215" spans="1:4" x14ac:dyDescent="0.25">
      <c r="A1215" s="243">
        <v>100331</v>
      </c>
      <c r="B1215" s="242" t="s">
        <v>10526</v>
      </c>
      <c r="C1215" s="242" t="s">
        <v>337</v>
      </c>
      <c r="D1215" s="244">
        <v>19.829999999999998</v>
      </c>
    </row>
    <row r="1216" spans="1:4" x14ac:dyDescent="0.25">
      <c r="A1216" s="243">
        <v>100434</v>
      </c>
      <c r="B1216" s="242" t="s">
        <v>10527</v>
      </c>
      <c r="C1216" s="242" t="s">
        <v>187</v>
      </c>
      <c r="D1216" s="244">
        <v>54.93</v>
      </c>
    </row>
    <row r="1217" spans="1:4" x14ac:dyDescent="0.25">
      <c r="A1217" s="243">
        <v>100435</v>
      </c>
      <c r="B1217" s="242" t="s">
        <v>10528</v>
      </c>
      <c r="C1217" s="242" t="s">
        <v>187</v>
      </c>
      <c r="D1217" s="244">
        <v>30.69</v>
      </c>
    </row>
    <row r="1218" spans="1:4" x14ac:dyDescent="0.25">
      <c r="A1218" s="243">
        <v>94227</v>
      </c>
      <c r="B1218" s="242" t="s">
        <v>10529</v>
      </c>
      <c r="C1218" s="242" t="s">
        <v>187</v>
      </c>
      <c r="D1218" s="244">
        <v>53.73</v>
      </c>
    </row>
    <row r="1219" spans="1:4" x14ac:dyDescent="0.25">
      <c r="A1219" s="243">
        <v>94228</v>
      </c>
      <c r="B1219" s="242" t="s">
        <v>10530</v>
      </c>
      <c r="C1219" s="242" t="s">
        <v>187</v>
      </c>
      <c r="D1219" s="244">
        <v>72.08</v>
      </c>
    </row>
    <row r="1220" spans="1:4" x14ac:dyDescent="0.25">
      <c r="A1220" s="243">
        <v>94229</v>
      </c>
      <c r="B1220" s="242" t="s">
        <v>10531</v>
      </c>
      <c r="C1220" s="242" t="s">
        <v>187</v>
      </c>
      <c r="D1220" s="244">
        <v>139.71</v>
      </c>
    </row>
    <row r="1221" spans="1:4" x14ac:dyDescent="0.25">
      <c r="A1221" s="243">
        <v>94231</v>
      </c>
      <c r="B1221" s="242" t="s">
        <v>10532</v>
      </c>
      <c r="C1221" s="242" t="s">
        <v>187</v>
      </c>
      <c r="D1221" s="244">
        <v>42.92</v>
      </c>
    </row>
    <row r="1222" spans="1:4" x14ac:dyDescent="0.25">
      <c r="A1222" s="243">
        <v>94449</v>
      </c>
      <c r="B1222" s="242" t="s">
        <v>10533</v>
      </c>
      <c r="C1222" s="242" t="s">
        <v>337</v>
      </c>
      <c r="D1222" s="244">
        <v>53.07</v>
      </c>
    </row>
    <row r="1223" spans="1:4" x14ac:dyDescent="0.25">
      <c r="A1223" s="243">
        <v>92255</v>
      </c>
      <c r="B1223" s="242" t="s">
        <v>10534</v>
      </c>
      <c r="C1223" s="242" t="s">
        <v>239</v>
      </c>
      <c r="D1223" s="244">
        <v>125.3</v>
      </c>
    </row>
    <row r="1224" spans="1:4" x14ac:dyDescent="0.25">
      <c r="A1224" s="243">
        <v>92256</v>
      </c>
      <c r="B1224" s="242" t="s">
        <v>10535</v>
      </c>
      <c r="C1224" s="242" t="s">
        <v>239</v>
      </c>
      <c r="D1224" s="244">
        <v>149</v>
      </c>
    </row>
    <row r="1225" spans="1:4" x14ac:dyDescent="0.25">
      <c r="A1225" s="243">
        <v>92257</v>
      </c>
      <c r="B1225" s="242" t="s">
        <v>10536</v>
      </c>
      <c r="C1225" s="242" t="s">
        <v>239</v>
      </c>
      <c r="D1225" s="244">
        <v>172.52</v>
      </c>
    </row>
    <row r="1226" spans="1:4" x14ac:dyDescent="0.25">
      <c r="A1226" s="243">
        <v>92258</v>
      </c>
      <c r="B1226" s="242" t="s">
        <v>10537</v>
      </c>
      <c r="C1226" s="242" t="s">
        <v>239</v>
      </c>
      <c r="D1226" s="244">
        <v>210.37</v>
      </c>
    </row>
    <row r="1227" spans="1:4" x14ac:dyDescent="0.25">
      <c r="A1227" s="243">
        <v>92568</v>
      </c>
      <c r="B1227" s="242" t="s">
        <v>10538</v>
      </c>
      <c r="C1227" s="242" t="s">
        <v>337</v>
      </c>
      <c r="D1227" s="244">
        <v>137.94999999999999</v>
      </c>
    </row>
    <row r="1228" spans="1:4" x14ac:dyDescent="0.25">
      <c r="A1228" s="243">
        <v>92569</v>
      </c>
      <c r="B1228" s="242" t="s">
        <v>10539</v>
      </c>
      <c r="C1228" s="242" t="s">
        <v>337</v>
      </c>
      <c r="D1228" s="244">
        <v>77.930000000000007</v>
      </c>
    </row>
    <row r="1229" spans="1:4" x14ac:dyDescent="0.25">
      <c r="A1229" s="243">
        <v>92570</v>
      </c>
      <c r="B1229" s="242" t="s">
        <v>10540</v>
      </c>
      <c r="C1229" s="242" t="s">
        <v>337</v>
      </c>
      <c r="D1229" s="244">
        <v>50.02</v>
      </c>
    </row>
    <row r="1230" spans="1:4" x14ac:dyDescent="0.25">
      <c r="A1230" s="243">
        <v>92571</v>
      </c>
      <c r="B1230" s="242" t="s">
        <v>10541</v>
      </c>
      <c r="C1230" s="242" t="s">
        <v>337</v>
      </c>
      <c r="D1230" s="244">
        <v>143.16999999999999</v>
      </c>
    </row>
    <row r="1231" spans="1:4" x14ac:dyDescent="0.25">
      <c r="A1231" s="243">
        <v>92572</v>
      </c>
      <c r="B1231" s="242" t="s">
        <v>10542</v>
      </c>
      <c r="C1231" s="242" t="s">
        <v>337</v>
      </c>
      <c r="D1231" s="244">
        <v>87.28</v>
      </c>
    </row>
    <row r="1232" spans="1:4" x14ac:dyDescent="0.25">
      <c r="A1232" s="243">
        <v>92573</v>
      </c>
      <c r="B1232" s="242" t="s">
        <v>10543</v>
      </c>
      <c r="C1232" s="242" t="s">
        <v>337</v>
      </c>
      <c r="D1232" s="244">
        <v>52.14</v>
      </c>
    </row>
    <row r="1233" spans="1:4" x14ac:dyDescent="0.25">
      <c r="A1233" s="243">
        <v>92574</v>
      </c>
      <c r="B1233" s="242" t="s">
        <v>10544</v>
      </c>
      <c r="C1233" s="242" t="s">
        <v>337</v>
      </c>
      <c r="D1233" s="244">
        <v>139.77000000000001</v>
      </c>
    </row>
    <row r="1234" spans="1:4" x14ac:dyDescent="0.25">
      <c r="A1234" s="243">
        <v>92575</v>
      </c>
      <c r="B1234" s="242" t="s">
        <v>10545</v>
      </c>
      <c r="C1234" s="242" t="s">
        <v>337</v>
      </c>
      <c r="D1234" s="244">
        <v>70.959999999999994</v>
      </c>
    </row>
    <row r="1235" spans="1:4" x14ac:dyDescent="0.25">
      <c r="A1235" s="243">
        <v>92576</v>
      </c>
      <c r="B1235" s="242" t="s">
        <v>10546</v>
      </c>
      <c r="C1235" s="242" t="s">
        <v>337</v>
      </c>
      <c r="D1235" s="244">
        <v>39.299999999999997</v>
      </c>
    </row>
    <row r="1236" spans="1:4" x14ac:dyDescent="0.25">
      <c r="A1236" s="243">
        <v>92577</v>
      </c>
      <c r="B1236" s="242" t="s">
        <v>10547</v>
      </c>
      <c r="C1236" s="242" t="s">
        <v>337</v>
      </c>
      <c r="D1236" s="244">
        <v>145.56</v>
      </c>
    </row>
    <row r="1237" spans="1:4" x14ac:dyDescent="0.25">
      <c r="A1237" s="243">
        <v>92578</v>
      </c>
      <c r="B1237" s="242" t="s">
        <v>10548</v>
      </c>
      <c r="C1237" s="242" t="s">
        <v>337</v>
      </c>
      <c r="D1237" s="244">
        <v>74.12</v>
      </c>
    </row>
    <row r="1238" spans="1:4" x14ac:dyDescent="0.25">
      <c r="A1238" s="243">
        <v>92579</v>
      </c>
      <c r="B1238" s="242" t="s">
        <v>10549</v>
      </c>
      <c r="C1238" s="242" t="s">
        <v>337</v>
      </c>
      <c r="D1238" s="244">
        <v>40.99</v>
      </c>
    </row>
    <row r="1239" spans="1:4" x14ac:dyDescent="0.25">
      <c r="A1239" s="243">
        <v>92580</v>
      </c>
      <c r="B1239" s="242" t="s">
        <v>10550</v>
      </c>
      <c r="C1239" s="242" t="s">
        <v>337</v>
      </c>
      <c r="D1239" s="244">
        <v>50.71</v>
      </c>
    </row>
    <row r="1240" spans="1:4" x14ac:dyDescent="0.25">
      <c r="A1240" s="243">
        <v>92581</v>
      </c>
      <c r="B1240" s="242" t="s">
        <v>10551</v>
      </c>
      <c r="C1240" s="242" t="s">
        <v>337</v>
      </c>
      <c r="D1240" s="244">
        <v>53.5</v>
      </c>
    </row>
    <row r="1241" spans="1:4" x14ac:dyDescent="0.25">
      <c r="A1241" s="243">
        <v>92582</v>
      </c>
      <c r="B1241" s="242" t="s">
        <v>1233</v>
      </c>
      <c r="C1241" s="242" t="s">
        <v>239</v>
      </c>
      <c r="D1241" s="244">
        <v>700.37</v>
      </c>
    </row>
    <row r="1242" spans="1:4" x14ac:dyDescent="0.25">
      <c r="A1242" s="243">
        <v>92584</v>
      </c>
      <c r="B1242" s="242" t="s">
        <v>1234</v>
      </c>
      <c r="C1242" s="242" t="s">
        <v>239</v>
      </c>
      <c r="D1242" s="244">
        <v>841.46</v>
      </c>
    </row>
    <row r="1243" spans="1:4" x14ac:dyDescent="0.25">
      <c r="A1243" s="243">
        <v>92586</v>
      </c>
      <c r="B1243" s="242" t="s">
        <v>1235</v>
      </c>
      <c r="C1243" s="242" t="s">
        <v>239</v>
      </c>
      <c r="D1243" s="244">
        <v>982.55</v>
      </c>
    </row>
    <row r="1244" spans="1:4" x14ac:dyDescent="0.25">
      <c r="A1244" s="243">
        <v>92588</v>
      </c>
      <c r="B1244" s="242" t="s">
        <v>1236</v>
      </c>
      <c r="C1244" s="242" t="s">
        <v>239</v>
      </c>
      <c r="D1244" s="245">
        <v>1232.76</v>
      </c>
    </row>
    <row r="1245" spans="1:4" x14ac:dyDescent="0.25">
      <c r="A1245" s="243">
        <v>92590</v>
      </c>
      <c r="B1245" s="242" t="s">
        <v>1237</v>
      </c>
      <c r="C1245" s="242" t="s">
        <v>239</v>
      </c>
      <c r="D1245" s="245">
        <v>1373.85</v>
      </c>
    </row>
    <row r="1246" spans="1:4" x14ac:dyDescent="0.25">
      <c r="A1246" s="243">
        <v>92592</v>
      </c>
      <c r="B1246" s="242" t="s">
        <v>1238</v>
      </c>
      <c r="C1246" s="242" t="s">
        <v>239</v>
      </c>
      <c r="D1246" s="245">
        <v>1538.46</v>
      </c>
    </row>
    <row r="1247" spans="1:4" x14ac:dyDescent="0.25">
      <c r="A1247" s="243">
        <v>92593</v>
      </c>
      <c r="B1247" s="242" t="s">
        <v>1239</v>
      </c>
      <c r="C1247" s="242" t="s">
        <v>322</v>
      </c>
      <c r="D1247" s="244">
        <v>11.68</v>
      </c>
    </row>
    <row r="1248" spans="1:4" x14ac:dyDescent="0.25">
      <c r="A1248" s="243">
        <v>92594</v>
      </c>
      <c r="B1248" s="242" t="s">
        <v>1240</v>
      </c>
      <c r="C1248" s="242" t="s">
        <v>239</v>
      </c>
      <c r="D1248" s="245">
        <v>1800.68</v>
      </c>
    </row>
    <row r="1249" spans="1:4" x14ac:dyDescent="0.25">
      <c r="A1249" s="243">
        <v>92596</v>
      </c>
      <c r="B1249" s="242" t="s">
        <v>1241</v>
      </c>
      <c r="C1249" s="242" t="s">
        <v>239</v>
      </c>
      <c r="D1249" s="245">
        <v>1985.67</v>
      </c>
    </row>
    <row r="1250" spans="1:4" x14ac:dyDescent="0.25">
      <c r="A1250" s="243">
        <v>92598</v>
      </c>
      <c r="B1250" s="242" t="s">
        <v>1242</v>
      </c>
      <c r="C1250" s="242" t="s">
        <v>239</v>
      </c>
      <c r="D1250" s="245">
        <v>2126.7600000000002</v>
      </c>
    </row>
    <row r="1251" spans="1:4" x14ac:dyDescent="0.25">
      <c r="A1251" s="243">
        <v>92600</v>
      </c>
      <c r="B1251" s="242" t="s">
        <v>1243</v>
      </c>
      <c r="C1251" s="242" t="s">
        <v>239</v>
      </c>
      <c r="D1251" s="245">
        <v>2303.58</v>
      </c>
    </row>
    <row r="1252" spans="1:4" x14ac:dyDescent="0.25">
      <c r="A1252" s="243">
        <v>92602</v>
      </c>
      <c r="B1252" s="242" t="s">
        <v>1244</v>
      </c>
      <c r="C1252" s="242" t="s">
        <v>239</v>
      </c>
      <c r="D1252" s="244">
        <v>700.37</v>
      </c>
    </row>
    <row r="1253" spans="1:4" x14ac:dyDescent="0.25">
      <c r="A1253" s="243">
        <v>92604</v>
      </c>
      <c r="B1253" s="242" t="s">
        <v>1245</v>
      </c>
      <c r="C1253" s="242" t="s">
        <v>239</v>
      </c>
      <c r="D1253" s="244">
        <v>805.74</v>
      </c>
    </row>
    <row r="1254" spans="1:4" x14ac:dyDescent="0.25">
      <c r="A1254" s="243">
        <v>92606</v>
      </c>
      <c r="B1254" s="242" t="s">
        <v>1246</v>
      </c>
      <c r="C1254" s="242" t="s">
        <v>239</v>
      </c>
      <c r="D1254" s="244">
        <v>946.83</v>
      </c>
    </row>
    <row r="1255" spans="1:4" x14ac:dyDescent="0.25">
      <c r="A1255" s="243">
        <v>92608</v>
      </c>
      <c r="B1255" s="242" t="s">
        <v>1247</v>
      </c>
      <c r="C1255" s="242" t="s">
        <v>239</v>
      </c>
      <c r="D1255" s="245">
        <v>1161.31</v>
      </c>
    </row>
    <row r="1256" spans="1:4" x14ac:dyDescent="0.25">
      <c r="A1256" s="243">
        <v>92610</v>
      </c>
      <c r="B1256" s="242" t="s">
        <v>1248</v>
      </c>
      <c r="C1256" s="242" t="s">
        <v>239</v>
      </c>
      <c r="D1256" s="245">
        <v>1302.4100000000001</v>
      </c>
    </row>
    <row r="1257" spans="1:4" x14ac:dyDescent="0.25">
      <c r="A1257" s="243">
        <v>92612</v>
      </c>
      <c r="B1257" s="242" t="s">
        <v>1249</v>
      </c>
      <c r="C1257" s="242" t="s">
        <v>239</v>
      </c>
      <c r="D1257" s="245">
        <v>1467.02</v>
      </c>
    </row>
    <row r="1258" spans="1:4" x14ac:dyDescent="0.25">
      <c r="A1258" s="243">
        <v>92614</v>
      </c>
      <c r="B1258" s="242" t="s">
        <v>1250</v>
      </c>
      <c r="C1258" s="242" t="s">
        <v>239</v>
      </c>
      <c r="D1258" s="245">
        <v>1657.79</v>
      </c>
    </row>
    <row r="1259" spans="1:4" x14ac:dyDescent="0.25">
      <c r="A1259" s="243">
        <v>92616</v>
      </c>
      <c r="B1259" s="242" t="s">
        <v>1251</v>
      </c>
      <c r="C1259" s="242" t="s">
        <v>239</v>
      </c>
      <c r="D1259" s="245">
        <v>1878.51</v>
      </c>
    </row>
    <row r="1260" spans="1:4" x14ac:dyDescent="0.25">
      <c r="A1260" s="243">
        <v>92618</v>
      </c>
      <c r="B1260" s="242" t="s">
        <v>1252</v>
      </c>
      <c r="C1260" s="242" t="s">
        <v>239</v>
      </c>
      <c r="D1260" s="245">
        <v>2019.6</v>
      </c>
    </row>
    <row r="1261" spans="1:4" x14ac:dyDescent="0.25">
      <c r="A1261" s="243">
        <v>92620</v>
      </c>
      <c r="B1261" s="242" t="s">
        <v>1253</v>
      </c>
      <c r="C1261" s="242" t="s">
        <v>239</v>
      </c>
      <c r="D1261" s="245">
        <v>2160.69</v>
      </c>
    </row>
    <row r="1262" spans="1:4" x14ac:dyDescent="0.25">
      <c r="A1262" s="243">
        <v>100357</v>
      </c>
      <c r="B1262" s="242" t="s">
        <v>10552</v>
      </c>
      <c r="C1262" s="242" t="s">
        <v>239</v>
      </c>
      <c r="D1262" s="244">
        <v>606.44000000000005</v>
      </c>
    </row>
    <row r="1263" spans="1:4" x14ac:dyDescent="0.25">
      <c r="A1263" s="243">
        <v>100358</v>
      </c>
      <c r="B1263" s="242" t="s">
        <v>10553</v>
      </c>
      <c r="C1263" s="242" t="s">
        <v>239</v>
      </c>
      <c r="D1263" s="244">
        <v>826.11</v>
      </c>
    </row>
    <row r="1264" spans="1:4" x14ac:dyDescent="0.25">
      <c r="A1264" s="243">
        <v>100359</v>
      </c>
      <c r="B1264" s="242" t="s">
        <v>10554</v>
      </c>
      <c r="C1264" s="242" t="s">
        <v>239</v>
      </c>
      <c r="D1264" s="244">
        <v>860.99</v>
      </c>
    </row>
    <row r="1265" spans="1:4" x14ac:dyDescent="0.25">
      <c r="A1265" s="243">
        <v>100360</v>
      </c>
      <c r="B1265" s="242" t="s">
        <v>10555</v>
      </c>
      <c r="C1265" s="242" t="s">
        <v>239</v>
      </c>
      <c r="D1265" s="244">
        <v>949.78</v>
      </c>
    </row>
    <row r="1266" spans="1:4" x14ac:dyDescent="0.25">
      <c r="A1266" s="243">
        <v>100361</v>
      </c>
      <c r="B1266" s="242" t="s">
        <v>10556</v>
      </c>
      <c r="C1266" s="242" t="s">
        <v>239</v>
      </c>
      <c r="D1266" s="245">
        <v>1183.5</v>
      </c>
    </row>
    <row r="1267" spans="1:4" x14ac:dyDescent="0.25">
      <c r="A1267" s="243">
        <v>100362</v>
      </c>
      <c r="B1267" s="242" t="s">
        <v>10557</v>
      </c>
      <c r="C1267" s="242" t="s">
        <v>239</v>
      </c>
      <c r="D1267" s="245">
        <v>1625.71</v>
      </c>
    </row>
    <row r="1268" spans="1:4" x14ac:dyDescent="0.25">
      <c r="A1268" s="243">
        <v>100363</v>
      </c>
      <c r="B1268" s="242" t="s">
        <v>10558</v>
      </c>
      <c r="C1268" s="242" t="s">
        <v>239</v>
      </c>
      <c r="D1268" s="245">
        <v>1670.08</v>
      </c>
    </row>
    <row r="1269" spans="1:4" x14ac:dyDescent="0.25">
      <c r="A1269" s="243">
        <v>100364</v>
      </c>
      <c r="B1269" s="242" t="s">
        <v>10559</v>
      </c>
      <c r="C1269" s="242" t="s">
        <v>239</v>
      </c>
      <c r="D1269" s="245">
        <v>1804.36</v>
      </c>
    </row>
    <row r="1270" spans="1:4" x14ac:dyDescent="0.25">
      <c r="A1270" s="243">
        <v>100365</v>
      </c>
      <c r="B1270" s="242" t="s">
        <v>10560</v>
      </c>
      <c r="C1270" s="242" t="s">
        <v>239</v>
      </c>
      <c r="D1270" s="245">
        <v>2065.2399999999998</v>
      </c>
    </row>
    <row r="1271" spans="1:4" x14ac:dyDescent="0.25">
      <c r="A1271" s="243">
        <v>100366</v>
      </c>
      <c r="B1271" s="242" t="s">
        <v>10561</v>
      </c>
      <c r="C1271" s="242" t="s">
        <v>239</v>
      </c>
      <c r="D1271" s="245">
        <v>2178.38</v>
      </c>
    </row>
    <row r="1272" spans="1:4" x14ac:dyDescent="0.25">
      <c r="A1272" s="243">
        <v>100367</v>
      </c>
      <c r="B1272" s="242" t="s">
        <v>10562</v>
      </c>
      <c r="C1272" s="242" t="s">
        <v>239</v>
      </c>
      <c r="D1272" s="244">
        <v>593.75</v>
      </c>
    </row>
    <row r="1273" spans="1:4" x14ac:dyDescent="0.25">
      <c r="A1273" s="243">
        <v>100368</v>
      </c>
      <c r="B1273" s="242" t="s">
        <v>10563</v>
      </c>
      <c r="C1273" s="242" t="s">
        <v>239</v>
      </c>
      <c r="D1273" s="244">
        <v>810.46</v>
      </c>
    </row>
    <row r="1274" spans="1:4" x14ac:dyDescent="0.25">
      <c r="A1274" s="243">
        <v>100369</v>
      </c>
      <c r="B1274" s="242" t="s">
        <v>10564</v>
      </c>
      <c r="C1274" s="242" t="s">
        <v>239</v>
      </c>
      <c r="D1274" s="244">
        <v>845.35</v>
      </c>
    </row>
    <row r="1275" spans="1:4" x14ac:dyDescent="0.25">
      <c r="A1275" s="243">
        <v>100370</v>
      </c>
      <c r="B1275" s="242" t="s">
        <v>10565</v>
      </c>
      <c r="C1275" s="242" t="s">
        <v>239</v>
      </c>
      <c r="D1275" s="244">
        <v>982.65</v>
      </c>
    </row>
    <row r="1276" spans="1:4" x14ac:dyDescent="0.25">
      <c r="A1276" s="243">
        <v>100371</v>
      </c>
      <c r="B1276" s="242" t="s">
        <v>10566</v>
      </c>
      <c r="C1276" s="242" t="s">
        <v>239</v>
      </c>
      <c r="D1276" s="245">
        <v>1141.8</v>
      </c>
    </row>
    <row r="1277" spans="1:4" x14ac:dyDescent="0.25">
      <c r="A1277" s="243">
        <v>100372</v>
      </c>
      <c r="B1277" s="242" t="s">
        <v>10567</v>
      </c>
      <c r="C1277" s="242" t="s">
        <v>239</v>
      </c>
      <c r="D1277" s="245">
        <v>1554.22</v>
      </c>
    </row>
    <row r="1278" spans="1:4" x14ac:dyDescent="0.25">
      <c r="A1278" s="243">
        <v>100373</v>
      </c>
      <c r="B1278" s="242" t="s">
        <v>10568</v>
      </c>
      <c r="C1278" s="242" t="s">
        <v>239</v>
      </c>
      <c r="D1278" s="245">
        <v>1596.31</v>
      </c>
    </row>
    <row r="1279" spans="1:4" x14ac:dyDescent="0.25">
      <c r="A1279" s="243">
        <v>100374</v>
      </c>
      <c r="B1279" s="242" t="s">
        <v>10569</v>
      </c>
      <c r="C1279" s="242" t="s">
        <v>239</v>
      </c>
      <c r="D1279" s="245">
        <v>1705.68</v>
      </c>
    </row>
    <row r="1280" spans="1:4" x14ac:dyDescent="0.25">
      <c r="A1280" s="243">
        <v>100375</v>
      </c>
      <c r="B1280" s="242" t="s">
        <v>10570</v>
      </c>
      <c r="C1280" s="242" t="s">
        <v>239</v>
      </c>
      <c r="D1280" s="245">
        <v>1919.94</v>
      </c>
    </row>
    <row r="1281" spans="1:4" x14ac:dyDescent="0.25">
      <c r="A1281" s="243">
        <v>100376</v>
      </c>
      <c r="B1281" s="242" t="s">
        <v>10571</v>
      </c>
      <c r="C1281" s="242" t="s">
        <v>239</v>
      </c>
      <c r="D1281" s="245">
        <v>1891.27</v>
      </c>
    </row>
    <row r="1282" spans="1:4" x14ac:dyDescent="0.25">
      <c r="A1282" s="243">
        <v>100377</v>
      </c>
      <c r="B1282" s="242" t="s">
        <v>10572</v>
      </c>
      <c r="C1282" s="242" t="s">
        <v>322</v>
      </c>
      <c r="D1282" s="244">
        <v>12.09</v>
      </c>
    </row>
    <row r="1283" spans="1:4" x14ac:dyDescent="0.25">
      <c r="A1283" s="243">
        <v>100378</v>
      </c>
      <c r="B1283" s="242" t="s">
        <v>10573</v>
      </c>
      <c r="C1283" s="242" t="s">
        <v>322</v>
      </c>
      <c r="D1283" s="244">
        <v>11.45</v>
      </c>
    </row>
    <row r="1284" spans="1:4" x14ac:dyDescent="0.25">
      <c r="A1284" s="243">
        <v>100382</v>
      </c>
      <c r="B1284" s="242" t="s">
        <v>10574</v>
      </c>
      <c r="C1284" s="242" t="s">
        <v>337</v>
      </c>
      <c r="D1284" s="244">
        <v>12.51</v>
      </c>
    </row>
    <row r="1285" spans="1:4" x14ac:dyDescent="0.25">
      <c r="A1285" s="243">
        <v>94444</v>
      </c>
      <c r="B1285" s="242" t="s">
        <v>10575</v>
      </c>
      <c r="C1285" s="242" t="s">
        <v>337</v>
      </c>
      <c r="D1285" s="244">
        <v>976.87</v>
      </c>
    </row>
    <row r="1286" spans="1:4" x14ac:dyDescent="0.25">
      <c r="A1286" s="242" t="s">
        <v>1254</v>
      </c>
      <c r="B1286" s="242" t="s">
        <v>1255</v>
      </c>
      <c r="C1286" s="242" t="s">
        <v>337</v>
      </c>
      <c r="D1286" s="244">
        <v>7.84</v>
      </c>
    </row>
    <row r="1287" spans="1:4" x14ac:dyDescent="0.25">
      <c r="A1287" s="242" t="s">
        <v>1257</v>
      </c>
      <c r="B1287" s="242" t="s">
        <v>1258</v>
      </c>
      <c r="C1287" s="242" t="s">
        <v>1256</v>
      </c>
      <c r="D1287" s="244">
        <v>119.86</v>
      </c>
    </row>
    <row r="1288" spans="1:4" x14ac:dyDescent="0.25">
      <c r="A1288" s="243">
        <v>92743</v>
      </c>
      <c r="B1288" s="242" t="s">
        <v>1259</v>
      </c>
      <c r="C1288" s="242" t="s">
        <v>1256</v>
      </c>
      <c r="D1288" s="244">
        <v>494.37</v>
      </c>
    </row>
    <row r="1289" spans="1:4" x14ac:dyDescent="0.25">
      <c r="A1289" s="243">
        <v>92744</v>
      </c>
      <c r="B1289" s="242" t="s">
        <v>1260</v>
      </c>
      <c r="C1289" s="242" t="s">
        <v>1256</v>
      </c>
      <c r="D1289" s="244">
        <v>483.89</v>
      </c>
    </row>
    <row r="1290" spans="1:4" x14ac:dyDescent="0.25">
      <c r="A1290" s="243">
        <v>92745</v>
      </c>
      <c r="B1290" s="242" t="s">
        <v>1261</v>
      </c>
      <c r="C1290" s="242" t="s">
        <v>1256</v>
      </c>
      <c r="D1290" s="244">
        <v>613.86</v>
      </c>
    </row>
    <row r="1291" spans="1:4" x14ac:dyDescent="0.25">
      <c r="A1291" s="243">
        <v>92746</v>
      </c>
      <c r="B1291" s="242" t="s">
        <v>1262</v>
      </c>
      <c r="C1291" s="242" t="s">
        <v>1256</v>
      </c>
      <c r="D1291" s="244">
        <v>571.4</v>
      </c>
    </row>
    <row r="1292" spans="1:4" x14ac:dyDescent="0.25">
      <c r="A1292" s="243">
        <v>92747</v>
      </c>
      <c r="B1292" s="242" t="s">
        <v>1263</v>
      </c>
      <c r="C1292" s="242" t="s">
        <v>1256</v>
      </c>
      <c r="D1292" s="244">
        <v>682.02</v>
      </c>
    </row>
    <row r="1293" spans="1:4" x14ac:dyDescent="0.25">
      <c r="A1293" s="243">
        <v>92748</v>
      </c>
      <c r="B1293" s="242" t="s">
        <v>1264</v>
      </c>
      <c r="C1293" s="242" t="s">
        <v>1256</v>
      </c>
      <c r="D1293" s="244">
        <v>621.6</v>
      </c>
    </row>
    <row r="1294" spans="1:4" x14ac:dyDescent="0.25">
      <c r="A1294" s="243">
        <v>92749</v>
      </c>
      <c r="B1294" s="242" t="s">
        <v>1265</v>
      </c>
      <c r="C1294" s="242" t="s">
        <v>1256</v>
      </c>
      <c r="D1294" s="244">
        <v>713.9</v>
      </c>
    </row>
    <row r="1295" spans="1:4" x14ac:dyDescent="0.25">
      <c r="A1295" s="243">
        <v>92750</v>
      </c>
      <c r="B1295" s="242" t="s">
        <v>1266</v>
      </c>
      <c r="C1295" s="242" t="s">
        <v>1256</v>
      </c>
      <c r="D1295" s="245">
        <v>1233.8399999999999</v>
      </c>
    </row>
    <row r="1296" spans="1:4" x14ac:dyDescent="0.25">
      <c r="A1296" s="243">
        <v>92751</v>
      </c>
      <c r="B1296" s="242" t="s">
        <v>1267</v>
      </c>
      <c r="C1296" s="242" t="s">
        <v>1256</v>
      </c>
      <c r="D1296" s="245">
        <v>1536.35</v>
      </c>
    </row>
    <row r="1297" spans="1:4" x14ac:dyDescent="0.25">
      <c r="A1297" s="243">
        <v>92752</v>
      </c>
      <c r="B1297" s="242" t="s">
        <v>1268</v>
      </c>
      <c r="C1297" s="242" t="s">
        <v>1256</v>
      </c>
      <c r="D1297" s="245">
        <v>1837.8</v>
      </c>
    </row>
    <row r="1298" spans="1:4" x14ac:dyDescent="0.25">
      <c r="A1298" s="243">
        <v>92753</v>
      </c>
      <c r="B1298" s="242" t="s">
        <v>1269</v>
      </c>
      <c r="C1298" s="242" t="s">
        <v>1256</v>
      </c>
      <c r="D1298" s="244">
        <v>469.24</v>
      </c>
    </row>
    <row r="1299" spans="1:4" x14ac:dyDescent="0.25">
      <c r="A1299" s="243">
        <v>92754</v>
      </c>
      <c r="B1299" s="242" t="s">
        <v>1270</v>
      </c>
      <c r="C1299" s="242" t="s">
        <v>1256</v>
      </c>
      <c r="D1299" s="244">
        <v>429.29</v>
      </c>
    </row>
    <row r="1300" spans="1:4" x14ac:dyDescent="0.25">
      <c r="A1300" s="243">
        <v>92755</v>
      </c>
      <c r="B1300" s="242" t="s">
        <v>1271</v>
      </c>
      <c r="C1300" s="242" t="s">
        <v>337</v>
      </c>
      <c r="D1300" s="244">
        <v>182.92</v>
      </c>
    </row>
    <row r="1301" spans="1:4" x14ac:dyDescent="0.25">
      <c r="A1301" s="243">
        <v>92756</v>
      </c>
      <c r="B1301" s="242" t="s">
        <v>1272</v>
      </c>
      <c r="C1301" s="242" t="s">
        <v>337</v>
      </c>
      <c r="D1301" s="244">
        <v>207.18</v>
      </c>
    </row>
    <row r="1302" spans="1:4" x14ac:dyDescent="0.25">
      <c r="A1302" s="243">
        <v>92757</v>
      </c>
      <c r="B1302" s="242" t="s">
        <v>1273</v>
      </c>
      <c r="C1302" s="242" t="s">
        <v>337</v>
      </c>
      <c r="D1302" s="244">
        <v>236.72</v>
      </c>
    </row>
    <row r="1303" spans="1:4" x14ac:dyDescent="0.25">
      <c r="A1303" s="243">
        <v>92758</v>
      </c>
      <c r="B1303" s="242" t="s">
        <v>1274</v>
      </c>
      <c r="C1303" s="242" t="s">
        <v>1256</v>
      </c>
      <c r="D1303" s="244">
        <v>572.34</v>
      </c>
    </row>
    <row r="1304" spans="1:4" x14ac:dyDescent="0.25">
      <c r="A1304" s="243">
        <v>91069</v>
      </c>
      <c r="B1304" s="242" t="s">
        <v>1275</v>
      </c>
      <c r="C1304" s="242" t="s">
        <v>337</v>
      </c>
      <c r="D1304" s="244">
        <v>108.68</v>
      </c>
    </row>
    <row r="1305" spans="1:4" x14ac:dyDescent="0.25">
      <c r="A1305" s="243">
        <v>91070</v>
      </c>
      <c r="B1305" s="242" t="s">
        <v>1276</v>
      </c>
      <c r="C1305" s="242" t="s">
        <v>337</v>
      </c>
      <c r="D1305" s="244">
        <v>119.09</v>
      </c>
    </row>
    <row r="1306" spans="1:4" x14ac:dyDescent="0.25">
      <c r="A1306" s="243">
        <v>91071</v>
      </c>
      <c r="B1306" s="242" t="s">
        <v>1277</v>
      </c>
      <c r="C1306" s="242" t="s">
        <v>337</v>
      </c>
      <c r="D1306" s="244">
        <v>136.75</v>
      </c>
    </row>
    <row r="1307" spans="1:4" x14ac:dyDescent="0.25">
      <c r="A1307" s="243">
        <v>91072</v>
      </c>
      <c r="B1307" s="242" t="s">
        <v>1278</v>
      </c>
      <c r="C1307" s="242" t="s">
        <v>337</v>
      </c>
      <c r="D1307" s="244">
        <v>147.12</v>
      </c>
    </row>
    <row r="1308" spans="1:4" x14ac:dyDescent="0.25">
      <c r="A1308" s="243">
        <v>91073</v>
      </c>
      <c r="B1308" s="242" t="s">
        <v>1279</v>
      </c>
      <c r="C1308" s="242" t="s">
        <v>337</v>
      </c>
      <c r="D1308" s="244">
        <v>117.93</v>
      </c>
    </row>
    <row r="1309" spans="1:4" x14ac:dyDescent="0.25">
      <c r="A1309" s="243">
        <v>91074</v>
      </c>
      <c r="B1309" s="242" t="s">
        <v>1280</v>
      </c>
      <c r="C1309" s="242" t="s">
        <v>337</v>
      </c>
      <c r="D1309" s="244">
        <v>129.32</v>
      </c>
    </row>
    <row r="1310" spans="1:4" x14ac:dyDescent="0.25">
      <c r="A1310" s="243">
        <v>91075</v>
      </c>
      <c r="B1310" s="242" t="s">
        <v>1281</v>
      </c>
      <c r="C1310" s="242" t="s">
        <v>337</v>
      </c>
      <c r="D1310" s="244">
        <v>147.47</v>
      </c>
    </row>
    <row r="1311" spans="1:4" x14ac:dyDescent="0.25">
      <c r="A1311" s="243">
        <v>91076</v>
      </c>
      <c r="B1311" s="242" t="s">
        <v>1282</v>
      </c>
      <c r="C1311" s="242" t="s">
        <v>337</v>
      </c>
      <c r="D1311" s="244">
        <v>158.88</v>
      </c>
    </row>
    <row r="1312" spans="1:4" x14ac:dyDescent="0.25">
      <c r="A1312" s="243">
        <v>91077</v>
      </c>
      <c r="B1312" s="242" t="s">
        <v>1283</v>
      </c>
      <c r="C1312" s="242" t="s">
        <v>337</v>
      </c>
      <c r="D1312" s="244">
        <v>106.67</v>
      </c>
    </row>
    <row r="1313" spans="1:4" x14ac:dyDescent="0.25">
      <c r="A1313" s="243">
        <v>91078</v>
      </c>
      <c r="B1313" s="242" t="s">
        <v>1284</v>
      </c>
      <c r="C1313" s="242" t="s">
        <v>337</v>
      </c>
      <c r="D1313" s="244">
        <v>125.61</v>
      </c>
    </row>
    <row r="1314" spans="1:4" x14ac:dyDescent="0.25">
      <c r="A1314" s="243">
        <v>91079</v>
      </c>
      <c r="B1314" s="242" t="s">
        <v>1285</v>
      </c>
      <c r="C1314" s="242" t="s">
        <v>337</v>
      </c>
      <c r="D1314" s="244">
        <v>110.87</v>
      </c>
    </row>
    <row r="1315" spans="1:4" x14ac:dyDescent="0.25">
      <c r="A1315" s="243">
        <v>91080</v>
      </c>
      <c r="B1315" s="242" t="s">
        <v>1286</v>
      </c>
      <c r="C1315" s="242" t="s">
        <v>337</v>
      </c>
      <c r="D1315" s="244">
        <v>129.66</v>
      </c>
    </row>
    <row r="1316" spans="1:4" x14ac:dyDescent="0.25">
      <c r="A1316" s="243">
        <v>91081</v>
      </c>
      <c r="B1316" s="242" t="s">
        <v>1287</v>
      </c>
      <c r="C1316" s="242" t="s">
        <v>337</v>
      </c>
      <c r="D1316" s="244">
        <v>117.16</v>
      </c>
    </row>
    <row r="1317" spans="1:4" x14ac:dyDescent="0.25">
      <c r="A1317" s="243">
        <v>91082</v>
      </c>
      <c r="B1317" s="242" t="s">
        <v>1288</v>
      </c>
      <c r="C1317" s="242" t="s">
        <v>337</v>
      </c>
      <c r="D1317" s="244">
        <v>136.96</v>
      </c>
    </row>
    <row r="1318" spans="1:4" x14ac:dyDescent="0.25">
      <c r="A1318" s="243">
        <v>91083</v>
      </c>
      <c r="B1318" s="242" t="s">
        <v>1289</v>
      </c>
      <c r="C1318" s="242" t="s">
        <v>337</v>
      </c>
      <c r="D1318" s="244">
        <v>124.48</v>
      </c>
    </row>
    <row r="1319" spans="1:4" x14ac:dyDescent="0.25">
      <c r="A1319" s="243">
        <v>91084</v>
      </c>
      <c r="B1319" s="242" t="s">
        <v>1290</v>
      </c>
      <c r="C1319" s="242" t="s">
        <v>337</v>
      </c>
      <c r="D1319" s="244">
        <v>144.08000000000001</v>
      </c>
    </row>
    <row r="1320" spans="1:4" x14ac:dyDescent="0.25">
      <c r="A1320" s="243">
        <v>91086</v>
      </c>
      <c r="B1320" s="242" t="s">
        <v>1291</v>
      </c>
      <c r="C1320" s="242" t="s">
        <v>337</v>
      </c>
      <c r="D1320" s="244">
        <v>116.32</v>
      </c>
    </row>
    <row r="1321" spans="1:4" x14ac:dyDescent="0.25">
      <c r="A1321" s="243">
        <v>91087</v>
      </c>
      <c r="B1321" s="242" t="s">
        <v>1292</v>
      </c>
      <c r="C1321" s="242" t="s">
        <v>337</v>
      </c>
      <c r="D1321" s="244">
        <v>126.99</v>
      </c>
    </row>
    <row r="1322" spans="1:4" x14ac:dyDescent="0.25">
      <c r="A1322" s="243">
        <v>91088</v>
      </c>
      <c r="B1322" s="242" t="s">
        <v>1293</v>
      </c>
      <c r="C1322" s="242" t="s">
        <v>337</v>
      </c>
      <c r="D1322" s="244">
        <v>145.41</v>
      </c>
    </row>
    <row r="1323" spans="1:4" x14ac:dyDescent="0.25">
      <c r="A1323" s="243">
        <v>91089</v>
      </c>
      <c r="B1323" s="242" t="s">
        <v>1294</v>
      </c>
      <c r="C1323" s="242" t="s">
        <v>337</v>
      </c>
      <c r="D1323" s="244">
        <v>156.16999999999999</v>
      </c>
    </row>
    <row r="1324" spans="1:4" x14ac:dyDescent="0.25">
      <c r="A1324" s="243">
        <v>91090</v>
      </c>
      <c r="B1324" s="242" t="s">
        <v>1295</v>
      </c>
      <c r="C1324" s="242" t="s">
        <v>337</v>
      </c>
      <c r="D1324" s="244">
        <v>124.12</v>
      </c>
    </row>
    <row r="1325" spans="1:4" x14ac:dyDescent="0.25">
      <c r="A1325" s="243">
        <v>91091</v>
      </c>
      <c r="B1325" s="242" t="s">
        <v>1296</v>
      </c>
      <c r="C1325" s="242" t="s">
        <v>337</v>
      </c>
      <c r="D1325" s="244">
        <v>135.88999999999999</v>
      </c>
    </row>
    <row r="1326" spans="1:4" x14ac:dyDescent="0.25">
      <c r="A1326" s="243">
        <v>91092</v>
      </c>
      <c r="B1326" s="242" t="s">
        <v>1297</v>
      </c>
      <c r="C1326" s="242" t="s">
        <v>337</v>
      </c>
      <c r="D1326" s="244">
        <v>154.32</v>
      </c>
    </row>
    <row r="1327" spans="1:4" x14ac:dyDescent="0.25">
      <c r="A1327" s="243">
        <v>91093</v>
      </c>
      <c r="B1327" s="242" t="s">
        <v>1298</v>
      </c>
      <c r="C1327" s="242" t="s">
        <v>337</v>
      </c>
      <c r="D1327" s="244">
        <v>166.34</v>
      </c>
    </row>
    <row r="1328" spans="1:4" x14ac:dyDescent="0.25">
      <c r="A1328" s="243">
        <v>91094</v>
      </c>
      <c r="B1328" s="242" t="s">
        <v>1299</v>
      </c>
      <c r="C1328" s="242" t="s">
        <v>337</v>
      </c>
      <c r="D1328" s="244">
        <v>110.8</v>
      </c>
    </row>
    <row r="1329" spans="1:4" x14ac:dyDescent="0.25">
      <c r="A1329" s="243">
        <v>91095</v>
      </c>
      <c r="B1329" s="242" t="s">
        <v>1300</v>
      </c>
      <c r="C1329" s="242" t="s">
        <v>337</v>
      </c>
      <c r="D1329" s="244">
        <v>130.05000000000001</v>
      </c>
    </row>
    <row r="1330" spans="1:4" x14ac:dyDescent="0.25">
      <c r="A1330" s="243">
        <v>91096</v>
      </c>
      <c r="B1330" s="242" t="s">
        <v>1301</v>
      </c>
      <c r="C1330" s="242" t="s">
        <v>337</v>
      </c>
      <c r="D1330" s="244">
        <v>113.03</v>
      </c>
    </row>
    <row r="1331" spans="1:4" x14ac:dyDescent="0.25">
      <c r="A1331" s="243">
        <v>91097</v>
      </c>
      <c r="B1331" s="242" t="s">
        <v>1302</v>
      </c>
      <c r="C1331" s="242" t="s">
        <v>337</v>
      </c>
      <c r="D1331" s="244">
        <v>132.15</v>
      </c>
    </row>
    <row r="1332" spans="1:4" x14ac:dyDescent="0.25">
      <c r="A1332" s="243">
        <v>91098</v>
      </c>
      <c r="B1332" s="242" t="s">
        <v>1303</v>
      </c>
      <c r="C1332" s="242" t="s">
        <v>337</v>
      </c>
      <c r="D1332" s="244">
        <v>121.1</v>
      </c>
    </row>
    <row r="1333" spans="1:4" x14ac:dyDescent="0.25">
      <c r="A1333" s="243">
        <v>91099</v>
      </c>
      <c r="B1333" s="242" t="s">
        <v>1304</v>
      </c>
      <c r="C1333" s="242" t="s">
        <v>337</v>
      </c>
      <c r="D1333" s="244">
        <v>141.25</v>
      </c>
    </row>
    <row r="1334" spans="1:4" x14ac:dyDescent="0.25">
      <c r="A1334" s="243">
        <v>91100</v>
      </c>
      <c r="B1334" s="242" t="s">
        <v>1305</v>
      </c>
      <c r="C1334" s="242" t="s">
        <v>337</v>
      </c>
      <c r="D1334" s="244">
        <v>126.96</v>
      </c>
    </row>
    <row r="1335" spans="1:4" x14ac:dyDescent="0.25">
      <c r="A1335" s="243">
        <v>91101</v>
      </c>
      <c r="B1335" s="242" t="s">
        <v>1306</v>
      </c>
      <c r="C1335" s="242" t="s">
        <v>337</v>
      </c>
      <c r="D1335" s="244">
        <v>147.07</v>
      </c>
    </row>
    <row r="1336" spans="1:4" x14ac:dyDescent="0.25">
      <c r="A1336" s="243">
        <v>93952</v>
      </c>
      <c r="B1336" s="242" t="s">
        <v>1307</v>
      </c>
      <c r="C1336" s="242" t="s">
        <v>187</v>
      </c>
      <c r="D1336" s="244">
        <v>174.14</v>
      </c>
    </row>
    <row r="1337" spans="1:4" x14ac:dyDescent="0.25">
      <c r="A1337" s="243">
        <v>93953</v>
      </c>
      <c r="B1337" s="242" t="s">
        <v>1308</v>
      </c>
      <c r="C1337" s="242" t="s">
        <v>187</v>
      </c>
      <c r="D1337" s="244">
        <v>163.38999999999999</v>
      </c>
    </row>
    <row r="1338" spans="1:4" x14ac:dyDescent="0.25">
      <c r="A1338" s="243">
        <v>93954</v>
      </c>
      <c r="B1338" s="242" t="s">
        <v>1309</v>
      </c>
      <c r="C1338" s="242" t="s">
        <v>187</v>
      </c>
      <c r="D1338" s="244">
        <v>156.91</v>
      </c>
    </row>
    <row r="1339" spans="1:4" x14ac:dyDescent="0.25">
      <c r="A1339" s="243">
        <v>93955</v>
      </c>
      <c r="B1339" s="242" t="s">
        <v>1310</v>
      </c>
      <c r="C1339" s="242" t="s">
        <v>187</v>
      </c>
      <c r="D1339" s="244">
        <v>152.34</v>
      </c>
    </row>
    <row r="1340" spans="1:4" x14ac:dyDescent="0.25">
      <c r="A1340" s="243">
        <v>93956</v>
      </c>
      <c r="B1340" s="242" t="s">
        <v>1311</v>
      </c>
      <c r="C1340" s="242" t="s">
        <v>187</v>
      </c>
      <c r="D1340" s="244">
        <v>148.66999999999999</v>
      </c>
    </row>
    <row r="1341" spans="1:4" x14ac:dyDescent="0.25">
      <c r="A1341" s="243">
        <v>93957</v>
      </c>
      <c r="B1341" s="242" t="s">
        <v>1312</v>
      </c>
      <c r="C1341" s="242" t="s">
        <v>187</v>
      </c>
      <c r="D1341" s="244">
        <v>192.05</v>
      </c>
    </row>
    <row r="1342" spans="1:4" x14ac:dyDescent="0.25">
      <c r="A1342" s="243">
        <v>93958</v>
      </c>
      <c r="B1342" s="242" t="s">
        <v>1313</v>
      </c>
      <c r="C1342" s="242" t="s">
        <v>187</v>
      </c>
      <c r="D1342" s="244">
        <v>180.54</v>
      </c>
    </row>
    <row r="1343" spans="1:4" x14ac:dyDescent="0.25">
      <c r="A1343" s="243">
        <v>93959</v>
      </c>
      <c r="B1343" s="242" t="s">
        <v>1314</v>
      </c>
      <c r="C1343" s="242" t="s">
        <v>187</v>
      </c>
      <c r="D1343" s="244">
        <v>173.69</v>
      </c>
    </row>
    <row r="1344" spans="1:4" x14ac:dyDescent="0.25">
      <c r="A1344" s="243">
        <v>93960</v>
      </c>
      <c r="B1344" s="242" t="s">
        <v>1315</v>
      </c>
      <c r="C1344" s="242" t="s">
        <v>187</v>
      </c>
      <c r="D1344" s="244">
        <v>168.89</v>
      </c>
    </row>
    <row r="1345" spans="1:4" x14ac:dyDescent="0.25">
      <c r="A1345" s="243">
        <v>93961</v>
      </c>
      <c r="B1345" s="242" t="s">
        <v>1316</v>
      </c>
      <c r="C1345" s="242" t="s">
        <v>187</v>
      </c>
      <c r="D1345" s="244">
        <v>165.08</v>
      </c>
    </row>
    <row r="1346" spans="1:4" x14ac:dyDescent="0.25">
      <c r="A1346" s="243">
        <v>93962</v>
      </c>
      <c r="B1346" s="242" t="s">
        <v>1317</v>
      </c>
      <c r="C1346" s="242" t="s">
        <v>187</v>
      </c>
      <c r="D1346" s="244">
        <v>163.36000000000001</v>
      </c>
    </row>
    <row r="1347" spans="1:4" x14ac:dyDescent="0.25">
      <c r="A1347" s="243">
        <v>93963</v>
      </c>
      <c r="B1347" s="242" t="s">
        <v>1318</v>
      </c>
      <c r="C1347" s="242" t="s">
        <v>187</v>
      </c>
      <c r="D1347" s="244">
        <v>152.63</v>
      </c>
    </row>
    <row r="1348" spans="1:4" x14ac:dyDescent="0.25">
      <c r="A1348" s="243">
        <v>93964</v>
      </c>
      <c r="B1348" s="242" t="s">
        <v>1319</v>
      </c>
      <c r="C1348" s="242" t="s">
        <v>187</v>
      </c>
      <c r="D1348" s="244">
        <v>146.16999999999999</v>
      </c>
    </row>
    <row r="1349" spans="1:4" x14ac:dyDescent="0.25">
      <c r="A1349" s="243">
        <v>93965</v>
      </c>
      <c r="B1349" s="242" t="s">
        <v>1320</v>
      </c>
      <c r="C1349" s="242" t="s">
        <v>187</v>
      </c>
      <c r="D1349" s="244">
        <v>140.29</v>
      </c>
    </row>
    <row r="1350" spans="1:4" x14ac:dyDescent="0.25">
      <c r="A1350" s="243">
        <v>93966</v>
      </c>
      <c r="B1350" s="242" t="s">
        <v>1321</v>
      </c>
      <c r="C1350" s="242" t="s">
        <v>187</v>
      </c>
      <c r="D1350" s="244">
        <v>138.03</v>
      </c>
    </row>
    <row r="1351" spans="1:4" x14ac:dyDescent="0.25">
      <c r="A1351" s="243">
        <v>93967</v>
      </c>
      <c r="B1351" s="242" t="s">
        <v>1322</v>
      </c>
      <c r="C1351" s="242" t="s">
        <v>187</v>
      </c>
      <c r="D1351" s="244">
        <v>181.26</v>
      </c>
    </row>
    <row r="1352" spans="1:4" x14ac:dyDescent="0.25">
      <c r="A1352" s="243">
        <v>93968</v>
      </c>
      <c r="B1352" s="242" t="s">
        <v>1323</v>
      </c>
      <c r="C1352" s="242" t="s">
        <v>187</v>
      </c>
      <c r="D1352" s="244">
        <v>169.79</v>
      </c>
    </row>
    <row r="1353" spans="1:4" x14ac:dyDescent="0.25">
      <c r="A1353" s="243">
        <v>93969</v>
      </c>
      <c r="B1353" s="242" t="s">
        <v>1324</v>
      </c>
      <c r="C1353" s="242" t="s">
        <v>187</v>
      </c>
      <c r="D1353" s="244">
        <v>162.96</v>
      </c>
    </row>
    <row r="1354" spans="1:4" x14ac:dyDescent="0.25">
      <c r="A1354" s="243">
        <v>93970</v>
      </c>
      <c r="B1354" s="242" t="s">
        <v>1325</v>
      </c>
      <c r="C1354" s="242" t="s">
        <v>187</v>
      </c>
      <c r="D1354" s="244">
        <v>158.19</v>
      </c>
    </row>
    <row r="1355" spans="1:4" x14ac:dyDescent="0.25">
      <c r="A1355" s="243">
        <v>93971</v>
      </c>
      <c r="B1355" s="242" t="s">
        <v>1326</v>
      </c>
      <c r="C1355" s="242" t="s">
        <v>187</v>
      </c>
      <c r="D1355" s="244">
        <v>150.61000000000001</v>
      </c>
    </row>
    <row r="1356" spans="1:4" x14ac:dyDescent="0.25">
      <c r="A1356" s="243">
        <v>95108</v>
      </c>
      <c r="B1356" s="242" t="s">
        <v>1327</v>
      </c>
      <c r="C1356" s="242" t="s">
        <v>239</v>
      </c>
      <c r="D1356" s="244">
        <v>21.88</v>
      </c>
    </row>
    <row r="1357" spans="1:4" x14ac:dyDescent="0.25">
      <c r="A1357" s="243">
        <v>100332</v>
      </c>
      <c r="B1357" s="242" t="s">
        <v>10576</v>
      </c>
      <c r="C1357" s="242" t="s">
        <v>337</v>
      </c>
      <c r="D1357" s="244">
        <v>916.23</v>
      </c>
    </row>
    <row r="1358" spans="1:4" x14ac:dyDescent="0.25">
      <c r="A1358" s="243">
        <v>100333</v>
      </c>
      <c r="B1358" s="242" t="s">
        <v>10577</v>
      </c>
      <c r="C1358" s="242" t="s">
        <v>337</v>
      </c>
      <c r="D1358" s="244">
        <v>551.51</v>
      </c>
    </row>
    <row r="1359" spans="1:4" x14ac:dyDescent="0.25">
      <c r="A1359" s="243">
        <v>100334</v>
      </c>
      <c r="B1359" s="242" t="s">
        <v>10578</v>
      </c>
      <c r="C1359" s="242" t="s">
        <v>337</v>
      </c>
      <c r="D1359" s="244">
        <v>719.29</v>
      </c>
    </row>
    <row r="1360" spans="1:4" x14ac:dyDescent="0.25">
      <c r="A1360" s="243">
        <v>100335</v>
      </c>
      <c r="B1360" s="242" t="s">
        <v>10579</v>
      </c>
      <c r="C1360" s="242" t="s">
        <v>337</v>
      </c>
      <c r="D1360" s="244">
        <v>445.76</v>
      </c>
    </row>
    <row r="1361" spans="1:4" x14ac:dyDescent="0.25">
      <c r="A1361" s="243">
        <v>100341</v>
      </c>
      <c r="B1361" s="242" t="s">
        <v>10580</v>
      </c>
      <c r="C1361" s="242" t="s">
        <v>337</v>
      </c>
      <c r="D1361" s="244">
        <v>24.69</v>
      </c>
    </row>
    <row r="1362" spans="1:4" x14ac:dyDescent="0.25">
      <c r="A1362" s="243">
        <v>100342</v>
      </c>
      <c r="B1362" s="242" t="s">
        <v>10581</v>
      </c>
      <c r="C1362" s="242" t="s">
        <v>322</v>
      </c>
      <c r="D1362" s="244">
        <v>17.95</v>
      </c>
    </row>
    <row r="1363" spans="1:4" x14ac:dyDescent="0.25">
      <c r="A1363" s="243">
        <v>100343</v>
      </c>
      <c r="B1363" s="242" t="s">
        <v>10582</v>
      </c>
      <c r="C1363" s="242" t="s">
        <v>322</v>
      </c>
      <c r="D1363" s="244">
        <v>17.61</v>
      </c>
    </row>
    <row r="1364" spans="1:4" x14ac:dyDescent="0.25">
      <c r="A1364" s="243">
        <v>100344</v>
      </c>
      <c r="B1364" s="242" t="s">
        <v>10583</v>
      </c>
      <c r="C1364" s="242" t="s">
        <v>322</v>
      </c>
      <c r="D1364" s="244">
        <v>16.11</v>
      </c>
    </row>
    <row r="1365" spans="1:4" x14ac:dyDescent="0.25">
      <c r="A1365" s="243">
        <v>100345</v>
      </c>
      <c r="B1365" s="242" t="s">
        <v>10584</v>
      </c>
      <c r="C1365" s="242" t="s">
        <v>322</v>
      </c>
      <c r="D1365" s="244">
        <v>13.77</v>
      </c>
    </row>
    <row r="1366" spans="1:4" x14ac:dyDescent="0.25">
      <c r="A1366" s="243">
        <v>100346</v>
      </c>
      <c r="B1366" s="242" t="s">
        <v>10585</v>
      </c>
      <c r="C1366" s="242" t="s">
        <v>322</v>
      </c>
      <c r="D1366" s="244">
        <v>13.38</v>
      </c>
    </row>
    <row r="1367" spans="1:4" x14ac:dyDescent="0.25">
      <c r="A1367" s="243">
        <v>100347</v>
      </c>
      <c r="B1367" s="242" t="s">
        <v>10586</v>
      </c>
      <c r="C1367" s="242" t="s">
        <v>322</v>
      </c>
      <c r="D1367" s="244">
        <v>15.37</v>
      </c>
    </row>
    <row r="1368" spans="1:4" x14ac:dyDescent="0.25">
      <c r="A1368" s="243">
        <v>100348</v>
      </c>
      <c r="B1368" s="242" t="s">
        <v>10587</v>
      </c>
      <c r="C1368" s="242" t="s">
        <v>322</v>
      </c>
      <c r="D1368" s="244">
        <v>15.18</v>
      </c>
    </row>
    <row r="1369" spans="1:4" x14ac:dyDescent="0.25">
      <c r="A1369" s="243">
        <v>100349</v>
      </c>
      <c r="B1369" s="242" t="s">
        <v>10588</v>
      </c>
      <c r="C1369" s="242" t="s">
        <v>1256</v>
      </c>
      <c r="D1369" s="244">
        <v>548.14</v>
      </c>
    </row>
    <row r="1370" spans="1:4" x14ac:dyDescent="0.25">
      <c r="A1370" s="242" t="s">
        <v>1328</v>
      </c>
      <c r="B1370" s="242" t="s">
        <v>1329</v>
      </c>
      <c r="C1370" s="242" t="s">
        <v>239</v>
      </c>
      <c r="D1370" s="244">
        <v>634.47</v>
      </c>
    </row>
    <row r="1371" spans="1:4" x14ac:dyDescent="0.25">
      <c r="A1371" s="242" t="s">
        <v>1330</v>
      </c>
      <c r="B1371" s="242" t="s">
        <v>1331</v>
      </c>
      <c r="C1371" s="242" t="s">
        <v>239</v>
      </c>
      <c r="D1371" s="245">
        <v>1040.0999999999999</v>
      </c>
    </row>
    <row r="1372" spans="1:4" x14ac:dyDescent="0.25">
      <c r="A1372" s="242" t="s">
        <v>1332</v>
      </c>
      <c r="B1372" s="242" t="s">
        <v>1333</v>
      </c>
      <c r="C1372" s="242" t="s">
        <v>239</v>
      </c>
      <c r="D1372" s="245">
        <v>1558.86</v>
      </c>
    </row>
    <row r="1373" spans="1:4" x14ac:dyDescent="0.25">
      <c r="A1373" s="242" t="s">
        <v>1334</v>
      </c>
      <c r="B1373" s="242" t="s">
        <v>1335</v>
      </c>
      <c r="C1373" s="242" t="s">
        <v>239</v>
      </c>
      <c r="D1373" s="245">
        <v>2198.2399999999998</v>
      </c>
    </row>
    <row r="1374" spans="1:4" x14ac:dyDescent="0.25">
      <c r="A1374" s="243">
        <v>83716</v>
      </c>
      <c r="B1374" s="242" t="s">
        <v>1336</v>
      </c>
      <c r="C1374" s="242" t="s">
        <v>239</v>
      </c>
      <c r="D1374" s="244">
        <v>489.91</v>
      </c>
    </row>
    <row r="1375" spans="1:4" x14ac:dyDescent="0.25">
      <c r="A1375" s="243">
        <v>97933</v>
      </c>
      <c r="B1375" s="242" t="s">
        <v>10589</v>
      </c>
      <c r="C1375" s="242" t="s">
        <v>239</v>
      </c>
      <c r="D1375" s="244">
        <v>918.32</v>
      </c>
    </row>
    <row r="1376" spans="1:4" x14ac:dyDescent="0.25">
      <c r="A1376" s="243">
        <v>97934</v>
      </c>
      <c r="B1376" s="242" t="s">
        <v>10590</v>
      </c>
      <c r="C1376" s="242" t="s">
        <v>239</v>
      </c>
      <c r="D1376" s="245">
        <v>1905.24</v>
      </c>
    </row>
    <row r="1377" spans="1:4" x14ac:dyDescent="0.25">
      <c r="A1377" s="243">
        <v>97935</v>
      </c>
      <c r="B1377" s="242" t="s">
        <v>10591</v>
      </c>
      <c r="C1377" s="242" t="s">
        <v>239</v>
      </c>
      <c r="D1377" s="244">
        <v>715.35</v>
      </c>
    </row>
    <row r="1378" spans="1:4" x14ac:dyDescent="0.25">
      <c r="A1378" s="243">
        <v>97936</v>
      </c>
      <c r="B1378" s="242" t="s">
        <v>10592</v>
      </c>
      <c r="C1378" s="242" t="s">
        <v>239</v>
      </c>
      <c r="D1378" s="245">
        <v>1535.98</v>
      </c>
    </row>
    <row r="1379" spans="1:4" x14ac:dyDescent="0.25">
      <c r="A1379" s="243">
        <v>97947</v>
      </c>
      <c r="B1379" s="242" t="s">
        <v>10593</v>
      </c>
      <c r="C1379" s="242" t="s">
        <v>239</v>
      </c>
      <c r="D1379" s="245">
        <v>1480.66</v>
      </c>
    </row>
    <row r="1380" spans="1:4" x14ac:dyDescent="0.25">
      <c r="A1380" s="243">
        <v>97948</v>
      </c>
      <c r="B1380" s="242" t="s">
        <v>10594</v>
      </c>
      <c r="C1380" s="242" t="s">
        <v>239</v>
      </c>
      <c r="D1380" s="245">
        <v>2734.66</v>
      </c>
    </row>
    <row r="1381" spans="1:4" x14ac:dyDescent="0.25">
      <c r="A1381" s="243">
        <v>97949</v>
      </c>
      <c r="B1381" s="242" t="s">
        <v>10595</v>
      </c>
      <c r="C1381" s="242" t="s">
        <v>239</v>
      </c>
      <c r="D1381" s="245">
        <v>1441.66</v>
      </c>
    </row>
    <row r="1382" spans="1:4" x14ac:dyDescent="0.25">
      <c r="A1382" s="243">
        <v>97950</v>
      </c>
      <c r="B1382" s="242" t="s">
        <v>10596</v>
      </c>
      <c r="C1382" s="242" t="s">
        <v>239</v>
      </c>
      <c r="D1382" s="245">
        <v>2536.21</v>
      </c>
    </row>
    <row r="1383" spans="1:4" x14ac:dyDescent="0.25">
      <c r="A1383" s="243">
        <v>97951</v>
      </c>
      <c r="B1383" s="242" t="s">
        <v>10597</v>
      </c>
      <c r="C1383" s="242" t="s">
        <v>239</v>
      </c>
      <c r="D1383" s="245">
        <v>2343.02</v>
      </c>
    </row>
    <row r="1384" spans="1:4" x14ac:dyDescent="0.25">
      <c r="A1384" s="243">
        <v>97952</v>
      </c>
      <c r="B1384" s="242" t="s">
        <v>10598</v>
      </c>
      <c r="C1384" s="242" t="s">
        <v>239</v>
      </c>
      <c r="D1384" s="245">
        <v>4052.05</v>
      </c>
    </row>
    <row r="1385" spans="1:4" x14ac:dyDescent="0.25">
      <c r="A1385" s="243">
        <v>97953</v>
      </c>
      <c r="B1385" s="242" t="s">
        <v>10599</v>
      </c>
      <c r="C1385" s="242" t="s">
        <v>239</v>
      </c>
      <c r="D1385" s="245">
        <v>1045.1300000000001</v>
      </c>
    </row>
    <row r="1386" spans="1:4" x14ac:dyDescent="0.25">
      <c r="A1386" s="243">
        <v>97955</v>
      </c>
      <c r="B1386" s="242" t="s">
        <v>10600</v>
      </c>
      <c r="C1386" s="242" t="s">
        <v>239</v>
      </c>
      <c r="D1386" s="245">
        <v>2299.9899999999998</v>
      </c>
    </row>
    <row r="1387" spans="1:4" x14ac:dyDescent="0.25">
      <c r="A1387" s="243">
        <v>97956</v>
      </c>
      <c r="B1387" s="242" t="s">
        <v>10601</v>
      </c>
      <c r="C1387" s="242" t="s">
        <v>239</v>
      </c>
      <c r="D1387" s="245">
        <v>1059.1600000000001</v>
      </c>
    </row>
    <row r="1388" spans="1:4" x14ac:dyDescent="0.25">
      <c r="A1388" s="243">
        <v>97957</v>
      </c>
      <c r="B1388" s="242" t="s">
        <v>10602</v>
      </c>
      <c r="C1388" s="242" t="s">
        <v>239</v>
      </c>
      <c r="D1388" s="245">
        <v>1911.31</v>
      </c>
    </row>
    <row r="1389" spans="1:4" x14ac:dyDescent="0.25">
      <c r="A1389" s="243">
        <v>97961</v>
      </c>
      <c r="B1389" s="242" t="s">
        <v>10603</v>
      </c>
      <c r="C1389" s="242" t="s">
        <v>239</v>
      </c>
      <c r="D1389" s="245">
        <v>1788.58</v>
      </c>
    </row>
    <row r="1390" spans="1:4" x14ac:dyDescent="0.25">
      <c r="A1390" s="243">
        <v>97973</v>
      </c>
      <c r="B1390" s="242" t="s">
        <v>10604</v>
      </c>
      <c r="C1390" s="242" t="s">
        <v>239</v>
      </c>
      <c r="D1390" s="245">
        <v>3406.97</v>
      </c>
    </row>
    <row r="1391" spans="1:4" x14ac:dyDescent="0.25">
      <c r="A1391" s="243">
        <v>97974</v>
      </c>
      <c r="B1391" s="242" t="s">
        <v>10605</v>
      </c>
      <c r="C1391" s="242" t="s">
        <v>239</v>
      </c>
      <c r="D1391" s="244">
        <v>376.96</v>
      </c>
    </row>
    <row r="1392" spans="1:4" x14ac:dyDescent="0.25">
      <c r="A1392" s="243">
        <v>97975</v>
      </c>
      <c r="B1392" s="242" t="s">
        <v>10606</v>
      </c>
      <c r="C1392" s="242" t="s">
        <v>239</v>
      </c>
      <c r="D1392" s="244">
        <v>391.87</v>
      </c>
    </row>
    <row r="1393" spans="1:4" x14ac:dyDescent="0.25">
      <c r="A1393" s="243">
        <v>97976</v>
      </c>
      <c r="B1393" s="242" t="s">
        <v>10607</v>
      </c>
      <c r="C1393" s="242" t="s">
        <v>239</v>
      </c>
      <c r="D1393" s="244">
        <v>880.54</v>
      </c>
    </row>
    <row r="1394" spans="1:4" x14ac:dyDescent="0.25">
      <c r="A1394" s="243">
        <v>97977</v>
      </c>
      <c r="B1394" s="242" t="s">
        <v>10608</v>
      </c>
      <c r="C1394" s="242" t="s">
        <v>239</v>
      </c>
      <c r="D1394" s="245">
        <v>1253.03</v>
      </c>
    </row>
    <row r="1395" spans="1:4" x14ac:dyDescent="0.25">
      <c r="A1395" s="243">
        <v>97978</v>
      </c>
      <c r="B1395" s="242" t="s">
        <v>10609</v>
      </c>
      <c r="C1395" s="242" t="s">
        <v>239</v>
      </c>
      <c r="D1395" s="244">
        <v>737.9</v>
      </c>
    </row>
    <row r="1396" spans="1:4" x14ac:dyDescent="0.25">
      <c r="A1396" s="243">
        <v>97980</v>
      </c>
      <c r="B1396" s="242" t="s">
        <v>10610</v>
      </c>
      <c r="C1396" s="242" t="s">
        <v>239</v>
      </c>
      <c r="D1396" s="245">
        <v>1648.39</v>
      </c>
    </row>
    <row r="1397" spans="1:4" x14ac:dyDescent="0.25">
      <c r="A1397" s="243">
        <v>97981</v>
      </c>
      <c r="B1397" s="242" t="s">
        <v>10611</v>
      </c>
      <c r="C1397" s="242" t="s">
        <v>187</v>
      </c>
      <c r="D1397" s="244">
        <v>942.02</v>
      </c>
    </row>
    <row r="1398" spans="1:4" x14ac:dyDescent="0.25">
      <c r="A1398" s="243">
        <v>97983</v>
      </c>
      <c r="B1398" s="242" t="s">
        <v>10612</v>
      </c>
      <c r="C1398" s="242" t="s">
        <v>187</v>
      </c>
      <c r="D1398" s="244">
        <v>434.23</v>
      </c>
    </row>
    <row r="1399" spans="1:4" x14ac:dyDescent="0.25">
      <c r="A1399" s="243">
        <v>97985</v>
      </c>
      <c r="B1399" s="242" t="s">
        <v>10613</v>
      </c>
      <c r="C1399" s="242" t="s">
        <v>187</v>
      </c>
      <c r="D1399" s="245">
        <v>1138.01</v>
      </c>
    </row>
    <row r="1400" spans="1:4" x14ac:dyDescent="0.25">
      <c r="A1400" s="243">
        <v>97987</v>
      </c>
      <c r="B1400" s="242" t="s">
        <v>10614</v>
      </c>
      <c r="C1400" s="242" t="s">
        <v>187</v>
      </c>
      <c r="D1400" s="244">
        <v>580.44000000000005</v>
      </c>
    </row>
    <row r="1401" spans="1:4" x14ac:dyDescent="0.25">
      <c r="A1401" s="243">
        <v>97988</v>
      </c>
      <c r="B1401" s="242" t="s">
        <v>10615</v>
      </c>
      <c r="C1401" s="242" t="s">
        <v>239</v>
      </c>
      <c r="D1401" s="245">
        <v>2460.64</v>
      </c>
    </row>
    <row r="1402" spans="1:4" x14ac:dyDescent="0.25">
      <c r="A1402" s="243">
        <v>97989</v>
      </c>
      <c r="B1402" s="242" t="s">
        <v>10616</v>
      </c>
      <c r="C1402" s="242" t="s">
        <v>187</v>
      </c>
      <c r="D1402" s="245">
        <v>1334.02</v>
      </c>
    </row>
    <row r="1403" spans="1:4" x14ac:dyDescent="0.25">
      <c r="A1403" s="243">
        <v>97991</v>
      </c>
      <c r="B1403" s="242" t="s">
        <v>10617</v>
      </c>
      <c r="C1403" s="242" t="s">
        <v>187</v>
      </c>
      <c r="D1403" s="244">
        <v>822.42</v>
      </c>
    </row>
    <row r="1404" spans="1:4" x14ac:dyDescent="0.25">
      <c r="A1404" s="243">
        <v>97992</v>
      </c>
      <c r="B1404" s="242" t="s">
        <v>10618</v>
      </c>
      <c r="C1404" s="242" t="s">
        <v>239</v>
      </c>
      <c r="D1404" s="245">
        <v>3190.85</v>
      </c>
    </row>
    <row r="1405" spans="1:4" x14ac:dyDescent="0.25">
      <c r="A1405" s="243">
        <v>97993</v>
      </c>
      <c r="B1405" s="242" t="s">
        <v>10619</v>
      </c>
      <c r="C1405" s="242" t="s">
        <v>187</v>
      </c>
      <c r="D1405" s="245">
        <v>1628.05</v>
      </c>
    </row>
    <row r="1406" spans="1:4" x14ac:dyDescent="0.25">
      <c r="A1406" s="243">
        <v>97994</v>
      </c>
      <c r="B1406" s="242" t="s">
        <v>10620</v>
      </c>
      <c r="C1406" s="242" t="s">
        <v>239</v>
      </c>
      <c r="D1406" s="245">
        <v>2025.07</v>
      </c>
    </row>
    <row r="1407" spans="1:4" x14ac:dyDescent="0.25">
      <c r="A1407" s="243">
        <v>97995</v>
      </c>
      <c r="B1407" s="242" t="s">
        <v>10621</v>
      </c>
      <c r="C1407" s="242" t="s">
        <v>187</v>
      </c>
      <c r="D1407" s="244">
        <v>933.33</v>
      </c>
    </row>
    <row r="1408" spans="1:4" x14ac:dyDescent="0.25">
      <c r="A1408" s="243">
        <v>97996</v>
      </c>
      <c r="B1408" s="242" t="s">
        <v>10622</v>
      </c>
      <c r="C1408" s="242" t="s">
        <v>239</v>
      </c>
      <c r="D1408" s="245">
        <v>2576.04</v>
      </c>
    </row>
    <row r="1409" spans="1:4" x14ac:dyDescent="0.25">
      <c r="A1409" s="243">
        <v>97997</v>
      </c>
      <c r="B1409" s="242" t="s">
        <v>10623</v>
      </c>
      <c r="C1409" s="242" t="s">
        <v>187</v>
      </c>
      <c r="D1409" s="245">
        <v>1113.51</v>
      </c>
    </row>
    <row r="1410" spans="1:4" x14ac:dyDescent="0.25">
      <c r="A1410" s="243">
        <v>97999</v>
      </c>
      <c r="B1410" s="242" t="s">
        <v>10624</v>
      </c>
      <c r="C1410" s="242" t="s">
        <v>187</v>
      </c>
      <c r="D1410" s="245">
        <v>1293.71</v>
      </c>
    </row>
    <row r="1411" spans="1:4" x14ac:dyDescent="0.25">
      <c r="A1411" s="243">
        <v>98001</v>
      </c>
      <c r="B1411" s="242" t="s">
        <v>10625</v>
      </c>
      <c r="C1411" s="242" t="s">
        <v>187</v>
      </c>
      <c r="D1411" s="245">
        <v>1473.89</v>
      </c>
    </row>
    <row r="1412" spans="1:4" x14ac:dyDescent="0.25">
      <c r="A1412" s="243">
        <v>98002</v>
      </c>
      <c r="B1412" s="242" t="s">
        <v>10626</v>
      </c>
      <c r="C1412" s="242" t="s">
        <v>239</v>
      </c>
      <c r="D1412" s="245">
        <v>4251.03</v>
      </c>
    </row>
    <row r="1413" spans="1:4" x14ac:dyDescent="0.25">
      <c r="A1413" s="243">
        <v>98003</v>
      </c>
      <c r="B1413" s="242" t="s">
        <v>10627</v>
      </c>
      <c r="C1413" s="242" t="s">
        <v>187</v>
      </c>
      <c r="D1413" s="245">
        <v>1654.13</v>
      </c>
    </row>
    <row r="1414" spans="1:4" x14ac:dyDescent="0.25">
      <c r="A1414" s="243">
        <v>98005</v>
      </c>
      <c r="B1414" s="242" t="s">
        <v>10628</v>
      </c>
      <c r="C1414" s="242" t="s">
        <v>187</v>
      </c>
      <c r="D1414" s="245">
        <v>1834.33</v>
      </c>
    </row>
    <row r="1415" spans="1:4" x14ac:dyDescent="0.25">
      <c r="A1415" s="243">
        <v>98006</v>
      </c>
      <c r="B1415" s="242" t="s">
        <v>10629</v>
      </c>
      <c r="C1415" s="242" t="s">
        <v>239</v>
      </c>
      <c r="D1415" s="245">
        <v>5356.05</v>
      </c>
    </row>
    <row r="1416" spans="1:4" x14ac:dyDescent="0.25">
      <c r="A1416" s="243">
        <v>98007</v>
      </c>
      <c r="B1416" s="242" t="s">
        <v>10630</v>
      </c>
      <c r="C1416" s="242" t="s">
        <v>187</v>
      </c>
      <c r="D1416" s="245">
        <v>2014.51</v>
      </c>
    </row>
    <row r="1417" spans="1:4" x14ac:dyDescent="0.25">
      <c r="A1417" s="243">
        <v>98008</v>
      </c>
      <c r="B1417" s="242" t="s">
        <v>10631</v>
      </c>
      <c r="C1417" s="242" t="s">
        <v>239</v>
      </c>
      <c r="D1417" s="245">
        <v>3220.55</v>
      </c>
    </row>
    <row r="1418" spans="1:4" x14ac:dyDescent="0.25">
      <c r="A1418" s="243">
        <v>98009</v>
      </c>
      <c r="B1418" s="242" t="s">
        <v>10632</v>
      </c>
      <c r="C1418" s="242" t="s">
        <v>187</v>
      </c>
      <c r="D1418" s="245">
        <v>1293.71</v>
      </c>
    </row>
    <row r="1419" spans="1:4" x14ac:dyDescent="0.25">
      <c r="A1419" s="243">
        <v>98010</v>
      </c>
      <c r="B1419" s="242" t="s">
        <v>10633</v>
      </c>
      <c r="C1419" s="242" t="s">
        <v>239</v>
      </c>
      <c r="D1419" s="245">
        <v>3941.02</v>
      </c>
    </row>
    <row r="1420" spans="1:4" x14ac:dyDescent="0.25">
      <c r="A1420" s="243">
        <v>98011</v>
      </c>
      <c r="B1420" s="242" t="s">
        <v>10634</v>
      </c>
      <c r="C1420" s="242" t="s">
        <v>187</v>
      </c>
      <c r="D1420" s="245">
        <v>1473.89</v>
      </c>
    </row>
    <row r="1421" spans="1:4" x14ac:dyDescent="0.25">
      <c r="A1421" s="243">
        <v>98012</v>
      </c>
      <c r="B1421" s="242" t="s">
        <v>10635</v>
      </c>
      <c r="C1421" s="242" t="s">
        <v>239</v>
      </c>
      <c r="D1421" s="245">
        <v>4643.72</v>
      </c>
    </row>
    <row r="1422" spans="1:4" x14ac:dyDescent="0.25">
      <c r="A1422" s="243">
        <v>98013</v>
      </c>
      <c r="B1422" s="242" t="s">
        <v>10636</v>
      </c>
      <c r="C1422" s="242" t="s">
        <v>187</v>
      </c>
      <c r="D1422" s="245">
        <v>1654.13</v>
      </c>
    </row>
    <row r="1423" spans="1:4" x14ac:dyDescent="0.25">
      <c r="A1423" s="243">
        <v>98014</v>
      </c>
      <c r="B1423" s="242" t="s">
        <v>10637</v>
      </c>
      <c r="C1423" s="242" t="s">
        <v>239</v>
      </c>
      <c r="D1423" s="245">
        <v>5346.41</v>
      </c>
    </row>
    <row r="1424" spans="1:4" x14ac:dyDescent="0.25">
      <c r="A1424" s="243">
        <v>98015</v>
      </c>
      <c r="B1424" s="242" t="s">
        <v>10638</v>
      </c>
      <c r="C1424" s="242" t="s">
        <v>187</v>
      </c>
      <c r="D1424" s="245">
        <v>1834.33</v>
      </c>
    </row>
    <row r="1425" spans="1:4" x14ac:dyDescent="0.25">
      <c r="A1425" s="243">
        <v>98016</v>
      </c>
      <c r="B1425" s="242" t="s">
        <v>10639</v>
      </c>
      <c r="C1425" s="242" t="s">
        <v>239</v>
      </c>
      <c r="D1425" s="245">
        <v>6052.69</v>
      </c>
    </row>
    <row r="1426" spans="1:4" x14ac:dyDescent="0.25">
      <c r="A1426" s="243">
        <v>98017</v>
      </c>
      <c r="B1426" s="242" t="s">
        <v>10640</v>
      </c>
      <c r="C1426" s="242" t="s">
        <v>187</v>
      </c>
      <c r="D1426" s="245">
        <v>2014.51</v>
      </c>
    </row>
    <row r="1427" spans="1:4" x14ac:dyDescent="0.25">
      <c r="A1427" s="243">
        <v>98018</v>
      </c>
      <c r="B1427" s="242" t="s">
        <v>10641</v>
      </c>
      <c r="C1427" s="242" t="s">
        <v>239</v>
      </c>
      <c r="D1427" s="245">
        <v>6751.82</v>
      </c>
    </row>
    <row r="1428" spans="1:4" x14ac:dyDescent="0.25">
      <c r="A1428" s="243">
        <v>98019</v>
      </c>
      <c r="B1428" s="242" t="s">
        <v>10642</v>
      </c>
      <c r="C1428" s="242" t="s">
        <v>187</v>
      </c>
      <c r="D1428" s="245">
        <v>2211.81</v>
      </c>
    </row>
    <row r="1429" spans="1:4" x14ac:dyDescent="0.25">
      <c r="A1429" s="243">
        <v>98020</v>
      </c>
      <c r="B1429" s="242" t="s">
        <v>10643</v>
      </c>
      <c r="C1429" s="242" t="s">
        <v>239</v>
      </c>
      <c r="D1429" s="245">
        <v>4782.32</v>
      </c>
    </row>
    <row r="1430" spans="1:4" x14ac:dyDescent="0.25">
      <c r="A1430" s="243">
        <v>98021</v>
      </c>
      <c r="B1430" s="242" t="s">
        <v>10644</v>
      </c>
      <c r="C1430" s="242" t="s">
        <v>187</v>
      </c>
      <c r="D1430" s="245">
        <v>1671.29</v>
      </c>
    </row>
    <row r="1431" spans="1:4" x14ac:dyDescent="0.25">
      <c r="A1431" s="243">
        <v>98022</v>
      </c>
      <c r="B1431" s="242" t="s">
        <v>10645</v>
      </c>
      <c r="C1431" s="242" t="s">
        <v>239</v>
      </c>
      <c r="D1431" s="245">
        <v>5628.95</v>
      </c>
    </row>
    <row r="1432" spans="1:4" x14ac:dyDescent="0.25">
      <c r="A1432" s="243">
        <v>98023</v>
      </c>
      <c r="B1432" s="242" t="s">
        <v>10646</v>
      </c>
      <c r="C1432" s="242" t="s">
        <v>187</v>
      </c>
      <c r="D1432" s="245">
        <v>1851.43</v>
      </c>
    </row>
    <row r="1433" spans="1:4" x14ac:dyDescent="0.25">
      <c r="A1433" s="243">
        <v>98024</v>
      </c>
      <c r="B1433" s="242" t="s">
        <v>10647</v>
      </c>
      <c r="C1433" s="242" t="s">
        <v>239</v>
      </c>
      <c r="D1433" s="245">
        <v>6510.85</v>
      </c>
    </row>
    <row r="1434" spans="1:4" x14ac:dyDescent="0.25">
      <c r="A1434" s="243">
        <v>98025</v>
      </c>
      <c r="B1434" s="242" t="s">
        <v>10648</v>
      </c>
      <c r="C1434" s="242" t="s">
        <v>187</v>
      </c>
      <c r="D1434" s="245">
        <v>2031.65</v>
      </c>
    </row>
    <row r="1435" spans="1:4" x14ac:dyDescent="0.25">
      <c r="A1435" s="243">
        <v>98026</v>
      </c>
      <c r="B1435" s="242" t="s">
        <v>10649</v>
      </c>
      <c r="C1435" s="242" t="s">
        <v>239</v>
      </c>
      <c r="D1435" s="245">
        <v>7358.39</v>
      </c>
    </row>
    <row r="1436" spans="1:4" x14ac:dyDescent="0.25">
      <c r="A1436" s="243">
        <v>98027</v>
      </c>
      <c r="B1436" s="242" t="s">
        <v>10650</v>
      </c>
      <c r="C1436" s="242" t="s">
        <v>187</v>
      </c>
      <c r="D1436" s="245">
        <v>2211.81</v>
      </c>
    </row>
    <row r="1437" spans="1:4" x14ac:dyDescent="0.25">
      <c r="A1437" s="243">
        <v>98028</v>
      </c>
      <c r="B1437" s="242" t="s">
        <v>10651</v>
      </c>
      <c r="C1437" s="242" t="s">
        <v>239</v>
      </c>
      <c r="D1437" s="245">
        <v>8205.99</v>
      </c>
    </row>
    <row r="1438" spans="1:4" x14ac:dyDescent="0.25">
      <c r="A1438" s="243">
        <v>98029</v>
      </c>
      <c r="B1438" s="242" t="s">
        <v>10652</v>
      </c>
      <c r="C1438" s="242" t="s">
        <v>187</v>
      </c>
      <c r="D1438" s="245">
        <v>2395.5700000000002</v>
      </c>
    </row>
    <row r="1439" spans="1:4" x14ac:dyDescent="0.25">
      <c r="A1439" s="243">
        <v>98030</v>
      </c>
      <c r="B1439" s="242" t="s">
        <v>10653</v>
      </c>
      <c r="C1439" s="242" t="s">
        <v>239</v>
      </c>
      <c r="D1439" s="245">
        <v>6684.61</v>
      </c>
    </row>
    <row r="1440" spans="1:4" x14ac:dyDescent="0.25">
      <c r="A1440" s="243">
        <v>98031</v>
      </c>
      <c r="B1440" s="242" t="s">
        <v>10654</v>
      </c>
      <c r="C1440" s="242" t="s">
        <v>187</v>
      </c>
      <c r="D1440" s="245">
        <v>2035.22</v>
      </c>
    </row>
    <row r="1441" spans="1:4" x14ac:dyDescent="0.25">
      <c r="A1441" s="243">
        <v>98032</v>
      </c>
      <c r="B1441" s="242" t="s">
        <v>10655</v>
      </c>
      <c r="C1441" s="242" t="s">
        <v>239</v>
      </c>
      <c r="D1441" s="245">
        <v>7710.07</v>
      </c>
    </row>
    <row r="1442" spans="1:4" x14ac:dyDescent="0.25">
      <c r="A1442" s="243">
        <v>98033</v>
      </c>
      <c r="B1442" s="242" t="s">
        <v>10656</v>
      </c>
      <c r="C1442" s="242" t="s">
        <v>187</v>
      </c>
      <c r="D1442" s="245">
        <v>2215.38</v>
      </c>
    </row>
    <row r="1443" spans="1:4" x14ac:dyDescent="0.25">
      <c r="A1443" s="243">
        <v>98034</v>
      </c>
      <c r="B1443" s="242" t="s">
        <v>10657</v>
      </c>
      <c r="C1443" s="242" t="s">
        <v>239</v>
      </c>
      <c r="D1443" s="245">
        <v>8735.4699999999993</v>
      </c>
    </row>
    <row r="1444" spans="1:4" x14ac:dyDescent="0.25">
      <c r="A1444" s="243">
        <v>98035</v>
      </c>
      <c r="B1444" s="242" t="s">
        <v>10658</v>
      </c>
      <c r="C1444" s="242" t="s">
        <v>187</v>
      </c>
      <c r="D1444" s="245">
        <v>2395.5700000000002</v>
      </c>
    </row>
    <row r="1445" spans="1:4" x14ac:dyDescent="0.25">
      <c r="A1445" s="243">
        <v>98036</v>
      </c>
      <c r="B1445" s="242" t="s">
        <v>10659</v>
      </c>
      <c r="C1445" s="242" t="s">
        <v>239</v>
      </c>
      <c r="D1445" s="245">
        <v>9760.9</v>
      </c>
    </row>
    <row r="1446" spans="1:4" x14ac:dyDescent="0.25">
      <c r="A1446" s="243">
        <v>98037</v>
      </c>
      <c r="B1446" s="242" t="s">
        <v>10660</v>
      </c>
      <c r="C1446" s="242" t="s">
        <v>187</v>
      </c>
      <c r="D1446" s="245">
        <v>2579.31</v>
      </c>
    </row>
    <row r="1447" spans="1:4" x14ac:dyDescent="0.25">
      <c r="A1447" s="243">
        <v>98038</v>
      </c>
      <c r="B1447" s="242" t="s">
        <v>10661</v>
      </c>
      <c r="C1447" s="242" t="s">
        <v>239</v>
      </c>
      <c r="D1447" s="245">
        <v>8925.86</v>
      </c>
    </row>
    <row r="1448" spans="1:4" x14ac:dyDescent="0.25">
      <c r="A1448" s="243">
        <v>98039</v>
      </c>
      <c r="B1448" s="242" t="s">
        <v>10662</v>
      </c>
      <c r="C1448" s="242" t="s">
        <v>187</v>
      </c>
      <c r="D1448" s="245">
        <v>2399.13</v>
      </c>
    </row>
    <row r="1449" spans="1:4" x14ac:dyDescent="0.25">
      <c r="A1449" s="243">
        <v>98040</v>
      </c>
      <c r="B1449" s="242" t="s">
        <v>10663</v>
      </c>
      <c r="C1449" s="242" t="s">
        <v>239</v>
      </c>
      <c r="D1449" s="245">
        <v>10108.629999999999</v>
      </c>
    </row>
    <row r="1450" spans="1:4" x14ac:dyDescent="0.25">
      <c r="A1450" s="243">
        <v>98041</v>
      </c>
      <c r="B1450" s="242" t="s">
        <v>10664</v>
      </c>
      <c r="C1450" s="242" t="s">
        <v>187</v>
      </c>
      <c r="D1450" s="245">
        <v>2579.31</v>
      </c>
    </row>
    <row r="1451" spans="1:4" x14ac:dyDescent="0.25">
      <c r="A1451" s="243">
        <v>98042</v>
      </c>
      <c r="B1451" s="242" t="s">
        <v>10665</v>
      </c>
      <c r="C1451" s="242" t="s">
        <v>239</v>
      </c>
      <c r="D1451" s="245">
        <v>11291.37</v>
      </c>
    </row>
    <row r="1452" spans="1:4" x14ac:dyDescent="0.25">
      <c r="A1452" s="243">
        <v>98043</v>
      </c>
      <c r="B1452" s="242" t="s">
        <v>10666</v>
      </c>
      <c r="C1452" s="242" t="s">
        <v>187</v>
      </c>
      <c r="D1452" s="245">
        <v>2763.1</v>
      </c>
    </row>
    <row r="1453" spans="1:4" x14ac:dyDescent="0.25">
      <c r="A1453" s="243">
        <v>98044</v>
      </c>
      <c r="B1453" s="242" t="s">
        <v>10667</v>
      </c>
      <c r="C1453" s="242" t="s">
        <v>239</v>
      </c>
      <c r="D1453" s="245">
        <v>11474.9</v>
      </c>
    </row>
    <row r="1454" spans="1:4" x14ac:dyDescent="0.25">
      <c r="A1454" s="243">
        <v>98045</v>
      </c>
      <c r="B1454" s="242" t="s">
        <v>10668</v>
      </c>
      <c r="C1454" s="242" t="s">
        <v>187</v>
      </c>
      <c r="D1454" s="245">
        <v>2763.1</v>
      </c>
    </row>
    <row r="1455" spans="1:4" x14ac:dyDescent="0.25">
      <c r="A1455" s="243">
        <v>98046</v>
      </c>
      <c r="B1455" s="242" t="s">
        <v>10669</v>
      </c>
      <c r="C1455" s="242" t="s">
        <v>239</v>
      </c>
      <c r="D1455" s="245">
        <v>12821.79</v>
      </c>
    </row>
    <row r="1456" spans="1:4" x14ac:dyDescent="0.25">
      <c r="A1456" s="243">
        <v>98047</v>
      </c>
      <c r="B1456" s="242" t="s">
        <v>10670</v>
      </c>
      <c r="C1456" s="242" t="s">
        <v>187</v>
      </c>
      <c r="D1456" s="245">
        <v>2946.86</v>
      </c>
    </row>
    <row r="1457" spans="1:4" x14ac:dyDescent="0.25">
      <c r="A1457" s="243">
        <v>98048</v>
      </c>
      <c r="B1457" s="242" t="s">
        <v>10671</v>
      </c>
      <c r="C1457" s="242" t="s">
        <v>239</v>
      </c>
      <c r="D1457" s="245">
        <v>14979.03</v>
      </c>
    </row>
    <row r="1458" spans="1:4" x14ac:dyDescent="0.25">
      <c r="A1458" s="243">
        <v>98049</v>
      </c>
      <c r="B1458" s="242" t="s">
        <v>10672</v>
      </c>
      <c r="C1458" s="242" t="s">
        <v>187</v>
      </c>
      <c r="D1458" s="245">
        <v>3095.65</v>
      </c>
    </row>
    <row r="1459" spans="1:4" x14ac:dyDescent="0.25">
      <c r="A1459" s="243">
        <v>98050</v>
      </c>
      <c r="B1459" s="242" t="s">
        <v>10673</v>
      </c>
      <c r="C1459" s="242" t="s">
        <v>187</v>
      </c>
      <c r="D1459" s="244">
        <v>241.28</v>
      </c>
    </row>
    <row r="1460" spans="1:4" x14ac:dyDescent="0.25">
      <c r="A1460" s="243">
        <v>98051</v>
      </c>
      <c r="B1460" s="242" t="s">
        <v>10674</v>
      </c>
      <c r="C1460" s="242" t="s">
        <v>187</v>
      </c>
      <c r="D1460" s="244">
        <v>747.64</v>
      </c>
    </row>
    <row r="1461" spans="1:4" x14ac:dyDescent="0.25">
      <c r="A1461" s="243">
        <v>98405</v>
      </c>
      <c r="B1461" s="242" t="s">
        <v>10675</v>
      </c>
      <c r="C1461" s="242" t="s">
        <v>239</v>
      </c>
      <c r="D1461" s="245">
        <v>2052.33</v>
      </c>
    </row>
    <row r="1462" spans="1:4" x14ac:dyDescent="0.25">
      <c r="A1462" s="243">
        <v>98406</v>
      </c>
      <c r="B1462" s="242" t="s">
        <v>10676</v>
      </c>
      <c r="C1462" s="242" t="s">
        <v>239</v>
      </c>
      <c r="D1462" s="245">
        <v>4804.7700000000004</v>
      </c>
    </row>
    <row r="1463" spans="1:4" x14ac:dyDescent="0.25">
      <c r="A1463" s="243">
        <v>98407</v>
      </c>
      <c r="B1463" s="242" t="s">
        <v>10677</v>
      </c>
      <c r="C1463" s="242" t="s">
        <v>239</v>
      </c>
      <c r="D1463" s="245">
        <v>3126.87</v>
      </c>
    </row>
    <row r="1464" spans="1:4" x14ac:dyDescent="0.25">
      <c r="A1464" s="243">
        <v>98408</v>
      </c>
      <c r="B1464" s="242" t="s">
        <v>10678</v>
      </c>
      <c r="C1464" s="242" t="s">
        <v>239</v>
      </c>
      <c r="D1464" s="245">
        <v>3677.79</v>
      </c>
    </row>
    <row r="1465" spans="1:4" x14ac:dyDescent="0.25">
      <c r="A1465" s="243">
        <v>98409</v>
      </c>
      <c r="B1465" s="242" t="s">
        <v>10679</v>
      </c>
      <c r="C1465" s="242" t="s">
        <v>187</v>
      </c>
      <c r="D1465" s="244">
        <v>327.51</v>
      </c>
    </row>
    <row r="1466" spans="1:4" x14ac:dyDescent="0.25">
      <c r="A1466" s="243">
        <v>98410</v>
      </c>
      <c r="B1466" s="242" t="s">
        <v>10680</v>
      </c>
      <c r="C1466" s="242" t="s">
        <v>239</v>
      </c>
      <c r="D1466" s="244">
        <v>997.09</v>
      </c>
    </row>
    <row r="1467" spans="1:4" x14ac:dyDescent="0.25">
      <c r="A1467" s="243">
        <v>98414</v>
      </c>
      <c r="B1467" s="242" t="s">
        <v>10681</v>
      </c>
      <c r="C1467" s="242" t="s">
        <v>239</v>
      </c>
      <c r="D1467" s="244">
        <v>985.93</v>
      </c>
    </row>
    <row r="1468" spans="1:4" x14ac:dyDescent="0.25">
      <c r="A1468" s="243">
        <v>98415</v>
      </c>
      <c r="B1468" s="242" t="s">
        <v>1337</v>
      </c>
      <c r="C1468" s="242" t="s">
        <v>239</v>
      </c>
      <c r="D1468" s="245">
        <v>1124.96</v>
      </c>
    </row>
    <row r="1469" spans="1:4" x14ac:dyDescent="0.25">
      <c r="A1469" s="243">
        <v>98416</v>
      </c>
      <c r="B1469" s="242" t="s">
        <v>1338</v>
      </c>
      <c r="C1469" s="242" t="s">
        <v>239</v>
      </c>
      <c r="D1469" s="245">
        <v>1203.04</v>
      </c>
    </row>
    <row r="1470" spans="1:4" x14ac:dyDescent="0.25">
      <c r="A1470" s="243">
        <v>98417</v>
      </c>
      <c r="B1470" s="242" t="s">
        <v>1339</v>
      </c>
      <c r="C1470" s="242" t="s">
        <v>239</v>
      </c>
      <c r="D1470" s="245">
        <v>1420.16</v>
      </c>
    </row>
    <row r="1471" spans="1:4" x14ac:dyDescent="0.25">
      <c r="A1471" s="243">
        <v>98418</v>
      </c>
      <c r="B1471" s="242" t="s">
        <v>1340</v>
      </c>
      <c r="C1471" s="242" t="s">
        <v>239</v>
      </c>
      <c r="D1471" s="245">
        <v>1540.8</v>
      </c>
    </row>
    <row r="1472" spans="1:4" x14ac:dyDescent="0.25">
      <c r="A1472" s="243">
        <v>98419</v>
      </c>
      <c r="B1472" s="242" t="s">
        <v>1341</v>
      </c>
      <c r="C1472" s="242" t="s">
        <v>239</v>
      </c>
      <c r="D1472" s="245">
        <v>1661.44</v>
      </c>
    </row>
    <row r="1473" spans="1:4" x14ac:dyDescent="0.25">
      <c r="A1473" s="243">
        <v>98420</v>
      </c>
      <c r="B1473" s="242" t="s">
        <v>1342</v>
      </c>
      <c r="C1473" s="242" t="s">
        <v>239</v>
      </c>
      <c r="D1473" s="245">
        <v>1700.99</v>
      </c>
    </row>
    <row r="1474" spans="1:4" x14ac:dyDescent="0.25">
      <c r="A1474" s="243">
        <v>98421</v>
      </c>
      <c r="B1474" s="242" t="s">
        <v>1343</v>
      </c>
      <c r="C1474" s="242" t="s">
        <v>239</v>
      </c>
      <c r="D1474" s="245">
        <v>1918.1</v>
      </c>
    </row>
    <row r="1475" spans="1:4" x14ac:dyDescent="0.25">
      <c r="A1475" s="243">
        <v>98422</v>
      </c>
      <c r="B1475" s="242" t="s">
        <v>1344</v>
      </c>
      <c r="C1475" s="242" t="s">
        <v>239</v>
      </c>
      <c r="D1475" s="245">
        <v>2135.2199999999998</v>
      </c>
    </row>
    <row r="1476" spans="1:4" x14ac:dyDescent="0.25">
      <c r="A1476" s="243">
        <v>98423</v>
      </c>
      <c r="B1476" s="242" t="s">
        <v>1345</v>
      </c>
      <c r="C1476" s="242" t="s">
        <v>239</v>
      </c>
      <c r="D1476" s="245">
        <v>2255.86</v>
      </c>
    </row>
    <row r="1477" spans="1:4" x14ac:dyDescent="0.25">
      <c r="A1477" s="243">
        <v>98424</v>
      </c>
      <c r="B1477" s="242" t="s">
        <v>1346</v>
      </c>
      <c r="C1477" s="242" t="s">
        <v>239</v>
      </c>
      <c r="D1477" s="245">
        <v>2376.5</v>
      </c>
    </row>
    <row r="1478" spans="1:4" x14ac:dyDescent="0.25">
      <c r="A1478" s="243">
        <v>98425</v>
      </c>
      <c r="B1478" s="242" t="s">
        <v>1347</v>
      </c>
      <c r="C1478" s="242" t="s">
        <v>239</v>
      </c>
      <c r="D1478" s="245">
        <v>2460.64</v>
      </c>
    </row>
    <row r="1479" spans="1:4" x14ac:dyDescent="0.25">
      <c r="A1479" s="243">
        <v>98426</v>
      </c>
      <c r="B1479" s="242" t="s">
        <v>1348</v>
      </c>
      <c r="C1479" s="242" t="s">
        <v>239</v>
      </c>
      <c r="D1479" s="245">
        <v>3127.65</v>
      </c>
    </row>
    <row r="1480" spans="1:4" x14ac:dyDescent="0.25">
      <c r="A1480" s="243">
        <v>98427</v>
      </c>
      <c r="B1480" s="242" t="s">
        <v>1349</v>
      </c>
      <c r="C1480" s="242" t="s">
        <v>239</v>
      </c>
      <c r="D1480" s="245">
        <v>3794.66</v>
      </c>
    </row>
    <row r="1481" spans="1:4" x14ac:dyDescent="0.25">
      <c r="A1481" s="243">
        <v>98428</v>
      </c>
      <c r="B1481" s="242" t="s">
        <v>1350</v>
      </c>
      <c r="C1481" s="242" t="s">
        <v>239</v>
      </c>
      <c r="D1481" s="245">
        <v>4168.4799999999996</v>
      </c>
    </row>
    <row r="1482" spans="1:4" x14ac:dyDescent="0.25">
      <c r="A1482" s="243">
        <v>98429</v>
      </c>
      <c r="B1482" s="242" t="s">
        <v>1351</v>
      </c>
      <c r="C1482" s="242" t="s">
        <v>239</v>
      </c>
      <c r="D1482" s="245">
        <v>4542.3</v>
      </c>
    </row>
    <row r="1483" spans="1:4" x14ac:dyDescent="0.25">
      <c r="A1483" s="243">
        <v>98430</v>
      </c>
      <c r="B1483" s="242" t="s">
        <v>1352</v>
      </c>
      <c r="C1483" s="242" t="s">
        <v>239</v>
      </c>
      <c r="D1483" s="245">
        <v>3175.7</v>
      </c>
    </row>
    <row r="1484" spans="1:4" x14ac:dyDescent="0.25">
      <c r="A1484" s="243">
        <v>98431</v>
      </c>
      <c r="B1484" s="242" t="s">
        <v>1353</v>
      </c>
      <c r="C1484" s="242" t="s">
        <v>239</v>
      </c>
      <c r="D1484" s="245">
        <v>3842.71</v>
      </c>
    </row>
    <row r="1485" spans="1:4" x14ac:dyDescent="0.25">
      <c r="A1485" s="243">
        <v>98432</v>
      </c>
      <c r="B1485" s="242" t="s">
        <v>1354</v>
      </c>
      <c r="C1485" s="242" t="s">
        <v>239</v>
      </c>
      <c r="D1485" s="245">
        <v>4509.72</v>
      </c>
    </row>
    <row r="1486" spans="1:4" x14ac:dyDescent="0.25">
      <c r="A1486" s="243">
        <v>98433</v>
      </c>
      <c r="B1486" s="242" t="s">
        <v>1355</v>
      </c>
      <c r="C1486" s="242" t="s">
        <v>239</v>
      </c>
      <c r="D1486" s="245">
        <v>4883.54</v>
      </c>
    </row>
    <row r="1487" spans="1:4" x14ac:dyDescent="0.25">
      <c r="A1487" s="243">
        <v>98434</v>
      </c>
      <c r="B1487" s="242" t="s">
        <v>1356</v>
      </c>
      <c r="C1487" s="242" t="s">
        <v>239</v>
      </c>
      <c r="D1487" s="245">
        <v>5257.36</v>
      </c>
    </row>
    <row r="1488" spans="1:4" x14ac:dyDescent="0.25">
      <c r="A1488" s="243">
        <v>99240</v>
      </c>
      <c r="B1488" s="242" t="s">
        <v>10682</v>
      </c>
      <c r="C1488" s="242" t="s">
        <v>187</v>
      </c>
      <c r="D1488" s="244">
        <v>577.9</v>
      </c>
    </row>
    <row r="1489" spans="1:4" x14ac:dyDescent="0.25">
      <c r="A1489" s="243">
        <v>99241</v>
      </c>
      <c r="B1489" s="242" t="s">
        <v>10683</v>
      </c>
      <c r="C1489" s="242" t="s">
        <v>187</v>
      </c>
      <c r="D1489" s="245">
        <v>1240.27</v>
      </c>
    </row>
    <row r="1490" spans="1:4" x14ac:dyDescent="0.25">
      <c r="A1490" s="243">
        <v>99242</v>
      </c>
      <c r="B1490" s="242" t="s">
        <v>10684</v>
      </c>
      <c r="C1490" s="242" t="s">
        <v>239</v>
      </c>
      <c r="D1490" s="245">
        <v>2387.9899999999998</v>
      </c>
    </row>
    <row r="1491" spans="1:4" x14ac:dyDescent="0.25">
      <c r="A1491" s="243">
        <v>99243</v>
      </c>
      <c r="B1491" s="242" t="s">
        <v>10685</v>
      </c>
      <c r="C1491" s="242" t="s">
        <v>187</v>
      </c>
      <c r="D1491" s="245">
        <v>1265.21</v>
      </c>
    </row>
    <row r="1492" spans="1:4" x14ac:dyDescent="0.25">
      <c r="A1492" s="243">
        <v>99244</v>
      </c>
      <c r="B1492" s="242" t="s">
        <v>10686</v>
      </c>
      <c r="C1492" s="242" t="s">
        <v>239</v>
      </c>
      <c r="D1492" s="245">
        <v>3853.73</v>
      </c>
    </row>
    <row r="1493" spans="1:4" x14ac:dyDescent="0.25">
      <c r="A1493" s="243">
        <v>99246</v>
      </c>
      <c r="B1493" s="242" t="s">
        <v>10687</v>
      </c>
      <c r="C1493" s="242" t="s">
        <v>187</v>
      </c>
      <c r="D1493" s="244">
        <v>818.94</v>
      </c>
    </row>
    <row r="1494" spans="1:4" x14ac:dyDescent="0.25">
      <c r="A1494" s="243">
        <v>99247</v>
      </c>
      <c r="B1494" s="242" t="s">
        <v>10688</v>
      </c>
      <c r="C1494" s="242" t="s">
        <v>187</v>
      </c>
      <c r="D1494" s="245">
        <v>1412.6</v>
      </c>
    </row>
    <row r="1495" spans="1:4" x14ac:dyDescent="0.25">
      <c r="A1495" s="243">
        <v>99248</v>
      </c>
      <c r="B1495" s="242" t="s">
        <v>10689</v>
      </c>
      <c r="C1495" s="242" t="s">
        <v>239</v>
      </c>
      <c r="D1495" s="245">
        <v>3596.96</v>
      </c>
    </row>
    <row r="1496" spans="1:4" x14ac:dyDescent="0.25">
      <c r="A1496" s="243">
        <v>99249</v>
      </c>
      <c r="B1496" s="242" t="s">
        <v>10690</v>
      </c>
      <c r="C1496" s="242" t="s">
        <v>187</v>
      </c>
      <c r="D1496" s="245">
        <v>1548.53</v>
      </c>
    </row>
    <row r="1497" spans="1:4" x14ac:dyDescent="0.25">
      <c r="A1497" s="243">
        <v>99252</v>
      </c>
      <c r="B1497" s="242" t="s">
        <v>10691</v>
      </c>
      <c r="C1497" s="242" t="s">
        <v>239</v>
      </c>
      <c r="D1497" s="245">
        <v>1979.57</v>
      </c>
    </row>
    <row r="1498" spans="1:4" x14ac:dyDescent="0.25">
      <c r="A1498" s="243">
        <v>99254</v>
      </c>
      <c r="B1498" s="242" t="s">
        <v>10692</v>
      </c>
      <c r="C1498" s="242" t="s">
        <v>187</v>
      </c>
      <c r="D1498" s="244">
        <v>895.61</v>
      </c>
    </row>
    <row r="1499" spans="1:4" x14ac:dyDescent="0.25">
      <c r="A1499" s="243">
        <v>99256</v>
      </c>
      <c r="B1499" s="242" t="s">
        <v>10693</v>
      </c>
      <c r="C1499" s="242" t="s">
        <v>239</v>
      </c>
      <c r="D1499" s="245">
        <v>4549.0600000000004</v>
      </c>
    </row>
    <row r="1500" spans="1:4" x14ac:dyDescent="0.25">
      <c r="A1500" s="243">
        <v>99259</v>
      </c>
      <c r="B1500" s="242" t="s">
        <v>10694</v>
      </c>
      <c r="C1500" s="242" t="s">
        <v>239</v>
      </c>
      <c r="D1500" s="245">
        <v>2517.9699999999998</v>
      </c>
    </row>
    <row r="1501" spans="1:4" x14ac:dyDescent="0.25">
      <c r="A1501" s="243">
        <v>99261</v>
      </c>
      <c r="B1501" s="242" t="s">
        <v>10695</v>
      </c>
      <c r="C1501" s="242" t="s">
        <v>187</v>
      </c>
      <c r="D1501" s="245">
        <v>1067.94</v>
      </c>
    </row>
    <row r="1502" spans="1:4" x14ac:dyDescent="0.25">
      <c r="A1502" s="243">
        <v>99263</v>
      </c>
      <c r="B1502" s="242" t="s">
        <v>10696</v>
      </c>
      <c r="C1502" s="242" t="s">
        <v>187</v>
      </c>
      <c r="D1502" s="245">
        <v>1584.99</v>
      </c>
    </row>
    <row r="1503" spans="1:4" x14ac:dyDescent="0.25">
      <c r="A1503" s="243">
        <v>99265</v>
      </c>
      <c r="B1503" s="242" t="s">
        <v>10697</v>
      </c>
      <c r="C1503" s="242" t="s">
        <v>239</v>
      </c>
      <c r="D1503" s="245">
        <v>3056.22</v>
      </c>
    </row>
    <row r="1504" spans="1:4" x14ac:dyDescent="0.25">
      <c r="A1504" s="243">
        <v>99266</v>
      </c>
      <c r="B1504" s="242" t="s">
        <v>10698</v>
      </c>
      <c r="C1504" s="242" t="s">
        <v>187</v>
      </c>
      <c r="D1504" s="245">
        <v>1240.27</v>
      </c>
    </row>
    <row r="1505" spans="1:4" x14ac:dyDescent="0.25">
      <c r="A1505" s="243">
        <v>99267</v>
      </c>
      <c r="B1505" s="242" t="s">
        <v>10699</v>
      </c>
      <c r="C1505" s="242" t="s">
        <v>239</v>
      </c>
      <c r="D1505" s="245">
        <v>3596.75</v>
      </c>
    </row>
    <row r="1506" spans="1:4" x14ac:dyDescent="0.25">
      <c r="A1506" s="243">
        <v>99268</v>
      </c>
      <c r="B1506" s="242" t="s">
        <v>10700</v>
      </c>
      <c r="C1506" s="242" t="s">
        <v>239</v>
      </c>
      <c r="D1506" s="244">
        <v>373.7</v>
      </c>
    </row>
    <row r="1507" spans="1:4" x14ac:dyDescent="0.25">
      <c r="A1507" s="243">
        <v>99269</v>
      </c>
      <c r="B1507" s="242" t="s">
        <v>10701</v>
      </c>
      <c r="C1507" s="242" t="s">
        <v>187</v>
      </c>
      <c r="D1507" s="245">
        <v>1412.6</v>
      </c>
    </row>
    <row r="1508" spans="1:4" x14ac:dyDescent="0.25">
      <c r="A1508" s="243">
        <v>99270</v>
      </c>
      <c r="B1508" s="242" t="s">
        <v>10702</v>
      </c>
      <c r="C1508" s="242" t="s">
        <v>239</v>
      </c>
      <c r="D1508" s="244">
        <v>521.36</v>
      </c>
    </row>
    <row r="1509" spans="1:4" x14ac:dyDescent="0.25">
      <c r="A1509" s="243">
        <v>99271</v>
      </c>
      <c r="B1509" s="242" t="s">
        <v>10703</v>
      </c>
      <c r="C1509" s="242" t="s">
        <v>239</v>
      </c>
      <c r="D1509" s="245">
        <v>5227.6400000000003</v>
      </c>
    </row>
    <row r="1510" spans="1:4" x14ac:dyDescent="0.25">
      <c r="A1510" s="243">
        <v>99272</v>
      </c>
      <c r="B1510" s="242" t="s">
        <v>10704</v>
      </c>
      <c r="C1510" s="242" t="s">
        <v>239</v>
      </c>
      <c r="D1510" s="244">
        <v>847.84</v>
      </c>
    </row>
    <row r="1511" spans="1:4" x14ac:dyDescent="0.25">
      <c r="A1511" s="243">
        <v>99273</v>
      </c>
      <c r="B1511" s="242" t="s">
        <v>10705</v>
      </c>
      <c r="C1511" s="242" t="s">
        <v>239</v>
      </c>
      <c r="D1511" s="245">
        <v>1205.22</v>
      </c>
    </row>
    <row r="1512" spans="1:4" x14ac:dyDescent="0.25">
      <c r="A1512" s="243">
        <v>99274</v>
      </c>
      <c r="B1512" s="242" t="s">
        <v>10706</v>
      </c>
      <c r="C1512" s="242" t="s">
        <v>239</v>
      </c>
      <c r="D1512" s="245">
        <v>4155.3</v>
      </c>
    </row>
    <row r="1513" spans="1:4" x14ac:dyDescent="0.25">
      <c r="A1513" s="243">
        <v>99275</v>
      </c>
      <c r="B1513" s="242" t="s">
        <v>10707</v>
      </c>
      <c r="C1513" s="242" t="s">
        <v>239</v>
      </c>
      <c r="D1513" s="244">
        <v>731.51</v>
      </c>
    </row>
    <row r="1514" spans="1:4" x14ac:dyDescent="0.25">
      <c r="A1514" s="243">
        <v>99276</v>
      </c>
      <c r="B1514" s="242" t="s">
        <v>10708</v>
      </c>
      <c r="C1514" s="242" t="s">
        <v>187</v>
      </c>
      <c r="D1514" s="245">
        <v>1757.32</v>
      </c>
    </row>
    <row r="1515" spans="1:4" x14ac:dyDescent="0.25">
      <c r="A1515" s="243">
        <v>99277</v>
      </c>
      <c r="B1515" s="242" t="s">
        <v>10709</v>
      </c>
      <c r="C1515" s="242" t="s">
        <v>187</v>
      </c>
      <c r="D1515" s="245">
        <v>1584.99</v>
      </c>
    </row>
    <row r="1516" spans="1:4" x14ac:dyDescent="0.25">
      <c r="A1516" s="243">
        <v>99278</v>
      </c>
      <c r="B1516" s="242" t="s">
        <v>10710</v>
      </c>
      <c r="C1516" s="242" t="s">
        <v>187</v>
      </c>
      <c r="D1516" s="244">
        <v>325.95999999999998</v>
      </c>
    </row>
    <row r="1517" spans="1:4" x14ac:dyDescent="0.25">
      <c r="A1517" s="243">
        <v>99279</v>
      </c>
      <c r="B1517" s="242" t="s">
        <v>10711</v>
      </c>
      <c r="C1517" s="242" t="s">
        <v>239</v>
      </c>
      <c r="D1517" s="245">
        <v>4696.4799999999996</v>
      </c>
    </row>
    <row r="1518" spans="1:4" x14ac:dyDescent="0.25">
      <c r="A1518" s="243">
        <v>99280</v>
      </c>
      <c r="B1518" s="242" t="s">
        <v>10712</v>
      </c>
      <c r="C1518" s="242" t="s">
        <v>239</v>
      </c>
      <c r="D1518" s="245">
        <v>1591.09</v>
      </c>
    </row>
    <row r="1519" spans="1:4" x14ac:dyDescent="0.25">
      <c r="A1519" s="243">
        <v>99281</v>
      </c>
      <c r="B1519" s="242" t="s">
        <v>10713</v>
      </c>
      <c r="C1519" s="242" t="s">
        <v>187</v>
      </c>
      <c r="D1519" s="245">
        <v>1757.32</v>
      </c>
    </row>
    <row r="1520" spans="1:4" x14ac:dyDescent="0.25">
      <c r="A1520" s="243">
        <v>99282</v>
      </c>
      <c r="B1520" s="242" t="s">
        <v>10714</v>
      </c>
      <c r="C1520" s="242" t="s">
        <v>187</v>
      </c>
      <c r="D1520" s="245">
        <v>1947.5</v>
      </c>
    </row>
    <row r="1521" spans="1:4" x14ac:dyDescent="0.25">
      <c r="A1521" s="243">
        <v>99283</v>
      </c>
      <c r="B1521" s="242" t="s">
        <v>10715</v>
      </c>
      <c r="C1521" s="242" t="s">
        <v>187</v>
      </c>
      <c r="D1521" s="244">
        <v>887.47</v>
      </c>
    </row>
    <row r="1522" spans="1:4" x14ac:dyDescent="0.25">
      <c r="A1522" s="243">
        <v>99284</v>
      </c>
      <c r="B1522" s="242" t="s">
        <v>10716</v>
      </c>
      <c r="C1522" s="242" t="s">
        <v>239</v>
      </c>
      <c r="D1522" s="245">
        <v>5914.63</v>
      </c>
    </row>
    <row r="1523" spans="1:4" x14ac:dyDescent="0.25">
      <c r="A1523" s="243">
        <v>99285</v>
      </c>
      <c r="B1523" s="242" t="s">
        <v>10717</v>
      </c>
      <c r="C1523" s="242" t="s">
        <v>239</v>
      </c>
      <c r="D1523" s="245">
        <v>1054.68</v>
      </c>
    </row>
    <row r="1524" spans="1:4" x14ac:dyDescent="0.25">
      <c r="A1524" s="243">
        <v>99286</v>
      </c>
      <c r="B1524" s="242" t="s">
        <v>10718</v>
      </c>
      <c r="C1524" s="242" t="s">
        <v>239</v>
      </c>
      <c r="D1524" s="245">
        <v>5235.21</v>
      </c>
    </row>
    <row r="1525" spans="1:4" x14ac:dyDescent="0.25">
      <c r="A1525" s="243">
        <v>99287</v>
      </c>
      <c r="B1525" s="242" t="s">
        <v>10719</v>
      </c>
      <c r="C1525" s="242" t="s">
        <v>239</v>
      </c>
      <c r="D1525" s="245">
        <v>7539</v>
      </c>
    </row>
    <row r="1526" spans="1:4" x14ac:dyDescent="0.25">
      <c r="A1526" s="243">
        <v>99288</v>
      </c>
      <c r="B1526" s="242" t="s">
        <v>10720</v>
      </c>
      <c r="C1526" s="242" t="s">
        <v>187</v>
      </c>
      <c r="D1526" s="244">
        <v>487.34</v>
      </c>
    </row>
    <row r="1527" spans="1:4" x14ac:dyDescent="0.25">
      <c r="A1527" s="243">
        <v>99289</v>
      </c>
      <c r="B1527" s="242" t="s">
        <v>10721</v>
      </c>
      <c r="C1527" s="242" t="s">
        <v>187</v>
      </c>
      <c r="D1527" s="245">
        <v>1906.43</v>
      </c>
    </row>
    <row r="1528" spans="1:4" x14ac:dyDescent="0.25">
      <c r="A1528" s="243">
        <v>99290</v>
      </c>
      <c r="B1528" s="242" t="s">
        <v>10722</v>
      </c>
      <c r="C1528" s="242" t="s">
        <v>239</v>
      </c>
      <c r="D1528" s="245">
        <v>3149</v>
      </c>
    </row>
    <row r="1529" spans="1:4" x14ac:dyDescent="0.25">
      <c r="A1529" s="243">
        <v>99291</v>
      </c>
      <c r="B1529" s="242" t="s">
        <v>10723</v>
      </c>
      <c r="C1529" s="242" t="s">
        <v>187</v>
      </c>
      <c r="D1529" s="245">
        <v>1929.65</v>
      </c>
    </row>
    <row r="1530" spans="1:4" x14ac:dyDescent="0.25">
      <c r="A1530" s="243">
        <v>99292</v>
      </c>
      <c r="B1530" s="242" t="s">
        <v>10724</v>
      </c>
      <c r="C1530" s="242" t="s">
        <v>239</v>
      </c>
      <c r="D1530" s="245">
        <v>1987</v>
      </c>
    </row>
    <row r="1531" spans="1:4" x14ac:dyDescent="0.25">
      <c r="A1531" s="243">
        <v>99293</v>
      </c>
      <c r="B1531" s="242" t="s">
        <v>10725</v>
      </c>
      <c r="C1531" s="242" t="s">
        <v>187</v>
      </c>
      <c r="D1531" s="245">
        <v>1076.33</v>
      </c>
    </row>
    <row r="1532" spans="1:4" x14ac:dyDescent="0.25">
      <c r="A1532" s="243">
        <v>99294</v>
      </c>
      <c r="B1532" s="242" t="s">
        <v>10726</v>
      </c>
      <c r="C1532" s="242" t="s">
        <v>239</v>
      </c>
      <c r="D1532" s="245">
        <v>6570.2</v>
      </c>
    </row>
    <row r="1533" spans="1:4" x14ac:dyDescent="0.25">
      <c r="A1533" s="243">
        <v>99296</v>
      </c>
      <c r="B1533" s="242" t="s">
        <v>10727</v>
      </c>
      <c r="C1533" s="242" t="s">
        <v>187</v>
      </c>
      <c r="D1533" s="245">
        <v>2119.81</v>
      </c>
    </row>
    <row r="1534" spans="1:4" x14ac:dyDescent="0.25">
      <c r="A1534" s="243">
        <v>99297</v>
      </c>
      <c r="B1534" s="242" t="s">
        <v>10728</v>
      </c>
      <c r="C1534" s="242" t="s">
        <v>187</v>
      </c>
      <c r="D1534" s="245">
        <v>2116.73</v>
      </c>
    </row>
    <row r="1535" spans="1:4" x14ac:dyDescent="0.25">
      <c r="A1535" s="243">
        <v>99298</v>
      </c>
      <c r="B1535" s="242" t="s">
        <v>10729</v>
      </c>
      <c r="C1535" s="242" t="s">
        <v>239</v>
      </c>
      <c r="D1535" s="245">
        <v>8541.25</v>
      </c>
    </row>
    <row r="1536" spans="1:4" x14ac:dyDescent="0.25">
      <c r="A1536" s="243">
        <v>99299</v>
      </c>
      <c r="B1536" s="242" t="s">
        <v>10730</v>
      </c>
      <c r="C1536" s="242" t="s">
        <v>187</v>
      </c>
      <c r="D1536" s="245">
        <v>2292.14</v>
      </c>
    </row>
    <row r="1537" spans="1:4" x14ac:dyDescent="0.25">
      <c r="A1537" s="243">
        <v>99300</v>
      </c>
      <c r="B1537" s="242" t="s">
        <v>10731</v>
      </c>
      <c r="C1537" s="242" t="s">
        <v>239</v>
      </c>
      <c r="D1537" s="245">
        <v>9543.67</v>
      </c>
    </row>
    <row r="1538" spans="1:4" x14ac:dyDescent="0.25">
      <c r="A1538" s="243">
        <v>99301</v>
      </c>
      <c r="B1538" s="242" t="s">
        <v>10732</v>
      </c>
      <c r="C1538" s="242" t="s">
        <v>239</v>
      </c>
      <c r="D1538" s="245">
        <v>4680</v>
      </c>
    </row>
    <row r="1539" spans="1:4" x14ac:dyDescent="0.25">
      <c r="A1539" s="243">
        <v>99302</v>
      </c>
      <c r="B1539" s="242" t="s">
        <v>10733</v>
      </c>
      <c r="C1539" s="242" t="s">
        <v>187</v>
      </c>
      <c r="D1539" s="245">
        <v>2467.5300000000002</v>
      </c>
    </row>
    <row r="1540" spans="1:4" x14ac:dyDescent="0.25">
      <c r="A1540" s="243">
        <v>99303</v>
      </c>
      <c r="B1540" s="242" t="s">
        <v>10734</v>
      </c>
      <c r="C1540" s="242" t="s">
        <v>239</v>
      </c>
      <c r="D1540" s="245">
        <v>8727.25</v>
      </c>
    </row>
    <row r="1541" spans="1:4" x14ac:dyDescent="0.25">
      <c r="A1541" s="243">
        <v>99304</v>
      </c>
      <c r="B1541" s="242" t="s">
        <v>10735</v>
      </c>
      <c r="C1541" s="242" t="s">
        <v>187</v>
      </c>
      <c r="D1541" s="245">
        <v>2295.21</v>
      </c>
    </row>
    <row r="1542" spans="1:4" x14ac:dyDescent="0.25">
      <c r="A1542" s="243">
        <v>99305</v>
      </c>
      <c r="B1542" s="242" t="s">
        <v>10736</v>
      </c>
      <c r="C1542" s="242" t="s">
        <v>239</v>
      </c>
      <c r="D1542" s="245">
        <v>9883.65</v>
      </c>
    </row>
    <row r="1543" spans="1:4" x14ac:dyDescent="0.25">
      <c r="A1543" s="243">
        <v>99306</v>
      </c>
      <c r="B1543" s="242" t="s">
        <v>10737</v>
      </c>
      <c r="C1543" s="242" t="s">
        <v>187</v>
      </c>
      <c r="D1543" s="245">
        <v>2467.5300000000002</v>
      </c>
    </row>
    <row r="1544" spans="1:4" x14ac:dyDescent="0.25">
      <c r="A1544" s="243">
        <v>99307</v>
      </c>
      <c r="B1544" s="242" t="s">
        <v>10738</v>
      </c>
      <c r="C1544" s="242" t="s">
        <v>187</v>
      </c>
      <c r="D1544" s="245">
        <v>1655.17</v>
      </c>
    </row>
    <row r="1545" spans="1:4" x14ac:dyDescent="0.25">
      <c r="A1545" s="243">
        <v>99308</v>
      </c>
      <c r="B1545" s="242" t="s">
        <v>10739</v>
      </c>
      <c r="C1545" s="242" t="s">
        <v>239</v>
      </c>
      <c r="D1545" s="245">
        <v>11038.29</v>
      </c>
    </row>
    <row r="1546" spans="1:4" x14ac:dyDescent="0.25">
      <c r="A1546" s="243">
        <v>99309</v>
      </c>
      <c r="B1546" s="242" t="s">
        <v>10740</v>
      </c>
      <c r="C1546" s="242" t="s">
        <v>187</v>
      </c>
      <c r="D1546" s="245">
        <v>2642.96</v>
      </c>
    </row>
    <row r="1547" spans="1:4" x14ac:dyDescent="0.25">
      <c r="A1547" s="243">
        <v>99310</v>
      </c>
      <c r="B1547" s="242" t="s">
        <v>10741</v>
      </c>
      <c r="C1547" s="242" t="s">
        <v>239</v>
      </c>
      <c r="D1547" s="245">
        <v>11227.95</v>
      </c>
    </row>
    <row r="1548" spans="1:4" x14ac:dyDescent="0.25">
      <c r="A1548" s="243">
        <v>99311</v>
      </c>
      <c r="B1548" s="242" t="s">
        <v>10742</v>
      </c>
      <c r="C1548" s="242" t="s">
        <v>187</v>
      </c>
      <c r="D1548" s="245">
        <v>2642.96</v>
      </c>
    </row>
    <row r="1549" spans="1:4" x14ac:dyDescent="0.25">
      <c r="A1549" s="243">
        <v>99312</v>
      </c>
      <c r="B1549" s="242" t="s">
        <v>10743</v>
      </c>
      <c r="C1549" s="242" t="s">
        <v>239</v>
      </c>
      <c r="D1549" s="245">
        <v>5504.07</v>
      </c>
    </row>
    <row r="1550" spans="1:4" x14ac:dyDescent="0.25">
      <c r="A1550" s="243">
        <v>99313</v>
      </c>
      <c r="B1550" s="242" t="s">
        <v>10744</v>
      </c>
      <c r="C1550" s="242" t="s">
        <v>239</v>
      </c>
      <c r="D1550" s="245">
        <v>12536.35</v>
      </c>
    </row>
    <row r="1551" spans="1:4" x14ac:dyDescent="0.25">
      <c r="A1551" s="243">
        <v>99314</v>
      </c>
      <c r="B1551" s="242" t="s">
        <v>10745</v>
      </c>
      <c r="C1551" s="242" t="s">
        <v>187</v>
      </c>
      <c r="D1551" s="245">
        <v>2818.38</v>
      </c>
    </row>
    <row r="1552" spans="1:4" x14ac:dyDescent="0.25">
      <c r="A1552" s="243">
        <v>99315</v>
      </c>
      <c r="B1552" s="242" t="s">
        <v>10746</v>
      </c>
      <c r="C1552" s="242" t="s">
        <v>239</v>
      </c>
      <c r="D1552" s="245">
        <v>14032.75</v>
      </c>
    </row>
    <row r="1553" spans="1:4" x14ac:dyDescent="0.25">
      <c r="A1553" s="243">
        <v>99317</v>
      </c>
      <c r="B1553" s="242" t="s">
        <v>10747</v>
      </c>
      <c r="C1553" s="242" t="s">
        <v>187</v>
      </c>
      <c r="D1553" s="245">
        <v>1772.06</v>
      </c>
    </row>
    <row r="1554" spans="1:4" x14ac:dyDescent="0.25">
      <c r="A1554" s="243">
        <v>99318</v>
      </c>
      <c r="B1554" s="242" t="s">
        <v>10748</v>
      </c>
      <c r="C1554" s="242" t="s">
        <v>187</v>
      </c>
      <c r="D1554" s="244">
        <v>240.59</v>
      </c>
    </row>
    <row r="1555" spans="1:4" x14ac:dyDescent="0.25">
      <c r="A1555" s="243">
        <v>99319</v>
      </c>
      <c r="B1555" s="242" t="s">
        <v>10749</v>
      </c>
      <c r="C1555" s="242" t="s">
        <v>187</v>
      </c>
      <c r="D1555" s="244">
        <v>702.02</v>
      </c>
    </row>
    <row r="1556" spans="1:4" x14ac:dyDescent="0.25">
      <c r="A1556" s="243">
        <v>99320</v>
      </c>
      <c r="B1556" s="242" t="s">
        <v>10750</v>
      </c>
      <c r="C1556" s="242" t="s">
        <v>239</v>
      </c>
      <c r="D1556" s="245">
        <v>6367.42</v>
      </c>
    </row>
    <row r="1557" spans="1:4" x14ac:dyDescent="0.25">
      <c r="A1557" s="243">
        <v>99321</v>
      </c>
      <c r="B1557" s="242" t="s">
        <v>10751</v>
      </c>
      <c r="C1557" s="242" t="s">
        <v>187</v>
      </c>
      <c r="D1557" s="245">
        <v>1944.42</v>
      </c>
    </row>
    <row r="1558" spans="1:4" x14ac:dyDescent="0.25">
      <c r="A1558" s="243">
        <v>99322</v>
      </c>
      <c r="B1558" s="242" t="s">
        <v>10752</v>
      </c>
      <c r="C1558" s="242" t="s">
        <v>239</v>
      </c>
      <c r="D1558" s="245">
        <v>7196.42</v>
      </c>
    </row>
    <row r="1559" spans="1:4" x14ac:dyDescent="0.25">
      <c r="A1559" s="243">
        <v>99323</v>
      </c>
      <c r="B1559" s="242" t="s">
        <v>10753</v>
      </c>
      <c r="C1559" s="242" t="s">
        <v>187</v>
      </c>
      <c r="D1559" s="245">
        <v>2116.73</v>
      </c>
    </row>
    <row r="1560" spans="1:4" x14ac:dyDescent="0.25">
      <c r="A1560" s="243">
        <v>99324</v>
      </c>
      <c r="B1560" s="242" t="s">
        <v>10754</v>
      </c>
      <c r="C1560" s="242" t="s">
        <v>239</v>
      </c>
      <c r="D1560" s="245">
        <v>8025.47</v>
      </c>
    </row>
    <row r="1561" spans="1:4" x14ac:dyDescent="0.25">
      <c r="A1561" s="243">
        <v>99325</v>
      </c>
      <c r="B1561" s="242" t="s">
        <v>10755</v>
      </c>
      <c r="C1561" s="242" t="s">
        <v>187</v>
      </c>
      <c r="D1561" s="245">
        <v>2292.14</v>
      </c>
    </row>
    <row r="1562" spans="1:4" x14ac:dyDescent="0.25">
      <c r="A1562" s="243">
        <v>99326</v>
      </c>
      <c r="B1562" s="242" t="s">
        <v>10756</v>
      </c>
      <c r="C1562" s="242" t="s">
        <v>239</v>
      </c>
      <c r="D1562" s="245">
        <v>6536.4</v>
      </c>
    </row>
    <row r="1563" spans="1:4" x14ac:dyDescent="0.25">
      <c r="A1563" s="243">
        <v>99327</v>
      </c>
      <c r="B1563" s="242" t="s">
        <v>10757</v>
      </c>
      <c r="C1563" s="242" t="s">
        <v>187</v>
      </c>
      <c r="D1563" s="245">
        <v>2963.64</v>
      </c>
    </row>
    <row r="1564" spans="1:4" x14ac:dyDescent="0.25">
      <c r="A1564" s="243">
        <v>101800</v>
      </c>
      <c r="B1564" s="242" t="s">
        <v>10758</v>
      </c>
      <c r="C1564" s="242" t="s">
        <v>239</v>
      </c>
      <c r="D1564" s="245">
        <v>1270.53</v>
      </c>
    </row>
    <row r="1565" spans="1:4" x14ac:dyDescent="0.25">
      <c r="A1565" s="243">
        <v>101801</v>
      </c>
      <c r="B1565" s="242" t="s">
        <v>10759</v>
      </c>
      <c r="C1565" s="242" t="s">
        <v>239</v>
      </c>
      <c r="D1565" s="244">
        <v>950.86</v>
      </c>
    </row>
    <row r="1566" spans="1:4" x14ac:dyDescent="0.25">
      <c r="A1566" s="243">
        <v>101806</v>
      </c>
      <c r="B1566" s="242" t="s">
        <v>10760</v>
      </c>
      <c r="C1566" s="242" t="s">
        <v>239</v>
      </c>
      <c r="D1566" s="244">
        <v>407.79</v>
      </c>
    </row>
    <row r="1567" spans="1:4" x14ac:dyDescent="0.25">
      <c r="A1567" s="243">
        <v>101807</v>
      </c>
      <c r="B1567" s="242" t="s">
        <v>10761</v>
      </c>
      <c r="C1567" s="242" t="s">
        <v>239</v>
      </c>
      <c r="D1567" s="244">
        <v>344.83</v>
      </c>
    </row>
    <row r="1568" spans="1:4" x14ac:dyDescent="0.25">
      <c r="A1568" s="243">
        <v>101808</v>
      </c>
      <c r="B1568" s="242" t="s">
        <v>10762</v>
      </c>
      <c r="C1568" s="242" t="s">
        <v>239</v>
      </c>
      <c r="D1568" s="244">
        <v>435.41</v>
      </c>
    </row>
    <row r="1569" spans="1:4" x14ac:dyDescent="0.25">
      <c r="A1569" s="243">
        <v>101809</v>
      </c>
      <c r="B1569" s="242" t="s">
        <v>10763</v>
      </c>
      <c r="C1569" s="242" t="s">
        <v>239</v>
      </c>
      <c r="D1569" s="245">
        <v>2251.5300000000002</v>
      </c>
    </row>
    <row r="1570" spans="1:4" x14ac:dyDescent="0.25">
      <c r="A1570" s="243">
        <v>102139</v>
      </c>
      <c r="B1570" s="242" t="s">
        <v>10764</v>
      </c>
      <c r="C1570" s="242" t="s">
        <v>239</v>
      </c>
      <c r="D1570" s="245">
        <v>1391.72</v>
      </c>
    </row>
    <row r="1571" spans="1:4" x14ac:dyDescent="0.25">
      <c r="A1571" s="243">
        <v>102141</v>
      </c>
      <c r="B1571" s="242" t="s">
        <v>10765</v>
      </c>
      <c r="C1571" s="242" t="s">
        <v>239</v>
      </c>
      <c r="D1571" s="245">
        <v>2232.86</v>
      </c>
    </row>
    <row r="1572" spans="1:4" x14ac:dyDescent="0.25">
      <c r="A1572" s="243">
        <v>102142</v>
      </c>
      <c r="B1572" s="242" t="s">
        <v>10766</v>
      </c>
      <c r="C1572" s="242" t="s">
        <v>239</v>
      </c>
      <c r="D1572" s="245">
        <v>2204.04</v>
      </c>
    </row>
    <row r="1573" spans="1:4" x14ac:dyDescent="0.25">
      <c r="A1573" s="243">
        <v>102457</v>
      </c>
      <c r="B1573" s="242" t="s">
        <v>13888</v>
      </c>
      <c r="C1573" s="242" t="s">
        <v>239</v>
      </c>
      <c r="D1573" s="245">
        <v>1374.62</v>
      </c>
    </row>
    <row r="1574" spans="1:4" x14ac:dyDescent="0.25">
      <c r="A1574" s="243">
        <v>94263</v>
      </c>
      <c r="B1574" s="242" t="s">
        <v>1357</v>
      </c>
      <c r="C1574" s="242" t="s">
        <v>187</v>
      </c>
      <c r="D1574" s="244">
        <v>25.98</v>
      </c>
    </row>
    <row r="1575" spans="1:4" x14ac:dyDescent="0.25">
      <c r="A1575" s="243">
        <v>94264</v>
      </c>
      <c r="B1575" s="242" t="s">
        <v>1358</v>
      </c>
      <c r="C1575" s="242" t="s">
        <v>187</v>
      </c>
      <c r="D1575" s="244">
        <v>28.54</v>
      </c>
    </row>
    <row r="1576" spans="1:4" x14ac:dyDescent="0.25">
      <c r="A1576" s="243">
        <v>94265</v>
      </c>
      <c r="B1576" s="242" t="s">
        <v>1359</v>
      </c>
      <c r="C1576" s="242" t="s">
        <v>187</v>
      </c>
      <c r="D1576" s="244">
        <v>35.21</v>
      </c>
    </row>
    <row r="1577" spans="1:4" x14ac:dyDescent="0.25">
      <c r="A1577" s="243">
        <v>94266</v>
      </c>
      <c r="B1577" s="242" t="s">
        <v>1360</v>
      </c>
      <c r="C1577" s="242" t="s">
        <v>187</v>
      </c>
      <c r="D1577" s="244">
        <v>38.119999999999997</v>
      </c>
    </row>
    <row r="1578" spans="1:4" x14ac:dyDescent="0.25">
      <c r="A1578" s="243">
        <v>94267</v>
      </c>
      <c r="B1578" s="242" t="s">
        <v>1361</v>
      </c>
      <c r="C1578" s="242" t="s">
        <v>187</v>
      </c>
      <c r="D1578" s="244">
        <v>42.37</v>
      </c>
    </row>
    <row r="1579" spans="1:4" x14ac:dyDescent="0.25">
      <c r="A1579" s="243">
        <v>94268</v>
      </c>
      <c r="B1579" s="242" t="s">
        <v>1362</v>
      </c>
      <c r="C1579" s="242" t="s">
        <v>187</v>
      </c>
      <c r="D1579" s="244">
        <v>45.56</v>
      </c>
    </row>
    <row r="1580" spans="1:4" x14ac:dyDescent="0.25">
      <c r="A1580" s="243">
        <v>94269</v>
      </c>
      <c r="B1580" s="242" t="s">
        <v>1363</v>
      </c>
      <c r="C1580" s="242" t="s">
        <v>187</v>
      </c>
      <c r="D1580" s="244">
        <v>61.57</v>
      </c>
    </row>
    <row r="1581" spans="1:4" x14ac:dyDescent="0.25">
      <c r="A1581" s="243">
        <v>94270</v>
      </c>
      <c r="B1581" s="242" t="s">
        <v>1364</v>
      </c>
      <c r="C1581" s="242" t="s">
        <v>187</v>
      </c>
      <c r="D1581" s="244">
        <v>66.03</v>
      </c>
    </row>
    <row r="1582" spans="1:4" x14ac:dyDescent="0.25">
      <c r="A1582" s="243">
        <v>94271</v>
      </c>
      <c r="B1582" s="242" t="s">
        <v>1365</v>
      </c>
      <c r="C1582" s="242" t="s">
        <v>187</v>
      </c>
      <c r="D1582" s="244">
        <v>75.180000000000007</v>
      </c>
    </row>
    <row r="1583" spans="1:4" x14ac:dyDescent="0.25">
      <c r="A1583" s="243">
        <v>94272</v>
      </c>
      <c r="B1583" s="242" t="s">
        <v>1366</v>
      </c>
      <c r="C1583" s="242" t="s">
        <v>187</v>
      </c>
      <c r="D1583" s="244">
        <v>81.150000000000006</v>
      </c>
    </row>
    <row r="1584" spans="1:4" x14ac:dyDescent="0.25">
      <c r="A1584" s="243">
        <v>94273</v>
      </c>
      <c r="B1584" s="242" t="s">
        <v>1367</v>
      </c>
      <c r="C1584" s="242" t="s">
        <v>187</v>
      </c>
      <c r="D1584" s="244">
        <v>37.520000000000003</v>
      </c>
    </row>
    <row r="1585" spans="1:4" x14ac:dyDescent="0.25">
      <c r="A1585" s="243">
        <v>94274</v>
      </c>
      <c r="B1585" s="242" t="s">
        <v>1368</v>
      </c>
      <c r="C1585" s="242" t="s">
        <v>187</v>
      </c>
      <c r="D1585" s="244">
        <v>40.340000000000003</v>
      </c>
    </row>
    <row r="1586" spans="1:4" x14ac:dyDescent="0.25">
      <c r="A1586" s="243">
        <v>94275</v>
      </c>
      <c r="B1586" s="242" t="s">
        <v>1369</v>
      </c>
      <c r="C1586" s="242" t="s">
        <v>187</v>
      </c>
      <c r="D1586" s="244">
        <v>35.93</v>
      </c>
    </row>
    <row r="1587" spans="1:4" x14ac:dyDescent="0.25">
      <c r="A1587" s="243">
        <v>94276</v>
      </c>
      <c r="B1587" s="242" t="s">
        <v>1370</v>
      </c>
      <c r="C1587" s="242" t="s">
        <v>187</v>
      </c>
      <c r="D1587" s="244">
        <v>38.75</v>
      </c>
    </row>
    <row r="1588" spans="1:4" x14ac:dyDescent="0.25">
      <c r="A1588" s="243">
        <v>94281</v>
      </c>
      <c r="B1588" s="242" t="s">
        <v>1371</v>
      </c>
      <c r="C1588" s="242" t="s">
        <v>187</v>
      </c>
      <c r="D1588" s="244">
        <v>41.98</v>
      </c>
    </row>
    <row r="1589" spans="1:4" x14ac:dyDescent="0.25">
      <c r="A1589" s="243">
        <v>94282</v>
      </c>
      <c r="B1589" s="242" t="s">
        <v>1372</v>
      </c>
      <c r="C1589" s="242" t="s">
        <v>187</v>
      </c>
      <c r="D1589" s="244">
        <v>50.57</v>
      </c>
    </row>
    <row r="1590" spans="1:4" x14ac:dyDescent="0.25">
      <c r="A1590" s="243">
        <v>94283</v>
      </c>
      <c r="B1590" s="242" t="s">
        <v>1373</v>
      </c>
      <c r="C1590" s="242" t="s">
        <v>187</v>
      </c>
      <c r="D1590" s="244">
        <v>55.47</v>
      </c>
    </row>
    <row r="1591" spans="1:4" x14ac:dyDescent="0.25">
      <c r="A1591" s="243">
        <v>94284</v>
      </c>
      <c r="B1591" s="242" t="s">
        <v>1374</v>
      </c>
      <c r="C1591" s="242" t="s">
        <v>187</v>
      </c>
      <c r="D1591" s="244">
        <v>64.06</v>
      </c>
    </row>
    <row r="1592" spans="1:4" x14ac:dyDescent="0.25">
      <c r="A1592" s="243">
        <v>94285</v>
      </c>
      <c r="B1592" s="242" t="s">
        <v>1375</v>
      </c>
      <c r="C1592" s="242" t="s">
        <v>187</v>
      </c>
      <c r="D1592" s="244">
        <v>68.55</v>
      </c>
    </row>
    <row r="1593" spans="1:4" x14ac:dyDescent="0.25">
      <c r="A1593" s="243">
        <v>94286</v>
      </c>
      <c r="B1593" s="242" t="s">
        <v>1376</v>
      </c>
      <c r="C1593" s="242" t="s">
        <v>187</v>
      </c>
      <c r="D1593" s="244">
        <v>77.13</v>
      </c>
    </row>
    <row r="1594" spans="1:4" x14ac:dyDescent="0.25">
      <c r="A1594" s="243">
        <v>94287</v>
      </c>
      <c r="B1594" s="242" t="s">
        <v>1377</v>
      </c>
      <c r="C1594" s="242" t="s">
        <v>187</v>
      </c>
      <c r="D1594" s="244">
        <v>32.130000000000003</v>
      </c>
    </row>
    <row r="1595" spans="1:4" x14ac:dyDescent="0.25">
      <c r="A1595" s="243">
        <v>94288</v>
      </c>
      <c r="B1595" s="242" t="s">
        <v>1378</v>
      </c>
      <c r="C1595" s="242" t="s">
        <v>187</v>
      </c>
      <c r="D1595" s="244">
        <v>39.630000000000003</v>
      </c>
    </row>
    <row r="1596" spans="1:4" x14ac:dyDescent="0.25">
      <c r="A1596" s="243">
        <v>94289</v>
      </c>
      <c r="B1596" s="242" t="s">
        <v>1379</v>
      </c>
      <c r="C1596" s="242" t="s">
        <v>187</v>
      </c>
      <c r="D1596" s="244">
        <v>41.7</v>
      </c>
    </row>
    <row r="1597" spans="1:4" x14ac:dyDescent="0.25">
      <c r="A1597" s="243">
        <v>94290</v>
      </c>
      <c r="B1597" s="242" t="s">
        <v>1380</v>
      </c>
      <c r="C1597" s="242" t="s">
        <v>187</v>
      </c>
      <c r="D1597" s="244">
        <v>49.21</v>
      </c>
    </row>
    <row r="1598" spans="1:4" x14ac:dyDescent="0.25">
      <c r="A1598" s="243">
        <v>94291</v>
      </c>
      <c r="B1598" s="242" t="s">
        <v>1381</v>
      </c>
      <c r="C1598" s="242" t="s">
        <v>187</v>
      </c>
      <c r="D1598" s="244">
        <v>50.89</v>
      </c>
    </row>
    <row r="1599" spans="1:4" x14ac:dyDescent="0.25">
      <c r="A1599" s="243">
        <v>94292</v>
      </c>
      <c r="B1599" s="242" t="s">
        <v>1382</v>
      </c>
      <c r="C1599" s="242" t="s">
        <v>187</v>
      </c>
      <c r="D1599" s="244">
        <v>58.41</v>
      </c>
    </row>
    <row r="1600" spans="1:4" x14ac:dyDescent="0.25">
      <c r="A1600" s="243">
        <v>94293</v>
      </c>
      <c r="B1600" s="242" t="s">
        <v>1383</v>
      </c>
      <c r="C1600" s="242" t="s">
        <v>187</v>
      </c>
      <c r="D1600" s="244">
        <v>138.08000000000001</v>
      </c>
    </row>
    <row r="1601" spans="1:4" x14ac:dyDescent="0.25">
      <c r="A1601" s="243">
        <v>94294</v>
      </c>
      <c r="B1601" s="242" t="s">
        <v>1384</v>
      </c>
      <c r="C1601" s="242" t="s">
        <v>187</v>
      </c>
      <c r="D1601" s="244">
        <v>6.78</v>
      </c>
    </row>
    <row r="1602" spans="1:4" x14ac:dyDescent="0.25">
      <c r="A1602" s="243">
        <v>101570</v>
      </c>
      <c r="B1602" s="242" t="s">
        <v>10767</v>
      </c>
      <c r="C1602" s="242" t="s">
        <v>337</v>
      </c>
      <c r="D1602" s="244">
        <v>13.95</v>
      </c>
    </row>
    <row r="1603" spans="1:4" x14ac:dyDescent="0.25">
      <c r="A1603" s="243">
        <v>101571</v>
      </c>
      <c r="B1603" s="242" t="s">
        <v>10768</v>
      </c>
      <c r="C1603" s="242" t="s">
        <v>337</v>
      </c>
      <c r="D1603" s="244">
        <v>19.489999999999998</v>
      </c>
    </row>
    <row r="1604" spans="1:4" x14ac:dyDescent="0.25">
      <c r="A1604" s="243">
        <v>101572</v>
      </c>
      <c r="B1604" s="242" t="s">
        <v>10769</v>
      </c>
      <c r="C1604" s="242" t="s">
        <v>337</v>
      </c>
      <c r="D1604" s="244">
        <v>10.85</v>
      </c>
    </row>
    <row r="1605" spans="1:4" x14ac:dyDescent="0.25">
      <c r="A1605" s="243">
        <v>101573</v>
      </c>
      <c r="B1605" s="242" t="s">
        <v>10770</v>
      </c>
      <c r="C1605" s="242" t="s">
        <v>337</v>
      </c>
      <c r="D1605" s="244">
        <v>16.39</v>
      </c>
    </row>
    <row r="1606" spans="1:4" x14ac:dyDescent="0.25">
      <c r="A1606" s="243">
        <v>101574</v>
      </c>
      <c r="B1606" s="242" t="s">
        <v>10771</v>
      </c>
      <c r="C1606" s="242" t="s">
        <v>337</v>
      </c>
      <c r="D1606" s="244">
        <v>8.1300000000000008</v>
      </c>
    </row>
    <row r="1607" spans="1:4" x14ac:dyDescent="0.25">
      <c r="A1607" s="243">
        <v>101575</v>
      </c>
      <c r="B1607" s="242" t="s">
        <v>10772</v>
      </c>
      <c r="C1607" s="242" t="s">
        <v>337</v>
      </c>
      <c r="D1607" s="244">
        <v>13.79</v>
      </c>
    </row>
    <row r="1608" spans="1:4" x14ac:dyDescent="0.25">
      <c r="A1608" s="243">
        <v>101576</v>
      </c>
      <c r="B1608" s="242" t="s">
        <v>10773</v>
      </c>
      <c r="C1608" s="242" t="s">
        <v>337</v>
      </c>
      <c r="D1608" s="244">
        <v>23.08</v>
      </c>
    </row>
    <row r="1609" spans="1:4" x14ac:dyDescent="0.25">
      <c r="A1609" s="243">
        <v>101577</v>
      </c>
      <c r="B1609" s="242" t="s">
        <v>10774</v>
      </c>
      <c r="C1609" s="242" t="s">
        <v>337</v>
      </c>
      <c r="D1609" s="244">
        <v>30.16</v>
      </c>
    </row>
    <row r="1610" spans="1:4" x14ac:dyDescent="0.25">
      <c r="A1610" s="243">
        <v>101578</v>
      </c>
      <c r="B1610" s="242" t="s">
        <v>10775</v>
      </c>
      <c r="C1610" s="242" t="s">
        <v>337</v>
      </c>
      <c r="D1610" s="244">
        <v>18.739999999999998</v>
      </c>
    </row>
    <row r="1611" spans="1:4" x14ac:dyDescent="0.25">
      <c r="A1611" s="243">
        <v>101579</v>
      </c>
      <c r="B1611" s="242" t="s">
        <v>10776</v>
      </c>
      <c r="C1611" s="242" t="s">
        <v>337</v>
      </c>
      <c r="D1611" s="244">
        <v>25.81</v>
      </c>
    </row>
    <row r="1612" spans="1:4" x14ac:dyDescent="0.25">
      <c r="A1612" s="243">
        <v>101580</v>
      </c>
      <c r="B1612" s="242" t="s">
        <v>10777</v>
      </c>
      <c r="C1612" s="242" t="s">
        <v>337</v>
      </c>
      <c r="D1612" s="244">
        <v>15.92</v>
      </c>
    </row>
    <row r="1613" spans="1:4" x14ac:dyDescent="0.25">
      <c r="A1613" s="243">
        <v>101581</v>
      </c>
      <c r="B1613" s="242" t="s">
        <v>10778</v>
      </c>
      <c r="C1613" s="242" t="s">
        <v>337</v>
      </c>
      <c r="D1613" s="244">
        <v>23.11</v>
      </c>
    </row>
    <row r="1614" spans="1:4" x14ac:dyDescent="0.25">
      <c r="A1614" s="243">
        <v>101582</v>
      </c>
      <c r="B1614" s="242" t="s">
        <v>10779</v>
      </c>
      <c r="C1614" s="242" t="s">
        <v>337</v>
      </c>
      <c r="D1614" s="244">
        <v>37.56</v>
      </c>
    </row>
    <row r="1615" spans="1:4" x14ac:dyDescent="0.25">
      <c r="A1615" s="243">
        <v>101583</v>
      </c>
      <c r="B1615" s="242" t="s">
        <v>10780</v>
      </c>
      <c r="C1615" s="242" t="s">
        <v>337</v>
      </c>
      <c r="D1615" s="244">
        <v>48.54</v>
      </c>
    </row>
    <row r="1616" spans="1:4" x14ac:dyDescent="0.25">
      <c r="A1616" s="243">
        <v>101584</v>
      </c>
      <c r="B1616" s="242" t="s">
        <v>10781</v>
      </c>
      <c r="C1616" s="242" t="s">
        <v>337</v>
      </c>
      <c r="D1616" s="244">
        <v>30.34</v>
      </c>
    </row>
    <row r="1617" spans="1:4" x14ac:dyDescent="0.25">
      <c r="A1617" s="243">
        <v>101585</v>
      </c>
      <c r="B1617" s="242" t="s">
        <v>10782</v>
      </c>
      <c r="C1617" s="242" t="s">
        <v>337</v>
      </c>
      <c r="D1617" s="244">
        <v>41.33</v>
      </c>
    </row>
    <row r="1618" spans="1:4" x14ac:dyDescent="0.25">
      <c r="A1618" s="243">
        <v>101586</v>
      </c>
      <c r="B1618" s="242" t="s">
        <v>10783</v>
      </c>
      <c r="C1618" s="242" t="s">
        <v>337</v>
      </c>
      <c r="D1618" s="244">
        <v>25.26</v>
      </c>
    </row>
    <row r="1619" spans="1:4" x14ac:dyDescent="0.25">
      <c r="A1619" s="243">
        <v>101587</v>
      </c>
      <c r="B1619" s="242" t="s">
        <v>10784</v>
      </c>
      <c r="C1619" s="242" t="s">
        <v>337</v>
      </c>
      <c r="D1619" s="244">
        <v>36.369999999999997</v>
      </c>
    </row>
    <row r="1620" spans="1:4" x14ac:dyDescent="0.25">
      <c r="A1620" s="243">
        <v>101588</v>
      </c>
      <c r="B1620" s="242" t="s">
        <v>10785</v>
      </c>
      <c r="C1620" s="242" t="s">
        <v>337</v>
      </c>
      <c r="D1620" s="244">
        <v>59.55</v>
      </c>
    </row>
    <row r="1621" spans="1:4" x14ac:dyDescent="0.25">
      <c r="A1621" s="243">
        <v>101589</v>
      </c>
      <c r="B1621" s="242" t="s">
        <v>10786</v>
      </c>
      <c r="C1621" s="242" t="s">
        <v>337</v>
      </c>
      <c r="D1621" s="244">
        <v>87.05</v>
      </c>
    </row>
    <row r="1622" spans="1:4" x14ac:dyDescent="0.25">
      <c r="A1622" s="243">
        <v>101590</v>
      </c>
      <c r="B1622" s="242" t="s">
        <v>10787</v>
      </c>
      <c r="C1622" s="242" t="s">
        <v>337</v>
      </c>
      <c r="D1622" s="244">
        <v>44.93</v>
      </c>
    </row>
    <row r="1623" spans="1:4" x14ac:dyDescent="0.25">
      <c r="A1623" s="243">
        <v>101591</v>
      </c>
      <c r="B1623" s="242" t="s">
        <v>10788</v>
      </c>
      <c r="C1623" s="242" t="s">
        <v>337</v>
      </c>
      <c r="D1623" s="244">
        <v>72.430000000000007</v>
      </c>
    </row>
    <row r="1624" spans="1:4" x14ac:dyDescent="0.25">
      <c r="A1624" s="243">
        <v>101592</v>
      </c>
      <c r="B1624" s="242" t="s">
        <v>10789</v>
      </c>
      <c r="C1624" s="242" t="s">
        <v>337</v>
      </c>
      <c r="D1624" s="244">
        <v>31.14</v>
      </c>
    </row>
    <row r="1625" spans="1:4" x14ac:dyDescent="0.25">
      <c r="A1625" s="243">
        <v>101593</v>
      </c>
      <c r="B1625" s="242" t="s">
        <v>10790</v>
      </c>
      <c r="C1625" s="242" t="s">
        <v>337</v>
      </c>
      <c r="D1625" s="244">
        <v>58.74</v>
      </c>
    </row>
    <row r="1626" spans="1:4" x14ac:dyDescent="0.25">
      <c r="A1626" s="243">
        <v>101600</v>
      </c>
      <c r="B1626" s="242" t="s">
        <v>10791</v>
      </c>
      <c r="C1626" s="242" t="s">
        <v>337</v>
      </c>
      <c r="D1626" s="244">
        <v>11.24</v>
      </c>
    </row>
    <row r="1627" spans="1:4" x14ac:dyDescent="0.25">
      <c r="A1627" s="243">
        <v>101601</v>
      </c>
      <c r="B1627" s="242" t="s">
        <v>10792</v>
      </c>
      <c r="C1627" s="242" t="s">
        <v>337</v>
      </c>
      <c r="D1627" s="244">
        <v>16.649999999999999</v>
      </c>
    </row>
    <row r="1628" spans="1:4" x14ac:dyDescent="0.25">
      <c r="A1628" s="243">
        <v>101602</v>
      </c>
      <c r="B1628" s="242" t="s">
        <v>10793</v>
      </c>
      <c r="C1628" s="242" t="s">
        <v>337</v>
      </c>
      <c r="D1628" s="244">
        <v>8.35</v>
      </c>
    </row>
    <row r="1629" spans="1:4" x14ac:dyDescent="0.25">
      <c r="A1629" s="243">
        <v>101603</v>
      </c>
      <c r="B1629" s="242" t="s">
        <v>10794</v>
      </c>
      <c r="C1629" s="242" t="s">
        <v>337</v>
      </c>
      <c r="D1629" s="244">
        <v>13.74</v>
      </c>
    </row>
    <row r="1630" spans="1:4" x14ac:dyDescent="0.25">
      <c r="A1630" s="243">
        <v>101604</v>
      </c>
      <c r="B1630" s="242" t="s">
        <v>10795</v>
      </c>
      <c r="C1630" s="242" t="s">
        <v>337</v>
      </c>
      <c r="D1630" s="244">
        <v>5.46</v>
      </c>
    </row>
    <row r="1631" spans="1:4" x14ac:dyDescent="0.25">
      <c r="A1631" s="243">
        <v>101605</v>
      </c>
      <c r="B1631" s="242" t="s">
        <v>10796</v>
      </c>
      <c r="C1631" s="242" t="s">
        <v>337</v>
      </c>
      <c r="D1631" s="244">
        <v>10.86</v>
      </c>
    </row>
    <row r="1632" spans="1:4" x14ac:dyDescent="0.25">
      <c r="A1632" s="243">
        <v>90788</v>
      </c>
      <c r="B1632" s="242" t="s">
        <v>10797</v>
      </c>
      <c r="C1632" s="242" t="s">
        <v>239</v>
      </c>
      <c r="D1632" s="244">
        <v>709.25</v>
      </c>
    </row>
    <row r="1633" spans="1:4" x14ac:dyDescent="0.25">
      <c r="A1633" s="243">
        <v>90789</v>
      </c>
      <c r="B1633" s="242" t="s">
        <v>10798</v>
      </c>
      <c r="C1633" s="242" t="s">
        <v>239</v>
      </c>
      <c r="D1633" s="244">
        <v>710.49</v>
      </c>
    </row>
    <row r="1634" spans="1:4" x14ac:dyDescent="0.25">
      <c r="A1634" s="243">
        <v>90790</v>
      </c>
      <c r="B1634" s="242" t="s">
        <v>10799</v>
      </c>
      <c r="C1634" s="242" t="s">
        <v>239</v>
      </c>
      <c r="D1634" s="244">
        <v>732.63</v>
      </c>
    </row>
    <row r="1635" spans="1:4" x14ac:dyDescent="0.25">
      <c r="A1635" s="243">
        <v>90791</v>
      </c>
      <c r="B1635" s="242" t="s">
        <v>10800</v>
      </c>
      <c r="C1635" s="242" t="s">
        <v>239</v>
      </c>
      <c r="D1635" s="244">
        <v>858.08</v>
      </c>
    </row>
    <row r="1636" spans="1:4" x14ac:dyDescent="0.25">
      <c r="A1636" s="243">
        <v>90793</v>
      </c>
      <c r="B1636" s="242" t="s">
        <v>10801</v>
      </c>
      <c r="C1636" s="242" t="s">
        <v>239</v>
      </c>
      <c r="D1636" s="244">
        <v>907.6</v>
      </c>
    </row>
    <row r="1637" spans="1:4" x14ac:dyDescent="0.25">
      <c r="A1637" s="243">
        <v>90794</v>
      </c>
      <c r="B1637" s="242" t="s">
        <v>10802</v>
      </c>
      <c r="C1637" s="242" t="s">
        <v>239</v>
      </c>
      <c r="D1637" s="244">
        <v>601.08000000000004</v>
      </c>
    </row>
    <row r="1638" spans="1:4" x14ac:dyDescent="0.25">
      <c r="A1638" s="243">
        <v>90795</v>
      </c>
      <c r="B1638" s="242" t="s">
        <v>10803</v>
      </c>
      <c r="C1638" s="242" t="s">
        <v>239</v>
      </c>
      <c r="D1638" s="244">
        <v>606.04</v>
      </c>
    </row>
    <row r="1639" spans="1:4" x14ac:dyDescent="0.25">
      <c r="A1639" s="243">
        <v>90796</v>
      </c>
      <c r="B1639" s="242" t="s">
        <v>10804</v>
      </c>
      <c r="C1639" s="242" t="s">
        <v>239</v>
      </c>
      <c r="D1639" s="244">
        <v>610.97</v>
      </c>
    </row>
    <row r="1640" spans="1:4" x14ac:dyDescent="0.25">
      <c r="A1640" s="243">
        <v>90797</v>
      </c>
      <c r="B1640" s="242" t="s">
        <v>10805</v>
      </c>
      <c r="C1640" s="242" t="s">
        <v>239</v>
      </c>
      <c r="D1640" s="244">
        <v>615.91</v>
      </c>
    </row>
    <row r="1641" spans="1:4" x14ac:dyDescent="0.25">
      <c r="A1641" s="243">
        <v>90798</v>
      </c>
      <c r="B1641" s="242" t="s">
        <v>10806</v>
      </c>
      <c r="C1641" s="242" t="s">
        <v>239</v>
      </c>
      <c r="D1641" s="244">
        <v>899.88</v>
      </c>
    </row>
    <row r="1642" spans="1:4" x14ac:dyDescent="0.25">
      <c r="A1642" s="243">
        <v>90799</v>
      </c>
      <c r="B1642" s="242" t="s">
        <v>10807</v>
      </c>
      <c r="C1642" s="242" t="s">
        <v>239</v>
      </c>
      <c r="D1642" s="244">
        <v>927.87</v>
      </c>
    </row>
    <row r="1643" spans="1:4" x14ac:dyDescent="0.25">
      <c r="A1643" s="243">
        <v>90801</v>
      </c>
      <c r="B1643" s="242" t="s">
        <v>10808</v>
      </c>
      <c r="C1643" s="242" t="s">
        <v>239</v>
      </c>
      <c r="D1643" s="244">
        <v>183.06</v>
      </c>
    </row>
    <row r="1644" spans="1:4" x14ac:dyDescent="0.25">
      <c r="A1644" s="243">
        <v>90806</v>
      </c>
      <c r="B1644" s="242" t="s">
        <v>10809</v>
      </c>
      <c r="C1644" s="242" t="s">
        <v>239</v>
      </c>
      <c r="D1644" s="244">
        <v>247.17</v>
      </c>
    </row>
    <row r="1645" spans="1:4" x14ac:dyDescent="0.25">
      <c r="A1645" s="243">
        <v>90820</v>
      </c>
      <c r="B1645" s="242" t="s">
        <v>10810</v>
      </c>
      <c r="C1645" s="242" t="s">
        <v>239</v>
      </c>
      <c r="D1645" s="244">
        <v>266.33999999999997</v>
      </c>
    </row>
    <row r="1646" spans="1:4" x14ac:dyDescent="0.25">
      <c r="A1646" s="243">
        <v>90821</v>
      </c>
      <c r="B1646" s="242" t="s">
        <v>10811</v>
      </c>
      <c r="C1646" s="242" t="s">
        <v>239</v>
      </c>
      <c r="D1646" s="244">
        <v>271.33</v>
      </c>
    </row>
    <row r="1647" spans="1:4" x14ac:dyDescent="0.25">
      <c r="A1647" s="243">
        <v>90822</v>
      </c>
      <c r="B1647" s="242" t="s">
        <v>10812</v>
      </c>
      <c r="C1647" s="242" t="s">
        <v>239</v>
      </c>
      <c r="D1647" s="244">
        <v>291</v>
      </c>
    </row>
    <row r="1648" spans="1:4" x14ac:dyDescent="0.25">
      <c r="A1648" s="243">
        <v>90823</v>
      </c>
      <c r="B1648" s="242" t="s">
        <v>10813</v>
      </c>
      <c r="C1648" s="242" t="s">
        <v>239</v>
      </c>
      <c r="D1648" s="244">
        <v>359.06</v>
      </c>
    </row>
    <row r="1649" spans="1:4" x14ac:dyDescent="0.25">
      <c r="A1649" s="243">
        <v>90824</v>
      </c>
      <c r="B1649" s="242" t="s">
        <v>10814</v>
      </c>
      <c r="C1649" s="242" t="s">
        <v>239</v>
      </c>
      <c r="D1649" s="244">
        <v>515.27</v>
      </c>
    </row>
    <row r="1650" spans="1:4" x14ac:dyDescent="0.25">
      <c r="A1650" s="243">
        <v>90825</v>
      </c>
      <c r="B1650" s="242" t="s">
        <v>10815</v>
      </c>
      <c r="C1650" s="242" t="s">
        <v>239</v>
      </c>
      <c r="D1650" s="244">
        <v>574.30999999999995</v>
      </c>
    </row>
    <row r="1651" spans="1:4" x14ac:dyDescent="0.25">
      <c r="A1651" s="243">
        <v>90830</v>
      </c>
      <c r="B1651" s="242" t="s">
        <v>10816</v>
      </c>
      <c r="C1651" s="242" t="s">
        <v>239</v>
      </c>
      <c r="D1651" s="244">
        <v>124.74</v>
      </c>
    </row>
    <row r="1652" spans="1:4" x14ac:dyDescent="0.25">
      <c r="A1652" s="243">
        <v>90831</v>
      </c>
      <c r="B1652" s="242" t="s">
        <v>10817</v>
      </c>
      <c r="C1652" s="242" t="s">
        <v>239</v>
      </c>
      <c r="D1652" s="244">
        <v>109.41</v>
      </c>
    </row>
    <row r="1653" spans="1:4" x14ac:dyDescent="0.25">
      <c r="A1653" s="243">
        <v>90841</v>
      </c>
      <c r="B1653" s="242" t="s">
        <v>10818</v>
      </c>
      <c r="C1653" s="242" t="s">
        <v>239</v>
      </c>
      <c r="D1653" s="244">
        <v>678.4</v>
      </c>
    </row>
    <row r="1654" spans="1:4" x14ac:dyDescent="0.25">
      <c r="A1654" s="243">
        <v>90842</v>
      </c>
      <c r="B1654" s="242" t="s">
        <v>10819</v>
      </c>
      <c r="C1654" s="242" t="s">
        <v>239</v>
      </c>
      <c r="D1654" s="244">
        <v>684.55</v>
      </c>
    </row>
    <row r="1655" spans="1:4" x14ac:dyDescent="0.25">
      <c r="A1655" s="243">
        <v>90843</v>
      </c>
      <c r="B1655" s="242" t="s">
        <v>10820</v>
      </c>
      <c r="C1655" s="242" t="s">
        <v>239</v>
      </c>
      <c r="D1655" s="244">
        <v>720.71</v>
      </c>
    </row>
    <row r="1656" spans="1:4" x14ac:dyDescent="0.25">
      <c r="A1656" s="243">
        <v>90844</v>
      </c>
      <c r="B1656" s="242" t="s">
        <v>10821</v>
      </c>
      <c r="C1656" s="242" t="s">
        <v>239</v>
      </c>
      <c r="D1656" s="244">
        <v>789.92</v>
      </c>
    </row>
    <row r="1657" spans="1:4" x14ac:dyDescent="0.25">
      <c r="A1657" s="243">
        <v>90845</v>
      </c>
      <c r="B1657" s="242" t="s">
        <v>10822</v>
      </c>
      <c r="C1657" s="242" t="s">
        <v>239</v>
      </c>
      <c r="D1657" s="244">
        <v>944.98</v>
      </c>
    </row>
    <row r="1658" spans="1:4" x14ac:dyDescent="0.25">
      <c r="A1658" s="243">
        <v>90846</v>
      </c>
      <c r="B1658" s="242" t="s">
        <v>10823</v>
      </c>
      <c r="C1658" s="242" t="s">
        <v>239</v>
      </c>
      <c r="D1658" s="245">
        <v>1005.17</v>
      </c>
    </row>
    <row r="1659" spans="1:4" x14ac:dyDescent="0.25">
      <c r="A1659" s="243">
        <v>90847</v>
      </c>
      <c r="B1659" s="242" t="s">
        <v>10824</v>
      </c>
      <c r="C1659" s="242" t="s">
        <v>239</v>
      </c>
      <c r="D1659" s="244">
        <v>568.99</v>
      </c>
    </row>
    <row r="1660" spans="1:4" x14ac:dyDescent="0.25">
      <c r="A1660" s="243">
        <v>90848</v>
      </c>
      <c r="B1660" s="242" t="s">
        <v>10825</v>
      </c>
      <c r="C1660" s="242" t="s">
        <v>239</v>
      </c>
      <c r="D1660" s="244">
        <v>575.14</v>
      </c>
    </row>
    <row r="1661" spans="1:4" x14ac:dyDescent="0.25">
      <c r="A1661" s="243">
        <v>90849</v>
      </c>
      <c r="B1661" s="242" t="s">
        <v>10826</v>
      </c>
      <c r="C1661" s="242" t="s">
        <v>239</v>
      </c>
      <c r="D1661" s="244">
        <v>595.97</v>
      </c>
    </row>
    <row r="1662" spans="1:4" x14ac:dyDescent="0.25">
      <c r="A1662" s="243">
        <v>90850</v>
      </c>
      <c r="B1662" s="242" t="s">
        <v>10827</v>
      </c>
      <c r="C1662" s="242" t="s">
        <v>239</v>
      </c>
      <c r="D1662" s="244">
        <v>665.18</v>
      </c>
    </row>
    <row r="1663" spans="1:4" x14ac:dyDescent="0.25">
      <c r="A1663" s="243">
        <v>90851</v>
      </c>
      <c r="B1663" s="242" t="s">
        <v>10828</v>
      </c>
      <c r="C1663" s="242" t="s">
        <v>239</v>
      </c>
      <c r="D1663" s="244">
        <v>820.24</v>
      </c>
    </row>
    <row r="1664" spans="1:4" x14ac:dyDescent="0.25">
      <c r="A1664" s="243">
        <v>90852</v>
      </c>
      <c r="B1664" s="242" t="s">
        <v>10829</v>
      </c>
      <c r="C1664" s="242" t="s">
        <v>239</v>
      </c>
      <c r="D1664" s="244">
        <v>880.43</v>
      </c>
    </row>
    <row r="1665" spans="1:4" x14ac:dyDescent="0.25">
      <c r="A1665" s="243">
        <v>91009</v>
      </c>
      <c r="B1665" s="242" t="s">
        <v>10830</v>
      </c>
      <c r="C1665" s="242" t="s">
        <v>239</v>
      </c>
      <c r="D1665" s="244">
        <v>276.02</v>
      </c>
    </row>
    <row r="1666" spans="1:4" x14ac:dyDescent="0.25">
      <c r="A1666" s="243">
        <v>91010</v>
      </c>
      <c r="B1666" s="242" t="s">
        <v>10831</v>
      </c>
      <c r="C1666" s="242" t="s">
        <v>239</v>
      </c>
      <c r="D1666" s="244">
        <v>281.47000000000003</v>
      </c>
    </row>
    <row r="1667" spans="1:4" x14ac:dyDescent="0.25">
      <c r="A1667" s="243">
        <v>91011</v>
      </c>
      <c r="B1667" s="242" t="s">
        <v>10832</v>
      </c>
      <c r="C1667" s="242" t="s">
        <v>239</v>
      </c>
      <c r="D1667" s="244">
        <v>330.31</v>
      </c>
    </row>
    <row r="1668" spans="1:4" x14ac:dyDescent="0.25">
      <c r="A1668" s="243">
        <v>91012</v>
      </c>
      <c r="B1668" s="242" t="s">
        <v>10833</v>
      </c>
      <c r="C1668" s="242" t="s">
        <v>239</v>
      </c>
      <c r="D1668" s="244">
        <v>367.64</v>
      </c>
    </row>
    <row r="1669" spans="1:4" x14ac:dyDescent="0.25">
      <c r="A1669" s="243">
        <v>91013</v>
      </c>
      <c r="B1669" s="242" t="s">
        <v>10834</v>
      </c>
      <c r="C1669" s="242" t="s">
        <v>239</v>
      </c>
      <c r="D1669" s="244">
        <v>578.66999999999996</v>
      </c>
    </row>
    <row r="1670" spans="1:4" x14ac:dyDescent="0.25">
      <c r="A1670" s="243">
        <v>91014</v>
      </c>
      <c r="B1670" s="242" t="s">
        <v>10835</v>
      </c>
      <c r="C1670" s="242" t="s">
        <v>239</v>
      </c>
      <c r="D1670" s="244">
        <v>585.28</v>
      </c>
    </row>
    <row r="1671" spans="1:4" x14ac:dyDescent="0.25">
      <c r="A1671" s="243">
        <v>91015</v>
      </c>
      <c r="B1671" s="242" t="s">
        <v>10836</v>
      </c>
      <c r="C1671" s="242" t="s">
        <v>239</v>
      </c>
      <c r="D1671" s="244">
        <v>635.28</v>
      </c>
    </row>
    <row r="1672" spans="1:4" x14ac:dyDescent="0.25">
      <c r="A1672" s="243">
        <v>91016</v>
      </c>
      <c r="B1672" s="242" t="s">
        <v>10837</v>
      </c>
      <c r="C1672" s="242" t="s">
        <v>239</v>
      </c>
      <c r="D1672" s="244">
        <v>673.76</v>
      </c>
    </row>
    <row r="1673" spans="1:4" x14ac:dyDescent="0.25">
      <c r="A1673" s="243">
        <v>91287</v>
      </c>
      <c r="B1673" s="242" t="s">
        <v>10838</v>
      </c>
      <c r="C1673" s="242" t="s">
        <v>239</v>
      </c>
      <c r="D1673" s="244">
        <v>145.34</v>
      </c>
    </row>
    <row r="1674" spans="1:4" x14ac:dyDescent="0.25">
      <c r="A1674" s="243">
        <v>91292</v>
      </c>
      <c r="B1674" s="242" t="s">
        <v>10839</v>
      </c>
      <c r="C1674" s="242" t="s">
        <v>239</v>
      </c>
      <c r="D1674" s="244">
        <v>209.45</v>
      </c>
    </row>
    <row r="1675" spans="1:4" x14ac:dyDescent="0.25">
      <c r="A1675" s="243">
        <v>91295</v>
      </c>
      <c r="B1675" s="242" t="s">
        <v>10840</v>
      </c>
      <c r="C1675" s="242" t="s">
        <v>239</v>
      </c>
      <c r="D1675" s="244">
        <v>284.39999999999998</v>
      </c>
    </row>
    <row r="1676" spans="1:4" x14ac:dyDescent="0.25">
      <c r="A1676" s="243">
        <v>91296</v>
      </c>
      <c r="B1676" s="242" t="s">
        <v>10841</v>
      </c>
      <c r="C1676" s="242" t="s">
        <v>239</v>
      </c>
      <c r="D1676" s="244">
        <v>304.89</v>
      </c>
    </row>
    <row r="1677" spans="1:4" x14ac:dyDescent="0.25">
      <c r="A1677" s="243">
        <v>91297</v>
      </c>
      <c r="B1677" s="242" t="s">
        <v>10842</v>
      </c>
      <c r="C1677" s="242" t="s">
        <v>239</v>
      </c>
      <c r="D1677" s="244">
        <v>335.89</v>
      </c>
    </row>
    <row r="1678" spans="1:4" x14ac:dyDescent="0.25">
      <c r="A1678" s="243">
        <v>91298</v>
      </c>
      <c r="B1678" s="242" t="s">
        <v>10843</v>
      </c>
      <c r="C1678" s="242" t="s">
        <v>239</v>
      </c>
      <c r="D1678" s="244">
        <v>614.89</v>
      </c>
    </row>
    <row r="1679" spans="1:4" x14ac:dyDescent="0.25">
      <c r="A1679" s="243">
        <v>91299</v>
      </c>
      <c r="B1679" s="242" t="s">
        <v>10844</v>
      </c>
      <c r="C1679" s="242" t="s">
        <v>239</v>
      </c>
      <c r="D1679" s="244">
        <v>857.52</v>
      </c>
    </row>
    <row r="1680" spans="1:4" x14ac:dyDescent="0.25">
      <c r="A1680" s="243">
        <v>91304</v>
      </c>
      <c r="B1680" s="242" t="s">
        <v>10845</v>
      </c>
      <c r="C1680" s="242" t="s">
        <v>239</v>
      </c>
      <c r="D1680" s="244">
        <v>75.819999999999993</v>
      </c>
    </row>
    <row r="1681" spans="1:4" x14ac:dyDescent="0.25">
      <c r="A1681" s="243">
        <v>91305</v>
      </c>
      <c r="B1681" s="242" t="s">
        <v>10846</v>
      </c>
      <c r="C1681" s="242" t="s">
        <v>239</v>
      </c>
      <c r="D1681" s="244">
        <v>75.75</v>
      </c>
    </row>
    <row r="1682" spans="1:4" x14ac:dyDescent="0.25">
      <c r="A1682" s="243">
        <v>91306</v>
      </c>
      <c r="B1682" s="242" t="s">
        <v>10847</v>
      </c>
      <c r="C1682" s="242" t="s">
        <v>239</v>
      </c>
      <c r="D1682" s="244">
        <v>109.41</v>
      </c>
    </row>
    <row r="1683" spans="1:4" x14ac:dyDescent="0.25">
      <c r="A1683" s="243">
        <v>91307</v>
      </c>
      <c r="B1683" s="242" t="s">
        <v>10848</v>
      </c>
      <c r="C1683" s="242" t="s">
        <v>239</v>
      </c>
      <c r="D1683" s="244">
        <v>64.400000000000006</v>
      </c>
    </row>
    <row r="1684" spans="1:4" x14ac:dyDescent="0.25">
      <c r="A1684" s="243">
        <v>91312</v>
      </c>
      <c r="B1684" s="242" t="s">
        <v>10849</v>
      </c>
      <c r="C1684" s="242" t="s">
        <v>239</v>
      </c>
      <c r="D1684" s="244">
        <v>598.19000000000005</v>
      </c>
    </row>
    <row r="1685" spans="1:4" x14ac:dyDescent="0.25">
      <c r="A1685" s="243">
        <v>91313</v>
      </c>
      <c r="B1685" s="242" t="s">
        <v>10850</v>
      </c>
      <c r="C1685" s="242" t="s">
        <v>239</v>
      </c>
      <c r="D1685" s="244">
        <v>592.79999999999995</v>
      </c>
    </row>
    <row r="1686" spans="1:4" x14ac:dyDescent="0.25">
      <c r="A1686" s="243">
        <v>91314</v>
      </c>
      <c r="B1686" s="242" t="s">
        <v>10851</v>
      </c>
      <c r="C1686" s="242" t="s">
        <v>239</v>
      </c>
      <c r="D1686" s="244">
        <v>624.87</v>
      </c>
    </row>
    <row r="1687" spans="1:4" x14ac:dyDescent="0.25">
      <c r="A1687" s="243">
        <v>91315</v>
      </c>
      <c r="B1687" s="242" t="s">
        <v>10852</v>
      </c>
      <c r="C1687" s="242" t="s">
        <v>239</v>
      </c>
      <c r="D1687" s="244">
        <v>693.9</v>
      </c>
    </row>
    <row r="1688" spans="1:4" x14ac:dyDescent="0.25">
      <c r="A1688" s="243">
        <v>91316</v>
      </c>
      <c r="B1688" s="242" t="s">
        <v>10853</v>
      </c>
      <c r="C1688" s="242" t="s">
        <v>239</v>
      </c>
      <c r="D1688" s="244">
        <v>849.14</v>
      </c>
    </row>
    <row r="1689" spans="1:4" x14ac:dyDescent="0.25">
      <c r="A1689" s="243">
        <v>91317</v>
      </c>
      <c r="B1689" s="242" t="s">
        <v>10854</v>
      </c>
      <c r="C1689" s="242" t="s">
        <v>239</v>
      </c>
      <c r="D1689" s="244">
        <v>909.15</v>
      </c>
    </row>
    <row r="1690" spans="1:4" x14ac:dyDescent="0.25">
      <c r="A1690" s="243">
        <v>91318</v>
      </c>
      <c r="B1690" s="242" t="s">
        <v>10855</v>
      </c>
      <c r="C1690" s="242" t="s">
        <v>239</v>
      </c>
      <c r="D1690" s="244">
        <v>522.44000000000005</v>
      </c>
    </row>
    <row r="1691" spans="1:4" x14ac:dyDescent="0.25">
      <c r="A1691" s="243">
        <v>91319</v>
      </c>
      <c r="B1691" s="242" t="s">
        <v>10856</v>
      </c>
      <c r="C1691" s="242" t="s">
        <v>239</v>
      </c>
      <c r="D1691" s="244">
        <v>528.4</v>
      </c>
    </row>
    <row r="1692" spans="1:4" x14ac:dyDescent="0.25">
      <c r="A1692" s="243">
        <v>91320</v>
      </c>
      <c r="B1692" s="242" t="s">
        <v>10857</v>
      </c>
      <c r="C1692" s="242" t="s">
        <v>239</v>
      </c>
      <c r="D1692" s="244">
        <v>549.04999999999995</v>
      </c>
    </row>
    <row r="1693" spans="1:4" x14ac:dyDescent="0.25">
      <c r="A1693" s="243">
        <v>91321</v>
      </c>
      <c r="B1693" s="242" t="s">
        <v>10858</v>
      </c>
      <c r="C1693" s="242" t="s">
        <v>239</v>
      </c>
      <c r="D1693" s="244">
        <v>618.08000000000004</v>
      </c>
    </row>
    <row r="1694" spans="1:4" x14ac:dyDescent="0.25">
      <c r="A1694" s="243">
        <v>91322</v>
      </c>
      <c r="B1694" s="242" t="s">
        <v>10859</v>
      </c>
      <c r="C1694" s="242" t="s">
        <v>239</v>
      </c>
      <c r="D1694" s="244">
        <v>773.32</v>
      </c>
    </row>
    <row r="1695" spans="1:4" x14ac:dyDescent="0.25">
      <c r="A1695" s="243">
        <v>91323</v>
      </c>
      <c r="B1695" s="242" t="s">
        <v>10860</v>
      </c>
      <c r="C1695" s="242" t="s">
        <v>239</v>
      </c>
      <c r="D1695" s="244">
        <v>833.33</v>
      </c>
    </row>
    <row r="1696" spans="1:4" x14ac:dyDescent="0.25">
      <c r="A1696" s="243">
        <v>91324</v>
      </c>
      <c r="B1696" s="242" t="s">
        <v>10861</v>
      </c>
      <c r="C1696" s="242" t="s">
        <v>239</v>
      </c>
      <c r="D1696" s="244">
        <v>532.12</v>
      </c>
    </row>
    <row r="1697" spans="1:4" x14ac:dyDescent="0.25">
      <c r="A1697" s="243">
        <v>91325</v>
      </c>
      <c r="B1697" s="242" t="s">
        <v>10862</v>
      </c>
      <c r="C1697" s="242" t="s">
        <v>239</v>
      </c>
      <c r="D1697" s="244">
        <v>538.54</v>
      </c>
    </row>
    <row r="1698" spans="1:4" x14ac:dyDescent="0.25">
      <c r="A1698" s="243">
        <v>91326</v>
      </c>
      <c r="B1698" s="242" t="s">
        <v>10863</v>
      </c>
      <c r="C1698" s="242" t="s">
        <v>239</v>
      </c>
      <c r="D1698" s="244">
        <v>588.36</v>
      </c>
    </row>
    <row r="1699" spans="1:4" x14ac:dyDescent="0.25">
      <c r="A1699" s="243">
        <v>91327</v>
      </c>
      <c r="B1699" s="242" t="s">
        <v>10864</v>
      </c>
      <c r="C1699" s="242" t="s">
        <v>239</v>
      </c>
      <c r="D1699" s="244">
        <v>626.66</v>
      </c>
    </row>
    <row r="1700" spans="1:4" x14ac:dyDescent="0.25">
      <c r="A1700" s="243">
        <v>91328</v>
      </c>
      <c r="B1700" s="242" t="s">
        <v>10865</v>
      </c>
      <c r="C1700" s="242" t="s">
        <v>239</v>
      </c>
      <c r="D1700" s="244">
        <v>587.04999999999995</v>
      </c>
    </row>
    <row r="1701" spans="1:4" x14ac:dyDescent="0.25">
      <c r="A1701" s="243">
        <v>91329</v>
      </c>
      <c r="B1701" s="242" t="s">
        <v>10866</v>
      </c>
      <c r="C1701" s="242" t="s">
        <v>239</v>
      </c>
      <c r="D1701" s="244">
        <v>540.5</v>
      </c>
    </row>
    <row r="1702" spans="1:4" x14ac:dyDescent="0.25">
      <c r="A1702" s="243">
        <v>91330</v>
      </c>
      <c r="B1702" s="242" t="s">
        <v>10867</v>
      </c>
      <c r="C1702" s="242" t="s">
        <v>239</v>
      </c>
      <c r="D1702" s="244">
        <v>608.70000000000005</v>
      </c>
    </row>
    <row r="1703" spans="1:4" x14ac:dyDescent="0.25">
      <c r="A1703" s="243">
        <v>91331</v>
      </c>
      <c r="B1703" s="242" t="s">
        <v>10868</v>
      </c>
      <c r="C1703" s="242" t="s">
        <v>239</v>
      </c>
      <c r="D1703" s="244">
        <v>561.96</v>
      </c>
    </row>
    <row r="1704" spans="1:4" x14ac:dyDescent="0.25">
      <c r="A1704" s="243">
        <v>91332</v>
      </c>
      <c r="B1704" s="242" t="s">
        <v>10869</v>
      </c>
      <c r="C1704" s="242" t="s">
        <v>239</v>
      </c>
      <c r="D1704" s="244">
        <v>640.86</v>
      </c>
    </row>
    <row r="1705" spans="1:4" x14ac:dyDescent="0.25">
      <c r="A1705" s="243">
        <v>91333</v>
      </c>
      <c r="B1705" s="242" t="s">
        <v>10870</v>
      </c>
      <c r="C1705" s="242" t="s">
        <v>239</v>
      </c>
      <c r="D1705" s="244">
        <v>593.94000000000005</v>
      </c>
    </row>
    <row r="1706" spans="1:4" x14ac:dyDescent="0.25">
      <c r="A1706" s="243">
        <v>91334</v>
      </c>
      <c r="B1706" s="242" t="s">
        <v>10871</v>
      </c>
      <c r="C1706" s="242" t="s">
        <v>239</v>
      </c>
      <c r="D1706" s="244">
        <v>919.86</v>
      </c>
    </row>
    <row r="1707" spans="1:4" x14ac:dyDescent="0.25">
      <c r="A1707" s="243">
        <v>91335</v>
      </c>
      <c r="B1707" s="242" t="s">
        <v>10872</v>
      </c>
      <c r="C1707" s="242" t="s">
        <v>239</v>
      </c>
      <c r="D1707" s="244">
        <v>872.94</v>
      </c>
    </row>
    <row r="1708" spans="1:4" x14ac:dyDescent="0.25">
      <c r="A1708" s="243">
        <v>91336</v>
      </c>
      <c r="B1708" s="242" t="s">
        <v>10873</v>
      </c>
      <c r="C1708" s="242" t="s">
        <v>239</v>
      </c>
      <c r="D1708" s="245">
        <v>1162.49</v>
      </c>
    </row>
    <row r="1709" spans="1:4" x14ac:dyDescent="0.25">
      <c r="A1709" s="243">
        <v>91337</v>
      </c>
      <c r="B1709" s="242" t="s">
        <v>10874</v>
      </c>
      <c r="C1709" s="242" t="s">
        <v>239</v>
      </c>
      <c r="D1709" s="245">
        <v>1115.57</v>
      </c>
    </row>
    <row r="1710" spans="1:4" x14ac:dyDescent="0.25">
      <c r="A1710" s="243">
        <v>100659</v>
      </c>
      <c r="B1710" s="242" t="s">
        <v>10875</v>
      </c>
      <c r="C1710" s="242" t="s">
        <v>187</v>
      </c>
      <c r="D1710" s="244">
        <v>5.78</v>
      </c>
    </row>
    <row r="1711" spans="1:4" x14ac:dyDescent="0.25">
      <c r="A1711" s="243">
        <v>100660</v>
      </c>
      <c r="B1711" s="242" t="s">
        <v>10876</v>
      </c>
      <c r="C1711" s="242" t="s">
        <v>187</v>
      </c>
      <c r="D1711" s="244">
        <v>4.8600000000000003</v>
      </c>
    </row>
    <row r="1712" spans="1:4" x14ac:dyDescent="0.25">
      <c r="A1712" s="243">
        <v>100675</v>
      </c>
      <c r="B1712" s="242" t="s">
        <v>10877</v>
      </c>
      <c r="C1712" s="242" t="s">
        <v>239</v>
      </c>
      <c r="D1712" s="244">
        <v>809.73</v>
      </c>
    </row>
    <row r="1713" spans="1:4" x14ac:dyDescent="0.25">
      <c r="A1713" s="243">
        <v>100676</v>
      </c>
      <c r="B1713" s="242" t="s">
        <v>10878</v>
      </c>
      <c r="C1713" s="242" t="s">
        <v>239</v>
      </c>
      <c r="D1713" s="244">
        <v>123</v>
      </c>
    </row>
    <row r="1714" spans="1:4" x14ac:dyDescent="0.25">
      <c r="A1714" s="243">
        <v>100678</v>
      </c>
      <c r="B1714" s="242" t="s">
        <v>10879</v>
      </c>
      <c r="C1714" s="242" t="s">
        <v>239</v>
      </c>
      <c r="D1714" s="244">
        <v>688.08</v>
      </c>
    </row>
    <row r="1715" spans="1:4" x14ac:dyDescent="0.25">
      <c r="A1715" s="243">
        <v>100679</v>
      </c>
      <c r="B1715" s="242" t="s">
        <v>10880</v>
      </c>
      <c r="C1715" s="242" t="s">
        <v>239</v>
      </c>
      <c r="D1715" s="244">
        <v>607.87</v>
      </c>
    </row>
    <row r="1716" spans="1:4" x14ac:dyDescent="0.25">
      <c r="A1716" s="243">
        <v>100680</v>
      </c>
      <c r="B1716" s="242" t="s">
        <v>10881</v>
      </c>
      <c r="C1716" s="242" t="s">
        <v>239</v>
      </c>
      <c r="D1716" s="244">
        <v>694.69</v>
      </c>
    </row>
    <row r="1717" spans="1:4" x14ac:dyDescent="0.25">
      <c r="A1717" s="243">
        <v>100681</v>
      </c>
      <c r="B1717" s="242" t="s">
        <v>10882</v>
      </c>
      <c r="C1717" s="242" t="s">
        <v>239</v>
      </c>
      <c r="D1717" s="244">
        <v>718.11</v>
      </c>
    </row>
    <row r="1718" spans="1:4" x14ac:dyDescent="0.25">
      <c r="A1718" s="243">
        <v>100682</v>
      </c>
      <c r="B1718" s="242" t="s">
        <v>10883</v>
      </c>
      <c r="C1718" s="242" t="s">
        <v>239</v>
      </c>
      <c r="D1718" s="244">
        <v>626.36</v>
      </c>
    </row>
    <row r="1719" spans="1:4" x14ac:dyDescent="0.25">
      <c r="A1719" s="243">
        <v>100683</v>
      </c>
      <c r="B1719" s="242" t="s">
        <v>10884</v>
      </c>
      <c r="C1719" s="242" t="s">
        <v>239</v>
      </c>
      <c r="D1719" s="244">
        <v>760.02</v>
      </c>
    </row>
    <row r="1720" spans="1:4" x14ac:dyDescent="0.25">
      <c r="A1720" s="243">
        <v>100684</v>
      </c>
      <c r="B1720" s="242" t="s">
        <v>10885</v>
      </c>
      <c r="C1720" s="242" t="s">
        <v>239</v>
      </c>
      <c r="D1720" s="244">
        <v>664.18</v>
      </c>
    </row>
    <row r="1721" spans="1:4" x14ac:dyDescent="0.25">
      <c r="A1721" s="243">
        <v>100685</v>
      </c>
      <c r="B1721" s="242" t="s">
        <v>10886</v>
      </c>
      <c r="C1721" s="242" t="s">
        <v>239</v>
      </c>
      <c r="D1721" s="244">
        <v>798.5</v>
      </c>
    </row>
    <row r="1722" spans="1:4" x14ac:dyDescent="0.25">
      <c r="A1722" s="243">
        <v>100686</v>
      </c>
      <c r="B1722" s="242" t="s">
        <v>10887</v>
      </c>
      <c r="C1722" s="242" t="s">
        <v>239</v>
      </c>
      <c r="D1722" s="244">
        <v>702.48</v>
      </c>
    </row>
    <row r="1723" spans="1:4" x14ac:dyDescent="0.25">
      <c r="A1723" s="243">
        <v>100687</v>
      </c>
      <c r="B1723" s="242" t="s">
        <v>10888</v>
      </c>
      <c r="C1723" s="242" t="s">
        <v>239</v>
      </c>
      <c r="D1723" s="244">
        <v>696.46</v>
      </c>
    </row>
    <row r="1724" spans="1:4" x14ac:dyDescent="0.25">
      <c r="A1724" s="243">
        <v>100688</v>
      </c>
      <c r="B1724" s="242" t="s">
        <v>10889</v>
      </c>
      <c r="C1724" s="242" t="s">
        <v>239</v>
      </c>
      <c r="D1724" s="244">
        <v>616.25</v>
      </c>
    </row>
    <row r="1725" spans="1:4" x14ac:dyDescent="0.25">
      <c r="A1725" s="243">
        <v>100689</v>
      </c>
      <c r="B1725" s="242" t="s">
        <v>10890</v>
      </c>
      <c r="C1725" s="242" t="s">
        <v>239</v>
      </c>
      <c r="D1725" s="244">
        <v>765.6</v>
      </c>
    </row>
    <row r="1726" spans="1:4" x14ac:dyDescent="0.25">
      <c r="A1726" s="243">
        <v>100690</v>
      </c>
      <c r="B1726" s="242" t="s">
        <v>10891</v>
      </c>
      <c r="C1726" s="242" t="s">
        <v>239</v>
      </c>
      <c r="D1726" s="244">
        <v>669.76</v>
      </c>
    </row>
    <row r="1727" spans="1:4" x14ac:dyDescent="0.25">
      <c r="A1727" s="243">
        <v>100691</v>
      </c>
      <c r="B1727" s="242" t="s">
        <v>10892</v>
      </c>
      <c r="C1727" s="242" t="s">
        <v>239</v>
      </c>
      <c r="D1727" s="245">
        <v>1044.5999999999999</v>
      </c>
    </row>
    <row r="1728" spans="1:4" x14ac:dyDescent="0.25">
      <c r="A1728" s="243">
        <v>100692</v>
      </c>
      <c r="B1728" s="242" t="s">
        <v>10893</v>
      </c>
      <c r="C1728" s="242" t="s">
        <v>239</v>
      </c>
      <c r="D1728" s="244">
        <v>948.76</v>
      </c>
    </row>
    <row r="1729" spans="1:4" x14ac:dyDescent="0.25">
      <c r="A1729" s="243">
        <v>100693</v>
      </c>
      <c r="B1729" s="242" t="s">
        <v>10894</v>
      </c>
      <c r="C1729" s="242" t="s">
        <v>239</v>
      </c>
      <c r="D1729" s="245">
        <v>1287.23</v>
      </c>
    </row>
    <row r="1730" spans="1:4" x14ac:dyDescent="0.25">
      <c r="A1730" s="243">
        <v>100694</v>
      </c>
      <c r="B1730" s="242" t="s">
        <v>10895</v>
      </c>
      <c r="C1730" s="242" t="s">
        <v>239</v>
      </c>
      <c r="D1730" s="245">
        <v>1191.3900000000001</v>
      </c>
    </row>
    <row r="1731" spans="1:4" x14ac:dyDescent="0.25">
      <c r="A1731" s="243">
        <v>100695</v>
      </c>
      <c r="B1731" s="242" t="s">
        <v>10896</v>
      </c>
      <c r="C1731" s="242" t="s">
        <v>239</v>
      </c>
      <c r="D1731" s="244">
        <v>41.71</v>
      </c>
    </row>
    <row r="1732" spans="1:4" x14ac:dyDescent="0.25">
      <c r="A1732" s="243">
        <v>100696</v>
      </c>
      <c r="B1732" s="242" t="s">
        <v>10897</v>
      </c>
      <c r="C1732" s="242" t="s">
        <v>239</v>
      </c>
      <c r="D1732" s="244">
        <v>46.35</v>
      </c>
    </row>
    <row r="1733" spans="1:4" x14ac:dyDescent="0.25">
      <c r="A1733" s="243">
        <v>100697</v>
      </c>
      <c r="B1733" s="242" t="s">
        <v>10898</v>
      </c>
      <c r="C1733" s="242" t="s">
        <v>239</v>
      </c>
      <c r="D1733" s="244">
        <v>51.01</v>
      </c>
    </row>
    <row r="1734" spans="1:4" x14ac:dyDescent="0.25">
      <c r="A1734" s="243">
        <v>100698</v>
      </c>
      <c r="B1734" s="242" t="s">
        <v>10899</v>
      </c>
      <c r="C1734" s="242" t="s">
        <v>239</v>
      </c>
      <c r="D1734" s="244">
        <v>55.66</v>
      </c>
    </row>
    <row r="1735" spans="1:4" x14ac:dyDescent="0.25">
      <c r="A1735" s="243">
        <v>100699</v>
      </c>
      <c r="B1735" s="242" t="s">
        <v>10900</v>
      </c>
      <c r="C1735" s="242" t="s">
        <v>239</v>
      </c>
      <c r="D1735" s="244">
        <v>66.45</v>
      </c>
    </row>
    <row r="1736" spans="1:4" x14ac:dyDescent="0.25">
      <c r="A1736" s="243">
        <v>100700</v>
      </c>
      <c r="B1736" s="242" t="s">
        <v>10901</v>
      </c>
      <c r="C1736" s="242" t="s">
        <v>239</v>
      </c>
      <c r="D1736" s="244">
        <v>630.35</v>
      </c>
    </row>
    <row r="1737" spans="1:4" x14ac:dyDescent="0.25">
      <c r="A1737" s="243">
        <v>100712</v>
      </c>
      <c r="B1737" s="242" t="s">
        <v>10902</v>
      </c>
      <c r="C1737" s="242" t="s">
        <v>239</v>
      </c>
      <c r="D1737" s="244">
        <v>602.94000000000005</v>
      </c>
    </row>
    <row r="1738" spans="1:4" x14ac:dyDescent="0.25">
      <c r="A1738" s="243">
        <v>100665</v>
      </c>
      <c r="B1738" s="242" t="s">
        <v>10903</v>
      </c>
      <c r="C1738" s="242" t="s">
        <v>337</v>
      </c>
      <c r="D1738" s="244">
        <v>739.54</v>
      </c>
    </row>
    <row r="1739" spans="1:4" x14ac:dyDescent="0.25">
      <c r="A1739" s="243">
        <v>100666</v>
      </c>
      <c r="B1739" s="242" t="s">
        <v>10904</v>
      </c>
      <c r="C1739" s="242" t="s">
        <v>337</v>
      </c>
      <c r="D1739" s="244">
        <v>582.54999999999995</v>
      </c>
    </row>
    <row r="1740" spans="1:4" x14ac:dyDescent="0.25">
      <c r="A1740" s="243">
        <v>100667</v>
      </c>
      <c r="B1740" s="242" t="s">
        <v>10905</v>
      </c>
      <c r="C1740" s="242" t="s">
        <v>337</v>
      </c>
      <c r="D1740" s="244">
        <v>961.48</v>
      </c>
    </row>
    <row r="1741" spans="1:4" x14ac:dyDescent="0.25">
      <c r="A1741" s="243">
        <v>100668</v>
      </c>
      <c r="B1741" s="242" t="s">
        <v>10906</v>
      </c>
      <c r="C1741" s="242" t="s">
        <v>337</v>
      </c>
      <c r="D1741" s="245">
        <v>1147.47</v>
      </c>
    </row>
    <row r="1742" spans="1:4" x14ac:dyDescent="0.25">
      <c r="A1742" s="243">
        <v>100669</v>
      </c>
      <c r="B1742" s="242" t="s">
        <v>10907</v>
      </c>
      <c r="C1742" s="242" t="s">
        <v>337</v>
      </c>
      <c r="D1742" s="244">
        <v>685.41</v>
      </c>
    </row>
    <row r="1743" spans="1:4" x14ac:dyDescent="0.25">
      <c r="A1743" s="243">
        <v>100670</v>
      </c>
      <c r="B1743" s="242" t="s">
        <v>10908</v>
      </c>
      <c r="C1743" s="242" t="s">
        <v>337</v>
      </c>
      <c r="D1743" s="244">
        <v>923.08</v>
      </c>
    </row>
    <row r="1744" spans="1:4" x14ac:dyDescent="0.25">
      <c r="A1744" s="243">
        <v>100671</v>
      </c>
      <c r="B1744" s="242" t="s">
        <v>10909</v>
      </c>
      <c r="C1744" s="242" t="s">
        <v>337</v>
      </c>
      <c r="D1744" s="245">
        <v>1148.6500000000001</v>
      </c>
    </row>
    <row r="1745" spans="1:4" x14ac:dyDescent="0.25">
      <c r="A1745" s="243">
        <v>100672</v>
      </c>
      <c r="B1745" s="242" t="s">
        <v>10910</v>
      </c>
      <c r="C1745" s="242" t="s">
        <v>337</v>
      </c>
      <c r="D1745" s="244">
        <v>737.04</v>
      </c>
    </row>
    <row r="1746" spans="1:4" x14ac:dyDescent="0.25">
      <c r="A1746" s="243">
        <v>100701</v>
      </c>
      <c r="B1746" s="242" t="s">
        <v>10911</v>
      </c>
      <c r="C1746" s="242" t="s">
        <v>337</v>
      </c>
      <c r="D1746" s="244">
        <v>542.76</v>
      </c>
    </row>
    <row r="1747" spans="1:4" x14ac:dyDescent="0.25">
      <c r="A1747" s="243">
        <v>94559</v>
      </c>
      <c r="B1747" s="242" t="s">
        <v>10912</v>
      </c>
      <c r="C1747" s="242" t="s">
        <v>337</v>
      </c>
      <c r="D1747" s="244">
        <v>623.63</v>
      </c>
    </row>
    <row r="1748" spans="1:4" x14ac:dyDescent="0.25">
      <c r="A1748" s="243">
        <v>94562</v>
      </c>
      <c r="B1748" s="242" t="s">
        <v>10913</v>
      </c>
      <c r="C1748" s="242" t="s">
        <v>337</v>
      </c>
      <c r="D1748" s="244">
        <v>608.21</v>
      </c>
    </row>
    <row r="1749" spans="1:4" x14ac:dyDescent="0.25">
      <c r="A1749" s="243">
        <v>94587</v>
      </c>
      <c r="B1749" s="242" t="s">
        <v>10914</v>
      </c>
      <c r="C1749" s="242" t="s">
        <v>187</v>
      </c>
      <c r="D1749" s="244">
        <v>61.87</v>
      </c>
    </row>
    <row r="1750" spans="1:4" x14ac:dyDescent="0.25">
      <c r="A1750" s="243">
        <v>94588</v>
      </c>
      <c r="B1750" s="242" t="s">
        <v>10915</v>
      </c>
      <c r="C1750" s="242" t="s">
        <v>187</v>
      </c>
      <c r="D1750" s="244">
        <v>57.19</v>
      </c>
    </row>
    <row r="1751" spans="1:4" x14ac:dyDescent="0.25">
      <c r="A1751" s="243">
        <v>99837</v>
      </c>
      <c r="B1751" s="242" t="s">
        <v>5326</v>
      </c>
      <c r="C1751" s="242" t="s">
        <v>187</v>
      </c>
      <c r="D1751" s="244">
        <v>546.97</v>
      </c>
    </row>
    <row r="1752" spans="1:4" x14ac:dyDescent="0.25">
      <c r="A1752" s="243">
        <v>99839</v>
      </c>
      <c r="B1752" s="242" t="s">
        <v>5327</v>
      </c>
      <c r="C1752" s="242" t="s">
        <v>187</v>
      </c>
      <c r="D1752" s="244">
        <v>428.24</v>
      </c>
    </row>
    <row r="1753" spans="1:4" x14ac:dyDescent="0.25">
      <c r="A1753" s="243">
        <v>99841</v>
      </c>
      <c r="B1753" s="242" t="s">
        <v>5328</v>
      </c>
      <c r="C1753" s="242" t="s">
        <v>187</v>
      </c>
      <c r="D1753" s="244">
        <v>969.38</v>
      </c>
    </row>
    <row r="1754" spans="1:4" x14ac:dyDescent="0.25">
      <c r="A1754" s="243">
        <v>99855</v>
      </c>
      <c r="B1754" s="242" t="s">
        <v>5329</v>
      </c>
      <c r="C1754" s="242" t="s">
        <v>187</v>
      </c>
      <c r="D1754" s="244">
        <v>100.37</v>
      </c>
    </row>
    <row r="1755" spans="1:4" x14ac:dyDescent="0.25">
      <c r="A1755" s="243">
        <v>99857</v>
      </c>
      <c r="B1755" s="242" t="s">
        <v>5330</v>
      </c>
      <c r="C1755" s="242" t="s">
        <v>187</v>
      </c>
      <c r="D1755" s="244">
        <v>66.41</v>
      </c>
    </row>
    <row r="1756" spans="1:4" x14ac:dyDescent="0.25">
      <c r="A1756" s="243">
        <v>99861</v>
      </c>
      <c r="B1756" s="242" t="s">
        <v>5331</v>
      </c>
      <c r="C1756" s="242" t="s">
        <v>337</v>
      </c>
      <c r="D1756" s="244">
        <v>510.4</v>
      </c>
    </row>
    <row r="1757" spans="1:4" x14ac:dyDescent="0.25">
      <c r="A1757" s="243">
        <v>99862</v>
      </c>
      <c r="B1757" s="242" t="s">
        <v>5332</v>
      </c>
      <c r="C1757" s="242" t="s">
        <v>337</v>
      </c>
      <c r="D1757" s="244">
        <v>437.86</v>
      </c>
    </row>
    <row r="1758" spans="1:4" x14ac:dyDescent="0.25">
      <c r="A1758" s="243">
        <v>90838</v>
      </c>
      <c r="B1758" s="242" t="s">
        <v>10916</v>
      </c>
      <c r="C1758" s="242" t="s">
        <v>239</v>
      </c>
      <c r="D1758" s="245">
        <v>1194.46</v>
      </c>
    </row>
    <row r="1759" spans="1:4" x14ac:dyDescent="0.25">
      <c r="A1759" s="243">
        <v>91338</v>
      </c>
      <c r="B1759" s="242" t="s">
        <v>10917</v>
      </c>
      <c r="C1759" s="242" t="s">
        <v>337</v>
      </c>
      <c r="D1759" s="244">
        <v>669.8</v>
      </c>
    </row>
    <row r="1760" spans="1:4" x14ac:dyDescent="0.25">
      <c r="A1760" s="243">
        <v>91341</v>
      </c>
      <c r="B1760" s="242" t="s">
        <v>10918</v>
      </c>
      <c r="C1760" s="242" t="s">
        <v>337</v>
      </c>
      <c r="D1760" s="244">
        <v>507.38</v>
      </c>
    </row>
    <row r="1761" spans="1:4" x14ac:dyDescent="0.25">
      <c r="A1761" s="243">
        <v>94805</v>
      </c>
      <c r="B1761" s="242" t="s">
        <v>10919</v>
      </c>
      <c r="C1761" s="242" t="s">
        <v>239</v>
      </c>
      <c r="D1761" s="244">
        <v>717.18</v>
      </c>
    </row>
    <row r="1762" spans="1:4" x14ac:dyDescent="0.25">
      <c r="A1762" s="243">
        <v>94806</v>
      </c>
      <c r="B1762" s="242" t="s">
        <v>10920</v>
      </c>
      <c r="C1762" s="242" t="s">
        <v>239</v>
      </c>
      <c r="D1762" s="244">
        <v>559.72</v>
      </c>
    </row>
    <row r="1763" spans="1:4" x14ac:dyDescent="0.25">
      <c r="A1763" s="243">
        <v>94807</v>
      </c>
      <c r="B1763" s="242" t="s">
        <v>10921</v>
      </c>
      <c r="C1763" s="242" t="s">
        <v>239</v>
      </c>
      <c r="D1763" s="244">
        <v>676.72</v>
      </c>
    </row>
    <row r="1764" spans="1:4" x14ac:dyDescent="0.25">
      <c r="A1764" s="243">
        <v>100702</v>
      </c>
      <c r="B1764" s="242" t="s">
        <v>10922</v>
      </c>
      <c r="C1764" s="242" t="s">
        <v>337</v>
      </c>
      <c r="D1764" s="244">
        <v>384.86</v>
      </c>
    </row>
    <row r="1765" spans="1:4" x14ac:dyDescent="0.25">
      <c r="A1765" s="243">
        <v>102188</v>
      </c>
      <c r="B1765" s="242" t="s">
        <v>10923</v>
      </c>
      <c r="C1765" s="242" t="s">
        <v>239</v>
      </c>
      <c r="D1765" s="244">
        <v>676.74</v>
      </c>
    </row>
    <row r="1766" spans="1:4" x14ac:dyDescent="0.25">
      <c r="A1766" s="243">
        <v>102189</v>
      </c>
      <c r="B1766" s="242" t="s">
        <v>10924</v>
      </c>
      <c r="C1766" s="242" t="s">
        <v>239</v>
      </c>
      <c r="D1766" s="244">
        <v>177.12</v>
      </c>
    </row>
    <row r="1767" spans="1:4" x14ac:dyDescent="0.25">
      <c r="A1767" s="243">
        <v>100703</v>
      </c>
      <c r="B1767" s="242" t="s">
        <v>10925</v>
      </c>
      <c r="C1767" s="242" t="s">
        <v>239</v>
      </c>
      <c r="D1767" s="244">
        <v>30.34</v>
      </c>
    </row>
    <row r="1768" spans="1:4" x14ac:dyDescent="0.25">
      <c r="A1768" s="243">
        <v>100704</v>
      </c>
      <c r="B1768" s="242" t="s">
        <v>10926</v>
      </c>
      <c r="C1768" s="242" t="s">
        <v>239</v>
      </c>
      <c r="D1768" s="244">
        <v>66.569999999999993</v>
      </c>
    </row>
    <row r="1769" spans="1:4" x14ac:dyDescent="0.25">
      <c r="A1769" s="243">
        <v>100705</v>
      </c>
      <c r="B1769" s="242" t="s">
        <v>10927</v>
      </c>
      <c r="C1769" s="242" t="s">
        <v>239</v>
      </c>
      <c r="D1769" s="244">
        <v>72.760000000000005</v>
      </c>
    </row>
    <row r="1770" spans="1:4" x14ac:dyDescent="0.25">
      <c r="A1770" s="243">
        <v>100706</v>
      </c>
      <c r="B1770" s="242" t="s">
        <v>10928</v>
      </c>
      <c r="C1770" s="242" t="s">
        <v>239</v>
      </c>
      <c r="D1770" s="244">
        <v>60.12</v>
      </c>
    </row>
    <row r="1771" spans="1:4" x14ac:dyDescent="0.25">
      <c r="A1771" s="243">
        <v>100707</v>
      </c>
      <c r="B1771" s="242" t="s">
        <v>10929</v>
      </c>
      <c r="C1771" s="242" t="s">
        <v>239</v>
      </c>
      <c r="D1771" s="244">
        <v>140.78</v>
      </c>
    </row>
    <row r="1772" spans="1:4" x14ac:dyDescent="0.25">
      <c r="A1772" s="243">
        <v>100708</v>
      </c>
      <c r="B1772" s="242" t="s">
        <v>10930</v>
      </c>
      <c r="C1772" s="242" t="s">
        <v>239</v>
      </c>
      <c r="D1772" s="244">
        <v>178.36</v>
      </c>
    </row>
    <row r="1773" spans="1:4" x14ac:dyDescent="0.25">
      <c r="A1773" s="243">
        <v>100709</v>
      </c>
      <c r="B1773" s="242" t="s">
        <v>10931</v>
      </c>
      <c r="C1773" s="242" t="s">
        <v>239</v>
      </c>
      <c r="D1773" s="244">
        <v>34.049999999999997</v>
      </c>
    </row>
    <row r="1774" spans="1:4" x14ac:dyDescent="0.25">
      <c r="A1774" s="243">
        <v>100710</v>
      </c>
      <c r="B1774" s="242" t="s">
        <v>10932</v>
      </c>
      <c r="C1774" s="242" t="s">
        <v>239</v>
      </c>
      <c r="D1774" s="244">
        <v>86.84</v>
      </c>
    </row>
    <row r="1775" spans="1:4" x14ac:dyDescent="0.25">
      <c r="A1775" s="243">
        <v>102151</v>
      </c>
      <c r="B1775" s="242" t="s">
        <v>10933</v>
      </c>
      <c r="C1775" s="242" t="s">
        <v>337</v>
      </c>
      <c r="D1775" s="244">
        <v>136.13</v>
      </c>
    </row>
    <row r="1776" spans="1:4" x14ac:dyDescent="0.25">
      <c r="A1776" s="243">
        <v>102152</v>
      </c>
      <c r="B1776" s="242" t="s">
        <v>10934</v>
      </c>
      <c r="C1776" s="242" t="s">
        <v>337</v>
      </c>
      <c r="D1776" s="244">
        <v>171.47</v>
      </c>
    </row>
    <row r="1777" spans="1:4" x14ac:dyDescent="0.25">
      <c r="A1777" s="243">
        <v>102153</v>
      </c>
      <c r="B1777" s="242" t="s">
        <v>10935</v>
      </c>
      <c r="C1777" s="242" t="s">
        <v>337</v>
      </c>
      <c r="D1777" s="244">
        <v>218.61</v>
      </c>
    </row>
    <row r="1778" spans="1:4" x14ac:dyDescent="0.25">
      <c r="A1778" s="243">
        <v>102154</v>
      </c>
      <c r="B1778" s="242" t="s">
        <v>10936</v>
      </c>
      <c r="C1778" s="242" t="s">
        <v>337</v>
      </c>
      <c r="D1778" s="244">
        <v>189.16</v>
      </c>
    </row>
    <row r="1779" spans="1:4" x14ac:dyDescent="0.25">
      <c r="A1779" s="243">
        <v>102155</v>
      </c>
      <c r="B1779" s="242" t="s">
        <v>10937</v>
      </c>
      <c r="C1779" s="242" t="s">
        <v>337</v>
      </c>
      <c r="D1779" s="244">
        <v>227.7</v>
      </c>
    </row>
    <row r="1780" spans="1:4" x14ac:dyDescent="0.25">
      <c r="A1780" s="243">
        <v>102156</v>
      </c>
      <c r="B1780" s="242" t="s">
        <v>10938</v>
      </c>
      <c r="C1780" s="242" t="s">
        <v>337</v>
      </c>
      <c r="D1780" s="244">
        <v>218.88</v>
      </c>
    </row>
    <row r="1781" spans="1:4" x14ac:dyDescent="0.25">
      <c r="A1781" s="243">
        <v>102157</v>
      </c>
      <c r="B1781" s="242" t="s">
        <v>10939</v>
      </c>
      <c r="C1781" s="242" t="s">
        <v>337</v>
      </c>
      <c r="D1781" s="244">
        <v>301.37</v>
      </c>
    </row>
    <row r="1782" spans="1:4" x14ac:dyDescent="0.25">
      <c r="A1782" s="243">
        <v>102158</v>
      </c>
      <c r="B1782" s="242" t="s">
        <v>10940</v>
      </c>
      <c r="C1782" s="242" t="s">
        <v>337</v>
      </c>
      <c r="D1782" s="244">
        <v>306.01</v>
      </c>
    </row>
    <row r="1783" spans="1:4" x14ac:dyDescent="0.25">
      <c r="A1783" s="243">
        <v>102159</v>
      </c>
      <c r="B1783" s="242" t="s">
        <v>10941</v>
      </c>
      <c r="C1783" s="242" t="s">
        <v>337</v>
      </c>
      <c r="D1783" s="244">
        <v>365.56</v>
      </c>
    </row>
    <row r="1784" spans="1:4" x14ac:dyDescent="0.25">
      <c r="A1784" s="243">
        <v>102160</v>
      </c>
      <c r="B1784" s="242" t="s">
        <v>10942</v>
      </c>
      <c r="C1784" s="242" t="s">
        <v>337</v>
      </c>
      <c r="D1784" s="244">
        <v>147.91</v>
      </c>
    </row>
    <row r="1785" spans="1:4" x14ac:dyDescent="0.25">
      <c r="A1785" s="243">
        <v>102161</v>
      </c>
      <c r="B1785" s="242" t="s">
        <v>10943</v>
      </c>
      <c r="C1785" s="242" t="s">
        <v>337</v>
      </c>
      <c r="D1785" s="244">
        <v>205.57</v>
      </c>
    </row>
    <row r="1786" spans="1:4" x14ac:dyDescent="0.25">
      <c r="A1786" s="243">
        <v>102162</v>
      </c>
      <c r="B1786" s="242" t="s">
        <v>10944</v>
      </c>
      <c r="C1786" s="242" t="s">
        <v>337</v>
      </c>
      <c r="D1786" s="244">
        <v>240.91</v>
      </c>
    </row>
    <row r="1787" spans="1:4" x14ac:dyDescent="0.25">
      <c r="A1787" s="243">
        <v>102163</v>
      </c>
      <c r="B1787" s="242" t="s">
        <v>10945</v>
      </c>
      <c r="C1787" s="242" t="s">
        <v>337</v>
      </c>
      <c r="D1787" s="244">
        <v>288.05</v>
      </c>
    </row>
    <row r="1788" spans="1:4" x14ac:dyDescent="0.25">
      <c r="A1788" s="243">
        <v>102164</v>
      </c>
      <c r="B1788" s="242" t="s">
        <v>10946</v>
      </c>
      <c r="C1788" s="242" t="s">
        <v>337</v>
      </c>
      <c r="D1788" s="244">
        <v>245.84</v>
      </c>
    </row>
    <row r="1789" spans="1:4" x14ac:dyDescent="0.25">
      <c r="A1789" s="243">
        <v>102165</v>
      </c>
      <c r="B1789" s="242" t="s">
        <v>10947</v>
      </c>
      <c r="C1789" s="242" t="s">
        <v>337</v>
      </c>
      <c r="D1789" s="244">
        <v>284.38</v>
      </c>
    </row>
    <row r="1790" spans="1:4" x14ac:dyDescent="0.25">
      <c r="A1790" s="243">
        <v>102166</v>
      </c>
      <c r="B1790" s="242" t="s">
        <v>10948</v>
      </c>
      <c r="C1790" s="242" t="s">
        <v>337</v>
      </c>
      <c r="D1790" s="244">
        <v>262.77</v>
      </c>
    </row>
    <row r="1791" spans="1:4" x14ac:dyDescent="0.25">
      <c r="A1791" s="243">
        <v>102167</v>
      </c>
      <c r="B1791" s="242" t="s">
        <v>10949</v>
      </c>
      <c r="C1791" s="242" t="s">
        <v>337</v>
      </c>
      <c r="D1791" s="244">
        <v>345.26</v>
      </c>
    </row>
    <row r="1792" spans="1:4" x14ac:dyDescent="0.25">
      <c r="A1792" s="243">
        <v>102168</v>
      </c>
      <c r="B1792" s="242" t="s">
        <v>10950</v>
      </c>
      <c r="C1792" s="242" t="s">
        <v>337</v>
      </c>
      <c r="D1792" s="244">
        <v>338.53</v>
      </c>
    </row>
    <row r="1793" spans="1:4" x14ac:dyDescent="0.25">
      <c r="A1793" s="243">
        <v>102169</v>
      </c>
      <c r="B1793" s="242" t="s">
        <v>10951</v>
      </c>
      <c r="C1793" s="242" t="s">
        <v>337</v>
      </c>
      <c r="D1793" s="244">
        <v>393.87</v>
      </c>
    </row>
    <row r="1794" spans="1:4" x14ac:dyDescent="0.25">
      <c r="A1794" s="243">
        <v>102170</v>
      </c>
      <c r="B1794" s="242" t="s">
        <v>10952</v>
      </c>
      <c r="C1794" s="242" t="s">
        <v>337</v>
      </c>
      <c r="D1794" s="244">
        <v>217.35</v>
      </c>
    </row>
    <row r="1795" spans="1:4" x14ac:dyDescent="0.25">
      <c r="A1795" s="243">
        <v>102171</v>
      </c>
      <c r="B1795" s="242" t="s">
        <v>10953</v>
      </c>
      <c r="C1795" s="242" t="s">
        <v>337</v>
      </c>
      <c r="D1795" s="244">
        <v>434.37</v>
      </c>
    </row>
    <row r="1796" spans="1:4" x14ac:dyDescent="0.25">
      <c r="A1796" s="243">
        <v>102172</v>
      </c>
      <c r="B1796" s="242" t="s">
        <v>10954</v>
      </c>
      <c r="C1796" s="242" t="s">
        <v>337</v>
      </c>
      <c r="D1796" s="244">
        <v>427.74</v>
      </c>
    </row>
    <row r="1797" spans="1:4" x14ac:dyDescent="0.25">
      <c r="A1797" s="243">
        <v>102176</v>
      </c>
      <c r="B1797" s="242" t="s">
        <v>10955</v>
      </c>
      <c r="C1797" s="242" t="s">
        <v>337</v>
      </c>
      <c r="D1797" s="244">
        <v>802.63</v>
      </c>
    </row>
    <row r="1798" spans="1:4" x14ac:dyDescent="0.25">
      <c r="A1798" s="243">
        <v>102177</v>
      </c>
      <c r="B1798" s="242" t="s">
        <v>10956</v>
      </c>
      <c r="C1798" s="242" t="s">
        <v>337</v>
      </c>
      <c r="D1798" s="245">
        <v>1643.37</v>
      </c>
    </row>
    <row r="1799" spans="1:4" x14ac:dyDescent="0.25">
      <c r="A1799" s="243">
        <v>102178</v>
      </c>
      <c r="B1799" s="242" t="s">
        <v>10957</v>
      </c>
      <c r="C1799" s="242" t="s">
        <v>337</v>
      </c>
      <c r="D1799" s="245">
        <v>1891.61</v>
      </c>
    </row>
    <row r="1800" spans="1:4" x14ac:dyDescent="0.25">
      <c r="A1800" s="243">
        <v>102179</v>
      </c>
      <c r="B1800" s="242" t="s">
        <v>10958</v>
      </c>
      <c r="C1800" s="242" t="s">
        <v>337</v>
      </c>
      <c r="D1800" s="244">
        <v>294.63</v>
      </c>
    </row>
    <row r="1801" spans="1:4" x14ac:dyDescent="0.25">
      <c r="A1801" s="243">
        <v>102180</v>
      </c>
      <c r="B1801" s="242" t="s">
        <v>10959</v>
      </c>
      <c r="C1801" s="242" t="s">
        <v>337</v>
      </c>
      <c r="D1801" s="244">
        <v>343.74</v>
      </c>
    </row>
    <row r="1802" spans="1:4" x14ac:dyDescent="0.25">
      <c r="A1802" s="243">
        <v>102181</v>
      </c>
      <c r="B1802" s="242" t="s">
        <v>10960</v>
      </c>
      <c r="C1802" s="242" t="s">
        <v>337</v>
      </c>
      <c r="D1802" s="244">
        <v>410.23</v>
      </c>
    </row>
    <row r="1803" spans="1:4" x14ac:dyDescent="0.25">
      <c r="A1803" s="243">
        <v>102182</v>
      </c>
      <c r="B1803" s="242" t="s">
        <v>10961</v>
      </c>
      <c r="C1803" s="242" t="s">
        <v>239</v>
      </c>
      <c r="D1803" s="244">
        <v>837.22</v>
      </c>
    </row>
    <row r="1804" spans="1:4" x14ac:dyDescent="0.25">
      <c r="A1804" s="243">
        <v>102183</v>
      </c>
      <c r="B1804" s="242" t="s">
        <v>10962</v>
      </c>
      <c r="C1804" s="242" t="s">
        <v>239</v>
      </c>
      <c r="D1804" s="245">
        <v>1682.45</v>
      </c>
    </row>
    <row r="1805" spans="1:4" x14ac:dyDescent="0.25">
      <c r="A1805" s="243">
        <v>102184</v>
      </c>
      <c r="B1805" s="242" t="s">
        <v>10963</v>
      </c>
      <c r="C1805" s="242" t="s">
        <v>239</v>
      </c>
      <c r="D1805" s="245">
        <v>1499.11</v>
      </c>
    </row>
    <row r="1806" spans="1:4" x14ac:dyDescent="0.25">
      <c r="A1806" s="243">
        <v>102185</v>
      </c>
      <c r="B1806" s="242" t="s">
        <v>10964</v>
      </c>
      <c r="C1806" s="242" t="s">
        <v>239</v>
      </c>
      <c r="D1806" s="245">
        <v>3005.99</v>
      </c>
    </row>
    <row r="1807" spans="1:4" x14ac:dyDescent="0.25">
      <c r="A1807" s="243">
        <v>102190</v>
      </c>
      <c r="B1807" s="242" t="s">
        <v>10965</v>
      </c>
      <c r="C1807" s="242" t="s">
        <v>337</v>
      </c>
      <c r="D1807" s="244">
        <v>12.28</v>
      </c>
    </row>
    <row r="1808" spans="1:4" x14ac:dyDescent="0.25">
      <c r="A1808" s="243">
        <v>102191</v>
      </c>
      <c r="B1808" s="242" t="s">
        <v>10966</v>
      </c>
      <c r="C1808" s="242" t="s">
        <v>337</v>
      </c>
      <c r="D1808" s="244">
        <v>14.92</v>
      </c>
    </row>
    <row r="1809" spans="1:4" x14ac:dyDescent="0.25">
      <c r="A1809" s="243">
        <v>102192</v>
      </c>
      <c r="B1809" s="242" t="s">
        <v>10967</v>
      </c>
      <c r="C1809" s="242" t="s">
        <v>337</v>
      </c>
      <c r="D1809" s="244">
        <v>10.64</v>
      </c>
    </row>
    <row r="1810" spans="1:4" x14ac:dyDescent="0.25">
      <c r="A1810" s="243">
        <v>94569</v>
      </c>
      <c r="B1810" s="242" t="s">
        <v>10968</v>
      </c>
      <c r="C1810" s="242" t="s">
        <v>337</v>
      </c>
      <c r="D1810" s="244">
        <v>805.26</v>
      </c>
    </row>
    <row r="1811" spans="1:4" x14ac:dyDescent="0.25">
      <c r="A1811" s="243">
        <v>94570</v>
      </c>
      <c r="B1811" s="242" t="s">
        <v>10969</v>
      </c>
      <c r="C1811" s="242" t="s">
        <v>337</v>
      </c>
      <c r="D1811" s="244">
        <v>528.96</v>
      </c>
    </row>
    <row r="1812" spans="1:4" x14ac:dyDescent="0.25">
      <c r="A1812" s="243">
        <v>94572</v>
      </c>
      <c r="B1812" s="242" t="s">
        <v>10970</v>
      </c>
      <c r="C1812" s="242" t="s">
        <v>337</v>
      </c>
      <c r="D1812" s="244">
        <v>761.12</v>
      </c>
    </row>
    <row r="1813" spans="1:4" x14ac:dyDescent="0.25">
      <c r="A1813" s="243">
        <v>94573</v>
      </c>
      <c r="B1813" s="242" t="s">
        <v>10971</v>
      </c>
      <c r="C1813" s="242" t="s">
        <v>337</v>
      </c>
      <c r="D1813" s="244">
        <v>574.41</v>
      </c>
    </row>
    <row r="1814" spans="1:4" x14ac:dyDescent="0.25">
      <c r="A1814" s="243">
        <v>94580</v>
      </c>
      <c r="B1814" s="242" t="s">
        <v>10972</v>
      </c>
      <c r="C1814" s="242" t="s">
        <v>337</v>
      </c>
      <c r="D1814" s="244">
        <v>855.03</v>
      </c>
    </row>
    <row r="1815" spans="1:4" x14ac:dyDescent="0.25">
      <c r="A1815" s="243">
        <v>100674</v>
      </c>
      <c r="B1815" s="242" t="s">
        <v>10973</v>
      </c>
      <c r="C1815" s="242" t="s">
        <v>337</v>
      </c>
      <c r="D1815" s="244">
        <v>551.85</v>
      </c>
    </row>
    <row r="1816" spans="1:4" x14ac:dyDescent="0.25">
      <c r="A1816" s="243">
        <v>101096</v>
      </c>
      <c r="B1816" s="242" t="s">
        <v>10974</v>
      </c>
      <c r="C1816" s="242" t="s">
        <v>1256</v>
      </c>
      <c r="D1816" s="245">
        <v>1000.49</v>
      </c>
    </row>
    <row r="1817" spans="1:4" x14ac:dyDescent="0.25">
      <c r="A1817" s="243">
        <v>101097</v>
      </c>
      <c r="B1817" s="242" t="s">
        <v>10975</v>
      </c>
      <c r="C1817" s="242" t="s">
        <v>1256</v>
      </c>
      <c r="D1817" s="244">
        <v>961.81</v>
      </c>
    </row>
    <row r="1818" spans="1:4" x14ac:dyDescent="0.25">
      <c r="A1818" s="243">
        <v>101098</v>
      </c>
      <c r="B1818" s="242" t="s">
        <v>10976</v>
      </c>
      <c r="C1818" s="242" t="s">
        <v>1256</v>
      </c>
      <c r="D1818" s="244">
        <v>919.11</v>
      </c>
    </row>
    <row r="1819" spans="1:4" x14ac:dyDescent="0.25">
      <c r="A1819" s="243">
        <v>101099</v>
      </c>
      <c r="B1819" s="242" t="s">
        <v>10977</v>
      </c>
      <c r="C1819" s="242" t="s">
        <v>1256</v>
      </c>
      <c r="D1819" s="244">
        <v>843.45</v>
      </c>
    </row>
    <row r="1820" spans="1:4" x14ac:dyDescent="0.25">
      <c r="A1820" s="243">
        <v>101100</v>
      </c>
      <c r="B1820" s="242" t="s">
        <v>10978</v>
      </c>
      <c r="C1820" s="242" t="s">
        <v>1256</v>
      </c>
      <c r="D1820" s="244">
        <v>806.31</v>
      </c>
    </row>
    <row r="1821" spans="1:4" x14ac:dyDescent="0.25">
      <c r="A1821" s="243">
        <v>101101</v>
      </c>
      <c r="B1821" s="242" t="s">
        <v>10979</v>
      </c>
      <c r="C1821" s="242" t="s">
        <v>1256</v>
      </c>
      <c r="D1821" s="244">
        <v>794.44</v>
      </c>
    </row>
    <row r="1822" spans="1:4" x14ac:dyDescent="0.25">
      <c r="A1822" s="243">
        <v>101102</v>
      </c>
      <c r="B1822" s="242" t="s">
        <v>10980</v>
      </c>
      <c r="C1822" s="242" t="s">
        <v>1256</v>
      </c>
      <c r="D1822" s="244">
        <v>788.75</v>
      </c>
    </row>
    <row r="1823" spans="1:4" x14ac:dyDescent="0.25">
      <c r="A1823" s="243">
        <v>101103</v>
      </c>
      <c r="B1823" s="242" t="s">
        <v>10981</v>
      </c>
      <c r="C1823" s="242" t="s">
        <v>1256</v>
      </c>
      <c r="D1823" s="244">
        <v>737.1</v>
      </c>
    </row>
    <row r="1824" spans="1:4" x14ac:dyDescent="0.25">
      <c r="A1824" s="243">
        <v>101104</v>
      </c>
      <c r="B1824" s="242" t="s">
        <v>10982</v>
      </c>
      <c r="C1824" s="242" t="s">
        <v>1256</v>
      </c>
      <c r="D1824" s="245">
        <v>1057.69</v>
      </c>
    </row>
    <row r="1825" spans="1:4" x14ac:dyDescent="0.25">
      <c r="A1825" s="243">
        <v>101105</v>
      </c>
      <c r="B1825" s="242" t="s">
        <v>10983</v>
      </c>
      <c r="C1825" s="242" t="s">
        <v>1256</v>
      </c>
      <c r="D1825" s="245">
        <v>1018.19</v>
      </c>
    </row>
    <row r="1826" spans="1:4" x14ac:dyDescent="0.25">
      <c r="A1826" s="243">
        <v>101106</v>
      </c>
      <c r="B1826" s="242" t="s">
        <v>10984</v>
      </c>
      <c r="C1826" s="242" t="s">
        <v>1256</v>
      </c>
      <c r="D1826" s="244">
        <v>974.59</v>
      </c>
    </row>
    <row r="1827" spans="1:4" x14ac:dyDescent="0.25">
      <c r="A1827" s="243">
        <v>101107</v>
      </c>
      <c r="B1827" s="242" t="s">
        <v>10985</v>
      </c>
      <c r="C1827" s="242" t="s">
        <v>1256</v>
      </c>
      <c r="D1827" s="244">
        <v>897.32</v>
      </c>
    </row>
    <row r="1828" spans="1:4" x14ac:dyDescent="0.25">
      <c r="A1828" s="243">
        <v>101108</v>
      </c>
      <c r="B1828" s="242" t="s">
        <v>10986</v>
      </c>
      <c r="C1828" s="242" t="s">
        <v>1256</v>
      </c>
      <c r="D1828" s="244">
        <v>859.71</v>
      </c>
    </row>
    <row r="1829" spans="1:4" x14ac:dyDescent="0.25">
      <c r="A1829" s="243">
        <v>101109</v>
      </c>
      <c r="B1829" s="242" t="s">
        <v>10987</v>
      </c>
      <c r="C1829" s="242" t="s">
        <v>1256</v>
      </c>
      <c r="D1829" s="244">
        <v>847.23</v>
      </c>
    </row>
    <row r="1830" spans="1:4" x14ac:dyDescent="0.25">
      <c r="A1830" s="243">
        <v>101110</v>
      </c>
      <c r="B1830" s="242" t="s">
        <v>10988</v>
      </c>
      <c r="C1830" s="242" t="s">
        <v>1256</v>
      </c>
      <c r="D1830" s="244">
        <v>841.07</v>
      </c>
    </row>
    <row r="1831" spans="1:4" x14ac:dyDescent="0.25">
      <c r="A1831" s="243">
        <v>101111</v>
      </c>
      <c r="B1831" s="242" t="s">
        <v>10989</v>
      </c>
      <c r="C1831" s="242" t="s">
        <v>1256</v>
      </c>
      <c r="D1831" s="244">
        <v>788.24</v>
      </c>
    </row>
    <row r="1832" spans="1:4" x14ac:dyDescent="0.25">
      <c r="A1832" s="243">
        <v>101112</v>
      </c>
      <c r="B1832" s="242" t="s">
        <v>10990</v>
      </c>
      <c r="C1832" s="242" t="s">
        <v>1256</v>
      </c>
      <c r="D1832" s="244">
        <v>661.45</v>
      </c>
    </row>
    <row r="1833" spans="1:4" x14ac:dyDescent="0.25">
      <c r="A1833" s="243">
        <v>101113</v>
      </c>
      <c r="B1833" s="242" t="s">
        <v>10991</v>
      </c>
      <c r="C1833" s="242" t="s">
        <v>1256</v>
      </c>
      <c r="D1833" s="244">
        <v>722.54</v>
      </c>
    </row>
    <row r="1834" spans="1:4" x14ac:dyDescent="0.25">
      <c r="A1834" s="243">
        <v>95601</v>
      </c>
      <c r="B1834" s="242" t="s">
        <v>13889</v>
      </c>
      <c r="C1834" s="242" t="s">
        <v>239</v>
      </c>
      <c r="D1834" s="244">
        <v>9.81</v>
      </c>
    </row>
    <row r="1835" spans="1:4" x14ac:dyDescent="0.25">
      <c r="A1835" s="243">
        <v>95602</v>
      </c>
      <c r="B1835" s="242" t="s">
        <v>13890</v>
      </c>
      <c r="C1835" s="242" t="s">
        <v>239</v>
      </c>
      <c r="D1835" s="244">
        <v>15.72</v>
      </c>
    </row>
    <row r="1836" spans="1:4" x14ac:dyDescent="0.25">
      <c r="A1836" s="243">
        <v>95603</v>
      </c>
      <c r="B1836" s="242" t="s">
        <v>13891</v>
      </c>
      <c r="C1836" s="242" t="s">
        <v>239</v>
      </c>
      <c r="D1836" s="244">
        <v>26.82</v>
      </c>
    </row>
    <row r="1837" spans="1:4" x14ac:dyDescent="0.25">
      <c r="A1837" s="243">
        <v>95604</v>
      </c>
      <c r="B1837" s="242" t="s">
        <v>13892</v>
      </c>
      <c r="C1837" s="242" t="s">
        <v>239</v>
      </c>
      <c r="D1837" s="244">
        <v>41.62</v>
      </c>
    </row>
    <row r="1838" spans="1:4" x14ac:dyDescent="0.25">
      <c r="A1838" s="243">
        <v>95605</v>
      </c>
      <c r="B1838" s="242" t="s">
        <v>13893</v>
      </c>
      <c r="C1838" s="242" t="s">
        <v>239</v>
      </c>
      <c r="D1838" s="244">
        <v>76.430000000000007</v>
      </c>
    </row>
    <row r="1839" spans="1:4" x14ac:dyDescent="0.25">
      <c r="A1839" s="243">
        <v>95607</v>
      </c>
      <c r="B1839" s="242" t="s">
        <v>13894</v>
      </c>
      <c r="C1839" s="242" t="s">
        <v>239</v>
      </c>
      <c r="D1839" s="244">
        <v>10.73</v>
      </c>
    </row>
    <row r="1840" spans="1:4" x14ac:dyDescent="0.25">
      <c r="A1840" s="243">
        <v>95608</v>
      </c>
      <c r="B1840" s="242" t="s">
        <v>13895</v>
      </c>
      <c r="C1840" s="242" t="s">
        <v>239</v>
      </c>
      <c r="D1840" s="244">
        <v>15.57</v>
      </c>
    </row>
    <row r="1841" spans="1:4" x14ac:dyDescent="0.25">
      <c r="A1841" s="243">
        <v>95609</v>
      </c>
      <c r="B1841" s="242" t="s">
        <v>13896</v>
      </c>
      <c r="C1841" s="242" t="s">
        <v>239</v>
      </c>
      <c r="D1841" s="244">
        <v>19.75</v>
      </c>
    </row>
    <row r="1842" spans="1:4" x14ac:dyDescent="0.25">
      <c r="A1842" s="243">
        <v>100651</v>
      </c>
      <c r="B1842" s="242" t="s">
        <v>10992</v>
      </c>
      <c r="C1842" s="242" t="s">
        <v>187</v>
      </c>
      <c r="D1842" s="244">
        <v>121.45</v>
      </c>
    </row>
    <row r="1843" spans="1:4" x14ac:dyDescent="0.25">
      <c r="A1843" s="243">
        <v>100652</v>
      </c>
      <c r="B1843" s="242" t="s">
        <v>10993</v>
      </c>
      <c r="C1843" s="242" t="s">
        <v>187</v>
      </c>
      <c r="D1843" s="244">
        <v>233.77</v>
      </c>
    </row>
    <row r="1844" spans="1:4" x14ac:dyDescent="0.25">
      <c r="A1844" s="243">
        <v>100653</v>
      </c>
      <c r="B1844" s="242" t="s">
        <v>10994</v>
      </c>
      <c r="C1844" s="242" t="s">
        <v>187</v>
      </c>
      <c r="D1844" s="244">
        <v>394.56</v>
      </c>
    </row>
    <row r="1845" spans="1:4" x14ac:dyDescent="0.25">
      <c r="A1845" s="243">
        <v>100654</v>
      </c>
      <c r="B1845" s="242" t="s">
        <v>10995</v>
      </c>
      <c r="C1845" s="242" t="s">
        <v>187</v>
      </c>
      <c r="D1845" s="244">
        <v>557.35</v>
      </c>
    </row>
    <row r="1846" spans="1:4" x14ac:dyDescent="0.25">
      <c r="A1846" s="243">
        <v>100655</v>
      </c>
      <c r="B1846" s="242" t="s">
        <v>10996</v>
      </c>
      <c r="C1846" s="242" t="s">
        <v>187</v>
      </c>
      <c r="D1846" s="244">
        <v>638.11</v>
      </c>
    </row>
    <row r="1847" spans="1:4" x14ac:dyDescent="0.25">
      <c r="A1847" s="243">
        <v>100656</v>
      </c>
      <c r="B1847" s="242" t="s">
        <v>10997</v>
      </c>
      <c r="C1847" s="242" t="s">
        <v>187</v>
      </c>
      <c r="D1847" s="244">
        <v>79.12</v>
      </c>
    </row>
    <row r="1848" spans="1:4" x14ac:dyDescent="0.25">
      <c r="A1848" s="243">
        <v>100657</v>
      </c>
      <c r="B1848" s="242" t="s">
        <v>10998</v>
      </c>
      <c r="C1848" s="242" t="s">
        <v>187</v>
      </c>
      <c r="D1848" s="244">
        <v>102.68</v>
      </c>
    </row>
    <row r="1849" spans="1:4" x14ac:dyDescent="0.25">
      <c r="A1849" s="243">
        <v>100658</v>
      </c>
      <c r="B1849" s="242" t="s">
        <v>10999</v>
      </c>
      <c r="C1849" s="242" t="s">
        <v>187</v>
      </c>
      <c r="D1849" s="244">
        <v>240.17</v>
      </c>
    </row>
    <row r="1850" spans="1:4" x14ac:dyDescent="0.25">
      <c r="A1850" s="243">
        <v>100889</v>
      </c>
      <c r="B1850" s="242" t="s">
        <v>11000</v>
      </c>
      <c r="C1850" s="242" t="s">
        <v>322</v>
      </c>
      <c r="D1850" s="244">
        <v>15.26</v>
      </c>
    </row>
    <row r="1851" spans="1:4" x14ac:dyDescent="0.25">
      <c r="A1851" s="243">
        <v>100890</v>
      </c>
      <c r="B1851" s="242" t="s">
        <v>11001</v>
      </c>
      <c r="C1851" s="242" t="s">
        <v>322</v>
      </c>
      <c r="D1851" s="244">
        <v>15.16</v>
      </c>
    </row>
    <row r="1852" spans="1:4" x14ac:dyDescent="0.25">
      <c r="A1852" s="243">
        <v>100892</v>
      </c>
      <c r="B1852" s="242" t="s">
        <v>11002</v>
      </c>
      <c r="C1852" s="242" t="s">
        <v>322</v>
      </c>
      <c r="D1852" s="244">
        <v>14.34</v>
      </c>
    </row>
    <row r="1853" spans="1:4" x14ac:dyDescent="0.25">
      <c r="A1853" s="243">
        <v>100893</v>
      </c>
      <c r="B1853" s="242" t="s">
        <v>11003</v>
      </c>
      <c r="C1853" s="242" t="s">
        <v>322</v>
      </c>
      <c r="D1853" s="244">
        <v>14.2</v>
      </c>
    </row>
    <row r="1854" spans="1:4" x14ac:dyDescent="0.25">
      <c r="A1854" s="243">
        <v>100894</v>
      </c>
      <c r="B1854" s="242" t="s">
        <v>11004</v>
      </c>
      <c r="C1854" s="242" t="s">
        <v>322</v>
      </c>
      <c r="D1854" s="244">
        <v>14.12</v>
      </c>
    </row>
    <row r="1855" spans="1:4" x14ac:dyDescent="0.25">
      <c r="A1855" s="243">
        <v>100896</v>
      </c>
      <c r="B1855" s="242" t="s">
        <v>11005</v>
      </c>
      <c r="C1855" s="242" t="s">
        <v>187</v>
      </c>
      <c r="D1855" s="244">
        <v>52.31</v>
      </c>
    </row>
    <row r="1856" spans="1:4" x14ac:dyDescent="0.25">
      <c r="A1856" s="243">
        <v>100897</v>
      </c>
      <c r="B1856" s="242" t="s">
        <v>11006</v>
      </c>
      <c r="C1856" s="242" t="s">
        <v>187</v>
      </c>
      <c r="D1856" s="244">
        <v>103.41</v>
      </c>
    </row>
    <row r="1857" spans="1:4" x14ac:dyDescent="0.25">
      <c r="A1857" s="243">
        <v>100898</v>
      </c>
      <c r="B1857" s="242" t="s">
        <v>11007</v>
      </c>
      <c r="C1857" s="242" t="s">
        <v>187</v>
      </c>
      <c r="D1857" s="244">
        <v>202.95</v>
      </c>
    </row>
    <row r="1858" spans="1:4" x14ac:dyDescent="0.25">
      <c r="A1858" s="243">
        <v>100899</v>
      </c>
      <c r="B1858" s="242" t="s">
        <v>11008</v>
      </c>
      <c r="C1858" s="242" t="s">
        <v>187</v>
      </c>
      <c r="D1858" s="244">
        <v>67.930000000000007</v>
      </c>
    </row>
    <row r="1859" spans="1:4" x14ac:dyDescent="0.25">
      <c r="A1859" s="243">
        <v>100900</v>
      </c>
      <c r="B1859" s="242" t="s">
        <v>11009</v>
      </c>
      <c r="C1859" s="242" t="s">
        <v>187</v>
      </c>
      <c r="D1859" s="244">
        <v>231.34</v>
      </c>
    </row>
    <row r="1860" spans="1:4" x14ac:dyDescent="0.25">
      <c r="A1860" s="243">
        <v>100929</v>
      </c>
      <c r="B1860" s="242" t="s">
        <v>13897</v>
      </c>
      <c r="C1860" s="242" t="s">
        <v>187</v>
      </c>
      <c r="D1860" s="244">
        <v>281.36</v>
      </c>
    </row>
    <row r="1861" spans="1:4" x14ac:dyDescent="0.25">
      <c r="A1861" s="243">
        <v>100931</v>
      </c>
      <c r="B1861" s="242" t="s">
        <v>13898</v>
      </c>
      <c r="C1861" s="242" t="s">
        <v>187</v>
      </c>
      <c r="D1861" s="244">
        <v>477.86</v>
      </c>
    </row>
    <row r="1862" spans="1:4" x14ac:dyDescent="0.25">
      <c r="A1862" s="243">
        <v>100932</v>
      </c>
      <c r="B1862" s="242" t="s">
        <v>13899</v>
      </c>
      <c r="C1862" s="242" t="s">
        <v>187</v>
      </c>
      <c r="D1862" s="244">
        <v>663.45</v>
      </c>
    </row>
    <row r="1863" spans="1:4" x14ac:dyDescent="0.25">
      <c r="A1863" s="243">
        <v>100933</v>
      </c>
      <c r="B1863" s="242" t="s">
        <v>13900</v>
      </c>
      <c r="C1863" s="242" t="s">
        <v>187</v>
      </c>
      <c r="D1863" s="244">
        <v>332.55</v>
      </c>
    </row>
    <row r="1864" spans="1:4" x14ac:dyDescent="0.25">
      <c r="A1864" s="243">
        <v>100934</v>
      </c>
      <c r="B1864" s="242" t="s">
        <v>13901</v>
      </c>
      <c r="C1864" s="242" t="s">
        <v>187</v>
      </c>
      <c r="D1864" s="244">
        <v>459.99</v>
      </c>
    </row>
    <row r="1865" spans="1:4" x14ac:dyDescent="0.25">
      <c r="A1865" s="243">
        <v>100935</v>
      </c>
      <c r="B1865" s="242" t="s">
        <v>13902</v>
      </c>
      <c r="C1865" s="242" t="s">
        <v>187</v>
      </c>
      <c r="D1865" s="244">
        <v>558.30999999999995</v>
      </c>
    </row>
    <row r="1866" spans="1:4" x14ac:dyDescent="0.25">
      <c r="A1866" s="243">
        <v>101173</v>
      </c>
      <c r="B1866" s="242" t="s">
        <v>11010</v>
      </c>
      <c r="C1866" s="242" t="s">
        <v>187</v>
      </c>
      <c r="D1866" s="244">
        <v>52.83</v>
      </c>
    </row>
    <row r="1867" spans="1:4" x14ac:dyDescent="0.25">
      <c r="A1867" s="243">
        <v>101174</v>
      </c>
      <c r="B1867" s="242" t="s">
        <v>11011</v>
      </c>
      <c r="C1867" s="242" t="s">
        <v>187</v>
      </c>
      <c r="D1867" s="244">
        <v>69.790000000000006</v>
      </c>
    </row>
    <row r="1868" spans="1:4" x14ac:dyDescent="0.25">
      <c r="A1868" s="243">
        <v>101175</v>
      </c>
      <c r="B1868" s="242" t="s">
        <v>11012</v>
      </c>
      <c r="C1868" s="242" t="s">
        <v>187</v>
      </c>
      <c r="D1868" s="244">
        <v>95.25</v>
      </c>
    </row>
    <row r="1869" spans="1:4" x14ac:dyDescent="0.25">
      <c r="A1869" s="243">
        <v>101176</v>
      </c>
      <c r="B1869" s="242" t="s">
        <v>11013</v>
      </c>
      <c r="C1869" s="242" t="s">
        <v>187</v>
      </c>
      <c r="D1869" s="244">
        <v>133.77000000000001</v>
      </c>
    </row>
    <row r="1870" spans="1:4" x14ac:dyDescent="0.25">
      <c r="A1870" s="243">
        <v>102521</v>
      </c>
      <c r="B1870" s="242" t="s">
        <v>13903</v>
      </c>
      <c r="C1870" s="242" t="s">
        <v>239</v>
      </c>
      <c r="D1870" s="244">
        <v>63.04</v>
      </c>
    </row>
    <row r="1871" spans="1:4" x14ac:dyDescent="0.25">
      <c r="A1871" s="243">
        <v>102522</v>
      </c>
      <c r="B1871" s="242" t="s">
        <v>13904</v>
      </c>
      <c r="C1871" s="242" t="s">
        <v>239</v>
      </c>
      <c r="D1871" s="244">
        <v>92.5</v>
      </c>
    </row>
    <row r="1872" spans="1:4" x14ac:dyDescent="0.25">
      <c r="A1872" s="243">
        <v>102523</v>
      </c>
      <c r="B1872" s="242" t="s">
        <v>13905</v>
      </c>
      <c r="C1872" s="242" t="s">
        <v>239</v>
      </c>
      <c r="D1872" s="244">
        <v>121.95</v>
      </c>
    </row>
    <row r="1873" spans="1:4" x14ac:dyDescent="0.25">
      <c r="A1873" s="243">
        <v>95240</v>
      </c>
      <c r="B1873" s="242" t="s">
        <v>11014</v>
      </c>
      <c r="C1873" s="242" t="s">
        <v>337</v>
      </c>
      <c r="D1873" s="244">
        <v>13.49</v>
      </c>
    </row>
    <row r="1874" spans="1:4" x14ac:dyDescent="0.25">
      <c r="A1874" s="243">
        <v>95241</v>
      </c>
      <c r="B1874" s="242" t="s">
        <v>11015</v>
      </c>
      <c r="C1874" s="242" t="s">
        <v>337</v>
      </c>
      <c r="D1874" s="244">
        <v>22.48</v>
      </c>
    </row>
    <row r="1875" spans="1:4" x14ac:dyDescent="0.25">
      <c r="A1875" s="243">
        <v>96616</v>
      </c>
      <c r="B1875" s="242" t="s">
        <v>1389</v>
      </c>
      <c r="C1875" s="242" t="s">
        <v>1256</v>
      </c>
      <c r="D1875" s="244">
        <v>466.52</v>
      </c>
    </row>
    <row r="1876" spans="1:4" x14ac:dyDescent="0.25">
      <c r="A1876" s="243">
        <v>96617</v>
      </c>
      <c r="B1876" s="242" t="s">
        <v>1390</v>
      </c>
      <c r="C1876" s="242" t="s">
        <v>337</v>
      </c>
      <c r="D1876" s="244">
        <v>13.99</v>
      </c>
    </row>
    <row r="1877" spans="1:4" x14ac:dyDescent="0.25">
      <c r="A1877" s="243">
        <v>96619</v>
      </c>
      <c r="B1877" s="242" t="s">
        <v>1391</v>
      </c>
      <c r="C1877" s="242" t="s">
        <v>337</v>
      </c>
      <c r="D1877" s="244">
        <v>23.31</v>
      </c>
    </row>
    <row r="1878" spans="1:4" x14ac:dyDescent="0.25">
      <c r="A1878" s="243">
        <v>96620</v>
      </c>
      <c r="B1878" s="242" t="s">
        <v>11016</v>
      </c>
      <c r="C1878" s="242" t="s">
        <v>1256</v>
      </c>
      <c r="D1878" s="244">
        <v>449.88</v>
      </c>
    </row>
    <row r="1879" spans="1:4" x14ac:dyDescent="0.25">
      <c r="A1879" s="243">
        <v>96621</v>
      </c>
      <c r="B1879" s="242" t="s">
        <v>1392</v>
      </c>
      <c r="C1879" s="242" t="s">
        <v>1256</v>
      </c>
      <c r="D1879" s="244">
        <v>166.63</v>
      </c>
    </row>
    <row r="1880" spans="1:4" x14ac:dyDescent="0.25">
      <c r="A1880" s="243">
        <v>96622</v>
      </c>
      <c r="B1880" s="242" t="s">
        <v>11017</v>
      </c>
      <c r="C1880" s="242" t="s">
        <v>1256</v>
      </c>
      <c r="D1880" s="244">
        <v>117.54</v>
      </c>
    </row>
    <row r="1881" spans="1:4" x14ac:dyDescent="0.25">
      <c r="A1881" s="243">
        <v>96623</v>
      </c>
      <c r="B1881" s="242" t="s">
        <v>1393</v>
      </c>
      <c r="C1881" s="242" t="s">
        <v>1256</v>
      </c>
      <c r="D1881" s="244">
        <v>155.24</v>
      </c>
    </row>
    <row r="1882" spans="1:4" x14ac:dyDescent="0.25">
      <c r="A1882" s="243">
        <v>96624</v>
      </c>
      <c r="B1882" s="242" t="s">
        <v>11018</v>
      </c>
      <c r="C1882" s="242" t="s">
        <v>1256</v>
      </c>
      <c r="D1882" s="244">
        <v>113.52</v>
      </c>
    </row>
    <row r="1883" spans="1:4" x14ac:dyDescent="0.25">
      <c r="A1883" s="243">
        <v>97082</v>
      </c>
      <c r="B1883" s="242" t="s">
        <v>1394</v>
      </c>
      <c r="C1883" s="242" t="s">
        <v>1256</v>
      </c>
      <c r="D1883" s="244">
        <v>40.71</v>
      </c>
    </row>
    <row r="1884" spans="1:4" x14ac:dyDescent="0.25">
      <c r="A1884" s="243">
        <v>97083</v>
      </c>
      <c r="B1884" s="242" t="s">
        <v>1395</v>
      </c>
      <c r="C1884" s="242" t="s">
        <v>337</v>
      </c>
      <c r="D1884" s="244">
        <v>2.21</v>
      </c>
    </row>
    <row r="1885" spans="1:4" x14ac:dyDescent="0.25">
      <c r="A1885" s="243">
        <v>97084</v>
      </c>
      <c r="B1885" s="242" t="s">
        <v>1396</v>
      </c>
      <c r="C1885" s="242" t="s">
        <v>337</v>
      </c>
      <c r="D1885" s="244">
        <v>0.45</v>
      </c>
    </row>
    <row r="1886" spans="1:4" x14ac:dyDescent="0.25">
      <c r="A1886" s="243">
        <v>97086</v>
      </c>
      <c r="B1886" s="242" t="s">
        <v>1397</v>
      </c>
      <c r="C1886" s="242" t="s">
        <v>337</v>
      </c>
      <c r="D1886" s="244">
        <v>78.78</v>
      </c>
    </row>
    <row r="1887" spans="1:4" x14ac:dyDescent="0.25">
      <c r="A1887" s="243">
        <v>97087</v>
      </c>
      <c r="B1887" s="242" t="s">
        <v>11019</v>
      </c>
      <c r="C1887" s="242" t="s">
        <v>337</v>
      </c>
      <c r="D1887" s="244">
        <v>2.2200000000000002</v>
      </c>
    </row>
    <row r="1888" spans="1:4" x14ac:dyDescent="0.25">
      <c r="A1888" s="243">
        <v>97088</v>
      </c>
      <c r="B1888" s="242" t="s">
        <v>11020</v>
      </c>
      <c r="C1888" s="242" t="s">
        <v>322</v>
      </c>
      <c r="D1888" s="244">
        <v>26.11</v>
      </c>
    </row>
    <row r="1889" spans="1:4" x14ac:dyDescent="0.25">
      <c r="A1889" s="243">
        <v>97089</v>
      </c>
      <c r="B1889" s="242" t="s">
        <v>11021</v>
      </c>
      <c r="C1889" s="242" t="s">
        <v>322</v>
      </c>
      <c r="D1889" s="244">
        <v>23.92</v>
      </c>
    </row>
    <row r="1890" spans="1:4" x14ac:dyDescent="0.25">
      <c r="A1890" s="243">
        <v>97090</v>
      </c>
      <c r="B1890" s="242" t="s">
        <v>11022</v>
      </c>
      <c r="C1890" s="242" t="s">
        <v>322</v>
      </c>
      <c r="D1890" s="244">
        <v>23.59</v>
      </c>
    </row>
    <row r="1891" spans="1:4" x14ac:dyDescent="0.25">
      <c r="A1891" s="243">
        <v>97091</v>
      </c>
      <c r="B1891" s="242" t="s">
        <v>11023</v>
      </c>
      <c r="C1891" s="242" t="s">
        <v>322</v>
      </c>
      <c r="D1891" s="244">
        <v>22.92</v>
      </c>
    </row>
    <row r="1892" spans="1:4" x14ac:dyDescent="0.25">
      <c r="A1892" s="243">
        <v>97092</v>
      </c>
      <c r="B1892" s="242" t="s">
        <v>11024</v>
      </c>
      <c r="C1892" s="242" t="s">
        <v>322</v>
      </c>
      <c r="D1892" s="244">
        <v>22.27</v>
      </c>
    </row>
    <row r="1893" spans="1:4" x14ac:dyDescent="0.25">
      <c r="A1893" s="243">
        <v>97093</v>
      </c>
      <c r="B1893" s="242" t="s">
        <v>11025</v>
      </c>
      <c r="C1893" s="242" t="s">
        <v>322</v>
      </c>
      <c r="D1893" s="244">
        <v>20.98</v>
      </c>
    </row>
    <row r="1894" spans="1:4" x14ac:dyDescent="0.25">
      <c r="A1894" s="243">
        <v>97094</v>
      </c>
      <c r="B1894" s="242" t="s">
        <v>1398</v>
      </c>
      <c r="C1894" s="242" t="s">
        <v>1256</v>
      </c>
      <c r="D1894" s="244">
        <v>573.55999999999995</v>
      </c>
    </row>
    <row r="1895" spans="1:4" x14ac:dyDescent="0.25">
      <c r="A1895" s="243">
        <v>97095</v>
      </c>
      <c r="B1895" s="242" t="s">
        <v>1399</v>
      </c>
      <c r="C1895" s="242" t="s">
        <v>1256</v>
      </c>
      <c r="D1895" s="244">
        <v>538.99</v>
      </c>
    </row>
    <row r="1896" spans="1:4" x14ac:dyDescent="0.25">
      <c r="A1896" s="243">
        <v>97096</v>
      </c>
      <c r="B1896" s="242" t="s">
        <v>1400</v>
      </c>
      <c r="C1896" s="242" t="s">
        <v>1256</v>
      </c>
      <c r="D1896" s="244">
        <v>521.23</v>
      </c>
    </row>
    <row r="1897" spans="1:4" x14ac:dyDescent="0.25">
      <c r="A1897" s="243">
        <v>97097</v>
      </c>
      <c r="B1897" s="242" t="s">
        <v>11026</v>
      </c>
      <c r="C1897" s="242" t="s">
        <v>337</v>
      </c>
      <c r="D1897" s="244">
        <v>28.33</v>
      </c>
    </row>
    <row r="1898" spans="1:4" x14ac:dyDescent="0.25">
      <c r="A1898" s="243">
        <v>97101</v>
      </c>
      <c r="B1898" s="242" t="s">
        <v>11027</v>
      </c>
      <c r="C1898" s="242" t="s">
        <v>337</v>
      </c>
      <c r="D1898" s="244">
        <v>216.21</v>
      </c>
    </row>
    <row r="1899" spans="1:4" x14ac:dyDescent="0.25">
      <c r="A1899" s="243">
        <v>97102</v>
      </c>
      <c r="B1899" s="242" t="s">
        <v>11028</v>
      </c>
      <c r="C1899" s="242" t="s">
        <v>337</v>
      </c>
      <c r="D1899" s="244">
        <v>241.27</v>
      </c>
    </row>
    <row r="1900" spans="1:4" x14ac:dyDescent="0.25">
      <c r="A1900" s="243">
        <v>97103</v>
      </c>
      <c r="B1900" s="242" t="s">
        <v>11029</v>
      </c>
      <c r="C1900" s="242" t="s">
        <v>337</v>
      </c>
      <c r="D1900" s="244">
        <v>319.27</v>
      </c>
    </row>
    <row r="1901" spans="1:4" x14ac:dyDescent="0.25">
      <c r="A1901" s="243">
        <v>100322</v>
      </c>
      <c r="B1901" s="242" t="s">
        <v>11030</v>
      </c>
      <c r="C1901" s="242" t="s">
        <v>1256</v>
      </c>
      <c r="D1901" s="244">
        <v>108.07</v>
      </c>
    </row>
    <row r="1902" spans="1:4" x14ac:dyDescent="0.25">
      <c r="A1902" s="243">
        <v>100323</v>
      </c>
      <c r="B1902" s="242" t="s">
        <v>11031</v>
      </c>
      <c r="C1902" s="242" t="s">
        <v>1256</v>
      </c>
      <c r="D1902" s="244">
        <v>107.1</v>
      </c>
    </row>
    <row r="1903" spans="1:4" x14ac:dyDescent="0.25">
      <c r="A1903" s="243">
        <v>100324</v>
      </c>
      <c r="B1903" s="242" t="s">
        <v>11032</v>
      </c>
      <c r="C1903" s="242" t="s">
        <v>1256</v>
      </c>
      <c r="D1903" s="244">
        <v>113.27</v>
      </c>
    </row>
    <row r="1904" spans="1:4" x14ac:dyDescent="0.25">
      <c r="A1904" s="243">
        <v>90996</v>
      </c>
      <c r="B1904" s="242" t="s">
        <v>1401</v>
      </c>
      <c r="C1904" s="242" t="s">
        <v>337</v>
      </c>
      <c r="D1904" s="244">
        <v>12.38</v>
      </c>
    </row>
    <row r="1905" spans="1:4" x14ac:dyDescent="0.25">
      <c r="A1905" s="243">
        <v>90997</v>
      </c>
      <c r="B1905" s="242" t="s">
        <v>1402</v>
      </c>
      <c r="C1905" s="242" t="s">
        <v>337</v>
      </c>
      <c r="D1905" s="244">
        <v>16.29</v>
      </c>
    </row>
    <row r="1906" spans="1:4" x14ac:dyDescent="0.25">
      <c r="A1906" s="243">
        <v>90998</v>
      </c>
      <c r="B1906" s="242" t="s">
        <v>1403</v>
      </c>
      <c r="C1906" s="242" t="s">
        <v>337</v>
      </c>
      <c r="D1906" s="244">
        <v>19.350000000000001</v>
      </c>
    </row>
    <row r="1907" spans="1:4" x14ac:dyDescent="0.25">
      <c r="A1907" s="243">
        <v>91000</v>
      </c>
      <c r="B1907" s="242" t="s">
        <v>1404</v>
      </c>
      <c r="C1907" s="242" t="s">
        <v>337</v>
      </c>
      <c r="D1907" s="244">
        <v>15.12</v>
      </c>
    </row>
    <row r="1908" spans="1:4" x14ac:dyDescent="0.25">
      <c r="A1908" s="243">
        <v>91002</v>
      </c>
      <c r="B1908" s="242" t="s">
        <v>1405</v>
      </c>
      <c r="C1908" s="242" t="s">
        <v>337</v>
      </c>
      <c r="D1908" s="244">
        <v>14.03</v>
      </c>
    </row>
    <row r="1909" spans="1:4" x14ac:dyDescent="0.25">
      <c r="A1909" s="243">
        <v>91003</v>
      </c>
      <c r="B1909" s="242" t="s">
        <v>1406</v>
      </c>
      <c r="C1909" s="242" t="s">
        <v>337</v>
      </c>
      <c r="D1909" s="244">
        <v>16.010000000000002</v>
      </c>
    </row>
    <row r="1910" spans="1:4" x14ac:dyDescent="0.25">
      <c r="A1910" s="243">
        <v>91004</v>
      </c>
      <c r="B1910" s="242" t="s">
        <v>1407</v>
      </c>
      <c r="C1910" s="242" t="s">
        <v>337</v>
      </c>
      <c r="D1910" s="244">
        <v>12.55</v>
      </c>
    </row>
    <row r="1911" spans="1:4" x14ac:dyDescent="0.25">
      <c r="A1911" s="243">
        <v>91005</v>
      </c>
      <c r="B1911" s="242" t="s">
        <v>1408</v>
      </c>
      <c r="C1911" s="242" t="s">
        <v>337</v>
      </c>
      <c r="D1911" s="244">
        <v>14.83</v>
      </c>
    </row>
    <row r="1912" spans="1:4" x14ac:dyDescent="0.25">
      <c r="A1912" s="243">
        <v>91006</v>
      </c>
      <c r="B1912" s="242" t="s">
        <v>1409</v>
      </c>
      <c r="C1912" s="242" t="s">
        <v>337</v>
      </c>
      <c r="D1912" s="244">
        <v>11.68</v>
      </c>
    </row>
    <row r="1913" spans="1:4" x14ac:dyDescent="0.25">
      <c r="A1913" s="243">
        <v>91007</v>
      </c>
      <c r="B1913" s="242" t="s">
        <v>1410</v>
      </c>
      <c r="C1913" s="242" t="s">
        <v>337</v>
      </c>
      <c r="D1913" s="244">
        <v>10.59</v>
      </c>
    </row>
    <row r="1914" spans="1:4" x14ac:dyDescent="0.25">
      <c r="A1914" s="243">
        <v>91008</v>
      </c>
      <c r="B1914" s="242" t="s">
        <v>1411</v>
      </c>
      <c r="C1914" s="242" t="s">
        <v>337</v>
      </c>
      <c r="D1914" s="244">
        <v>12.56</v>
      </c>
    </row>
    <row r="1915" spans="1:4" x14ac:dyDescent="0.25">
      <c r="A1915" s="243">
        <v>92263</v>
      </c>
      <c r="B1915" s="242" t="s">
        <v>11033</v>
      </c>
      <c r="C1915" s="242" t="s">
        <v>337</v>
      </c>
      <c r="D1915" s="244">
        <v>120.06</v>
      </c>
    </row>
    <row r="1916" spans="1:4" x14ac:dyDescent="0.25">
      <c r="A1916" s="243">
        <v>92264</v>
      </c>
      <c r="B1916" s="242" t="s">
        <v>11034</v>
      </c>
      <c r="C1916" s="242" t="s">
        <v>337</v>
      </c>
      <c r="D1916" s="244">
        <v>134.15</v>
      </c>
    </row>
    <row r="1917" spans="1:4" x14ac:dyDescent="0.25">
      <c r="A1917" s="243">
        <v>92265</v>
      </c>
      <c r="B1917" s="242" t="s">
        <v>11035</v>
      </c>
      <c r="C1917" s="242" t="s">
        <v>337</v>
      </c>
      <c r="D1917" s="244">
        <v>84.07</v>
      </c>
    </row>
    <row r="1918" spans="1:4" x14ac:dyDescent="0.25">
      <c r="A1918" s="243">
        <v>92266</v>
      </c>
      <c r="B1918" s="242" t="s">
        <v>11036</v>
      </c>
      <c r="C1918" s="242" t="s">
        <v>337</v>
      </c>
      <c r="D1918" s="244">
        <v>96.16</v>
      </c>
    </row>
    <row r="1919" spans="1:4" x14ac:dyDescent="0.25">
      <c r="A1919" s="243">
        <v>92267</v>
      </c>
      <c r="B1919" s="242" t="s">
        <v>11037</v>
      </c>
      <c r="C1919" s="242" t="s">
        <v>337</v>
      </c>
      <c r="D1919" s="244">
        <v>34.86</v>
      </c>
    </row>
    <row r="1920" spans="1:4" x14ac:dyDescent="0.25">
      <c r="A1920" s="243">
        <v>92268</v>
      </c>
      <c r="B1920" s="242" t="s">
        <v>11038</v>
      </c>
      <c r="C1920" s="242" t="s">
        <v>337</v>
      </c>
      <c r="D1920" s="244">
        <v>45.93</v>
      </c>
    </row>
    <row r="1921" spans="1:4" x14ac:dyDescent="0.25">
      <c r="A1921" s="243">
        <v>92269</v>
      </c>
      <c r="B1921" s="242" t="s">
        <v>11039</v>
      </c>
      <c r="C1921" s="242" t="s">
        <v>337</v>
      </c>
      <c r="D1921" s="244">
        <v>111.12</v>
      </c>
    </row>
    <row r="1922" spans="1:4" x14ac:dyDescent="0.25">
      <c r="A1922" s="243">
        <v>92270</v>
      </c>
      <c r="B1922" s="242" t="s">
        <v>11040</v>
      </c>
      <c r="C1922" s="242" t="s">
        <v>337</v>
      </c>
      <c r="D1922" s="244">
        <v>89.62</v>
      </c>
    </row>
    <row r="1923" spans="1:4" x14ac:dyDescent="0.25">
      <c r="A1923" s="243">
        <v>92271</v>
      </c>
      <c r="B1923" s="242" t="s">
        <v>11041</v>
      </c>
      <c r="C1923" s="242" t="s">
        <v>337</v>
      </c>
      <c r="D1923" s="244">
        <v>47.98</v>
      </c>
    </row>
    <row r="1924" spans="1:4" x14ac:dyDescent="0.25">
      <c r="A1924" s="243">
        <v>92272</v>
      </c>
      <c r="B1924" s="242" t="s">
        <v>11042</v>
      </c>
      <c r="C1924" s="242" t="s">
        <v>187</v>
      </c>
      <c r="D1924" s="244">
        <v>28.51</v>
      </c>
    </row>
    <row r="1925" spans="1:4" x14ac:dyDescent="0.25">
      <c r="A1925" s="243">
        <v>92273</v>
      </c>
      <c r="B1925" s="242" t="s">
        <v>11043</v>
      </c>
      <c r="C1925" s="242" t="s">
        <v>187</v>
      </c>
      <c r="D1925" s="244">
        <v>13.26</v>
      </c>
    </row>
    <row r="1926" spans="1:4" x14ac:dyDescent="0.25">
      <c r="A1926" s="243">
        <v>92409</v>
      </c>
      <c r="B1926" s="242" t="s">
        <v>11044</v>
      </c>
      <c r="C1926" s="242" t="s">
        <v>337</v>
      </c>
      <c r="D1926" s="244">
        <v>174.86</v>
      </c>
    </row>
    <row r="1927" spans="1:4" x14ac:dyDescent="0.25">
      <c r="A1927" s="243">
        <v>92411</v>
      </c>
      <c r="B1927" s="242" t="s">
        <v>11045</v>
      </c>
      <c r="C1927" s="242" t="s">
        <v>337</v>
      </c>
      <c r="D1927" s="244">
        <v>113.25</v>
      </c>
    </row>
    <row r="1928" spans="1:4" x14ac:dyDescent="0.25">
      <c r="A1928" s="243">
        <v>92413</v>
      </c>
      <c r="B1928" s="242" t="s">
        <v>11046</v>
      </c>
      <c r="C1928" s="242" t="s">
        <v>337</v>
      </c>
      <c r="D1928" s="244">
        <v>72.489999999999995</v>
      </c>
    </row>
    <row r="1929" spans="1:4" x14ac:dyDescent="0.25">
      <c r="A1929" s="243">
        <v>92415</v>
      </c>
      <c r="B1929" s="242" t="s">
        <v>11047</v>
      </c>
      <c r="C1929" s="242" t="s">
        <v>337</v>
      </c>
      <c r="D1929" s="244">
        <v>97.73</v>
      </c>
    </row>
    <row r="1930" spans="1:4" x14ac:dyDescent="0.25">
      <c r="A1930" s="243">
        <v>92417</v>
      </c>
      <c r="B1930" s="242" t="s">
        <v>11048</v>
      </c>
      <c r="C1930" s="242" t="s">
        <v>337</v>
      </c>
      <c r="D1930" s="244">
        <v>112.39</v>
      </c>
    </row>
    <row r="1931" spans="1:4" x14ac:dyDescent="0.25">
      <c r="A1931" s="243">
        <v>92419</v>
      </c>
      <c r="B1931" s="242" t="s">
        <v>11049</v>
      </c>
      <c r="C1931" s="242" t="s">
        <v>337</v>
      </c>
      <c r="D1931" s="244">
        <v>61.05</v>
      </c>
    </row>
    <row r="1932" spans="1:4" x14ac:dyDescent="0.25">
      <c r="A1932" s="243">
        <v>92421</v>
      </c>
      <c r="B1932" s="242" t="s">
        <v>11050</v>
      </c>
      <c r="C1932" s="242" t="s">
        <v>337</v>
      </c>
      <c r="D1932" s="244">
        <v>72.3</v>
      </c>
    </row>
    <row r="1933" spans="1:4" x14ac:dyDescent="0.25">
      <c r="A1933" s="243">
        <v>92423</v>
      </c>
      <c r="B1933" s="242" t="s">
        <v>11051</v>
      </c>
      <c r="C1933" s="242" t="s">
        <v>337</v>
      </c>
      <c r="D1933" s="244">
        <v>49.76</v>
      </c>
    </row>
    <row r="1934" spans="1:4" x14ac:dyDescent="0.25">
      <c r="A1934" s="243">
        <v>92425</v>
      </c>
      <c r="B1934" s="242" t="s">
        <v>11052</v>
      </c>
      <c r="C1934" s="242" t="s">
        <v>337</v>
      </c>
      <c r="D1934" s="244">
        <v>59.53</v>
      </c>
    </row>
    <row r="1935" spans="1:4" x14ac:dyDescent="0.25">
      <c r="A1935" s="243">
        <v>92427</v>
      </c>
      <c r="B1935" s="242" t="s">
        <v>11053</v>
      </c>
      <c r="C1935" s="242" t="s">
        <v>337</v>
      </c>
      <c r="D1935" s="244">
        <v>44.03</v>
      </c>
    </row>
    <row r="1936" spans="1:4" x14ac:dyDescent="0.25">
      <c r="A1936" s="243">
        <v>92429</v>
      </c>
      <c r="B1936" s="242" t="s">
        <v>11054</v>
      </c>
      <c r="C1936" s="242" t="s">
        <v>337</v>
      </c>
      <c r="D1936" s="244">
        <v>53.08</v>
      </c>
    </row>
    <row r="1937" spans="1:4" x14ac:dyDescent="0.25">
      <c r="A1937" s="243">
        <v>92431</v>
      </c>
      <c r="B1937" s="242" t="s">
        <v>11055</v>
      </c>
      <c r="C1937" s="242" t="s">
        <v>337</v>
      </c>
      <c r="D1937" s="244">
        <v>39.4</v>
      </c>
    </row>
    <row r="1938" spans="1:4" x14ac:dyDescent="0.25">
      <c r="A1938" s="243">
        <v>92433</v>
      </c>
      <c r="B1938" s="242" t="s">
        <v>11056</v>
      </c>
      <c r="C1938" s="242" t="s">
        <v>337</v>
      </c>
      <c r="D1938" s="244">
        <v>47.99</v>
      </c>
    </row>
    <row r="1939" spans="1:4" x14ac:dyDescent="0.25">
      <c r="A1939" s="243">
        <v>92435</v>
      </c>
      <c r="B1939" s="242" t="s">
        <v>11057</v>
      </c>
      <c r="C1939" s="242" t="s">
        <v>337</v>
      </c>
      <c r="D1939" s="244">
        <v>37.47</v>
      </c>
    </row>
    <row r="1940" spans="1:4" x14ac:dyDescent="0.25">
      <c r="A1940" s="243">
        <v>92437</v>
      </c>
      <c r="B1940" s="242" t="s">
        <v>11058</v>
      </c>
      <c r="C1940" s="242" t="s">
        <v>337</v>
      </c>
      <c r="D1940" s="244">
        <v>45.78</v>
      </c>
    </row>
    <row r="1941" spans="1:4" x14ac:dyDescent="0.25">
      <c r="A1941" s="243">
        <v>92439</v>
      </c>
      <c r="B1941" s="242" t="s">
        <v>11059</v>
      </c>
      <c r="C1941" s="242" t="s">
        <v>337</v>
      </c>
      <c r="D1941" s="244">
        <v>36.07</v>
      </c>
    </row>
    <row r="1942" spans="1:4" x14ac:dyDescent="0.25">
      <c r="A1942" s="243">
        <v>92441</v>
      </c>
      <c r="B1942" s="242" t="s">
        <v>11060</v>
      </c>
      <c r="C1942" s="242" t="s">
        <v>337</v>
      </c>
      <c r="D1942" s="244">
        <v>44.16</v>
      </c>
    </row>
    <row r="1943" spans="1:4" x14ac:dyDescent="0.25">
      <c r="A1943" s="243">
        <v>92443</v>
      </c>
      <c r="B1943" s="242" t="s">
        <v>11061</v>
      </c>
      <c r="C1943" s="242" t="s">
        <v>337</v>
      </c>
      <c r="D1943" s="244">
        <v>33.07</v>
      </c>
    </row>
    <row r="1944" spans="1:4" x14ac:dyDescent="0.25">
      <c r="A1944" s="243">
        <v>92445</v>
      </c>
      <c r="B1944" s="242" t="s">
        <v>11062</v>
      </c>
      <c r="C1944" s="242" t="s">
        <v>337</v>
      </c>
      <c r="D1944" s="244">
        <v>40.89</v>
      </c>
    </row>
    <row r="1945" spans="1:4" x14ac:dyDescent="0.25">
      <c r="A1945" s="243">
        <v>92446</v>
      </c>
      <c r="B1945" s="242" t="s">
        <v>11063</v>
      </c>
      <c r="C1945" s="242" t="s">
        <v>337</v>
      </c>
      <c r="D1945" s="244">
        <v>172.79</v>
      </c>
    </row>
    <row r="1946" spans="1:4" x14ac:dyDescent="0.25">
      <c r="A1946" s="243">
        <v>92447</v>
      </c>
      <c r="B1946" s="242" t="s">
        <v>11064</v>
      </c>
      <c r="C1946" s="242" t="s">
        <v>337</v>
      </c>
      <c r="D1946" s="244">
        <v>123.5</v>
      </c>
    </row>
    <row r="1947" spans="1:4" x14ac:dyDescent="0.25">
      <c r="A1947" s="243">
        <v>92448</v>
      </c>
      <c r="B1947" s="242" t="s">
        <v>11065</v>
      </c>
      <c r="C1947" s="242" t="s">
        <v>337</v>
      </c>
      <c r="D1947" s="244">
        <v>100.58</v>
      </c>
    </row>
    <row r="1948" spans="1:4" x14ac:dyDescent="0.25">
      <c r="A1948" s="243">
        <v>92449</v>
      </c>
      <c r="B1948" s="242" t="s">
        <v>11066</v>
      </c>
      <c r="C1948" s="242" t="s">
        <v>337</v>
      </c>
      <c r="D1948" s="244">
        <v>196.01</v>
      </c>
    </row>
    <row r="1949" spans="1:4" x14ac:dyDescent="0.25">
      <c r="A1949" s="243">
        <v>92450</v>
      </c>
      <c r="B1949" s="242" t="s">
        <v>11067</v>
      </c>
      <c r="C1949" s="242" t="s">
        <v>337</v>
      </c>
      <c r="D1949" s="244">
        <v>242.8</v>
      </c>
    </row>
    <row r="1950" spans="1:4" x14ac:dyDescent="0.25">
      <c r="A1950" s="243">
        <v>92451</v>
      </c>
      <c r="B1950" s="242" t="s">
        <v>11068</v>
      </c>
      <c r="C1950" s="242" t="s">
        <v>337</v>
      </c>
      <c r="D1950" s="244">
        <v>131.54</v>
      </c>
    </row>
    <row r="1951" spans="1:4" x14ac:dyDescent="0.25">
      <c r="A1951" s="243">
        <v>92452</v>
      </c>
      <c r="B1951" s="242" t="s">
        <v>11069</v>
      </c>
      <c r="C1951" s="242" t="s">
        <v>337</v>
      </c>
      <c r="D1951" s="244">
        <v>115.67</v>
      </c>
    </row>
    <row r="1952" spans="1:4" x14ac:dyDescent="0.25">
      <c r="A1952" s="243">
        <v>92453</v>
      </c>
      <c r="B1952" s="242" t="s">
        <v>11070</v>
      </c>
      <c r="C1952" s="242" t="s">
        <v>337</v>
      </c>
      <c r="D1952" s="244">
        <v>169.34</v>
      </c>
    </row>
    <row r="1953" spans="1:4" x14ac:dyDescent="0.25">
      <c r="A1953" s="243">
        <v>92454</v>
      </c>
      <c r="B1953" s="242" t="s">
        <v>11071</v>
      </c>
      <c r="C1953" s="242" t="s">
        <v>337</v>
      </c>
      <c r="D1953" s="244">
        <v>221.81</v>
      </c>
    </row>
    <row r="1954" spans="1:4" x14ac:dyDescent="0.25">
      <c r="A1954" s="243">
        <v>92455</v>
      </c>
      <c r="B1954" s="242" t="s">
        <v>11072</v>
      </c>
      <c r="C1954" s="242" t="s">
        <v>337</v>
      </c>
      <c r="D1954" s="244">
        <v>108.72</v>
      </c>
    </row>
    <row r="1955" spans="1:4" x14ac:dyDescent="0.25">
      <c r="A1955" s="243">
        <v>92456</v>
      </c>
      <c r="B1955" s="242" t="s">
        <v>11073</v>
      </c>
      <c r="C1955" s="242" t="s">
        <v>337</v>
      </c>
      <c r="D1955" s="244">
        <v>93.91</v>
      </c>
    </row>
    <row r="1956" spans="1:4" x14ac:dyDescent="0.25">
      <c r="A1956" s="243">
        <v>92457</v>
      </c>
      <c r="B1956" s="242" t="s">
        <v>11074</v>
      </c>
      <c r="C1956" s="242" t="s">
        <v>337</v>
      </c>
      <c r="D1956" s="244">
        <v>147</v>
      </c>
    </row>
    <row r="1957" spans="1:4" x14ac:dyDescent="0.25">
      <c r="A1957" s="243">
        <v>92458</v>
      </c>
      <c r="B1957" s="242" t="s">
        <v>1413</v>
      </c>
      <c r="C1957" s="242" t="s">
        <v>337</v>
      </c>
      <c r="D1957" s="244">
        <v>208.64</v>
      </c>
    </row>
    <row r="1958" spans="1:4" x14ac:dyDescent="0.25">
      <c r="A1958" s="243">
        <v>92459</v>
      </c>
      <c r="B1958" s="242" t="s">
        <v>11075</v>
      </c>
      <c r="C1958" s="242" t="s">
        <v>337</v>
      </c>
      <c r="D1958" s="244">
        <v>92.21</v>
      </c>
    </row>
    <row r="1959" spans="1:4" x14ac:dyDescent="0.25">
      <c r="A1959" s="243">
        <v>92460</v>
      </c>
      <c r="B1959" s="242" t="s">
        <v>11076</v>
      </c>
      <c r="C1959" s="242" t="s">
        <v>337</v>
      </c>
      <c r="D1959" s="244">
        <v>76.09</v>
      </c>
    </row>
    <row r="1960" spans="1:4" x14ac:dyDescent="0.25">
      <c r="A1960" s="243">
        <v>92461</v>
      </c>
      <c r="B1960" s="242" t="s">
        <v>11077</v>
      </c>
      <c r="C1960" s="242" t="s">
        <v>337</v>
      </c>
      <c r="D1960" s="244">
        <v>135.80000000000001</v>
      </c>
    </row>
    <row r="1961" spans="1:4" x14ac:dyDescent="0.25">
      <c r="A1961" s="243">
        <v>92462</v>
      </c>
      <c r="B1961" s="242" t="s">
        <v>11078</v>
      </c>
      <c r="C1961" s="242" t="s">
        <v>337</v>
      </c>
      <c r="D1961" s="244">
        <v>200.44</v>
      </c>
    </row>
    <row r="1962" spans="1:4" x14ac:dyDescent="0.25">
      <c r="A1962" s="243">
        <v>92463</v>
      </c>
      <c r="B1962" s="242" t="s">
        <v>11079</v>
      </c>
      <c r="C1962" s="242" t="s">
        <v>337</v>
      </c>
      <c r="D1962" s="244">
        <v>83.68</v>
      </c>
    </row>
    <row r="1963" spans="1:4" x14ac:dyDescent="0.25">
      <c r="A1963" s="243">
        <v>92464</v>
      </c>
      <c r="B1963" s="242" t="s">
        <v>11080</v>
      </c>
      <c r="C1963" s="242" t="s">
        <v>337</v>
      </c>
      <c r="D1963" s="244">
        <v>72.36</v>
      </c>
    </row>
    <row r="1964" spans="1:4" x14ac:dyDescent="0.25">
      <c r="A1964" s="243">
        <v>92465</v>
      </c>
      <c r="B1964" s="242" t="s">
        <v>11081</v>
      </c>
      <c r="C1964" s="242" t="s">
        <v>337</v>
      </c>
      <c r="D1964" s="244">
        <v>104.45</v>
      </c>
    </row>
    <row r="1965" spans="1:4" x14ac:dyDescent="0.25">
      <c r="A1965" s="243">
        <v>92466</v>
      </c>
      <c r="B1965" s="242" t="s">
        <v>11082</v>
      </c>
      <c r="C1965" s="242" t="s">
        <v>337</v>
      </c>
      <c r="D1965" s="244">
        <v>193.6</v>
      </c>
    </row>
    <row r="1966" spans="1:4" x14ac:dyDescent="0.25">
      <c r="A1966" s="243">
        <v>92467</v>
      </c>
      <c r="B1966" s="242" t="s">
        <v>11083</v>
      </c>
      <c r="C1966" s="242" t="s">
        <v>337</v>
      </c>
      <c r="D1966" s="244">
        <v>65.66</v>
      </c>
    </row>
    <row r="1967" spans="1:4" x14ac:dyDescent="0.25">
      <c r="A1967" s="243">
        <v>92468</v>
      </c>
      <c r="B1967" s="242" t="s">
        <v>11084</v>
      </c>
      <c r="C1967" s="242" t="s">
        <v>337</v>
      </c>
      <c r="D1967" s="244">
        <v>65.53</v>
      </c>
    </row>
    <row r="1968" spans="1:4" x14ac:dyDescent="0.25">
      <c r="A1968" s="243">
        <v>92469</v>
      </c>
      <c r="B1968" s="242" t="s">
        <v>11085</v>
      </c>
      <c r="C1968" s="242" t="s">
        <v>337</v>
      </c>
      <c r="D1968" s="244">
        <v>94.86</v>
      </c>
    </row>
    <row r="1969" spans="1:4" x14ac:dyDescent="0.25">
      <c r="A1969" s="243">
        <v>92470</v>
      </c>
      <c r="B1969" s="242" t="s">
        <v>11086</v>
      </c>
      <c r="C1969" s="242" t="s">
        <v>337</v>
      </c>
      <c r="D1969" s="244">
        <v>189.35</v>
      </c>
    </row>
    <row r="1970" spans="1:4" x14ac:dyDescent="0.25">
      <c r="A1970" s="243">
        <v>92471</v>
      </c>
      <c r="B1970" s="242" t="s">
        <v>11087</v>
      </c>
      <c r="C1970" s="242" t="s">
        <v>337</v>
      </c>
      <c r="D1970" s="244">
        <v>59.73</v>
      </c>
    </row>
    <row r="1971" spans="1:4" x14ac:dyDescent="0.25">
      <c r="A1971" s="243">
        <v>92472</v>
      </c>
      <c r="B1971" s="242" t="s">
        <v>11088</v>
      </c>
      <c r="C1971" s="242" t="s">
        <v>337</v>
      </c>
      <c r="D1971" s="244">
        <v>61.75</v>
      </c>
    </row>
    <row r="1972" spans="1:4" x14ac:dyDescent="0.25">
      <c r="A1972" s="243">
        <v>92473</v>
      </c>
      <c r="B1972" s="242" t="s">
        <v>11089</v>
      </c>
      <c r="C1972" s="242" t="s">
        <v>337</v>
      </c>
      <c r="D1972" s="244">
        <v>87.13</v>
      </c>
    </row>
    <row r="1973" spans="1:4" x14ac:dyDescent="0.25">
      <c r="A1973" s="243">
        <v>92474</v>
      </c>
      <c r="B1973" s="242" t="s">
        <v>11090</v>
      </c>
      <c r="C1973" s="242" t="s">
        <v>337</v>
      </c>
      <c r="D1973" s="244">
        <v>185.68</v>
      </c>
    </row>
    <row r="1974" spans="1:4" x14ac:dyDescent="0.25">
      <c r="A1974" s="243">
        <v>92475</v>
      </c>
      <c r="B1974" s="242" t="s">
        <v>11091</v>
      </c>
      <c r="C1974" s="242" t="s">
        <v>337</v>
      </c>
      <c r="D1974" s="244">
        <v>54.93</v>
      </c>
    </row>
    <row r="1975" spans="1:4" x14ac:dyDescent="0.25">
      <c r="A1975" s="243">
        <v>92476</v>
      </c>
      <c r="B1975" s="242" t="s">
        <v>11092</v>
      </c>
      <c r="C1975" s="242" t="s">
        <v>337</v>
      </c>
      <c r="D1975" s="244">
        <v>58.55</v>
      </c>
    </row>
    <row r="1976" spans="1:4" x14ac:dyDescent="0.25">
      <c r="A1976" s="243">
        <v>92477</v>
      </c>
      <c r="B1976" s="242" t="s">
        <v>11093</v>
      </c>
      <c r="C1976" s="242" t="s">
        <v>337</v>
      </c>
      <c r="D1976" s="244">
        <v>70.510000000000005</v>
      </c>
    </row>
    <row r="1977" spans="1:4" x14ac:dyDescent="0.25">
      <c r="A1977" s="243">
        <v>92478</v>
      </c>
      <c r="B1977" s="242" t="s">
        <v>11094</v>
      </c>
      <c r="C1977" s="242" t="s">
        <v>337</v>
      </c>
      <c r="D1977" s="244">
        <v>178.45</v>
      </c>
    </row>
    <row r="1978" spans="1:4" x14ac:dyDescent="0.25">
      <c r="A1978" s="243">
        <v>92479</v>
      </c>
      <c r="B1978" s="242" t="s">
        <v>11095</v>
      </c>
      <c r="C1978" s="242" t="s">
        <v>337</v>
      </c>
      <c r="D1978" s="244">
        <v>44.61</v>
      </c>
    </row>
    <row r="1979" spans="1:4" x14ac:dyDescent="0.25">
      <c r="A1979" s="243">
        <v>92480</v>
      </c>
      <c r="B1979" s="242" t="s">
        <v>11096</v>
      </c>
      <c r="C1979" s="242" t="s">
        <v>337</v>
      </c>
      <c r="D1979" s="244">
        <v>52.12</v>
      </c>
    </row>
    <row r="1980" spans="1:4" x14ac:dyDescent="0.25">
      <c r="A1980" s="243">
        <v>92482</v>
      </c>
      <c r="B1980" s="242" t="s">
        <v>11097</v>
      </c>
      <c r="C1980" s="242" t="s">
        <v>337</v>
      </c>
      <c r="D1980" s="244">
        <v>181.06</v>
      </c>
    </row>
    <row r="1981" spans="1:4" x14ac:dyDescent="0.25">
      <c r="A1981" s="243">
        <v>92484</v>
      </c>
      <c r="B1981" s="242" t="s">
        <v>11098</v>
      </c>
      <c r="C1981" s="242" t="s">
        <v>337</v>
      </c>
      <c r="D1981" s="244">
        <v>135.19</v>
      </c>
    </row>
    <row r="1982" spans="1:4" x14ac:dyDescent="0.25">
      <c r="A1982" s="243">
        <v>92486</v>
      </c>
      <c r="B1982" s="242" t="s">
        <v>11099</v>
      </c>
      <c r="C1982" s="242" t="s">
        <v>337</v>
      </c>
      <c r="D1982" s="244">
        <v>97.02</v>
      </c>
    </row>
    <row r="1983" spans="1:4" x14ac:dyDescent="0.25">
      <c r="A1983" s="243">
        <v>92488</v>
      </c>
      <c r="B1983" s="242" t="s">
        <v>11100</v>
      </c>
      <c r="C1983" s="242" t="s">
        <v>337</v>
      </c>
      <c r="D1983" s="244">
        <v>72.150000000000006</v>
      </c>
    </row>
    <row r="1984" spans="1:4" x14ac:dyDescent="0.25">
      <c r="A1984" s="243">
        <v>92490</v>
      </c>
      <c r="B1984" s="242" t="s">
        <v>11101</v>
      </c>
      <c r="C1984" s="242" t="s">
        <v>337</v>
      </c>
      <c r="D1984" s="244">
        <v>39.840000000000003</v>
      </c>
    </row>
    <row r="1985" spans="1:4" x14ac:dyDescent="0.25">
      <c r="A1985" s="243">
        <v>92492</v>
      </c>
      <c r="B1985" s="242" t="s">
        <v>11102</v>
      </c>
      <c r="C1985" s="242" t="s">
        <v>337</v>
      </c>
      <c r="D1985" s="244">
        <v>69.709999999999994</v>
      </c>
    </row>
    <row r="1986" spans="1:4" x14ac:dyDescent="0.25">
      <c r="A1986" s="243">
        <v>92494</v>
      </c>
      <c r="B1986" s="242" t="s">
        <v>11103</v>
      </c>
      <c r="C1986" s="242" t="s">
        <v>337</v>
      </c>
      <c r="D1986" s="244">
        <v>37.71</v>
      </c>
    </row>
    <row r="1987" spans="1:4" x14ac:dyDescent="0.25">
      <c r="A1987" s="243">
        <v>92496</v>
      </c>
      <c r="B1987" s="242" t="s">
        <v>11104</v>
      </c>
      <c r="C1987" s="242" t="s">
        <v>337</v>
      </c>
      <c r="D1987" s="244">
        <v>68.06</v>
      </c>
    </row>
    <row r="1988" spans="1:4" x14ac:dyDescent="0.25">
      <c r="A1988" s="243">
        <v>92498</v>
      </c>
      <c r="B1988" s="242" t="s">
        <v>11105</v>
      </c>
      <c r="C1988" s="242" t="s">
        <v>337</v>
      </c>
      <c r="D1988" s="244">
        <v>36.28</v>
      </c>
    </row>
    <row r="1989" spans="1:4" x14ac:dyDescent="0.25">
      <c r="A1989" s="243">
        <v>92500</v>
      </c>
      <c r="B1989" s="242" t="s">
        <v>11106</v>
      </c>
      <c r="C1989" s="242" t="s">
        <v>337</v>
      </c>
      <c r="D1989" s="244">
        <v>67.11</v>
      </c>
    </row>
    <row r="1990" spans="1:4" x14ac:dyDescent="0.25">
      <c r="A1990" s="243">
        <v>92502</v>
      </c>
      <c r="B1990" s="242" t="s">
        <v>11107</v>
      </c>
      <c r="C1990" s="242" t="s">
        <v>337</v>
      </c>
      <c r="D1990" s="244">
        <v>35.479999999999997</v>
      </c>
    </row>
    <row r="1991" spans="1:4" x14ac:dyDescent="0.25">
      <c r="A1991" s="243">
        <v>92504</v>
      </c>
      <c r="B1991" s="242" t="s">
        <v>11108</v>
      </c>
      <c r="C1991" s="242" t="s">
        <v>337</v>
      </c>
      <c r="D1991" s="244">
        <v>40</v>
      </c>
    </row>
    <row r="1992" spans="1:4" x14ac:dyDescent="0.25">
      <c r="A1992" s="243">
        <v>92506</v>
      </c>
      <c r="B1992" s="242" t="s">
        <v>11109</v>
      </c>
      <c r="C1992" s="242" t="s">
        <v>337</v>
      </c>
      <c r="D1992" s="244">
        <v>34.11</v>
      </c>
    </row>
    <row r="1993" spans="1:4" x14ac:dyDescent="0.25">
      <c r="A1993" s="243">
        <v>92508</v>
      </c>
      <c r="B1993" s="242" t="s">
        <v>11110</v>
      </c>
      <c r="C1993" s="242" t="s">
        <v>337</v>
      </c>
      <c r="D1993" s="244">
        <v>74.52</v>
      </c>
    </row>
    <row r="1994" spans="1:4" x14ac:dyDescent="0.25">
      <c r="A1994" s="243">
        <v>92510</v>
      </c>
      <c r="B1994" s="242" t="s">
        <v>11111</v>
      </c>
      <c r="C1994" s="242" t="s">
        <v>337</v>
      </c>
      <c r="D1994" s="244">
        <v>39.03</v>
      </c>
    </row>
    <row r="1995" spans="1:4" x14ac:dyDescent="0.25">
      <c r="A1995" s="243">
        <v>92512</v>
      </c>
      <c r="B1995" s="242" t="s">
        <v>11112</v>
      </c>
      <c r="C1995" s="242" t="s">
        <v>337</v>
      </c>
      <c r="D1995" s="244">
        <v>60.77</v>
      </c>
    </row>
    <row r="1996" spans="1:4" x14ac:dyDescent="0.25">
      <c r="A1996" s="243">
        <v>92514</v>
      </c>
      <c r="B1996" s="242" t="s">
        <v>11113</v>
      </c>
      <c r="C1996" s="242" t="s">
        <v>337</v>
      </c>
      <c r="D1996" s="244">
        <v>27.6</v>
      </c>
    </row>
    <row r="1997" spans="1:4" x14ac:dyDescent="0.25">
      <c r="A1997" s="243">
        <v>92515</v>
      </c>
      <c r="B1997" s="242" t="s">
        <v>11114</v>
      </c>
      <c r="C1997" s="242" t="s">
        <v>337</v>
      </c>
      <c r="D1997" s="244">
        <v>55.01</v>
      </c>
    </row>
    <row r="1998" spans="1:4" x14ac:dyDescent="0.25">
      <c r="A1998" s="243">
        <v>92518</v>
      </c>
      <c r="B1998" s="242" t="s">
        <v>11115</v>
      </c>
      <c r="C1998" s="242" t="s">
        <v>337</v>
      </c>
      <c r="D1998" s="244">
        <v>22.87</v>
      </c>
    </row>
    <row r="1999" spans="1:4" x14ac:dyDescent="0.25">
      <c r="A1999" s="243">
        <v>92520</v>
      </c>
      <c r="B1999" s="242" t="s">
        <v>11116</v>
      </c>
      <c r="C1999" s="242" t="s">
        <v>337</v>
      </c>
      <c r="D1999" s="244">
        <v>52.06</v>
      </c>
    </row>
    <row r="2000" spans="1:4" x14ac:dyDescent="0.25">
      <c r="A2000" s="243">
        <v>92522</v>
      </c>
      <c r="B2000" s="242" t="s">
        <v>11117</v>
      </c>
      <c r="C2000" s="242" t="s">
        <v>337</v>
      </c>
      <c r="D2000" s="244">
        <v>20.420000000000002</v>
      </c>
    </row>
    <row r="2001" spans="1:4" x14ac:dyDescent="0.25">
      <c r="A2001" s="243">
        <v>92524</v>
      </c>
      <c r="B2001" s="242" t="s">
        <v>11118</v>
      </c>
      <c r="C2001" s="242" t="s">
        <v>337</v>
      </c>
      <c r="D2001" s="244">
        <v>50.75</v>
      </c>
    </row>
    <row r="2002" spans="1:4" x14ac:dyDescent="0.25">
      <c r="A2002" s="243">
        <v>92526</v>
      </c>
      <c r="B2002" s="242" t="s">
        <v>11119</v>
      </c>
      <c r="C2002" s="242" t="s">
        <v>337</v>
      </c>
      <c r="D2002" s="244">
        <v>19.41</v>
      </c>
    </row>
    <row r="2003" spans="1:4" x14ac:dyDescent="0.25">
      <c r="A2003" s="243">
        <v>92528</v>
      </c>
      <c r="B2003" s="242" t="s">
        <v>11120</v>
      </c>
      <c r="C2003" s="242" t="s">
        <v>337</v>
      </c>
      <c r="D2003" s="244">
        <v>49.63</v>
      </c>
    </row>
    <row r="2004" spans="1:4" x14ac:dyDescent="0.25">
      <c r="A2004" s="243">
        <v>92530</v>
      </c>
      <c r="B2004" s="242" t="s">
        <v>11121</v>
      </c>
      <c r="C2004" s="242" t="s">
        <v>337</v>
      </c>
      <c r="D2004" s="244">
        <v>18.48</v>
      </c>
    </row>
    <row r="2005" spans="1:4" x14ac:dyDescent="0.25">
      <c r="A2005" s="243">
        <v>92532</v>
      </c>
      <c r="B2005" s="242" t="s">
        <v>11122</v>
      </c>
      <c r="C2005" s="242" t="s">
        <v>337</v>
      </c>
      <c r="D2005" s="244">
        <v>48.76</v>
      </c>
    </row>
    <row r="2006" spans="1:4" x14ac:dyDescent="0.25">
      <c r="A2006" s="243">
        <v>92534</v>
      </c>
      <c r="B2006" s="242" t="s">
        <v>11123</v>
      </c>
      <c r="C2006" s="242" t="s">
        <v>337</v>
      </c>
      <c r="D2006" s="244">
        <v>17.8</v>
      </c>
    </row>
    <row r="2007" spans="1:4" x14ac:dyDescent="0.25">
      <c r="A2007" s="243">
        <v>92536</v>
      </c>
      <c r="B2007" s="242" t="s">
        <v>11124</v>
      </c>
      <c r="C2007" s="242" t="s">
        <v>337</v>
      </c>
      <c r="D2007" s="244">
        <v>47.21</v>
      </c>
    </row>
    <row r="2008" spans="1:4" x14ac:dyDescent="0.25">
      <c r="A2008" s="243">
        <v>92538</v>
      </c>
      <c r="B2008" s="242" t="s">
        <v>11125</v>
      </c>
      <c r="C2008" s="242" t="s">
        <v>337</v>
      </c>
      <c r="D2008" s="244">
        <v>16.41</v>
      </c>
    </row>
    <row r="2009" spans="1:4" x14ac:dyDescent="0.25">
      <c r="A2009" s="243">
        <v>96252</v>
      </c>
      <c r="B2009" s="242" t="s">
        <v>1419</v>
      </c>
      <c r="C2009" s="242" t="s">
        <v>337</v>
      </c>
      <c r="D2009" s="244">
        <v>172.75</v>
      </c>
    </row>
    <row r="2010" spans="1:4" x14ac:dyDescent="0.25">
      <c r="A2010" s="243">
        <v>96257</v>
      </c>
      <c r="B2010" s="242" t="s">
        <v>1420</v>
      </c>
      <c r="C2010" s="242" t="s">
        <v>337</v>
      </c>
      <c r="D2010" s="244">
        <v>138.44</v>
      </c>
    </row>
    <row r="2011" spans="1:4" x14ac:dyDescent="0.25">
      <c r="A2011" s="243">
        <v>96258</v>
      </c>
      <c r="B2011" s="242" t="s">
        <v>1421</v>
      </c>
      <c r="C2011" s="242" t="s">
        <v>337</v>
      </c>
      <c r="D2011" s="244">
        <v>130.05000000000001</v>
      </c>
    </row>
    <row r="2012" spans="1:4" x14ac:dyDescent="0.25">
      <c r="A2012" s="243">
        <v>96259</v>
      </c>
      <c r="B2012" s="242" t="s">
        <v>1422</v>
      </c>
      <c r="C2012" s="242" t="s">
        <v>337</v>
      </c>
      <c r="D2012" s="244">
        <v>153.54</v>
      </c>
    </row>
    <row r="2013" spans="1:4" x14ac:dyDescent="0.25">
      <c r="A2013" s="243">
        <v>96529</v>
      </c>
      <c r="B2013" s="242" t="s">
        <v>1423</v>
      </c>
      <c r="C2013" s="242" t="s">
        <v>337</v>
      </c>
      <c r="D2013" s="244">
        <v>214.13</v>
      </c>
    </row>
    <row r="2014" spans="1:4" x14ac:dyDescent="0.25">
      <c r="A2014" s="243">
        <v>96530</v>
      </c>
      <c r="B2014" s="242" t="s">
        <v>1424</v>
      </c>
      <c r="C2014" s="242" t="s">
        <v>337</v>
      </c>
      <c r="D2014" s="244">
        <v>109.51</v>
      </c>
    </row>
    <row r="2015" spans="1:4" x14ac:dyDescent="0.25">
      <c r="A2015" s="243">
        <v>96531</v>
      </c>
      <c r="B2015" s="242" t="s">
        <v>1425</v>
      </c>
      <c r="C2015" s="242" t="s">
        <v>337</v>
      </c>
      <c r="D2015" s="244">
        <v>78.41</v>
      </c>
    </row>
    <row r="2016" spans="1:4" x14ac:dyDescent="0.25">
      <c r="A2016" s="243">
        <v>96532</v>
      </c>
      <c r="B2016" s="242" t="s">
        <v>1426</v>
      </c>
      <c r="C2016" s="242" t="s">
        <v>337</v>
      </c>
      <c r="D2016" s="244">
        <v>136.44</v>
      </c>
    </row>
    <row r="2017" spans="1:4" x14ac:dyDescent="0.25">
      <c r="A2017" s="243">
        <v>96533</v>
      </c>
      <c r="B2017" s="242" t="s">
        <v>1427</v>
      </c>
      <c r="C2017" s="242" t="s">
        <v>337</v>
      </c>
      <c r="D2017" s="244">
        <v>68.62</v>
      </c>
    </row>
    <row r="2018" spans="1:4" x14ac:dyDescent="0.25">
      <c r="A2018" s="243">
        <v>96534</v>
      </c>
      <c r="B2018" s="242" t="s">
        <v>1428</v>
      </c>
      <c r="C2018" s="242" t="s">
        <v>337</v>
      </c>
      <c r="D2018" s="244">
        <v>55.52</v>
      </c>
    </row>
    <row r="2019" spans="1:4" x14ac:dyDescent="0.25">
      <c r="A2019" s="243">
        <v>96535</v>
      </c>
      <c r="B2019" s="242" t="s">
        <v>1429</v>
      </c>
      <c r="C2019" s="242" t="s">
        <v>337</v>
      </c>
      <c r="D2019" s="244">
        <v>95.98</v>
      </c>
    </row>
    <row r="2020" spans="1:4" x14ac:dyDescent="0.25">
      <c r="A2020" s="243">
        <v>96536</v>
      </c>
      <c r="B2020" s="242" t="s">
        <v>1430</v>
      </c>
      <c r="C2020" s="242" t="s">
        <v>337</v>
      </c>
      <c r="D2020" s="244">
        <v>47.36</v>
      </c>
    </row>
    <row r="2021" spans="1:4" x14ac:dyDescent="0.25">
      <c r="A2021" s="243">
        <v>96537</v>
      </c>
      <c r="B2021" s="242" t="s">
        <v>1431</v>
      </c>
      <c r="C2021" s="242" t="s">
        <v>337</v>
      </c>
      <c r="D2021" s="244">
        <v>130.05000000000001</v>
      </c>
    </row>
    <row r="2022" spans="1:4" x14ac:dyDescent="0.25">
      <c r="A2022" s="243">
        <v>96538</v>
      </c>
      <c r="B2022" s="242" t="s">
        <v>1432</v>
      </c>
      <c r="C2022" s="242" t="s">
        <v>337</v>
      </c>
      <c r="D2022" s="244">
        <v>195.13</v>
      </c>
    </row>
    <row r="2023" spans="1:4" x14ac:dyDescent="0.25">
      <c r="A2023" s="243">
        <v>96539</v>
      </c>
      <c r="B2023" s="242" t="s">
        <v>1433</v>
      </c>
      <c r="C2023" s="242" t="s">
        <v>337</v>
      </c>
      <c r="D2023" s="244">
        <v>88.5</v>
      </c>
    </row>
    <row r="2024" spans="1:4" x14ac:dyDescent="0.25">
      <c r="A2024" s="243">
        <v>96540</v>
      </c>
      <c r="B2024" s="242" t="s">
        <v>1434</v>
      </c>
      <c r="C2024" s="242" t="s">
        <v>337</v>
      </c>
      <c r="D2024" s="244">
        <v>89.46</v>
      </c>
    </row>
    <row r="2025" spans="1:4" x14ac:dyDescent="0.25">
      <c r="A2025" s="243">
        <v>96541</v>
      </c>
      <c r="B2025" s="242" t="s">
        <v>1435</v>
      </c>
      <c r="C2025" s="242" t="s">
        <v>337</v>
      </c>
      <c r="D2025" s="244">
        <v>134.43</v>
      </c>
    </row>
    <row r="2026" spans="1:4" x14ac:dyDescent="0.25">
      <c r="A2026" s="243">
        <v>96542</v>
      </c>
      <c r="B2026" s="242" t="s">
        <v>1436</v>
      </c>
      <c r="C2026" s="242" t="s">
        <v>337</v>
      </c>
      <c r="D2026" s="244">
        <v>64.36</v>
      </c>
    </row>
    <row r="2027" spans="1:4" x14ac:dyDescent="0.25">
      <c r="A2027" s="243">
        <v>96543</v>
      </c>
      <c r="B2027" s="242" t="s">
        <v>1437</v>
      </c>
      <c r="C2027" s="242" t="s">
        <v>322</v>
      </c>
      <c r="D2027" s="244">
        <v>19.510000000000002</v>
      </c>
    </row>
    <row r="2028" spans="1:4" x14ac:dyDescent="0.25">
      <c r="A2028" s="243">
        <v>97747</v>
      </c>
      <c r="B2028" s="242" t="s">
        <v>1438</v>
      </c>
      <c r="C2028" s="242" t="s">
        <v>337</v>
      </c>
      <c r="D2028" s="244">
        <v>143.15</v>
      </c>
    </row>
    <row r="2029" spans="1:4" x14ac:dyDescent="0.25">
      <c r="A2029" s="243">
        <v>101791</v>
      </c>
      <c r="B2029" s="242" t="s">
        <v>11126</v>
      </c>
      <c r="C2029" s="242" t="s">
        <v>187</v>
      </c>
      <c r="D2029" s="244">
        <v>24.43</v>
      </c>
    </row>
    <row r="2030" spans="1:4" x14ac:dyDescent="0.25">
      <c r="A2030" s="243">
        <v>101792</v>
      </c>
      <c r="B2030" s="242" t="s">
        <v>11127</v>
      </c>
      <c r="C2030" s="242" t="s">
        <v>1256</v>
      </c>
      <c r="D2030" s="244">
        <v>12.16</v>
      </c>
    </row>
    <row r="2031" spans="1:4" x14ac:dyDescent="0.25">
      <c r="A2031" s="243">
        <v>101793</v>
      </c>
      <c r="B2031" s="242" t="s">
        <v>11128</v>
      </c>
      <c r="C2031" s="242" t="s">
        <v>1256</v>
      </c>
      <c r="D2031" s="244">
        <v>20.260000000000002</v>
      </c>
    </row>
    <row r="2032" spans="1:4" x14ac:dyDescent="0.25">
      <c r="A2032" s="243">
        <v>101969</v>
      </c>
      <c r="B2032" s="242" t="s">
        <v>11129</v>
      </c>
      <c r="C2032" s="242" t="s">
        <v>337</v>
      </c>
      <c r="D2032" s="244">
        <v>127.67</v>
      </c>
    </row>
    <row r="2033" spans="1:4" x14ac:dyDescent="0.25">
      <c r="A2033" s="243">
        <v>101971</v>
      </c>
      <c r="B2033" s="242" t="s">
        <v>11130</v>
      </c>
      <c r="C2033" s="242" t="s">
        <v>337</v>
      </c>
      <c r="D2033" s="244">
        <v>115.03</v>
      </c>
    </row>
    <row r="2034" spans="1:4" x14ac:dyDescent="0.25">
      <c r="A2034" s="243">
        <v>101973</v>
      </c>
      <c r="B2034" s="242" t="s">
        <v>11131</v>
      </c>
      <c r="C2034" s="242" t="s">
        <v>337</v>
      </c>
      <c r="D2034" s="244">
        <v>109.64</v>
      </c>
    </row>
    <row r="2035" spans="1:4" x14ac:dyDescent="0.25">
      <c r="A2035" s="243">
        <v>101974</v>
      </c>
      <c r="B2035" s="242" t="s">
        <v>11132</v>
      </c>
      <c r="C2035" s="242" t="s">
        <v>337</v>
      </c>
      <c r="D2035" s="244">
        <v>301.89</v>
      </c>
    </row>
    <row r="2036" spans="1:4" x14ac:dyDescent="0.25">
      <c r="A2036" s="243">
        <v>101975</v>
      </c>
      <c r="B2036" s="242" t="s">
        <v>11133</v>
      </c>
      <c r="C2036" s="242" t="s">
        <v>337</v>
      </c>
      <c r="D2036" s="244">
        <v>256.22000000000003</v>
      </c>
    </row>
    <row r="2037" spans="1:4" x14ac:dyDescent="0.25">
      <c r="A2037" s="243">
        <v>101977</v>
      </c>
      <c r="B2037" s="242" t="s">
        <v>11134</v>
      </c>
      <c r="C2037" s="242" t="s">
        <v>337</v>
      </c>
      <c r="D2037" s="244">
        <v>206.21</v>
      </c>
    </row>
    <row r="2038" spans="1:4" x14ac:dyDescent="0.25">
      <c r="A2038" s="243">
        <v>101980</v>
      </c>
      <c r="B2038" s="242" t="s">
        <v>11135</v>
      </c>
      <c r="C2038" s="242" t="s">
        <v>337</v>
      </c>
      <c r="D2038" s="244">
        <v>188.24</v>
      </c>
    </row>
    <row r="2039" spans="1:4" x14ac:dyDescent="0.25">
      <c r="A2039" s="243">
        <v>101981</v>
      </c>
      <c r="B2039" s="242" t="s">
        <v>11136</v>
      </c>
      <c r="C2039" s="242" t="s">
        <v>337</v>
      </c>
      <c r="D2039" s="244">
        <v>149.18</v>
      </c>
    </row>
    <row r="2040" spans="1:4" x14ac:dyDescent="0.25">
      <c r="A2040" s="243">
        <v>101982</v>
      </c>
      <c r="B2040" s="242" t="s">
        <v>11137</v>
      </c>
      <c r="C2040" s="242" t="s">
        <v>337</v>
      </c>
      <c r="D2040" s="244">
        <v>131.63999999999999</v>
      </c>
    </row>
    <row r="2041" spans="1:4" x14ac:dyDescent="0.25">
      <c r="A2041" s="243">
        <v>101983</v>
      </c>
      <c r="B2041" s="242" t="s">
        <v>11138</v>
      </c>
      <c r="C2041" s="242" t="s">
        <v>337</v>
      </c>
      <c r="D2041" s="244">
        <v>120.6</v>
      </c>
    </row>
    <row r="2042" spans="1:4" x14ac:dyDescent="0.25">
      <c r="A2042" s="243">
        <v>101985</v>
      </c>
      <c r="B2042" s="242" t="s">
        <v>11139</v>
      </c>
      <c r="C2042" s="242" t="s">
        <v>337</v>
      </c>
      <c r="D2042" s="244">
        <v>121.52</v>
      </c>
    </row>
    <row r="2043" spans="1:4" x14ac:dyDescent="0.25">
      <c r="A2043" s="243">
        <v>101986</v>
      </c>
      <c r="B2043" s="242" t="s">
        <v>11140</v>
      </c>
      <c r="C2043" s="242" t="s">
        <v>337</v>
      </c>
      <c r="D2043" s="244">
        <v>105.45</v>
      </c>
    </row>
    <row r="2044" spans="1:4" x14ac:dyDescent="0.25">
      <c r="A2044" s="243">
        <v>101987</v>
      </c>
      <c r="B2044" s="242" t="s">
        <v>11141</v>
      </c>
      <c r="C2044" s="242" t="s">
        <v>337</v>
      </c>
      <c r="D2044" s="244">
        <v>122.88</v>
      </c>
    </row>
    <row r="2045" spans="1:4" x14ac:dyDescent="0.25">
      <c r="A2045" s="243">
        <v>101988</v>
      </c>
      <c r="B2045" s="242" t="s">
        <v>11142</v>
      </c>
      <c r="C2045" s="242" t="s">
        <v>337</v>
      </c>
      <c r="D2045" s="244">
        <v>133.49</v>
      </c>
    </row>
    <row r="2046" spans="1:4" x14ac:dyDescent="0.25">
      <c r="A2046" s="243">
        <v>101989</v>
      </c>
      <c r="B2046" s="242" t="s">
        <v>11143</v>
      </c>
      <c r="C2046" s="242" t="s">
        <v>337</v>
      </c>
      <c r="D2046" s="244">
        <v>121.01</v>
      </c>
    </row>
    <row r="2047" spans="1:4" x14ac:dyDescent="0.25">
      <c r="A2047" s="243">
        <v>101990</v>
      </c>
      <c r="B2047" s="242" t="s">
        <v>11144</v>
      </c>
      <c r="C2047" s="242" t="s">
        <v>337</v>
      </c>
      <c r="D2047" s="244">
        <v>117.7</v>
      </c>
    </row>
    <row r="2048" spans="1:4" x14ac:dyDescent="0.25">
      <c r="A2048" s="243">
        <v>101991</v>
      </c>
      <c r="B2048" s="242" t="s">
        <v>11145</v>
      </c>
      <c r="C2048" s="242" t="s">
        <v>337</v>
      </c>
      <c r="D2048" s="244">
        <v>122.77</v>
      </c>
    </row>
    <row r="2049" spans="1:4" x14ac:dyDescent="0.25">
      <c r="A2049" s="243">
        <v>101992</v>
      </c>
      <c r="B2049" s="242" t="s">
        <v>11146</v>
      </c>
      <c r="C2049" s="242" t="s">
        <v>337</v>
      </c>
      <c r="D2049" s="244">
        <v>107.41</v>
      </c>
    </row>
    <row r="2050" spans="1:4" x14ac:dyDescent="0.25">
      <c r="A2050" s="243">
        <v>101993</v>
      </c>
      <c r="B2050" s="242" t="s">
        <v>11147</v>
      </c>
      <c r="C2050" s="242" t="s">
        <v>337</v>
      </c>
      <c r="D2050" s="244">
        <v>142.21</v>
      </c>
    </row>
    <row r="2051" spans="1:4" x14ac:dyDescent="0.25">
      <c r="A2051" s="243">
        <v>101994</v>
      </c>
      <c r="B2051" s="242" t="s">
        <v>11148</v>
      </c>
      <c r="C2051" s="242" t="s">
        <v>337</v>
      </c>
      <c r="D2051" s="244">
        <v>140.28</v>
      </c>
    </row>
    <row r="2052" spans="1:4" x14ac:dyDescent="0.25">
      <c r="A2052" s="243">
        <v>101995</v>
      </c>
      <c r="B2052" s="242" t="s">
        <v>11149</v>
      </c>
      <c r="C2052" s="242" t="s">
        <v>337</v>
      </c>
      <c r="D2052" s="244">
        <v>126.27</v>
      </c>
    </row>
    <row r="2053" spans="1:4" x14ac:dyDescent="0.25">
      <c r="A2053" s="243">
        <v>101996</v>
      </c>
      <c r="B2053" s="242" t="s">
        <v>11150</v>
      </c>
      <c r="C2053" s="242" t="s">
        <v>337</v>
      </c>
      <c r="D2053" s="244">
        <v>125.47</v>
      </c>
    </row>
    <row r="2054" spans="1:4" x14ac:dyDescent="0.25">
      <c r="A2054" s="243">
        <v>101997</v>
      </c>
      <c r="B2054" s="242" t="s">
        <v>11151</v>
      </c>
      <c r="C2054" s="242" t="s">
        <v>337</v>
      </c>
      <c r="D2054" s="244">
        <v>121.33</v>
      </c>
    </row>
    <row r="2055" spans="1:4" x14ac:dyDescent="0.25">
      <c r="A2055" s="243">
        <v>101998</v>
      </c>
      <c r="B2055" s="242" t="s">
        <v>11152</v>
      </c>
      <c r="C2055" s="242" t="s">
        <v>337</v>
      </c>
      <c r="D2055" s="244">
        <v>105.62</v>
      </c>
    </row>
    <row r="2056" spans="1:4" x14ac:dyDescent="0.25">
      <c r="A2056" s="243">
        <v>101999</v>
      </c>
      <c r="B2056" s="242" t="s">
        <v>11153</v>
      </c>
      <c r="C2056" s="242" t="s">
        <v>337</v>
      </c>
      <c r="D2056" s="244">
        <v>151.4</v>
      </c>
    </row>
    <row r="2057" spans="1:4" x14ac:dyDescent="0.25">
      <c r="A2057" s="243">
        <v>102000</v>
      </c>
      <c r="B2057" s="242" t="s">
        <v>11154</v>
      </c>
      <c r="C2057" s="242" t="s">
        <v>337</v>
      </c>
      <c r="D2057" s="244">
        <v>289.91000000000003</v>
      </c>
    </row>
    <row r="2058" spans="1:4" x14ac:dyDescent="0.25">
      <c r="A2058" s="243">
        <v>102001</v>
      </c>
      <c r="B2058" s="242" t="s">
        <v>11155</v>
      </c>
      <c r="C2058" s="242" t="s">
        <v>337</v>
      </c>
      <c r="D2058" s="244">
        <v>247.73</v>
      </c>
    </row>
    <row r="2059" spans="1:4" x14ac:dyDescent="0.25">
      <c r="A2059" s="243">
        <v>102002</v>
      </c>
      <c r="B2059" s="242" t="s">
        <v>11156</v>
      </c>
      <c r="C2059" s="242" t="s">
        <v>337</v>
      </c>
      <c r="D2059" s="244">
        <v>196.55</v>
      </c>
    </row>
    <row r="2060" spans="1:4" x14ac:dyDescent="0.25">
      <c r="A2060" s="243">
        <v>102003</v>
      </c>
      <c r="B2060" s="242" t="s">
        <v>11157</v>
      </c>
      <c r="C2060" s="242" t="s">
        <v>337</v>
      </c>
      <c r="D2060" s="244">
        <v>179.37</v>
      </c>
    </row>
    <row r="2061" spans="1:4" x14ac:dyDescent="0.25">
      <c r="A2061" s="243">
        <v>102004</v>
      </c>
      <c r="B2061" s="242" t="s">
        <v>11158</v>
      </c>
      <c r="C2061" s="242" t="s">
        <v>337</v>
      </c>
      <c r="D2061" s="244">
        <v>143.69999999999999</v>
      </c>
    </row>
    <row r="2062" spans="1:4" x14ac:dyDescent="0.25">
      <c r="A2062" s="243">
        <v>102005</v>
      </c>
      <c r="B2062" s="242" t="s">
        <v>11159</v>
      </c>
      <c r="C2062" s="242" t="s">
        <v>337</v>
      </c>
      <c r="D2062" s="244">
        <v>126.83</v>
      </c>
    </row>
    <row r="2063" spans="1:4" x14ac:dyDescent="0.25">
      <c r="A2063" s="243">
        <v>102006</v>
      </c>
      <c r="B2063" s="242" t="s">
        <v>11160</v>
      </c>
      <c r="C2063" s="242" t="s">
        <v>337</v>
      </c>
      <c r="D2063" s="244">
        <v>116.22</v>
      </c>
    </row>
    <row r="2064" spans="1:4" x14ac:dyDescent="0.25">
      <c r="A2064" s="243">
        <v>102007</v>
      </c>
      <c r="B2064" s="242" t="s">
        <v>11161</v>
      </c>
      <c r="C2064" s="242" t="s">
        <v>337</v>
      </c>
      <c r="D2064" s="244">
        <v>295.62</v>
      </c>
    </row>
    <row r="2065" spans="1:4" x14ac:dyDescent="0.25">
      <c r="A2065" s="243">
        <v>102008</v>
      </c>
      <c r="B2065" s="242" t="s">
        <v>11162</v>
      </c>
      <c r="C2065" s="242" t="s">
        <v>337</v>
      </c>
      <c r="D2065" s="244">
        <v>246.96</v>
      </c>
    </row>
    <row r="2066" spans="1:4" x14ac:dyDescent="0.25">
      <c r="A2066" s="243">
        <v>102009</v>
      </c>
      <c r="B2066" s="242" t="s">
        <v>11163</v>
      </c>
      <c r="C2066" s="242" t="s">
        <v>337</v>
      </c>
      <c r="D2066" s="244">
        <v>208.43</v>
      </c>
    </row>
    <row r="2067" spans="1:4" x14ac:dyDescent="0.25">
      <c r="A2067" s="243">
        <v>102010</v>
      </c>
      <c r="B2067" s="242" t="s">
        <v>11164</v>
      </c>
      <c r="C2067" s="242" t="s">
        <v>337</v>
      </c>
      <c r="D2067" s="244">
        <v>188.76</v>
      </c>
    </row>
    <row r="2068" spans="1:4" x14ac:dyDescent="0.25">
      <c r="A2068" s="243">
        <v>102011</v>
      </c>
      <c r="B2068" s="242" t="s">
        <v>11165</v>
      </c>
      <c r="C2068" s="242" t="s">
        <v>337</v>
      </c>
      <c r="D2068" s="244">
        <v>148.54</v>
      </c>
    </row>
    <row r="2069" spans="1:4" x14ac:dyDescent="0.25">
      <c r="A2069" s="243">
        <v>102012</v>
      </c>
      <c r="B2069" s="242" t="s">
        <v>11166</v>
      </c>
      <c r="C2069" s="242" t="s">
        <v>337</v>
      </c>
      <c r="D2069" s="244">
        <v>130.36000000000001</v>
      </c>
    </row>
    <row r="2070" spans="1:4" x14ac:dyDescent="0.25">
      <c r="A2070" s="243">
        <v>102013</v>
      </c>
      <c r="B2070" s="242" t="s">
        <v>11167</v>
      </c>
      <c r="C2070" s="242" t="s">
        <v>337</v>
      </c>
      <c r="D2070" s="244">
        <v>120.25</v>
      </c>
    </row>
    <row r="2071" spans="1:4" x14ac:dyDescent="0.25">
      <c r="A2071" s="243">
        <v>102014</v>
      </c>
      <c r="B2071" s="242" t="s">
        <v>11168</v>
      </c>
      <c r="C2071" s="242" t="s">
        <v>337</v>
      </c>
      <c r="D2071" s="244">
        <v>308.72000000000003</v>
      </c>
    </row>
    <row r="2072" spans="1:4" x14ac:dyDescent="0.25">
      <c r="A2072" s="243">
        <v>102015</v>
      </c>
      <c r="B2072" s="242" t="s">
        <v>11169</v>
      </c>
      <c r="C2072" s="242" t="s">
        <v>337</v>
      </c>
      <c r="D2072" s="244">
        <v>258.12</v>
      </c>
    </row>
    <row r="2073" spans="1:4" x14ac:dyDescent="0.25">
      <c r="A2073" s="243">
        <v>102016</v>
      </c>
      <c r="B2073" s="242" t="s">
        <v>11170</v>
      </c>
      <c r="C2073" s="242" t="s">
        <v>337</v>
      </c>
      <c r="D2073" s="244">
        <v>195.86</v>
      </c>
    </row>
    <row r="2074" spans="1:4" x14ac:dyDescent="0.25">
      <c r="A2074" s="243">
        <v>102017</v>
      </c>
      <c r="B2074" s="242" t="s">
        <v>11171</v>
      </c>
      <c r="C2074" s="242" t="s">
        <v>337</v>
      </c>
      <c r="D2074" s="244">
        <v>177.39</v>
      </c>
    </row>
    <row r="2075" spans="1:4" x14ac:dyDescent="0.25">
      <c r="A2075" s="243">
        <v>102036</v>
      </c>
      <c r="B2075" s="242" t="s">
        <v>11172</v>
      </c>
      <c r="C2075" s="242" t="s">
        <v>337</v>
      </c>
      <c r="D2075" s="244">
        <v>141.37</v>
      </c>
    </row>
    <row r="2076" spans="1:4" x14ac:dyDescent="0.25">
      <c r="A2076" s="243">
        <v>102037</v>
      </c>
      <c r="B2076" s="242" t="s">
        <v>11173</v>
      </c>
      <c r="C2076" s="242" t="s">
        <v>337</v>
      </c>
      <c r="D2076" s="244">
        <v>124.36</v>
      </c>
    </row>
    <row r="2077" spans="1:4" x14ac:dyDescent="0.25">
      <c r="A2077" s="243">
        <v>102038</v>
      </c>
      <c r="B2077" s="242" t="s">
        <v>11174</v>
      </c>
      <c r="C2077" s="242" t="s">
        <v>337</v>
      </c>
      <c r="D2077" s="244">
        <v>114.9</v>
      </c>
    </row>
    <row r="2078" spans="1:4" x14ac:dyDescent="0.25">
      <c r="A2078" s="243">
        <v>102039</v>
      </c>
      <c r="B2078" s="242" t="s">
        <v>11175</v>
      </c>
      <c r="C2078" s="242" t="s">
        <v>337</v>
      </c>
      <c r="D2078" s="244">
        <v>303.74</v>
      </c>
    </row>
    <row r="2079" spans="1:4" x14ac:dyDescent="0.25">
      <c r="A2079" s="243">
        <v>102040</v>
      </c>
      <c r="B2079" s="242" t="s">
        <v>11176</v>
      </c>
      <c r="C2079" s="242" t="s">
        <v>337</v>
      </c>
      <c r="D2079" s="244">
        <v>252.96</v>
      </c>
    </row>
    <row r="2080" spans="1:4" x14ac:dyDescent="0.25">
      <c r="A2080" s="243">
        <v>102041</v>
      </c>
      <c r="B2080" s="242" t="s">
        <v>11177</v>
      </c>
      <c r="C2080" s="242" t="s">
        <v>337</v>
      </c>
      <c r="D2080" s="244">
        <v>209.81</v>
      </c>
    </row>
    <row r="2081" spans="1:4" x14ac:dyDescent="0.25">
      <c r="A2081" s="243">
        <v>102042</v>
      </c>
      <c r="B2081" s="242" t="s">
        <v>11178</v>
      </c>
      <c r="C2081" s="242" t="s">
        <v>337</v>
      </c>
      <c r="D2081" s="244">
        <v>188.35</v>
      </c>
    </row>
    <row r="2082" spans="1:4" x14ac:dyDescent="0.25">
      <c r="A2082" s="243">
        <v>102043</v>
      </c>
      <c r="B2082" s="242" t="s">
        <v>11179</v>
      </c>
      <c r="C2082" s="242" t="s">
        <v>337</v>
      </c>
      <c r="D2082" s="244">
        <v>148.19999999999999</v>
      </c>
    </row>
    <row r="2083" spans="1:4" x14ac:dyDescent="0.25">
      <c r="A2083" s="243">
        <v>102044</v>
      </c>
      <c r="B2083" s="242" t="s">
        <v>11180</v>
      </c>
      <c r="C2083" s="242" t="s">
        <v>337</v>
      </c>
      <c r="D2083" s="244">
        <v>130.66999999999999</v>
      </c>
    </row>
    <row r="2084" spans="1:4" x14ac:dyDescent="0.25">
      <c r="A2084" s="243">
        <v>102045</v>
      </c>
      <c r="B2084" s="242" t="s">
        <v>11181</v>
      </c>
      <c r="C2084" s="242" t="s">
        <v>337</v>
      </c>
      <c r="D2084" s="244">
        <v>120.16</v>
      </c>
    </row>
    <row r="2085" spans="1:4" x14ac:dyDescent="0.25">
      <c r="A2085" s="243">
        <v>102046</v>
      </c>
      <c r="B2085" s="242" t="s">
        <v>11182</v>
      </c>
      <c r="C2085" s="242" t="s">
        <v>337</v>
      </c>
      <c r="D2085" s="244">
        <v>309.04000000000002</v>
      </c>
    </row>
    <row r="2086" spans="1:4" x14ac:dyDescent="0.25">
      <c r="A2086" s="243">
        <v>102047</v>
      </c>
      <c r="B2086" s="242" t="s">
        <v>11183</v>
      </c>
      <c r="C2086" s="242" t="s">
        <v>337</v>
      </c>
      <c r="D2086" s="244">
        <v>261.95</v>
      </c>
    </row>
    <row r="2087" spans="1:4" x14ac:dyDescent="0.25">
      <c r="A2087" s="243">
        <v>102048</v>
      </c>
      <c r="B2087" s="242" t="s">
        <v>11184</v>
      </c>
      <c r="C2087" s="242" t="s">
        <v>337</v>
      </c>
      <c r="D2087" s="244">
        <v>191.5</v>
      </c>
    </row>
    <row r="2088" spans="1:4" x14ac:dyDescent="0.25">
      <c r="A2088" s="243">
        <v>102049</v>
      </c>
      <c r="B2088" s="242" t="s">
        <v>11185</v>
      </c>
      <c r="C2088" s="242" t="s">
        <v>337</v>
      </c>
      <c r="D2088" s="244">
        <v>171.18</v>
      </c>
    </row>
    <row r="2089" spans="1:4" x14ac:dyDescent="0.25">
      <c r="A2089" s="243">
        <v>102050</v>
      </c>
      <c r="B2089" s="242" t="s">
        <v>11186</v>
      </c>
      <c r="C2089" s="242" t="s">
        <v>337</v>
      </c>
      <c r="D2089" s="244">
        <v>136.88</v>
      </c>
    </row>
    <row r="2090" spans="1:4" x14ac:dyDescent="0.25">
      <c r="A2090" s="243">
        <v>102051</v>
      </c>
      <c r="B2090" s="242" t="s">
        <v>11187</v>
      </c>
      <c r="C2090" s="242" t="s">
        <v>337</v>
      </c>
      <c r="D2090" s="244">
        <v>120.03</v>
      </c>
    </row>
    <row r="2091" spans="1:4" x14ac:dyDescent="0.25">
      <c r="A2091" s="243">
        <v>102052</v>
      </c>
      <c r="B2091" s="242" t="s">
        <v>11188</v>
      </c>
      <c r="C2091" s="242" t="s">
        <v>337</v>
      </c>
      <c r="D2091" s="244">
        <v>110.65</v>
      </c>
    </row>
    <row r="2092" spans="1:4" x14ac:dyDescent="0.25">
      <c r="A2092" s="243">
        <v>102059</v>
      </c>
      <c r="B2092" s="242" t="s">
        <v>11189</v>
      </c>
      <c r="C2092" s="242" t="s">
        <v>337</v>
      </c>
      <c r="D2092" s="244">
        <v>287.39</v>
      </c>
    </row>
    <row r="2093" spans="1:4" x14ac:dyDescent="0.25">
      <c r="A2093" s="243">
        <v>102060</v>
      </c>
      <c r="B2093" s="242" t="s">
        <v>11190</v>
      </c>
      <c r="C2093" s="242" t="s">
        <v>337</v>
      </c>
      <c r="D2093" s="244">
        <v>241.52</v>
      </c>
    </row>
    <row r="2094" spans="1:4" x14ac:dyDescent="0.25">
      <c r="A2094" s="243">
        <v>102061</v>
      </c>
      <c r="B2094" s="242" t="s">
        <v>11191</v>
      </c>
      <c r="C2094" s="242" t="s">
        <v>337</v>
      </c>
      <c r="D2094" s="244">
        <v>194.8</v>
      </c>
    </row>
    <row r="2095" spans="1:4" x14ac:dyDescent="0.25">
      <c r="A2095" s="243">
        <v>102062</v>
      </c>
      <c r="B2095" s="242" t="s">
        <v>11192</v>
      </c>
      <c r="C2095" s="242" t="s">
        <v>337</v>
      </c>
      <c r="D2095" s="244">
        <v>178.49</v>
      </c>
    </row>
    <row r="2096" spans="1:4" x14ac:dyDescent="0.25">
      <c r="A2096" s="243">
        <v>102063</v>
      </c>
      <c r="B2096" s="242" t="s">
        <v>11193</v>
      </c>
      <c r="C2096" s="242" t="s">
        <v>337</v>
      </c>
      <c r="D2096" s="244">
        <v>139.38</v>
      </c>
    </row>
    <row r="2097" spans="1:4" x14ac:dyDescent="0.25">
      <c r="A2097" s="243">
        <v>102064</v>
      </c>
      <c r="B2097" s="242" t="s">
        <v>11194</v>
      </c>
      <c r="C2097" s="242" t="s">
        <v>337</v>
      </c>
      <c r="D2097" s="244">
        <v>121.57</v>
      </c>
    </row>
    <row r="2098" spans="1:4" x14ac:dyDescent="0.25">
      <c r="A2098" s="243">
        <v>102065</v>
      </c>
      <c r="B2098" s="242" t="s">
        <v>11195</v>
      </c>
      <c r="C2098" s="242" t="s">
        <v>337</v>
      </c>
      <c r="D2098" s="244">
        <v>111.69</v>
      </c>
    </row>
    <row r="2099" spans="1:4" x14ac:dyDescent="0.25">
      <c r="A2099" s="243">
        <v>102066</v>
      </c>
      <c r="B2099" s="242" t="s">
        <v>11196</v>
      </c>
      <c r="C2099" s="242" t="s">
        <v>337</v>
      </c>
      <c r="D2099" s="244">
        <v>281.94</v>
      </c>
    </row>
    <row r="2100" spans="1:4" x14ac:dyDescent="0.25">
      <c r="A2100" s="243">
        <v>102067</v>
      </c>
      <c r="B2100" s="242" t="s">
        <v>11197</v>
      </c>
      <c r="C2100" s="242" t="s">
        <v>337</v>
      </c>
      <c r="D2100" s="244">
        <v>240.05</v>
      </c>
    </row>
    <row r="2101" spans="1:4" x14ac:dyDescent="0.25">
      <c r="A2101" s="243">
        <v>102068</v>
      </c>
      <c r="B2101" s="242" t="s">
        <v>11198</v>
      </c>
      <c r="C2101" s="242" t="s">
        <v>337</v>
      </c>
      <c r="D2101" s="244">
        <v>175.37</v>
      </c>
    </row>
    <row r="2102" spans="1:4" x14ac:dyDescent="0.25">
      <c r="A2102" s="243">
        <v>102069</v>
      </c>
      <c r="B2102" s="242" t="s">
        <v>11199</v>
      </c>
      <c r="C2102" s="242" t="s">
        <v>337</v>
      </c>
      <c r="D2102" s="244">
        <v>160.30000000000001</v>
      </c>
    </row>
    <row r="2103" spans="1:4" x14ac:dyDescent="0.25">
      <c r="A2103" s="243">
        <v>102070</v>
      </c>
      <c r="B2103" s="242" t="s">
        <v>11200</v>
      </c>
      <c r="C2103" s="242" t="s">
        <v>337</v>
      </c>
      <c r="D2103" s="244">
        <v>127.38</v>
      </c>
    </row>
    <row r="2104" spans="1:4" x14ac:dyDescent="0.25">
      <c r="A2104" s="243">
        <v>102071</v>
      </c>
      <c r="B2104" s="242" t="s">
        <v>11201</v>
      </c>
      <c r="C2104" s="242" t="s">
        <v>337</v>
      </c>
      <c r="D2104" s="244">
        <v>111.71</v>
      </c>
    </row>
    <row r="2105" spans="1:4" x14ac:dyDescent="0.25">
      <c r="A2105" s="243">
        <v>102072</v>
      </c>
      <c r="B2105" s="242" t="s">
        <v>11202</v>
      </c>
      <c r="C2105" s="242" t="s">
        <v>337</v>
      </c>
      <c r="D2105" s="244">
        <v>110.39</v>
      </c>
    </row>
    <row r="2106" spans="1:4" x14ac:dyDescent="0.25">
      <c r="A2106" s="243">
        <v>102073</v>
      </c>
      <c r="B2106" s="242" t="s">
        <v>11203</v>
      </c>
      <c r="C2106" s="242" t="s">
        <v>1256</v>
      </c>
      <c r="D2106" s="245">
        <v>3031.43</v>
      </c>
    </row>
    <row r="2107" spans="1:4" x14ac:dyDescent="0.25">
      <c r="A2107" s="243">
        <v>102074</v>
      </c>
      <c r="B2107" s="242" t="s">
        <v>11204</v>
      </c>
      <c r="C2107" s="242" t="s">
        <v>1256</v>
      </c>
      <c r="D2107" s="245">
        <v>3904.44</v>
      </c>
    </row>
    <row r="2108" spans="1:4" x14ac:dyDescent="0.25">
      <c r="A2108" s="243">
        <v>102075</v>
      </c>
      <c r="B2108" s="242" t="s">
        <v>11205</v>
      </c>
      <c r="C2108" s="242" t="s">
        <v>1256</v>
      </c>
      <c r="D2108" s="245">
        <v>4189.6899999999996</v>
      </c>
    </row>
    <row r="2109" spans="1:4" x14ac:dyDescent="0.25">
      <c r="A2109" s="243">
        <v>102076</v>
      </c>
      <c r="B2109" s="242" t="s">
        <v>11206</v>
      </c>
      <c r="C2109" s="242" t="s">
        <v>1256</v>
      </c>
      <c r="D2109" s="245">
        <v>4277.9399999999996</v>
      </c>
    </row>
    <row r="2110" spans="1:4" x14ac:dyDescent="0.25">
      <c r="A2110" s="243">
        <v>102077</v>
      </c>
      <c r="B2110" s="242" t="s">
        <v>11207</v>
      </c>
      <c r="C2110" s="242" t="s">
        <v>1256</v>
      </c>
      <c r="D2110" s="245">
        <v>4497.9799999999996</v>
      </c>
    </row>
    <row r="2111" spans="1:4" x14ac:dyDescent="0.25">
      <c r="A2111" s="243">
        <v>102078</v>
      </c>
      <c r="B2111" s="242" t="s">
        <v>11208</v>
      </c>
      <c r="C2111" s="242" t="s">
        <v>1256</v>
      </c>
      <c r="D2111" s="245">
        <v>4482.3</v>
      </c>
    </row>
    <row r="2112" spans="1:4" x14ac:dyDescent="0.25">
      <c r="A2112" s="243">
        <v>102079</v>
      </c>
      <c r="B2112" s="242" t="s">
        <v>11209</v>
      </c>
      <c r="C2112" s="242" t="s">
        <v>1256</v>
      </c>
      <c r="D2112" s="245">
        <v>4443.28</v>
      </c>
    </row>
    <row r="2113" spans="1:4" x14ac:dyDescent="0.25">
      <c r="A2113" s="243">
        <v>102080</v>
      </c>
      <c r="B2113" s="242" t="s">
        <v>11210</v>
      </c>
      <c r="C2113" s="242" t="s">
        <v>1256</v>
      </c>
      <c r="D2113" s="245">
        <v>4035.37</v>
      </c>
    </row>
    <row r="2114" spans="1:4" x14ac:dyDescent="0.25">
      <c r="A2114" s="243">
        <v>102086</v>
      </c>
      <c r="B2114" s="242" t="s">
        <v>11211</v>
      </c>
      <c r="C2114" s="242" t="s">
        <v>337</v>
      </c>
      <c r="D2114" s="244">
        <v>135.27000000000001</v>
      </c>
    </row>
    <row r="2115" spans="1:4" x14ac:dyDescent="0.25">
      <c r="A2115" s="243">
        <v>102087</v>
      </c>
      <c r="B2115" s="242" t="s">
        <v>11212</v>
      </c>
      <c r="C2115" s="242" t="s">
        <v>337</v>
      </c>
      <c r="D2115" s="244">
        <v>122.16</v>
      </c>
    </row>
    <row r="2116" spans="1:4" x14ac:dyDescent="0.25">
      <c r="A2116" s="243">
        <v>102088</v>
      </c>
      <c r="B2116" s="242" t="s">
        <v>11213</v>
      </c>
      <c r="C2116" s="242" t="s">
        <v>337</v>
      </c>
      <c r="D2116" s="244">
        <v>117.86</v>
      </c>
    </row>
    <row r="2117" spans="1:4" x14ac:dyDescent="0.25">
      <c r="A2117" s="243">
        <v>102089</v>
      </c>
      <c r="B2117" s="242" t="s">
        <v>11214</v>
      </c>
      <c r="C2117" s="242" t="s">
        <v>337</v>
      </c>
      <c r="D2117" s="244">
        <v>115.89</v>
      </c>
    </row>
    <row r="2118" spans="1:4" x14ac:dyDescent="0.25">
      <c r="A2118" s="243">
        <v>102090</v>
      </c>
      <c r="B2118" s="242" t="s">
        <v>11215</v>
      </c>
      <c r="C2118" s="242" t="s">
        <v>337</v>
      </c>
      <c r="D2118" s="244">
        <v>101.03</v>
      </c>
    </row>
    <row r="2119" spans="1:4" x14ac:dyDescent="0.25">
      <c r="A2119" s="243">
        <v>102091</v>
      </c>
      <c r="B2119" s="242" t="s">
        <v>11216</v>
      </c>
      <c r="C2119" s="242" t="s">
        <v>337</v>
      </c>
      <c r="D2119" s="244">
        <v>130.38</v>
      </c>
    </row>
    <row r="2120" spans="1:4" x14ac:dyDescent="0.25">
      <c r="A2120" s="243">
        <v>89996</v>
      </c>
      <c r="B2120" s="242" t="s">
        <v>1439</v>
      </c>
      <c r="C2120" s="242" t="s">
        <v>322</v>
      </c>
      <c r="D2120" s="244">
        <v>14.42</v>
      </c>
    </row>
    <row r="2121" spans="1:4" x14ac:dyDescent="0.25">
      <c r="A2121" s="243">
        <v>89997</v>
      </c>
      <c r="B2121" s="242" t="s">
        <v>1440</v>
      </c>
      <c r="C2121" s="242" t="s">
        <v>322</v>
      </c>
      <c r="D2121" s="244">
        <v>12.11</v>
      </c>
    </row>
    <row r="2122" spans="1:4" x14ac:dyDescent="0.25">
      <c r="A2122" s="243">
        <v>89998</v>
      </c>
      <c r="B2122" s="242" t="s">
        <v>1441</v>
      </c>
      <c r="C2122" s="242" t="s">
        <v>322</v>
      </c>
      <c r="D2122" s="244">
        <v>14.04</v>
      </c>
    </row>
    <row r="2123" spans="1:4" x14ac:dyDescent="0.25">
      <c r="A2123" s="243">
        <v>89999</v>
      </c>
      <c r="B2123" s="242" t="s">
        <v>1442</v>
      </c>
      <c r="C2123" s="242" t="s">
        <v>322</v>
      </c>
      <c r="D2123" s="244">
        <v>17.649999999999999</v>
      </c>
    </row>
    <row r="2124" spans="1:4" x14ac:dyDescent="0.25">
      <c r="A2124" s="243">
        <v>90000</v>
      </c>
      <c r="B2124" s="242" t="s">
        <v>1443</v>
      </c>
      <c r="C2124" s="242" t="s">
        <v>322</v>
      </c>
      <c r="D2124" s="244">
        <v>15.37</v>
      </c>
    </row>
    <row r="2125" spans="1:4" x14ac:dyDescent="0.25">
      <c r="A2125" s="243">
        <v>91593</v>
      </c>
      <c r="B2125" s="242" t="s">
        <v>5333</v>
      </c>
      <c r="C2125" s="242" t="s">
        <v>322</v>
      </c>
      <c r="D2125" s="244">
        <v>16.36</v>
      </c>
    </row>
    <row r="2126" spans="1:4" x14ac:dyDescent="0.25">
      <c r="A2126" s="243">
        <v>91594</v>
      </c>
      <c r="B2126" s="242" t="s">
        <v>5334</v>
      </c>
      <c r="C2126" s="242" t="s">
        <v>322</v>
      </c>
      <c r="D2126" s="244">
        <v>16.66</v>
      </c>
    </row>
    <row r="2127" spans="1:4" x14ac:dyDescent="0.25">
      <c r="A2127" s="243">
        <v>91595</v>
      </c>
      <c r="B2127" s="242" t="s">
        <v>5335</v>
      </c>
      <c r="C2127" s="242" t="s">
        <v>322</v>
      </c>
      <c r="D2127" s="244">
        <v>17.03</v>
      </c>
    </row>
    <row r="2128" spans="1:4" x14ac:dyDescent="0.25">
      <c r="A2128" s="243">
        <v>91596</v>
      </c>
      <c r="B2128" s="242" t="s">
        <v>5336</v>
      </c>
      <c r="C2128" s="242" t="s">
        <v>322</v>
      </c>
      <c r="D2128" s="244">
        <v>16.579999999999998</v>
      </c>
    </row>
    <row r="2129" spans="1:4" x14ac:dyDescent="0.25">
      <c r="A2129" s="243">
        <v>91597</v>
      </c>
      <c r="B2129" s="242" t="s">
        <v>5337</v>
      </c>
      <c r="C2129" s="242" t="s">
        <v>322</v>
      </c>
      <c r="D2129" s="244">
        <v>11.44</v>
      </c>
    </row>
    <row r="2130" spans="1:4" x14ac:dyDescent="0.25">
      <c r="A2130" s="243">
        <v>91598</v>
      </c>
      <c r="B2130" s="242" t="s">
        <v>5338</v>
      </c>
      <c r="C2130" s="242" t="s">
        <v>322</v>
      </c>
      <c r="D2130" s="244">
        <v>16.03</v>
      </c>
    </row>
    <row r="2131" spans="1:4" x14ac:dyDescent="0.25">
      <c r="A2131" s="243">
        <v>91599</v>
      </c>
      <c r="B2131" s="242" t="s">
        <v>5339</v>
      </c>
      <c r="C2131" s="242" t="s">
        <v>322</v>
      </c>
      <c r="D2131" s="244">
        <v>11.77</v>
      </c>
    </row>
    <row r="2132" spans="1:4" x14ac:dyDescent="0.25">
      <c r="A2132" s="243">
        <v>91600</v>
      </c>
      <c r="B2132" s="242" t="s">
        <v>5340</v>
      </c>
      <c r="C2132" s="242" t="s">
        <v>322</v>
      </c>
      <c r="D2132" s="244">
        <v>18.3</v>
      </c>
    </row>
    <row r="2133" spans="1:4" x14ac:dyDescent="0.25">
      <c r="A2133" s="243">
        <v>91601</v>
      </c>
      <c r="B2133" s="242" t="s">
        <v>5341</v>
      </c>
      <c r="C2133" s="242" t="s">
        <v>322</v>
      </c>
      <c r="D2133" s="244">
        <v>16.78</v>
      </c>
    </row>
    <row r="2134" spans="1:4" x14ac:dyDescent="0.25">
      <c r="A2134" s="243">
        <v>91602</v>
      </c>
      <c r="B2134" s="242" t="s">
        <v>5342</v>
      </c>
      <c r="C2134" s="242" t="s">
        <v>322</v>
      </c>
      <c r="D2134" s="244">
        <v>16.18</v>
      </c>
    </row>
    <row r="2135" spans="1:4" x14ac:dyDescent="0.25">
      <c r="A2135" s="243">
        <v>91603</v>
      </c>
      <c r="B2135" s="242" t="s">
        <v>5343</v>
      </c>
      <c r="C2135" s="242" t="s">
        <v>322</v>
      </c>
      <c r="D2135" s="244">
        <v>15.27</v>
      </c>
    </row>
    <row r="2136" spans="1:4" x14ac:dyDescent="0.25">
      <c r="A2136" s="243">
        <v>92759</v>
      </c>
      <c r="B2136" s="242" t="s">
        <v>1445</v>
      </c>
      <c r="C2136" s="242" t="s">
        <v>322</v>
      </c>
      <c r="D2136" s="244">
        <v>17.53</v>
      </c>
    </row>
    <row r="2137" spans="1:4" x14ac:dyDescent="0.25">
      <c r="A2137" s="243">
        <v>92760</v>
      </c>
      <c r="B2137" s="242" t="s">
        <v>1446</v>
      </c>
      <c r="C2137" s="242" t="s">
        <v>322</v>
      </c>
      <c r="D2137" s="244">
        <v>17.68</v>
      </c>
    </row>
    <row r="2138" spans="1:4" x14ac:dyDescent="0.25">
      <c r="A2138" s="243">
        <v>92761</v>
      </c>
      <c r="B2138" s="242" t="s">
        <v>1447</v>
      </c>
      <c r="C2138" s="242" t="s">
        <v>322</v>
      </c>
      <c r="D2138" s="244">
        <v>17.41</v>
      </c>
    </row>
    <row r="2139" spans="1:4" x14ac:dyDescent="0.25">
      <c r="A2139" s="243">
        <v>92762</v>
      </c>
      <c r="B2139" s="242" t="s">
        <v>1448</v>
      </c>
      <c r="C2139" s="242" t="s">
        <v>322</v>
      </c>
      <c r="D2139" s="244">
        <v>15.95</v>
      </c>
    </row>
    <row r="2140" spans="1:4" x14ac:dyDescent="0.25">
      <c r="A2140" s="243">
        <v>92763</v>
      </c>
      <c r="B2140" s="242" t="s">
        <v>1449</v>
      </c>
      <c r="C2140" s="242" t="s">
        <v>322</v>
      </c>
      <c r="D2140" s="244">
        <v>13.65</v>
      </c>
    </row>
    <row r="2141" spans="1:4" x14ac:dyDescent="0.25">
      <c r="A2141" s="243">
        <v>92764</v>
      </c>
      <c r="B2141" s="242" t="s">
        <v>1450</v>
      </c>
      <c r="C2141" s="242" t="s">
        <v>322</v>
      </c>
      <c r="D2141" s="244">
        <v>13.3</v>
      </c>
    </row>
    <row r="2142" spans="1:4" x14ac:dyDescent="0.25">
      <c r="A2142" s="243">
        <v>92765</v>
      </c>
      <c r="B2142" s="242" t="s">
        <v>1451</v>
      </c>
      <c r="C2142" s="242" t="s">
        <v>322</v>
      </c>
      <c r="D2142" s="244">
        <v>15.32</v>
      </c>
    </row>
    <row r="2143" spans="1:4" x14ac:dyDescent="0.25">
      <c r="A2143" s="243">
        <v>92766</v>
      </c>
      <c r="B2143" s="242" t="s">
        <v>1452</v>
      </c>
      <c r="C2143" s="242" t="s">
        <v>322</v>
      </c>
      <c r="D2143" s="244">
        <v>15.14</v>
      </c>
    </row>
    <row r="2144" spans="1:4" x14ac:dyDescent="0.25">
      <c r="A2144" s="243">
        <v>92767</v>
      </c>
      <c r="B2144" s="242" t="s">
        <v>1453</v>
      </c>
      <c r="C2144" s="242" t="s">
        <v>322</v>
      </c>
      <c r="D2144" s="244">
        <v>17.809999999999999</v>
      </c>
    </row>
    <row r="2145" spans="1:4" x14ac:dyDescent="0.25">
      <c r="A2145" s="243">
        <v>92768</v>
      </c>
      <c r="B2145" s="242" t="s">
        <v>1454</v>
      </c>
      <c r="C2145" s="242" t="s">
        <v>322</v>
      </c>
      <c r="D2145" s="244">
        <v>16.59</v>
      </c>
    </row>
    <row r="2146" spans="1:4" x14ac:dyDescent="0.25">
      <c r="A2146" s="243">
        <v>92769</v>
      </c>
      <c r="B2146" s="242" t="s">
        <v>1455</v>
      </c>
      <c r="C2146" s="242" t="s">
        <v>322</v>
      </c>
      <c r="D2146" s="244">
        <v>16.95</v>
      </c>
    </row>
    <row r="2147" spans="1:4" x14ac:dyDescent="0.25">
      <c r="A2147" s="243">
        <v>92770</v>
      </c>
      <c r="B2147" s="242" t="s">
        <v>1456</v>
      </c>
      <c r="C2147" s="242" t="s">
        <v>322</v>
      </c>
      <c r="D2147" s="244">
        <v>16.829999999999998</v>
      </c>
    </row>
    <row r="2148" spans="1:4" x14ac:dyDescent="0.25">
      <c r="A2148" s="243">
        <v>92771</v>
      </c>
      <c r="B2148" s="242" t="s">
        <v>1457</v>
      </c>
      <c r="C2148" s="242" t="s">
        <v>322</v>
      </c>
      <c r="D2148" s="244">
        <v>15.49</v>
      </c>
    </row>
    <row r="2149" spans="1:4" x14ac:dyDescent="0.25">
      <c r="A2149" s="243">
        <v>92772</v>
      </c>
      <c r="B2149" s="242" t="s">
        <v>1458</v>
      </c>
      <c r="C2149" s="242" t="s">
        <v>322</v>
      </c>
      <c r="D2149" s="244">
        <v>13.29</v>
      </c>
    </row>
    <row r="2150" spans="1:4" x14ac:dyDescent="0.25">
      <c r="A2150" s="243">
        <v>92773</v>
      </c>
      <c r="B2150" s="242" t="s">
        <v>1459</v>
      </c>
      <c r="C2150" s="242" t="s">
        <v>322</v>
      </c>
      <c r="D2150" s="244">
        <v>13.04</v>
      </c>
    </row>
    <row r="2151" spans="1:4" x14ac:dyDescent="0.25">
      <c r="A2151" s="243">
        <v>92774</v>
      </c>
      <c r="B2151" s="242" t="s">
        <v>1460</v>
      </c>
      <c r="C2151" s="242" t="s">
        <v>322</v>
      </c>
      <c r="D2151" s="244">
        <v>15.14</v>
      </c>
    </row>
    <row r="2152" spans="1:4" x14ac:dyDescent="0.25">
      <c r="A2152" s="243">
        <v>92775</v>
      </c>
      <c r="B2152" s="242" t="s">
        <v>1461</v>
      </c>
      <c r="C2152" s="242" t="s">
        <v>322</v>
      </c>
      <c r="D2152" s="244">
        <v>19.510000000000002</v>
      </c>
    </row>
    <row r="2153" spans="1:4" x14ac:dyDescent="0.25">
      <c r="A2153" s="243">
        <v>92776</v>
      </c>
      <c r="B2153" s="242" t="s">
        <v>1462</v>
      </c>
      <c r="C2153" s="242" t="s">
        <v>322</v>
      </c>
      <c r="D2153" s="244">
        <v>19.2</v>
      </c>
    </row>
    <row r="2154" spans="1:4" x14ac:dyDescent="0.25">
      <c r="A2154" s="243">
        <v>92777</v>
      </c>
      <c r="B2154" s="242" t="s">
        <v>1463</v>
      </c>
      <c r="C2154" s="242" t="s">
        <v>322</v>
      </c>
      <c r="D2154" s="244">
        <v>18.54</v>
      </c>
    </row>
    <row r="2155" spans="1:4" x14ac:dyDescent="0.25">
      <c r="A2155" s="243">
        <v>92778</v>
      </c>
      <c r="B2155" s="242" t="s">
        <v>1464</v>
      </c>
      <c r="C2155" s="242" t="s">
        <v>322</v>
      </c>
      <c r="D2155" s="244">
        <v>16.8</v>
      </c>
    </row>
    <row r="2156" spans="1:4" x14ac:dyDescent="0.25">
      <c r="A2156" s="243">
        <v>92779</v>
      </c>
      <c r="B2156" s="242" t="s">
        <v>1465</v>
      </c>
      <c r="C2156" s="242" t="s">
        <v>322</v>
      </c>
      <c r="D2156" s="244">
        <v>14.27</v>
      </c>
    </row>
    <row r="2157" spans="1:4" x14ac:dyDescent="0.25">
      <c r="A2157" s="243">
        <v>92780</v>
      </c>
      <c r="B2157" s="242" t="s">
        <v>1466</v>
      </c>
      <c r="C2157" s="242" t="s">
        <v>322</v>
      </c>
      <c r="D2157" s="244">
        <v>13.73</v>
      </c>
    </row>
    <row r="2158" spans="1:4" x14ac:dyDescent="0.25">
      <c r="A2158" s="243">
        <v>92781</v>
      </c>
      <c r="B2158" s="242" t="s">
        <v>1467</v>
      </c>
      <c r="C2158" s="242" t="s">
        <v>322</v>
      </c>
      <c r="D2158" s="244">
        <v>15.59</v>
      </c>
    </row>
    <row r="2159" spans="1:4" x14ac:dyDescent="0.25">
      <c r="A2159" s="243">
        <v>92782</v>
      </c>
      <c r="B2159" s="242" t="s">
        <v>1468</v>
      </c>
      <c r="C2159" s="242" t="s">
        <v>322</v>
      </c>
      <c r="D2159" s="244">
        <v>15.31</v>
      </c>
    </row>
    <row r="2160" spans="1:4" x14ac:dyDescent="0.25">
      <c r="A2160" s="243">
        <v>92783</v>
      </c>
      <c r="B2160" s="242" t="s">
        <v>1469</v>
      </c>
      <c r="C2160" s="242" t="s">
        <v>322</v>
      </c>
      <c r="D2160" s="244">
        <v>19.489999999999998</v>
      </c>
    </row>
    <row r="2161" spans="1:4" x14ac:dyDescent="0.25">
      <c r="A2161" s="243">
        <v>92784</v>
      </c>
      <c r="B2161" s="242" t="s">
        <v>1470</v>
      </c>
      <c r="C2161" s="242" t="s">
        <v>322</v>
      </c>
      <c r="D2161" s="244">
        <v>17.95</v>
      </c>
    </row>
    <row r="2162" spans="1:4" x14ac:dyDescent="0.25">
      <c r="A2162" s="243">
        <v>92785</v>
      </c>
      <c r="B2162" s="242" t="s">
        <v>1471</v>
      </c>
      <c r="C2162" s="242" t="s">
        <v>322</v>
      </c>
      <c r="D2162" s="244">
        <v>17.98</v>
      </c>
    </row>
    <row r="2163" spans="1:4" x14ac:dyDescent="0.25">
      <c r="A2163" s="243">
        <v>92786</v>
      </c>
      <c r="B2163" s="242" t="s">
        <v>1472</v>
      </c>
      <c r="C2163" s="242" t="s">
        <v>322</v>
      </c>
      <c r="D2163" s="244">
        <v>17.59</v>
      </c>
    </row>
    <row r="2164" spans="1:4" x14ac:dyDescent="0.25">
      <c r="A2164" s="243">
        <v>92787</v>
      </c>
      <c r="B2164" s="242" t="s">
        <v>1473</v>
      </c>
      <c r="C2164" s="242" t="s">
        <v>322</v>
      </c>
      <c r="D2164" s="244">
        <v>16.04</v>
      </c>
    </row>
    <row r="2165" spans="1:4" x14ac:dyDescent="0.25">
      <c r="A2165" s="243">
        <v>92788</v>
      </c>
      <c r="B2165" s="242" t="s">
        <v>1474</v>
      </c>
      <c r="C2165" s="242" t="s">
        <v>322</v>
      </c>
      <c r="D2165" s="244">
        <v>13.68</v>
      </c>
    </row>
    <row r="2166" spans="1:4" x14ac:dyDescent="0.25">
      <c r="A2166" s="243">
        <v>92789</v>
      </c>
      <c r="B2166" s="242" t="s">
        <v>1475</v>
      </c>
      <c r="C2166" s="242" t="s">
        <v>322</v>
      </c>
      <c r="D2166" s="244">
        <v>13.3</v>
      </c>
    </row>
    <row r="2167" spans="1:4" x14ac:dyDescent="0.25">
      <c r="A2167" s="243">
        <v>92790</v>
      </c>
      <c r="B2167" s="242" t="s">
        <v>1476</v>
      </c>
      <c r="C2167" s="242" t="s">
        <v>322</v>
      </c>
      <c r="D2167" s="244">
        <v>15.29</v>
      </c>
    </row>
    <row r="2168" spans="1:4" x14ac:dyDescent="0.25">
      <c r="A2168" s="243">
        <v>92791</v>
      </c>
      <c r="B2168" s="242" t="s">
        <v>1477</v>
      </c>
      <c r="C2168" s="242" t="s">
        <v>322</v>
      </c>
      <c r="D2168" s="244">
        <v>14.35</v>
      </c>
    </row>
    <row r="2169" spans="1:4" x14ac:dyDescent="0.25">
      <c r="A2169" s="243">
        <v>92792</v>
      </c>
      <c r="B2169" s="242" t="s">
        <v>1478</v>
      </c>
      <c r="C2169" s="242" t="s">
        <v>322</v>
      </c>
      <c r="D2169" s="244">
        <v>15.13</v>
      </c>
    </row>
    <row r="2170" spans="1:4" x14ac:dyDescent="0.25">
      <c r="A2170" s="243">
        <v>92793</v>
      </c>
      <c r="B2170" s="242" t="s">
        <v>1479</v>
      </c>
      <c r="C2170" s="242" t="s">
        <v>322</v>
      </c>
      <c r="D2170" s="244">
        <v>15.38</v>
      </c>
    </row>
    <row r="2171" spans="1:4" x14ac:dyDescent="0.25">
      <c r="A2171" s="243">
        <v>92794</v>
      </c>
      <c r="B2171" s="242" t="s">
        <v>1480</v>
      </c>
      <c r="C2171" s="242" t="s">
        <v>322</v>
      </c>
      <c r="D2171" s="244">
        <v>14.32</v>
      </c>
    </row>
    <row r="2172" spans="1:4" x14ac:dyDescent="0.25">
      <c r="A2172" s="243">
        <v>92795</v>
      </c>
      <c r="B2172" s="242" t="s">
        <v>1481</v>
      </c>
      <c r="C2172" s="242" t="s">
        <v>322</v>
      </c>
      <c r="D2172" s="244">
        <v>12.34</v>
      </c>
    </row>
    <row r="2173" spans="1:4" x14ac:dyDescent="0.25">
      <c r="A2173" s="243">
        <v>92796</v>
      </c>
      <c r="B2173" s="242" t="s">
        <v>1482</v>
      </c>
      <c r="C2173" s="242" t="s">
        <v>322</v>
      </c>
      <c r="D2173" s="244">
        <v>12.27</v>
      </c>
    </row>
    <row r="2174" spans="1:4" x14ac:dyDescent="0.25">
      <c r="A2174" s="243">
        <v>92797</v>
      </c>
      <c r="B2174" s="242" t="s">
        <v>1483</v>
      </c>
      <c r="C2174" s="242" t="s">
        <v>322</v>
      </c>
      <c r="D2174" s="244">
        <v>14.48</v>
      </c>
    </row>
    <row r="2175" spans="1:4" x14ac:dyDescent="0.25">
      <c r="A2175" s="243">
        <v>92798</v>
      </c>
      <c r="B2175" s="242" t="s">
        <v>1484</v>
      </c>
      <c r="C2175" s="242" t="s">
        <v>322</v>
      </c>
      <c r="D2175" s="244">
        <v>14.46</v>
      </c>
    </row>
    <row r="2176" spans="1:4" x14ac:dyDescent="0.25">
      <c r="A2176" s="243">
        <v>92799</v>
      </c>
      <c r="B2176" s="242" t="s">
        <v>1485</v>
      </c>
      <c r="C2176" s="242" t="s">
        <v>322</v>
      </c>
      <c r="D2176" s="244">
        <v>14.67</v>
      </c>
    </row>
    <row r="2177" spans="1:4" x14ac:dyDescent="0.25">
      <c r="A2177" s="243">
        <v>92800</v>
      </c>
      <c r="B2177" s="242" t="s">
        <v>1486</v>
      </c>
      <c r="C2177" s="242" t="s">
        <v>322</v>
      </c>
      <c r="D2177" s="244">
        <v>13.98</v>
      </c>
    </row>
    <row r="2178" spans="1:4" x14ac:dyDescent="0.25">
      <c r="A2178" s="243">
        <v>92801</v>
      </c>
      <c r="B2178" s="242" t="s">
        <v>1487</v>
      </c>
      <c r="C2178" s="242" t="s">
        <v>322</v>
      </c>
      <c r="D2178" s="244">
        <v>14.92</v>
      </c>
    </row>
    <row r="2179" spans="1:4" x14ac:dyDescent="0.25">
      <c r="A2179" s="243">
        <v>92802</v>
      </c>
      <c r="B2179" s="242" t="s">
        <v>1488</v>
      </c>
      <c r="C2179" s="242" t="s">
        <v>322</v>
      </c>
      <c r="D2179" s="244">
        <v>15.26</v>
      </c>
    </row>
    <row r="2180" spans="1:4" x14ac:dyDescent="0.25">
      <c r="A2180" s="243">
        <v>92803</v>
      </c>
      <c r="B2180" s="242" t="s">
        <v>1489</v>
      </c>
      <c r="C2180" s="242" t="s">
        <v>322</v>
      </c>
      <c r="D2180" s="244">
        <v>14.25</v>
      </c>
    </row>
    <row r="2181" spans="1:4" x14ac:dyDescent="0.25">
      <c r="A2181" s="243">
        <v>92804</v>
      </c>
      <c r="B2181" s="242" t="s">
        <v>1490</v>
      </c>
      <c r="C2181" s="242" t="s">
        <v>322</v>
      </c>
      <c r="D2181" s="244">
        <v>12.29</v>
      </c>
    </row>
    <row r="2182" spans="1:4" x14ac:dyDescent="0.25">
      <c r="A2182" s="243">
        <v>92805</v>
      </c>
      <c r="B2182" s="242" t="s">
        <v>1491</v>
      </c>
      <c r="C2182" s="242" t="s">
        <v>322</v>
      </c>
      <c r="D2182" s="244">
        <v>12.25</v>
      </c>
    </row>
    <row r="2183" spans="1:4" x14ac:dyDescent="0.25">
      <c r="A2183" s="243">
        <v>92806</v>
      </c>
      <c r="B2183" s="242" t="s">
        <v>1492</v>
      </c>
      <c r="C2183" s="242" t="s">
        <v>322</v>
      </c>
      <c r="D2183" s="244">
        <v>14.47</v>
      </c>
    </row>
    <row r="2184" spans="1:4" x14ac:dyDescent="0.25">
      <c r="A2184" s="243">
        <v>92875</v>
      </c>
      <c r="B2184" s="242" t="s">
        <v>1493</v>
      </c>
      <c r="C2184" s="242" t="s">
        <v>322</v>
      </c>
      <c r="D2184" s="244">
        <v>13.84</v>
      </c>
    </row>
    <row r="2185" spans="1:4" x14ac:dyDescent="0.25">
      <c r="A2185" s="243">
        <v>92876</v>
      </c>
      <c r="B2185" s="242" t="s">
        <v>1494</v>
      </c>
      <c r="C2185" s="242" t="s">
        <v>322</v>
      </c>
      <c r="D2185" s="244">
        <v>13.96</v>
      </c>
    </row>
    <row r="2186" spans="1:4" x14ac:dyDescent="0.25">
      <c r="A2186" s="243">
        <v>92877</v>
      </c>
      <c r="B2186" s="242" t="s">
        <v>1495</v>
      </c>
      <c r="C2186" s="242" t="s">
        <v>322</v>
      </c>
      <c r="D2186" s="244">
        <v>15.37</v>
      </c>
    </row>
    <row r="2187" spans="1:4" x14ac:dyDescent="0.25">
      <c r="A2187" s="243">
        <v>92878</v>
      </c>
      <c r="B2187" s="242" t="s">
        <v>1496</v>
      </c>
      <c r="C2187" s="242" t="s">
        <v>322</v>
      </c>
      <c r="D2187" s="244">
        <v>15.27</v>
      </c>
    </row>
    <row r="2188" spans="1:4" x14ac:dyDescent="0.25">
      <c r="A2188" s="243">
        <v>92879</v>
      </c>
      <c r="B2188" s="242" t="s">
        <v>1497</v>
      </c>
      <c r="C2188" s="242" t="s">
        <v>322</v>
      </c>
      <c r="D2188" s="244">
        <v>15.2</v>
      </c>
    </row>
    <row r="2189" spans="1:4" x14ac:dyDescent="0.25">
      <c r="A2189" s="243">
        <v>92880</v>
      </c>
      <c r="B2189" s="242" t="s">
        <v>1498</v>
      </c>
      <c r="C2189" s="242" t="s">
        <v>322</v>
      </c>
      <c r="D2189" s="244">
        <v>15.57</v>
      </c>
    </row>
    <row r="2190" spans="1:4" x14ac:dyDescent="0.25">
      <c r="A2190" s="243">
        <v>92881</v>
      </c>
      <c r="B2190" s="242" t="s">
        <v>1499</v>
      </c>
      <c r="C2190" s="242" t="s">
        <v>322</v>
      </c>
      <c r="D2190" s="244">
        <v>15.55</v>
      </c>
    </row>
    <row r="2191" spans="1:4" x14ac:dyDescent="0.25">
      <c r="A2191" s="243">
        <v>92882</v>
      </c>
      <c r="B2191" s="242" t="s">
        <v>1500</v>
      </c>
      <c r="C2191" s="242" t="s">
        <v>322</v>
      </c>
      <c r="D2191" s="244">
        <v>16.39</v>
      </c>
    </row>
    <row r="2192" spans="1:4" x14ac:dyDescent="0.25">
      <c r="A2192" s="243">
        <v>92883</v>
      </c>
      <c r="B2192" s="242" t="s">
        <v>1501</v>
      </c>
      <c r="C2192" s="242" t="s">
        <v>322</v>
      </c>
      <c r="D2192" s="244">
        <v>15.99</v>
      </c>
    </row>
    <row r="2193" spans="1:4" x14ac:dyDescent="0.25">
      <c r="A2193" s="243">
        <v>92884</v>
      </c>
      <c r="B2193" s="242" t="s">
        <v>1502</v>
      </c>
      <c r="C2193" s="242" t="s">
        <v>322</v>
      </c>
      <c r="D2193" s="244">
        <v>17</v>
      </c>
    </row>
    <row r="2194" spans="1:4" x14ac:dyDescent="0.25">
      <c r="A2194" s="243">
        <v>92885</v>
      </c>
      <c r="B2194" s="242" t="s">
        <v>1503</v>
      </c>
      <c r="C2194" s="242" t="s">
        <v>322</v>
      </c>
      <c r="D2194" s="244">
        <v>16.579999999999998</v>
      </c>
    </row>
    <row r="2195" spans="1:4" x14ac:dyDescent="0.25">
      <c r="A2195" s="243">
        <v>92886</v>
      </c>
      <c r="B2195" s="242" t="s">
        <v>1504</v>
      </c>
      <c r="C2195" s="242" t="s">
        <v>322</v>
      </c>
      <c r="D2195" s="244">
        <v>16.23</v>
      </c>
    </row>
    <row r="2196" spans="1:4" x14ac:dyDescent="0.25">
      <c r="A2196" s="243">
        <v>92887</v>
      </c>
      <c r="B2196" s="242" t="s">
        <v>1505</v>
      </c>
      <c r="C2196" s="242" t="s">
        <v>322</v>
      </c>
      <c r="D2196" s="244">
        <v>16.41</v>
      </c>
    </row>
    <row r="2197" spans="1:4" x14ac:dyDescent="0.25">
      <c r="A2197" s="243">
        <v>92888</v>
      </c>
      <c r="B2197" s="242" t="s">
        <v>1506</v>
      </c>
      <c r="C2197" s="242" t="s">
        <v>322</v>
      </c>
      <c r="D2197" s="244">
        <v>16.23</v>
      </c>
    </row>
    <row r="2198" spans="1:4" x14ac:dyDescent="0.25">
      <c r="A2198" s="243">
        <v>92915</v>
      </c>
      <c r="B2198" s="242" t="s">
        <v>1507</v>
      </c>
      <c r="C2198" s="242" t="s">
        <v>322</v>
      </c>
      <c r="D2198" s="244">
        <v>18.52</v>
      </c>
    </row>
    <row r="2199" spans="1:4" x14ac:dyDescent="0.25">
      <c r="A2199" s="243">
        <v>92916</v>
      </c>
      <c r="B2199" s="242" t="s">
        <v>1508</v>
      </c>
      <c r="C2199" s="242" t="s">
        <v>322</v>
      </c>
      <c r="D2199" s="244">
        <v>18.440000000000001</v>
      </c>
    </row>
    <row r="2200" spans="1:4" x14ac:dyDescent="0.25">
      <c r="A2200" s="243">
        <v>92917</v>
      </c>
      <c r="B2200" s="242" t="s">
        <v>1509</v>
      </c>
      <c r="C2200" s="242" t="s">
        <v>322</v>
      </c>
      <c r="D2200" s="244">
        <v>17.97</v>
      </c>
    </row>
    <row r="2201" spans="1:4" x14ac:dyDescent="0.25">
      <c r="A2201" s="243">
        <v>92919</v>
      </c>
      <c r="B2201" s="242" t="s">
        <v>1510</v>
      </c>
      <c r="C2201" s="242" t="s">
        <v>322</v>
      </c>
      <c r="D2201" s="244">
        <v>16.38</v>
      </c>
    </row>
    <row r="2202" spans="1:4" x14ac:dyDescent="0.25">
      <c r="A2202" s="243">
        <v>92921</v>
      </c>
      <c r="B2202" s="242" t="s">
        <v>1511</v>
      </c>
      <c r="C2202" s="242" t="s">
        <v>322</v>
      </c>
      <c r="D2202" s="244">
        <v>13.96</v>
      </c>
    </row>
    <row r="2203" spans="1:4" x14ac:dyDescent="0.25">
      <c r="A2203" s="243">
        <v>92922</v>
      </c>
      <c r="B2203" s="242" t="s">
        <v>1512</v>
      </c>
      <c r="C2203" s="242" t="s">
        <v>322</v>
      </c>
      <c r="D2203" s="244">
        <v>13.52</v>
      </c>
    </row>
    <row r="2204" spans="1:4" x14ac:dyDescent="0.25">
      <c r="A2204" s="243">
        <v>92923</v>
      </c>
      <c r="B2204" s="242" t="s">
        <v>1513</v>
      </c>
      <c r="C2204" s="242" t="s">
        <v>322</v>
      </c>
      <c r="D2204" s="244">
        <v>15.46</v>
      </c>
    </row>
    <row r="2205" spans="1:4" x14ac:dyDescent="0.25">
      <c r="A2205" s="243">
        <v>92924</v>
      </c>
      <c r="B2205" s="242" t="s">
        <v>1514</v>
      </c>
      <c r="C2205" s="242" t="s">
        <v>322</v>
      </c>
      <c r="D2205" s="244">
        <v>15.22</v>
      </c>
    </row>
    <row r="2206" spans="1:4" x14ac:dyDescent="0.25">
      <c r="A2206" s="243">
        <v>95445</v>
      </c>
      <c r="B2206" s="242" t="s">
        <v>1515</v>
      </c>
      <c r="C2206" s="242" t="s">
        <v>322</v>
      </c>
      <c r="D2206" s="244">
        <v>12.51</v>
      </c>
    </row>
    <row r="2207" spans="1:4" x14ac:dyDescent="0.25">
      <c r="A2207" s="243">
        <v>95446</v>
      </c>
      <c r="B2207" s="242" t="s">
        <v>1516</v>
      </c>
      <c r="C2207" s="242" t="s">
        <v>322</v>
      </c>
      <c r="D2207" s="244">
        <v>13.76</v>
      </c>
    </row>
    <row r="2208" spans="1:4" x14ac:dyDescent="0.25">
      <c r="A2208" s="243">
        <v>95448</v>
      </c>
      <c r="B2208" s="242" t="s">
        <v>11217</v>
      </c>
      <c r="C2208" s="242" t="s">
        <v>322</v>
      </c>
      <c r="D2208" s="244">
        <v>15.9</v>
      </c>
    </row>
    <row r="2209" spans="1:4" x14ac:dyDescent="0.25">
      <c r="A2209" s="243">
        <v>95576</v>
      </c>
      <c r="B2209" s="242" t="s">
        <v>1517</v>
      </c>
      <c r="C2209" s="242" t="s">
        <v>322</v>
      </c>
      <c r="D2209" s="244">
        <v>17.420000000000002</v>
      </c>
    </row>
    <row r="2210" spans="1:4" x14ac:dyDescent="0.25">
      <c r="A2210" s="243">
        <v>95577</v>
      </c>
      <c r="B2210" s="242" t="s">
        <v>1518</v>
      </c>
      <c r="C2210" s="242" t="s">
        <v>322</v>
      </c>
      <c r="D2210" s="244">
        <v>16.04</v>
      </c>
    </row>
    <row r="2211" spans="1:4" x14ac:dyDescent="0.25">
      <c r="A2211" s="243">
        <v>95578</v>
      </c>
      <c r="B2211" s="242" t="s">
        <v>1519</v>
      </c>
      <c r="C2211" s="242" t="s">
        <v>322</v>
      </c>
      <c r="D2211" s="244">
        <v>13.81</v>
      </c>
    </row>
    <row r="2212" spans="1:4" x14ac:dyDescent="0.25">
      <c r="A2212" s="243">
        <v>95579</v>
      </c>
      <c r="B2212" s="242" t="s">
        <v>1520</v>
      </c>
      <c r="C2212" s="242" t="s">
        <v>322</v>
      </c>
      <c r="D2212" s="244">
        <v>13.49</v>
      </c>
    </row>
    <row r="2213" spans="1:4" x14ac:dyDescent="0.25">
      <c r="A2213" s="243">
        <v>95580</v>
      </c>
      <c r="B2213" s="242" t="s">
        <v>1521</v>
      </c>
      <c r="C2213" s="242" t="s">
        <v>322</v>
      </c>
      <c r="D2213" s="244">
        <v>15.55</v>
      </c>
    </row>
    <row r="2214" spans="1:4" x14ac:dyDescent="0.25">
      <c r="A2214" s="243">
        <v>95581</v>
      </c>
      <c r="B2214" s="242" t="s">
        <v>1522</v>
      </c>
      <c r="C2214" s="242" t="s">
        <v>322</v>
      </c>
      <c r="D2214" s="244">
        <v>15.39</v>
      </c>
    </row>
    <row r="2215" spans="1:4" x14ac:dyDescent="0.25">
      <c r="A2215" s="243">
        <v>95582</v>
      </c>
      <c r="B2215" s="242" t="s">
        <v>11218</v>
      </c>
      <c r="C2215" s="242" t="s">
        <v>322</v>
      </c>
      <c r="D2215" s="244">
        <v>16.73</v>
      </c>
    </row>
    <row r="2216" spans="1:4" x14ac:dyDescent="0.25">
      <c r="A2216" s="243">
        <v>95583</v>
      </c>
      <c r="B2216" s="242" t="s">
        <v>1523</v>
      </c>
      <c r="C2216" s="242" t="s">
        <v>322</v>
      </c>
      <c r="D2216" s="244">
        <v>18.21</v>
      </c>
    </row>
    <row r="2217" spans="1:4" x14ac:dyDescent="0.25">
      <c r="A2217" s="243">
        <v>95584</v>
      </c>
      <c r="B2217" s="242" t="s">
        <v>1524</v>
      </c>
      <c r="C2217" s="242" t="s">
        <v>322</v>
      </c>
      <c r="D2217" s="244">
        <v>17.45</v>
      </c>
    </row>
    <row r="2218" spans="1:4" x14ac:dyDescent="0.25">
      <c r="A2218" s="243">
        <v>95585</v>
      </c>
      <c r="B2218" s="242" t="s">
        <v>1525</v>
      </c>
      <c r="C2218" s="242" t="s">
        <v>322</v>
      </c>
      <c r="D2218" s="244">
        <v>17.77</v>
      </c>
    </row>
    <row r="2219" spans="1:4" x14ac:dyDescent="0.25">
      <c r="A2219" s="243">
        <v>95586</v>
      </c>
      <c r="B2219" s="242" t="s">
        <v>1526</v>
      </c>
      <c r="C2219" s="242" t="s">
        <v>322</v>
      </c>
      <c r="D2219" s="244">
        <v>16.3</v>
      </c>
    </row>
    <row r="2220" spans="1:4" x14ac:dyDescent="0.25">
      <c r="A2220" s="243">
        <v>95587</v>
      </c>
      <c r="B2220" s="242" t="s">
        <v>1527</v>
      </c>
      <c r="C2220" s="242" t="s">
        <v>322</v>
      </c>
      <c r="D2220" s="244">
        <v>14.02</v>
      </c>
    </row>
    <row r="2221" spans="1:4" x14ac:dyDescent="0.25">
      <c r="A2221" s="243">
        <v>95588</v>
      </c>
      <c r="B2221" s="242" t="s">
        <v>1528</v>
      </c>
      <c r="C2221" s="242" t="s">
        <v>322</v>
      </c>
      <c r="D2221" s="244">
        <v>13.67</v>
      </c>
    </row>
    <row r="2222" spans="1:4" x14ac:dyDescent="0.25">
      <c r="A2222" s="243">
        <v>95589</v>
      </c>
      <c r="B2222" s="242" t="s">
        <v>1529</v>
      </c>
      <c r="C2222" s="242" t="s">
        <v>322</v>
      </c>
      <c r="D2222" s="244">
        <v>15.68</v>
      </c>
    </row>
    <row r="2223" spans="1:4" x14ac:dyDescent="0.25">
      <c r="A2223" s="243">
        <v>95590</v>
      </c>
      <c r="B2223" s="242" t="s">
        <v>1530</v>
      </c>
      <c r="C2223" s="242" t="s">
        <v>322</v>
      </c>
      <c r="D2223" s="244">
        <v>15.51</v>
      </c>
    </row>
    <row r="2224" spans="1:4" x14ac:dyDescent="0.25">
      <c r="A2224" s="243">
        <v>95591</v>
      </c>
      <c r="B2224" s="242" t="s">
        <v>11219</v>
      </c>
      <c r="C2224" s="242" t="s">
        <v>322</v>
      </c>
      <c r="D2224" s="244">
        <v>16.8</v>
      </c>
    </row>
    <row r="2225" spans="1:4" x14ac:dyDescent="0.25">
      <c r="A2225" s="243">
        <v>95592</v>
      </c>
      <c r="B2225" s="242" t="s">
        <v>1531</v>
      </c>
      <c r="C2225" s="242" t="s">
        <v>322</v>
      </c>
      <c r="D2225" s="244">
        <v>21.11</v>
      </c>
    </row>
    <row r="2226" spans="1:4" x14ac:dyDescent="0.25">
      <c r="A2226" s="243">
        <v>95593</v>
      </c>
      <c r="B2226" s="242" t="s">
        <v>1532</v>
      </c>
      <c r="C2226" s="242" t="s">
        <v>322</v>
      </c>
      <c r="D2226" s="244">
        <v>19.47</v>
      </c>
    </row>
    <row r="2227" spans="1:4" x14ac:dyDescent="0.25">
      <c r="A2227" s="243">
        <v>95943</v>
      </c>
      <c r="B2227" s="242" t="s">
        <v>11220</v>
      </c>
      <c r="C2227" s="242" t="s">
        <v>322</v>
      </c>
      <c r="D2227" s="244">
        <v>21.88</v>
      </c>
    </row>
    <row r="2228" spans="1:4" x14ac:dyDescent="0.25">
      <c r="A2228" s="243">
        <v>95944</v>
      </c>
      <c r="B2228" s="242" t="s">
        <v>11221</v>
      </c>
      <c r="C2228" s="242" t="s">
        <v>322</v>
      </c>
      <c r="D2228" s="244">
        <v>21.42</v>
      </c>
    </row>
    <row r="2229" spans="1:4" x14ac:dyDescent="0.25">
      <c r="A2229" s="243">
        <v>95945</v>
      </c>
      <c r="B2229" s="242" t="s">
        <v>11222</v>
      </c>
      <c r="C2229" s="242" t="s">
        <v>322</v>
      </c>
      <c r="D2229" s="244">
        <v>19.309999999999999</v>
      </c>
    </row>
    <row r="2230" spans="1:4" x14ac:dyDescent="0.25">
      <c r="A2230" s="243">
        <v>95946</v>
      </c>
      <c r="B2230" s="242" t="s">
        <v>11223</v>
      </c>
      <c r="C2230" s="242" t="s">
        <v>322</v>
      </c>
      <c r="D2230" s="244">
        <v>16.68</v>
      </c>
    </row>
    <row r="2231" spans="1:4" x14ac:dyDescent="0.25">
      <c r="A2231" s="243">
        <v>95947</v>
      </c>
      <c r="B2231" s="242" t="s">
        <v>11224</v>
      </c>
      <c r="C2231" s="242" t="s">
        <v>322</v>
      </c>
      <c r="D2231" s="244">
        <v>13.65</v>
      </c>
    </row>
    <row r="2232" spans="1:4" x14ac:dyDescent="0.25">
      <c r="A2232" s="243">
        <v>95948</v>
      </c>
      <c r="B2232" s="242" t="s">
        <v>11225</v>
      </c>
      <c r="C2232" s="242" t="s">
        <v>322</v>
      </c>
      <c r="D2232" s="244">
        <v>12.9</v>
      </c>
    </row>
    <row r="2233" spans="1:4" x14ac:dyDescent="0.25">
      <c r="A2233" s="243">
        <v>96544</v>
      </c>
      <c r="B2233" s="242" t="s">
        <v>1533</v>
      </c>
      <c r="C2233" s="242" t="s">
        <v>322</v>
      </c>
      <c r="D2233" s="244">
        <v>19.16</v>
      </c>
    </row>
    <row r="2234" spans="1:4" x14ac:dyDescent="0.25">
      <c r="A2234" s="243">
        <v>96545</v>
      </c>
      <c r="B2234" s="242" t="s">
        <v>1534</v>
      </c>
      <c r="C2234" s="242" t="s">
        <v>322</v>
      </c>
      <c r="D2234" s="244">
        <v>18.55</v>
      </c>
    </row>
    <row r="2235" spans="1:4" x14ac:dyDescent="0.25">
      <c r="A2235" s="243">
        <v>96546</v>
      </c>
      <c r="B2235" s="242" t="s">
        <v>1535</v>
      </c>
      <c r="C2235" s="242" t="s">
        <v>322</v>
      </c>
      <c r="D2235" s="244">
        <v>16.84</v>
      </c>
    </row>
    <row r="2236" spans="1:4" x14ac:dyDescent="0.25">
      <c r="A2236" s="243">
        <v>96547</v>
      </c>
      <c r="B2236" s="242" t="s">
        <v>1536</v>
      </c>
      <c r="C2236" s="242" t="s">
        <v>322</v>
      </c>
      <c r="D2236" s="244">
        <v>14.37</v>
      </c>
    </row>
    <row r="2237" spans="1:4" x14ac:dyDescent="0.25">
      <c r="A2237" s="243">
        <v>96548</v>
      </c>
      <c r="B2237" s="242" t="s">
        <v>1537</v>
      </c>
      <c r="C2237" s="242" t="s">
        <v>322</v>
      </c>
      <c r="D2237" s="244">
        <v>13.88</v>
      </c>
    </row>
    <row r="2238" spans="1:4" x14ac:dyDescent="0.25">
      <c r="A2238" s="243">
        <v>96549</v>
      </c>
      <c r="B2238" s="242" t="s">
        <v>1538</v>
      </c>
      <c r="C2238" s="242" t="s">
        <v>322</v>
      </c>
      <c r="D2238" s="244">
        <v>15.79</v>
      </c>
    </row>
    <row r="2239" spans="1:4" x14ac:dyDescent="0.25">
      <c r="A2239" s="243">
        <v>96550</v>
      </c>
      <c r="B2239" s="242" t="s">
        <v>1539</v>
      </c>
      <c r="C2239" s="242" t="s">
        <v>322</v>
      </c>
      <c r="D2239" s="244">
        <v>15.53</v>
      </c>
    </row>
    <row r="2240" spans="1:4" x14ac:dyDescent="0.25">
      <c r="A2240" s="243">
        <v>100064</v>
      </c>
      <c r="B2240" s="242" t="s">
        <v>11226</v>
      </c>
      <c r="C2240" s="242" t="s">
        <v>322</v>
      </c>
      <c r="D2240" s="244">
        <v>16.59</v>
      </c>
    </row>
    <row r="2241" spans="1:4" x14ac:dyDescent="0.25">
      <c r="A2241" s="243">
        <v>100066</v>
      </c>
      <c r="B2241" s="242" t="s">
        <v>5344</v>
      </c>
      <c r="C2241" s="242" t="s">
        <v>322</v>
      </c>
      <c r="D2241" s="244">
        <v>16.64</v>
      </c>
    </row>
    <row r="2242" spans="1:4" x14ac:dyDescent="0.25">
      <c r="A2242" s="243">
        <v>100067</v>
      </c>
      <c r="B2242" s="242" t="s">
        <v>5345</v>
      </c>
      <c r="C2242" s="242" t="s">
        <v>322</v>
      </c>
      <c r="D2242" s="244">
        <v>15.66</v>
      </c>
    </row>
    <row r="2243" spans="1:4" x14ac:dyDescent="0.25">
      <c r="A2243" s="243">
        <v>100068</v>
      </c>
      <c r="B2243" s="242" t="s">
        <v>5346</v>
      </c>
      <c r="C2243" s="242" t="s">
        <v>322</v>
      </c>
      <c r="D2243" s="244">
        <v>13.16</v>
      </c>
    </row>
    <row r="2244" spans="1:4" x14ac:dyDescent="0.25">
      <c r="A2244" s="243">
        <v>89993</v>
      </c>
      <c r="B2244" s="242" t="s">
        <v>1540</v>
      </c>
      <c r="C2244" s="242" t="s">
        <v>1256</v>
      </c>
      <c r="D2244" s="244">
        <v>668.41</v>
      </c>
    </row>
    <row r="2245" spans="1:4" x14ac:dyDescent="0.25">
      <c r="A2245" s="243">
        <v>89994</v>
      </c>
      <c r="B2245" s="242" t="s">
        <v>1541</v>
      </c>
      <c r="C2245" s="242" t="s">
        <v>1256</v>
      </c>
      <c r="D2245" s="244">
        <v>575.48</v>
      </c>
    </row>
    <row r="2246" spans="1:4" x14ac:dyDescent="0.25">
      <c r="A2246" s="243">
        <v>89995</v>
      </c>
      <c r="B2246" s="242" t="s">
        <v>1542</v>
      </c>
      <c r="C2246" s="242" t="s">
        <v>1256</v>
      </c>
      <c r="D2246" s="244">
        <v>644.64</v>
      </c>
    </row>
    <row r="2247" spans="1:4" x14ac:dyDescent="0.25">
      <c r="A2247" s="243">
        <v>90278</v>
      </c>
      <c r="B2247" s="242" t="s">
        <v>1543</v>
      </c>
      <c r="C2247" s="242" t="s">
        <v>1256</v>
      </c>
      <c r="D2247" s="244">
        <v>343.86</v>
      </c>
    </row>
    <row r="2248" spans="1:4" x14ac:dyDescent="0.25">
      <c r="A2248" s="243">
        <v>90279</v>
      </c>
      <c r="B2248" s="242" t="s">
        <v>1544</v>
      </c>
      <c r="C2248" s="242" t="s">
        <v>1256</v>
      </c>
      <c r="D2248" s="244">
        <v>369.89</v>
      </c>
    </row>
    <row r="2249" spans="1:4" x14ac:dyDescent="0.25">
      <c r="A2249" s="243">
        <v>90280</v>
      </c>
      <c r="B2249" s="242" t="s">
        <v>1545</v>
      </c>
      <c r="C2249" s="242" t="s">
        <v>1256</v>
      </c>
      <c r="D2249" s="244">
        <v>414.13</v>
      </c>
    </row>
    <row r="2250" spans="1:4" x14ac:dyDescent="0.25">
      <c r="A2250" s="243">
        <v>90281</v>
      </c>
      <c r="B2250" s="242" t="s">
        <v>1546</v>
      </c>
      <c r="C2250" s="242" t="s">
        <v>1256</v>
      </c>
      <c r="D2250" s="244">
        <v>478.54</v>
      </c>
    </row>
    <row r="2251" spans="1:4" x14ac:dyDescent="0.25">
      <c r="A2251" s="243">
        <v>90282</v>
      </c>
      <c r="B2251" s="242" t="s">
        <v>1547</v>
      </c>
      <c r="C2251" s="242" t="s">
        <v>1256</v>
      </c>
      <c r="D2251" s="244">
        <v>347.61</v>
      </c>
    </row>
    <row r="2252" spans="1:4" x14ac:dyDescent="0.25">
      <c r="A2252" s="243">
        <v>90283</v>
      </c>
      <c r="B2252" s="242" t="s">
        <v>1548</v>
      </c>
      <c r="C2252" s="242" t="s">
        <v>1256</v>
      </c>
      <c r="D2252" s="244">
        <v>375</v>
      </c>
    </row>
    <row r="2253" spans="1:4" x14ac:dyDescent="0.25">
      <c r="A2253" s="243">
        <v>90284</v>
      </c>
      <c r="B2253" s="242" t="s">
        <v>1549</v>
      </c>
      <c r="C2253" s="242" t="s">
        <v>1256</v>
      </c>
      <c r="D2253" s="244">
        <v>420.27</v>
      </c>
    </row>
    <row r="2254" spans="1:4" x14ac:dyDescent="0.25">
      <c r="A2254" s="243">
        <v>90285</v>
      </c>
      <c r="B2254" s="242" t="s">
        <v>1550</v>
      </c>
      <c r="C2254" s="242" t="s">
        <v>1256</v>
      </c>
      <c r="D2254" s="244">
        <v>487.72</v>
      </c>
    </row>
    <row r="2255" spans="1:4" x14ac:dyDescent="0.25">
      <c r="A2255" s="243">
        <v>90853</v>
      </c>
      <c r="B2255" s="242" t="s">
        <v>1551</v>
      </c>
      <c r="C2255" s="242" t="s">
        <v>1256</v>
      </c>
      <c r="D2255" s="244">
        <v>574.46</v>
      </c>
    </row>
    <row r="2256" spans="1:4" x14ac:dyDescent="0.25">
      <c r="A2256" s="243">
        <v>90854</v>
      </c>
      <c r="B2256" s="242" t="s">
        <v>1552</v>
      </c>
      <c r="C2256" s="242" t="s">
        <v>1256</v>
      </c>
      <c r="D2256" s="244">
        <v>557.57000000000005</v>
      </c>
    </row>
    <row r="2257" spans="1:4" x14ac:dyDescent="0.25">
      <c r="A2257" s="243">
        <v>90855</v>
      </c>
      <c r="B2257" s="242" t="s">
        <v>1553</v>
      </c>
      <c r="C2257" s="242" t="s">
        <v>1256</v>
      </c>
      <c r="D2257" s="244">
        <v>604.74</v>
      </c>
    </row>
    <row r="2258" spans="1:4" x14ac:dyDescent="0.25">
      <c r="A2258" s="243">
        <v>90856</v>
      </c>
      <c r="B2258" s="242" t="s">
        <v>1554</v>
      </c>
      <c r="C2258" s="242" t="s">
        <v>1256</v>
      </c>
      <c r="D2258" s="244">
        <v>577.66</v>
      </c>
    </row>
    <row r="2259" spans="1:4" x14ac:dyDescent="0.25">
      <c r="A2259" s="243">
        <v>90857</v>
      </c>
      <c r="B2259" s="242" t="s">
        <v>1555</v>
      </c>
      <c r="C2259" s="242" t="s">
        <v>1256</v>
      </c>
      <c r="D2259" s="244">
        <v>559.69000000000005</v>
      </c>
    </row>
    <row r="2260" spans="1:4" x14ac:dyDescent="0.25">
      <c r="A2260" s="243">
        <v>90858</v>
      </c>
      <c r="B2260" s="242" t="s">
        <v>1556</v>
      </c>
      <c r="C2260" s="242" t="s">
        <v>1256</v>
      </c>
      <c r="D2260" s="244">
        <v>619.37</v>
      </c>
    </row>
    <row r="2261" spans="1:4" x14ac:dyDescent="0.25">
      <c r="A2261" s="243">
        <v>90859</v>
      </c>
      <c r="B2261" s="242" t="s">
        <v>1557</v>
      </c>
      <c r="C2261" s="242" t="s">
        <v>1256</v>
      </c>
      <c r="D2261" s="244">
        <v>579.6</v>
      </c>
    </row>
    <row r="2262" spans="1:4" x14ac:dyDescent="0.25">
      <c r="A2262" s="243">
        <v>90860</v>
      </c>
      <c r="B2262" s="242" t="s">
        <v>1558</v>
      </c>
      <c r="C2262" s="242" t="s">
        <v>1256</v>
      </c>
      <c r="D2262" s="244">
        <v>584.01</v>
      </c>
    </row>
    <row r="2263" spans="1:4" x14ac:dyDescent="0.25">
      <c r="A2263" s="243">
        <v>90861</v>
      </c>
      <c r="B2263" s="242" t="s">
        <v>1559</v>
      </c>
      <c r="C2263" s="242" t="s">
        <v>1256</v>
      </c>
      <c r="D2263" s="244">
        <v>564.98</v>
      </c>
    </row>
    <row r="2264" spans="1:4" x14ac:dyDescent="0.25">
      <c r="A2264" s="243">
        <v>90862</v>
      </c>
      <c r="B2264" s="242" t="s">
        <v>1560</v>
      </c>
      <c r="C2264" s="242" t="s">
        <v>1256</v>
      </c>
      <c r="D2264" s="244">
        <v>546.37</v>
      </c>
    </row>
    <row r="2265" spans="1:4" x14ac:dyDescent="0.25">
      <c r="A2265" s="243">
        <v>92718</v>
      </c>
      <c r="B2265" s="242" t="s">
        <v>1561</v>
      </c>
      <c r="C2265" s="242" t="s">
        <v>1256</v>
      </c>
      <c r="D2265" s="244">
        <v>617.66999999999996</v>
      </c>
    </row>
    <row r="2266" spans="1:4" x14ac:dyDescent="0.25">
      <c r="A2266" s="243">
        <v>92719</v>
      </c>
      <c r="B2266" s="242" t="s">
        <v>1562</v>
      </c>
      <c r="C2266" s="242" t="s">
        <v>1256</v>
      </c>
      <c r="D2266" s="244">
        <v>501.05</v>
      </c>
    </row>
    <row r="2267" spans="1:4" x14ac:dyDescent="0.25">
      <c r="A2267" s="243">
        <v>92720</v>
      </c>
      <c r="B2267" s="242" t="s">
        <v>1563</v>
      </c>
      <c r="C2267" s="242" t="s">
        <v>1256</v>
      </c>
      <c r="D2267" s="244">
        <v>536.79</v>
      </c>
    </row>
    <row r="2268" spans="1:4" x14ac:dyDescent="0.25">
      <c r="A2268" s="243">
        <v>92721</v>
      </c>
      <c r="B2268" s="242" t="s">
        <v>1564</v>
      </c>
      <c r="C2268" s="242" t="s">
        <v>1256</v>
      </c>
      <c r="D2268" s="244">
        <v>493.9</v>
      </c>
    </row>
    <row r="2269" spans="1:4" x14ac:dyDescent="0.25">
      <c r="A2269" s="243">
        <v>92722</v>
      </c>
      <c r="B2269" s="242" t="s">
        <v>1565</v>
      </c>
      <c r="C2269" s="242" t="s">
        <v>1256</v>
      </c>
      <c r="D2269" s="244">
        <v>533.83000000000004</v>
      </c>
    </row>
    <row r="2270" spans="1:4" x14ac:dyDescent="0.25">
      <c r="A2270" s="243">
        <v>92723</v>
      </c>
      <c r="B2270" s="242" t="s">
        <v>1566</v>
      </c>
      <c r="C2270" s="242" t="s">
        <v>1256</v>
      </c>
      <c r="D2270" s="244">
        <v>521.54999999999995</v>
      </c>
    </row>
    <row r="2271" spans="1:4" x14ac:dyDescent="0.25">
      <c r="A2271" s="243">
        <v>92724</v>
      </c>
      <c r="B2271" s="242" t="s">
        <v>1567</v>
      </c>
      <c r="C2271" s="242" t="s">
        <v>1256</v>
      </c>
      <c r="D2271" s="244">
        <v>518.96</v>
      </c>
    </row>
    <row r="2272" spans="1:4" x14ac:dyDescent="0.25">
      <c r="A2272" s="243">
        <v>92725</v>
      </c>
      <c r="B2272" s="242" t="s">
        <v>1568</v>
      </c>
      <c r="C2272" s="242" t="s">
        <v>1256</v>
      </c>
      <c r="D2272" s="244">
        <v>517.85</v>
      </c>
    </row>
    <row r="2273" spans="1:4" x14ac:dyDescent="0.25">
      <c r="A2273" s="243">
        <v>92726</v>
      </c>
      <c r="B2273" s="242" t="s">
        <v>1569</v>
      </c>
      <c r="C2273" s="242" t="s">
        <v>1256</v>
      </c>
      <c r="D2273" s="244">
        <v>516</v>
      </c>
    </row>
    <row r="2274" spans="1:4" x14ac:dyDescent="0.25">
      <c r="A2274" s="243">
        <v>92727</v>
      </c>
      <c r="B2274" s="242" t="s">
        <v>1570</v>
      </c>
      <c r="C2274" s="242" t="s">
        <v>1256</v>
      </c>
      <c r="D2274" s="244">
        <v>561.69000000000005</v>
      </c>
    </row>
    <row r="2275" spans="1:4" x14ac:dyDescent="0.25">
      <c r="A2275" s="243">
        <v>92728</v>
      </c>
      <c r="B2275" s="242" t="s">
        <v>1571</v>
      </c>
      <c r="C2275" s="242" t="s">
        <v>1256</v>
      </c>
      <c r="D2275" s="244">
        <v>543.1</v>
      </c>
    </row>
    <row r="2276" spans="1:4" x14ac:dyDescent="0.25">
      <c r="A2276" s="243">
        <v>92729</v>
      </c>
      <c r="B2276" s="242" t="s">
        <v>1572</v>
      </c>
      <c r="C2276" s="242" t="s">
        <v>1256</v>
      </c>
      <c r="D2276" s="244">
        <v>535.24</v>
      </c>
    </row>
    <row r="2277" spans="1:4" x14ac:dyDescent="0.25">
      <c r="A2277" s="243">
        <v>92730</v>
      </c>
      <c r="B2277" s="242" t="s">
        <v>1573</v>
      </c>
      <c r="C2277" s="242" t="s">
        <v>1256</v>
      </c>
      <c r="D2277" s="244">
        <v>522.11</v>
      </c>
    </row>
    <row r="2278" spans="1:4" x14ac:dyDescent="0.25">
      <c r="A2278" s="243">
        <v>92731</v>
      </c>
      <c r="B2278" s="242" t="s">
        <v>1574</v>
      </c>
      <c r="C2278" s="242" t="s">
        <v>1256</v>
      </c>
      <c r="D2278" s="244">
        <v>537.29</v>
      </c>
    </row>
    <row r="2279" spans="1:4" x14ac:dyDescent="0.25">
      <c r="A2279" s="243">
        <v>92732</v>
      </c>
      <c r="B2279" s="242" t="s">
        <v>1575</v>
      </c>
      <c r="C2279" s="242" t="s">
        <v>1256</v>
      </c>
      <c r="D2279" s="244">
        <v>524.54999999999995</v>
      </c>
    </row>
    <row r="2280" spans="1:4" x14ac:dyDescent="0.25">
      <c r="A2280" s="243">
        <v>92733</v>
      </c>
      <c r="B2280" s="242" t="s">
        <v>1576</v>
      </c>
      <c r="C2280" s="242" t="s">
        <v>1256</v>
      </c>
      <c r="D2280" s="244">
        <v>519.13</v>
      </c>
    </row>
    <row r="2281" spans="1:4" x14ac:dyDescent="0.25">
      <c r="A2281" s="243">
        <v>92734</v>
      </c>
      <c r="B2281" s="242" t="s">
        <v>1577</v>
      </c>
      <c r="C2281" s="242" t="s">
        <v>1256</v>
      </c>
      <c r="D2281" s="244">
        <v>510.15</v>
      </c>
    </row>
    <row r="2282" spans="1:4" x14ac:dyDescent="0.25">
      <c r="A2282" s="243">
        <v>92735</v>
      </c>
      <c r="B2282" s="242" t="s">
        <v>1578</v>
      </c>
      <c r="C2282" s="242" t="s">
        <v>1256</v>
      </c>
      <c r="D2282" s="244">
        <v>515.37</v>
      </c>
    </row>
    <row r="2283" spans="1:4" x14ac:dyDescent="0.25">
      <c r="A2283" s="243">
        <v>92736</v>
      </c>
      <c r="B2283" s="242" t="s">
        <v>1579</v>
      </c>
      <c r="C2283" s="242" t="s">
        <v>1256</v>
      </c>
      <c r="D2283" s="244">
        <v>505.66</v>
      </c>
    </row>
    <row r="2284" spans="1:4" x14ac:dyDescent="0.25">
      <c r="A2284" s="243">
        <v>92739</v>
      </c>
      <c r="B2284" s="242" t="s">
        <v>1580</v>
      </c>
      <c r="C2284" s="242" t="s">
        <v>1256</v>
      </c>
      <c r="D2284" s="244">
        <v>491.55</v>
      </c>
    </row>
    <row r="2285" spans="1:4" x14ac:dyDescent="0.25">
      <c r="A2285" s="243">
        <v>92740</v>
      </c>
      <c r="B2285" s="242" t="s">
        <v>1581</v>
      </c>
      <c r="C2285" s="242" t="s">
        <v>1256</v>
      </c>
      <c r="D2285" s="244">
        <v>486.74</v>
      </c>
    </row>
    <row r="2286" spans="1:4" x14ac:dyDescent="0.25">
      <c r="A2286" s="243">
        <v>92741</v>
      </c>
      <c r="B2286" s="242" t="s">
        <v>1582</v>
      </c>
      <c r="C2286" s="242" t="s">
        <v>1256</v>
      </c>
      <c r="D2286" s="244">
        <v>663.58</v>
      </c>
    </row>
    <row r="2287" spans="1:4" x14ac:dyDescent="0.25">
      <c r="A2287" s="243">
        <v>92742</v>
      </c>
      <c r="B2287" s="242" t="s">
        <v>1583</v>
      </c>
      <c r="C2287" s="242" t="s">
        <v>1256</v>
      </c>
      <c r="D2287" s="244">
        <v>849.53</v>
      </c>
    </row>
    <row r="2288" spans="1:4" x14ac:dyDescent="0.25">
      <c r="A2288" s="243">
        <v>92873</v>
      </c>
      <c r="B2288" s="242" t="s">
        <v>1584</v>
      </c>
      <c r="C2288" s="242" t="s">
        <v>1256</v>
      </c>
      <c r="D2288" s="244">
        <v>144.19999999999999</v>
      </c>
    </row>
    <row r="2289" spans="1:4" x14ac:dyDescent="0.25">
      <c r="A2289" s="243">
        <v>92874</v>
      </c>
      <c r="B2289" s="242" t="s">
        <v>1585</v>
      </c>
      <c r="C2289" s="242" t="s">
        <v>1256</v>
      </c>
      <c r="D2289" s="244">
        <v>23.86</v>
      </c>
    </row>
    <row r="2290" spans="1:4" x14ac:dyDescent="0.25">
      <c r="A2290" s="243">
        <v>94962</v>
      </c>
      <c r="B2290" s="242" t="s">
        <v>13906</v>
      </c>
      <c r="C2290" s="242" t="s">
        <v>1256</v>
      </c>
      <c r="D2290" s="244">
        <v>296.02</v>
      </c>
    </row>
    <row r="2291" spans="1:4" x14ac:dyDescent="0.25">
      <c r="A2291" s="243">
        <v>94963</v>
      </c>
      <c r="B2291" s="242" t="s">
        <v>13907</v>
      </c>
      <c r="C2291" s="242" t="s">
        <v>1256</v>
      </c>
      <c r="D2291" s="244">
        <v>333.13</v>
      </c>
    </row>
    <row r="2292" spans="1:4" x14ac:dyDescent="0.25">
      <c r="A2292" s="243">
        <v>94964</v>
      </c>
      <c r="B2292" s="242" t="s">
        <v>13908</v>
      </c>
      <c r="C2292" s="242" t="s">
        <v>1256</v>
      </c>
      <c r="D2292" s="244">
        <v>366.82</v>
      </c>
    </row>
    <row r="2293" spans="1:4" x14ac:dyDescent="0.25">
      <c r="A2293" s="243">
        <v>94965</v>
      </c>
      <c r="B2293" s="242" t="s">
        <v>13909</v>
      </c>
      <c r="C2293" s="242" t="s">
        <v>1256</v>
      </c>
      <c r="D2293" s="244">
        <v>385.25</v>
      </c>
    </row>
    <row r="2294" spans="1:4" x14ac:dyDescent="0.25">
      <c r="A2294" s="243">
        <v>94966</v>
      </c>
      <c r="B2294" s="242" t="s">
        <v>13910</v>
      </c>
      <c r="C2294" s="242" t="s">
        <v>1256</v>
      </c>
      <c r="D2294" s="244">
        <v>400.15</v>
      </c>
    </row>
    <row r="2295" spans="1:4" x14ac:dyDescent="0.25">
      <c r="A2295" s="243">
        <v>94967</v>
      </c>
      <c r="B2295" s="242" t="s">
        <v>13911</v>
      </c>
      <c r="C2295" s="242" t="s">
        <v>1256</v>
      </c>
      <c r="D2295" s="244">
        <v>461.41</v>
      </c>
    </row>
    <row r="2296" spans="1:4" x14ac:dyDescent="0.25">
      <c r="A2296" s="243">
        <v>94968</v>
      </c>
      <c r="B2296" s="242" t="s">
        <v>13912</v>
      </c>
      <c r="C2296" s="242" t="s">
        <v>1256</v>
      </c>
      <c r="D2296" s="244">
        <v>294.70999999999998</v>
      </c>
    </row>
    <row r="2297" spans="1:4" x14ac:dyDescent="0.25">
      <c r="A2297" s="243">
        <v>94969</v>
      </c>
      <c r="B2297" s="242" t="s">
        <v>13913</v>
      </c>
      <c r="C2297" s="242" t="s">
        <v>1256</v>
      </c>
      <c r="D2297" s="244">
        <v>329.74</v>
      </c>
    </row>
    <row r="2298" spans="1:4" x14ac:dyDescent="0.25">
      <c r="A2298" s="243">
        <v>94970</v>
      </c>
      <c r="B2298" s="242" t="s">
        <v>13914</v>
      </c>
      <c r="C2298" s="242" t="s">
        <v>1256</v>
      </c>
      <c r="D2298" s="244">
        <v>359.67</v>
      </c>
    </row>
    <row r="2299" spans="1:4" x14ac:dyDescent="0.25">
      <c r="A2299" s="243">
        <v>94971</v>
      </c>
      <c r="B2299" s="242" t="s">
        <v>13915</v>
      </c>
      <c r="C2299" s="242" t="s">
        <v>1256</v>
      </c>
      <c r="D2299" s="244">
        <v>382.05</v>
      </c>
    </row>
    <row r="2300" spans="1:4" x14ac:dyDescent="0.25">
      <c r="A2300" s="243">
        <v>94972</v>
      </c>
      <c r="B2300" s="242" t="s">
        <v>13916</v>
      </c>
      <c r="C2300" s="242" t="s">
        <v>1256</v>
      </c>
      <c r="D2300" s="244">
        <v>396.94</v>
      </c>
    </row>
    <row r="2301" spans="1:4" x14ac:dyDescent="0.25">
      <c r="A2301" s="243">
        <v>94973</v>
      </c>
      <c r="B2301" s="242" t="s">
        <v>13917</v>
      </c>
      <c r="C2301" s="242" t="s">
        <v>1256</v>
      </c>
      <c r="D2301" s="244">
        <v>457.3</v>
      </c>
    </row>
    <row r="2302" spans="1:4" x14ac:dyDescent="0.25">
      <c r="A2302" s="243">
        <v>94974</v>
      </c>
      <c r="B2302" s="242" t="s">
        <v>13918</v>
      </c>
      <c r="C2302" s="242" t="s">
        <v>1256</v>
      </c>
      <c r="D2302" s="244">
        <v>338.97</v>
      </c>
    </row>
    <row r="2303" spans="1:4" x14ac:dyDescent="0.25">
      <c r="A2303" s="243">
        <v>94975</v>
      </c>
      <c r="B2303" s="242" t="s">
        <v>13919</v>
      </c>
      <c r="C2303" s="242" t="s">
        <v>1256</v>
      </c>
      <c r="D2303" s="244">
        <v>372.35</v>
      </c>
    </row>
    <row r="2304" spans="1:4" x14ac:dyDescent="0.25">
      <c r="A2304" s="243">
        <v>96555</v>
      </c>
      <c r="B2304" s="242" t="s">
        <v>1587</v>
      </c>
      <c r="C2304" s="242" t="s">
        <v>1256</v>
      </c>
      <c r="D2304" s="244">
        <v>533.92999999999995</v>
      </c>
    </row>
    <row r="2305" spans="1:4" x14ac:dyDescent="0.25">
      <c r="A2305" s="243">
        <v>96556</v>
      </c>
      <c r="B2305" s="242" t="s">
        <v>1588</v>
      </c>
      <c r="C2305" s="242" t="s">
        <v>1256</v>
      </c>
      <c r="D2305" s="244">
        <v>590.63</v>
      </c>
    </row>
    <row r="2306" spans="1:4" x14ac:dyDescent="0.25">
      <c r="A2306" s="243">
        <v>96557</v>
      </c>
      <c r="B2306" s="242" t="s">
        <v>1589</v>
      </c>
      <c r="C2306" s="242" t="s">
        <v>1256</v>
      </c>
      <c r="D2306" s="244">
        <v>565.46</v>
      </c>
    </row>
    <row r="2307" spans="1:4" x14ac:dyDescent="0.25">
      <c r="A2307" s="243">
        <v>96558</v>
      </c>
      <c r="B2307" s="242" t="s">
        <v>1590</v>
      </c>
      <c r="C2307" s="242" t="s">
        <v>1256</v>
      </c>
      <c r="D2307" s="244">
        <v>570.58000000000004</v>
      </c>
    </row>
    <row r="2308" spans="1:4" x14ac:dyDescent="0.25">
      <c r="A2308" s="243">
        <v>99235</v>
      </c>
      <c r="B2308" s="242" t="s">
        <v>1591</v>
      </c>
      <c r="C2308" s="242" t="s">
        <v>1256</v>
      </c>
      <c r="D2308" s="244">
        <v>552.35</v>
      </c>
    </row>
    <row r="2309" spans="1:4" x14ac:dyDescent="0.25">
      <c r="A2309" s="243">
        <v>99431</v>
      </c>
      <c r="B2309" s="242" t="s">
        <v>1592</v>
      </c>
      <c r="C2309" s="242" t="s">
        <v>1256</v>
      </c>
      <c r="D2309" s="244">
        <v>572.08000000000004</v>
      </c>
    </row>
    <row r="2310" spans="1:4" x14ac:dyDescent="0.25">
      <c r="A2310" s="243">
        <v>99432</v>
      </c>
      <c r="B2310" s="242" t="s">
        <v>1593</v>
      </c>
      <c r="C2310" s="242" t="s">
        <v>1256</v>
      </c>
      <c r="D2310" s="244">
        <v>555.26</v>
      </c>
    </row>
    <row r="2311" spans="1:4" x14ac:dyDescent="0.25">
      <c r="A2311" s="243">
        <v>99433</v>
      </c>
      <c r="B2311" s="242" t="s">
        <v>1594</v>
      </c>
      <c r="C2311" s="242" t="s">
        <v>1256</v>
      </c>
      <c r="D2311" s="244">
        <v>602.28</v>
      </c>
    </row>
    <row r="2312" spans="1:4" x14ac:dyDescent="0.25">
      <c r="A2312" s="243">
        <v>99434</v>
      </c>
      <c r="B2312" s="242" t="s">
        <v>1595</v>
      </c>
      <c r="C2312" s="242" t="s">
        <v>1256</v>
      </c>
      <c r="D2312" s="244">
        <v>575.28</v>
      </c>
    </row>
    <row r="2313" spans="1:4" x14ac:dyDescent="0.25">
      <c r="A2313" s="243">
        <v>99435</v>
      </c>
      <c r="B2313" s="242" t="s">
        <v>1596</v>
      </c>
      <c r="C2313" s="242" t="s">
        <v>1256</v>
      </c>
      <c r="D2313" s="244">
        <v>557.38</v>
      </c>
    </row>
    <row r="2314" spans="1:4" x14ac:dyDescent="0.25">
      <c r="A2314" s="243">
        <v>99436</v>
      </c>
      <c r="B2314" s="242" t="s">
        <v>1597</v>
      </c>
      <c r="C2314" s="242" t="s">
        <v>1256</v>
      </c>
      <c r="D2314" s="244">
        <v>616.91</v>
      </c>
    </row>
    <row r="2315" spans="1:4" x14ac:dyDescent="0.25">
      <c r="A2315" s="243">
        <v>99437</v>
      </c>
      <c r="B2315" s="242" t="s">
        <v>1598</v>
      </c>
      <c r="C2315" s="242" t="s">
        <v>1256</v>
      </c>
      <c r="D2315" s="244">
        <v>585.91</v>
      </c>
    </row>
    <row r="2316" spans="1:4" x14ac:dyDescent="0.25">
      <c r="A2316" s="243">
        <v>99438</v>
      </c>
      <c r="B2316" s="242" t="s">
        <v>1599</v>
      </c>
      <c r="C2316" s="242" t="s">
        <v>1256</v>
      </c>
      <c r="D2316" s="244">
        <v>590.32000000000005</v>
      </c>
    </row>
    <row r="2317" spans="1:4" x14ac:dyDescent="0.25">
      <c r="A2317" s="243">
        <v>99439</v>
      </c>
      <c r="B2317" s="242" t="s">
        <v>1600</v>
      </c>
      <c r="C2317" s="242" t="s">
        <v>1256</v>
      </c>
      <c r="D2317" s="244">
        <v>562.64</v>
      </c>
    </row>
    <row r="2318" spans="1:4" x14ac:dyDescent="0.25">
      <c r="A2318" s="243">
        <v>102473</v>
      </c>
      <c r="B2318" s="242" t="s">
        <v>13920</v>
      </c>
      <c r="C2318" s="242" t="s">
        <v>1256</v>
      </c>
      <c r="D2318" s="244">
        <v>315.75</v>
      </c>
    </row>
    <row r="2319" spans="1:4" x14ac:dyDescent="0.25">
      <c r="A2319" s="243">
        <v>102474</v>
      </c>
      <c r="B2319" s="242" t="s">
        <v>13921</v>
      </c>
      <c r="C2319" s="242" t="s">
        <v>1256</v>
      </c>
      <c r="D2319" s="244">
        <v>352.7</v>
      </c>
    </row>
    <row r="2320" spans="1:4" x14ac:dyDescent="0.25">
      <c r="A2320" s="243">
        <v>102475</v>
      </c>
      <c r="B2320" s="242" t="s">
        <v>13922</v>
      </c>
      <c r="C2320" s="242" t="s">
        <v>1256</v>
      </c>
      <c r="D2320" s="244">
        <v>388.83</v>
      </c>
    </row>
    <row r="2321" spans="1:4" x14ac:dyDescent="0.25">
      <c r="A2321" s="243">
        <v>102476</v>
      </c>
      <c r="B2321" s="242" t="s">
        <v>13923</v>
      </c>
      <c r="C2321" s="242" t="s">
        <v>1256</v>
      </c>
      <c r="D2321" s="244">
        <v>409.37</v>
      </c>
    </row>
    <row r="2322" spans="1:4" x14ac:dyDescent="0.25">
      <c r="A2322" s="243">
        <v>102477</v>
      </c>
      <c r="B2322" s="242" t="s">
        <v>13924</v>
      </c>
      <c r="C2322" s="242" t="s">
        <v>1256</v>
      </c>
      <c r="D2322" s="244">
        <v>437.29</v>
      </c>
    </row>
    <row r="2323" spans="1:4" x14ac:dyDescent="0.25">
      <c r="A2323" s="243">
        <v>102478</v>
      </c>
      <c r="B2323" s="242" t="s">
        <v>13925</v>
      </c>
      <c r="C2323" s="242" t="s">
        <v>1256</v>
      </c>
      <c r="D2323" s="244">
        <v>488.65</v>
      </c>
    </row>
    <row r="2324" spans="1:4" x14ac:dyDescent="0.25">
      <c r="A2324" s="243">
        <v>102479</v>
      </c>
      <c r="B2324" s="242" t="s">
        <v>13926</v>
      </c>
      <c r="C2324" s="242" t="s">
        <v>1256</v>
      </c>
      <c r="D2324" s="244">
        <v>314.36</v>
      </c>
    </row>
    <row r="2325" spans="1:4" x14ac:dyDescent="0.25">
      <c r="A2325" s="243">
        <v>102480</v>
      </c>
      <c r="B2325" s="242" t="s">
        <v>13927</v>
      </c>
      <c r="C2325" s="242" t="s">
        <v>1256</v>
      </c>
      <c r="D2325" s="244">
        <v>349.37</v>
      </c>
    </row>
    <row r="2326" spans="1:4" x14ac:dyDescent="0.25">
      <c r="A2326" s="243">
        <v>102481</v>
      </c>
      <c r="B2326" s="242" t="s">
        <v>13928</v>
      </c>
      <c r="C2326" s="242" t="s">
        <v>1256</v>
      </c>
      <c r="D2326" s="244">
        <v>381.54</v>
      </c>
    </row>
    <row r="2327" spans="1:4" x14ac:dyDescent="0.25">
      <c r="A2327" s="243">
        <v>102482</v>
      </c>
      <c r="B2327" s="242" t="s">
        <v>13929</v>
      </c>
      <c r="C2327" s="242" t="s">
        <v>1256</v>
      </c>
      <c r="D2327" s="244">
        <v>408.28</v>
      </c>
    </row>
    <row r="2328" spans="1:4" x14ac:dyDescent="0.25">
      <c r="A2328" s="243">
        <v>102483</v>
      </c>
      <c r="B2328" s="242" t="s">
        <v>13930</v>
      </c>
      <c r="C2328" s="242" t="s">
        <v>1256</v>
      </c>
      <c r="D2328" s="244">
        <v>433.64</v>
      </c>
    </row>
    <row r="2329" spans="1:4" x14ac:dyDescent="0.25">
      <c r="A2329" s="243">
        <v>102484</v>
      </c>
      <c r="B2329" s="242" t="s">
        <v>13931</v>
      </c>
      <c r="C2329" s="242" t="s">
        <v>1256</v>
      </c>
      <c r="D2329" s="244">
        <v>488.83</v>
      </c>
    </row>
    <row r="2330" spans="1:4" x14ac:dyDescent="0.25">
      <c r="A2330" s="243">
        <v>102485</v>
      </c>
      <c r="B2330" s="242" t="s">
        <v>13932</v>
      </c>
      <c r="C2330" s="242" t="s">
        <v>1256</v>
      </c>
      <c r="D2330" s="244">
        <v>358.33</v>
      </c>
    </row>
    <row r="2331" spans="1:4" x14ac:dyDescent="0.25">
      <c r="A2331" s="243">
        <v>102486</v>
      </c>
      <c r="B2331" s="242" t="s">
        <v>13933</v>
      </c>
      <c r="C2331" s="242" t="s">
        <v>1256</v>
      </c>
      <c r="D2331" s="244">
        <v>391.42</v>
      </c>
    </row>
    <row r="2332" spans="1:4" x14ac:dyDescent="0.25">
      <c r="A2332" s="243">
        <v>102487</v>
      </c>
      <c r="B2332" s="242" t="s">
        <v>13934</v>
      </c>
      <c r="C2332" s="242" t="s">
        <v>1256</v>
      </c>
      <c r="D2332" s="244">
        <v>422.92</v>
      </c>
    </row>
    <row r="2333" spans="1:4" x14ac:dyDescent="0.25">
      <c r="A2333" s="243">
        <v>101963</v>
      </c>
      <c r="B2333" s="242" t="s">
        <v>11227</v>
      </c>
      <c r="C2333" s="242" t="s">
        <v>337</v>
      </c>
      <c r="D2333" s="244">
        <v>158.47</v>
      </c>
    </row>
    <row r="2334" spans="1:4" x14ac:dyDescent="0.25">
      <c r="A2334" s="243">
        <v>101964</v>
      </c>
      <c r="B2334" s="242" t="s">
        <v>11228</v>
      </c>
      <c r="C2334" s="242" t="s">
        <v>337</v>
      </c>
      <c r="D2334" s="244">
        <v>146.59</v>
      </c>
    </row>
    <row r="2335" spans="1:4" x14ac:dyDescent="0.25">
      <c r="A2335" s="243">
        <v>101165</v>
      </c>
      <c r="B2335" s="242" t="s">
        <v>11229</v>
      </c>
      <c r="C2335" s="242" t="s">
        <v>1256</v>
      </c>
      <c r="D2335" s="244">
        <v>674.78</v>
      </c>
    </row>
    <row r="2336" spans="1:4" x14ac:dyDescent="0.25">
      <c r="A2336" s="243">
        <v>101166</v>
      </c>
      <c r="B2336" s="242" t="s">
        <v>11230</v>
      </c>
      <c r="C2336" s="242" t="s">
        <v>1256</v>
      </c>
      <c r="D2336" s="244">
        <v>555.27</v>
      </c>
    </row>
    <row r="2337" spans="1:4" x14ac:dyDescent="0.25">
      <c r="A2337" s="243">
        <v>98576</v>
      </c>
      <c r="B2337" s="242" t="s">
        <v>1602</v>
      </c>
      <c r="C2337" s="242" t="s">
        <v>187</v>
      </c>
      <c r="D2337" s="244">
        <v>20.56</v>
      </c>
    </row>
    <row r="2338" spans="1:4" x14ac:dyDescent="0.25">
      <c r="A2338" s="243">
        <v>93182</v>
      </c>
      <c r="B2338" s="242" t="s">
        <v>1603</v>
      </c>
      <c r="C2338" s="242" t="s">
        <v>187</v>
      </c>
      <c r="D2338" s="244">
        <v>34.03</v>
      </c>
    </row>
    <row r="2339" spans="1:4" x14ac:dyDescent="0.25">
      <c r="A2339" s="243">
        <v>93183</v>
      </c>
      <c r="B2339" s="242" t="s">
        <v>1604</v>
      </c>
      <c r="C2339" s="242" t="s">
        <v>187</v>
      </c>
      <c r="D2339" s="244">
        <v>44.74</v>
      </c>
    </row>
    <row r="2340" spans="1:4" x14ac:dyDescent="0.25">
      <c r="A2340" s="243">
        <v>93184</v>
      </c>
      <c r="B2340" s="242" t="s">
        <v>1605</v>
      </c>
      <c r="C2340" s="242" t="s">
        <v>187</v>
      </c>
      <c r="D2340" s="244">
        <v>24.81</v>
      </c>
    </row>
    <row r="2341" spans="1:4" x14ac:dyDescent="0.25">
      <c r="A2341" s="243">
        <v>93185</v>
      </c>
      <c r="B2341" s="242" t="s">
        <v>1606</v>
      </c>
      <c r="C2341" s="242" t="s">
        <v>187</v>
      </c>
      <c r="D2341" s="244">
        <v>44.18</v>
      </c>
    </row>
    <row r="2342" spans="1:4" x14ac:dyDescent="0.25">
      <c r="A2342" s="243">
        <v>93186</v>
      </c>
      <c r="B2342" s="242" t="s">
        <v>1607</v>
      </c>
      <c r="C2342" s="242" t="s">
        <v>187</v>
      </c>
      <c r="D2342" s="244">
        <v>58.61</v>
      </c>
    </row>
    <row r="2343" spans="1:4" x14ac:dyDescent="0.25">
      <c r="A2343" s="243">
        <v>93187</v>
      </c>
      <c r="B2343" s="242" t="s">
        <v>1608</v>
      </c>
      <c r="C2343" s="242" t="s">
        <v>187</v>
      </c>
      <c r="D2343" s="244">
        <v>68.540000000000006</v>
      </c>
    </row>
    <row r="2344" spans="1:4" x14ac:dyDescent="0.25">
      <c r="A2344" s="243">
        <v>93188</v>
      </c>
      <c r="B2344" s="242" t="s">
        <v>1609</v>
      </c>
      <c r="C2344" s="242" t="s">
        <v>187</v>
      </c>
      <c r="D2344" s="244">
        <v>56.16</v>
      </c>
    </row>
    <row r="2345" spans="1:4" x14ac:dyDescent="0.25">
      <c r="A2345" s="243">
        <v>93189</v>
      </c>
      <c r="B2345" s="242" t="s">
        <v>1610</v>
      </c>
      <c r="C2345" s="242" t="s">
        <v>187</v>
      </c>
      <c r="D2345" s="244">
        <v>69.56</v>
      </c>
    </row>
    <row r="2346" spans="1:4" x14ac:dyDescent="0.25">
      <c r="A2346" s="243">
        <v>93190</v>
      </c>
      <c r="B2346" s="242" t="s">
        <v>1611</v>
      </c>
      <c r="C2346" s="242" t="s">
        <v>187</v>
      </c>
      <c r="D2346" s="244">
        <v>37.4</v>
      </c>
    </row>
    <row r="2347" spans="1:4" x14ac:dyDescent="0.25">
      <c r="A2347" s="243">
        <v>93191</v>
      </c>
      <c r="B2347" s="242" t="s">
        <v>1612</v>
      </c>
      <c r="C2347" s="242" t="s">
        <v>187</v>
      </c>
      <c r="D2347" s="244">
        <v>40.75</v>
      </c>
    </row>
    <row r="2348" spans="1:4" x14ac:dyDescent="0.25">
      <c r="A2348" s="243">
        <v>93192</v>
      </c>
      <c r="B2348" s="242" t="s">
        <v>1613</v>
      </c>
      <c r="C2348" s="242" t="s">
        <v>187</v>
      </c>
      <c r="D2348" s="244">
        <v>41.54</v>
      </c>
    </row>
    <row r="2349" spans="1:4" x14ac:dyDescent="0.25">
      <c r="A2349" s="243">
        <v>93193</v>
      </c>
      <c r="B2349" s="242" t="s">
        <v>1614</v>
      </c>
      <c r="C2349" s="242" t="s">
        <v>187</v>
      </c>
      <c r="D2349" s="244">
        <v>41.82</v>
      </c>
    </row>
    <row r="2350" spans="1:4" x14ac:dyDescent="0.25">
      <c r="A2350" s="243">
        <v>93194</v>
      </c>
      <c r="B2350" s="242" t="s">
        <v>1615</v>
      </c>
      <c r="C2350" s="242" t="s">
        <v>187</v>
      </c>
      <c r="D2350" s="244">
        <v>33.49</v>
      </c>
    </row>
    <row r="2351" spans="1:4" x14ac:dyDescent="0.25">
      <c r="A2351" s="243">
        <v>93195</v>
      </c>
      <c r="B2351" s="242" t="s">
        <v>1616</v>
      </c>
      <c r="C2351" s="242" t="s">
        <v>187</v>
      </c>
      <c r="D2351" s="244">
        <v>39.64</v>
      </c>
    </row>
    <row r="2352" spans="1:4" x14ac:dyDescent="0.25">
      <c r="A2352" s="243">
        <v>93196</v>
      </c>
      <c r="B2352" s="242" t="s">
        <v>1617</v>
      </c>
      <c r="C2352" s="242" t="s">
        <v>187</v>
      </c>
      <c r="D2352" s="244">
        <v>55.8</v>
      </c>
    </row>
    <row r="2353" spans="1:4" x14ac:dyDescent="0.25">
      <c r="A2353" s="243">
        <v>93197</v>
      </c>
      <c r="B2353" s="242" t="s">
        <v>1618</v>
      </c>
      <c r="C2353" s="242" t="s">
        <v>187</v>
      </c>
      <c r="D2353" s="244">
        <v>62.05</v>
      </c>
    </row>
    <row r="2354" spans="1:4" x14ac:dyDescent="0.25">
      <c r="A2354" s="243">
        <v>93198</v>
      </c>
      <c r="B2354" s="242" t="s">
        <v>1619</v>
      </c>
      <c r="C2354" s="242" t="s">
        <v>187</v>
      </c>
      <c r="D2354" s="244">
        <v>33.1</v>
      </c>
    </row>
    <row r="2355" spans="1:4" x14ac:dyDescent="0.25">
      <c r="A2355" s="243">
        <v>93199</v>
      </c>
      <c r="B2355" s="242" t="s">
        <v>1620</v>
      </c>
      <c r="C2355" s="242" t="s">
        <v>187</v>
      </c>
      <c r="D2355" s="244">
        <v>32.71</v>
      </c>
    </row>
    <row r="2356" spans="1:4" x14ac:dyDescent="0.25">
      <c r="A2356" s="243">
        <v>93200</v>
      </c>
      <c r="B2356" s="242" t="s">
        <v>1621</v>
      </c>
      <c r="C2356" s="242" t="s">
        <v>187</v>
      </c>
      <c r="D2356" s="244">
        <v>2.21</v>
      </c>
    </row>
    <row r="2357" spans="1:4" x14ac:dyDescent="0.25">
      <c r="A2357" s="243">
        <v>93201</v>
      </c>
      <c r="B2357" s="242" t="s">
        <v>1622</v>
      </c>
      <c r="C2357" s="242" t="s">
        <v>187</v>
      </c>
      <c r="D2357" s="244">
        <v>4.41</v>
      </c>
    </row>
    <row r="2358" spans="1:4" x14ac:dyDescent="0.25">
      <c r="A2358" s="243">
        <v>93202</v>
      </c>
      <c r="B2358" s="242" t="s">
        <v>1623</v>
      </c>
      <c r="C2358" s="242" t="s">
        <v>187</v>
      </c>
      <c r="D2358" s="244">
        <v>21.21</v>
      </c>
    </row>
    <row r="2359" spans="1:4" x14ac:dyDescent="0.25">
      <c r="A2359" s="243">
        <v>93203</v>
      </c>
      <c r="B2359" s="242" t="s">
        <v>1624</v>
      </c>
      <c r="C2359" s="242" t="s">
        <v>187</v>
      </c>
      <c r="D2359" s="244">
        <v>13.49</v>
      </c>
    </row>
    <row r="2360" spans="1:4" x14ac:dyDescent="0.25">
      <c r="A2360" s="243">
        <v>93204</v>
      </c>
      <c r="B2360" s="242" t="s">
        <v>1625</v>
      </c>
      <c r="C2360" s="242" t="s">
        <v>187</v>
      </c>
      <c r="D2360" s="244">
        <v>45.75</v>
      </c>
    </row>
    <row r="2361" spans="1:4" x14ac:dyDescent="0.25">
      <c r="A2361" s="243">
        <v>93205</v>
      </c>
      <c r="B2361" s="242" t="s">
        <v>1626</v>
      </c>
      <c r="C2361" s="242" t="s">
        <v>187</v>
      </c>
      <c r="D2361" s="244">
        <v>34.119999999999997</v>
      </c>
    </row>
    <row r="2362" spans="1:4" x14ac:dyDescent="0.25">
      <c r="A2362" s="243">
        <v>95952</v>
      </c>
      <c r="B2362" s="242" t="s">
        <v>1628</v>
      </c>
      <c r="C2362" s="242" t="s">
        <v>1256</v>
      </c>
      <c r="D2362" s="245">
        <v>2165.0100000000002</v>
      </c>
    </row>
    <row r="2363" spans="1:4" x14ac:dyDescent="0.25">
      <c r="A2363" s="243">
        <v>95953</v>
      </c>
      <c r="B2363" s="242" t="s">
        <v>1629</v>
      </c>
      <c r="C2363" s="242" t="s">
        <v>1256</v>
      </c>
      <c r="D2363" s="245">
        <v>3184.39</v>
      </c>
    </row>
    <row r="2364" spans="1:4" x14ac:dyDescent="0.25">
      <c r="A2364" s="243">
        <v>95954</v>
      </c>
      <c r="B2364" s="242" t="s">
        <v>1630</v>
      </c>
      <c r="C2364" s="242" t="s">
        <v>1256</v>
      </c>
      <c r="D2364" s="245">
        <v>2381.9899999999998</v>
      </c>
    </row>
    <row r="2365" spans="1:4" x14ac:dyDescent="0.25">
      <c r="A2365" s="243">
        <v>95955</v>
      </c>
      <c r="B2365" s="242" t="s">
        <v>1631</v>
      </c>
      <c r="C2365" s="242" t="s">
        <v>1256</v>
      </c>
      <c r="D2365" s="245">
        <v>2823.37</v>
      </c>
    </row>
    <row r="2366" spans="1:4" x14ac:dyDescent="0.25">
      <c r="A2366" s="243">
        <v>95956</v>
      </c>
      <c r="B2366" s="242" t="s">
        <v>1632</v>
      </c>
      <c r="C2366" s="242" t="s">
        <v>1256</v>
      </c>
      <c r="D2366" s="245">
        <v>2298.56</v>
      </c>
    </row>
    <row r="2367" spans="1:4" x14ac:dyDescent="0.25">
      <c r="A2367" s="243">
        <v>95957</v>
      </c>
      <c r="B2367" s="242" t="s">
        <v>1633</v>
      </c>
      <c r="C2367" s="242" t="s">
        <v>1256</v>
      </c>
      <c r="D2367" s="245">
        <v>3090.75</v>
      </c>
    </row>
    <row r="2368" spans="1:4" x14ac:dyDescent="0.25">
      <c r="A2368" s="243">
        <v>95969</v>
      </c>
      <c r="B2368" s="242" t="s">
        <v>1634</v>
      </c>
      <c r="C2368" s="242" t="s">
        <v>1256</v>
      </c>
      <c r="D2368" s="245">
        <v>2748.99</v>
      </c>
    </row>
    <row r="2369" spans="1:4" x14ac:dyDescent="0.25">
      <c r="A2369" s="243">
        <v>97733</v>
      </c>
      <c r="B2369" s="242" t="s">
        <v>1635</v>
      </c>
      <c r="C2369" s="242" t="s">
        <v>1256</v>
      </c>
      <c r="D2369" s="245">
        <v>2661.89</v>
      </c>
    </row>
    <row r="2370" spans="1:4" x14ac:dyDescent="0.25">
      <c r="A2370" s="243">
        <v>97734</v>
      </c>
      <c r="B2370" s="242" t="s">
        <v>1636</v>
      </c>
      <c r="C2370" s="242" t="s">
        <v>1256</v>
      </c>
      <c r="D2370" s="245">
        <v>2255.35</v>
      </c>
    </row>
    <row r="2371" spans="1:4" x14ac:dyDescent="0.25">
      <c r="A2371" s="243">
        <v>97735</v>
      </c>
      <c r="B2371" s="242" t="s">
        <v>1637</v>
      </c>
      <c r="C2371" s="242" t="s">
        <v>1256</v>
      </c>
      <c r="D2371" s="245">
        <v>1930.43</v>
      </c>
    </row>
    <row r="2372" spans="1:4" x14ac:dyDescent="0.25">
      <c r="A2372" s="243">
        <v>97736</v>
      </c>
      <c r="B2372" s="242" t="s">
        <v>1638</v>
      </c>
      <c r="C2372" s="242" t="s">
        <v>1256</v>
      </c>
      <c r="D2372" s="245">
        <v>1356.73</v>
      </c>
    </row>
    <row r="2373" spans="1:4" x14ac:dyDescent="0.25">
      <c r="A2373" s="243">
        <v>97737</v>
      </c>
      <c r="B2373" s="242" t="s">
        <v>1639</v>
      </c>
      <c r="C2373" s="242" t="s">
        <v>1256</v>
      </c>
      <c r="D2373" s="245">
        <v>2879.73</v>
      </c>
    </row>
    <row r="2374" spans="1:4" x14ac:dyDescent="0.25">
      <c r="A2374" s="243">
        <v>97738</v>
      </c>
      <c r="B2374" s="242" t="s">
        <v>1640</v>
      </c>
      <c r="C2374" s="242" t="s">
        <v>1256</v>
      </c>
      <c r="D2374" s="245">
        <v>3359.47</v>
      </c>
    </row>
    <row r="2375" spans="1:4" x14ac:dyDescent="0.25">
      <c r="A2375" s="243">
        <v>97739</v>
      </c>
      <c r="B2375" s="242" t="s">
        <v>1641</v>
      </c>
      <c r="C2375" s="242" t="s">
        <v>1256</v>
      </c>
      <c r="D2375" s="245">
        <v>2173.15</v>
      </c>
    </row>
    <row r="2376" spans="1:4" x14ac:dyDescent="0.25">
      <c r="A2376" s="243">
        <v>97740</v>
      </c>
      <c r="B2376" s="242" t="s">
        <v>1642</v>
      </c>
      <c r="C2376" s="242" t="s">
        <v>1256</v>
      </c>
      <c r="D2376" s="245">
        <v>1749.83</v>
      </c>
    </row>
    <row r="2377" spans="1:4" x14ac:dyDescent="0.25">
      <c r="A2377" s="243">
        <v>98615</v>
      </c>
      <c r="B2377" s="242" t="s">
        <v>1643</v>
      </c>
      <c r="C2377" s="242" t="s">
        <v>337</v>
      </c>
      <c r="D2377" s="244">
        <v>110.95</v>
      </c>
    </row>
    <row r="2378" spans="1:4" x14ac:dyDescent="0.25">
      <c r="A2378" s="243">
        <v>98616</v>
      </c>
      <c r="B2378" s="242" t="s">
        <v>1644</v>
      </c>
      <c r="C2378" s="242" t="s">
        <v>337</v>
      </c>
      <c r="D2378" s="244">
        <v>89.62</v>
      </c>
    </row>
    <row r="2379" spans="1:4" x14ac:dyDescent="0.25">
      <c r="A2379" s="243">
        <v>98617</v>
      </c>
      <c r="B2379" s="242" t="s">
        <v>1645</v>
      </c>
      <c r="C2379" s="242" t="s">
        <v>337</v>
      </c>
      <c r="D2379" s="244">
        <v>84</v>
      </c>
    </row>
    <row r="2380" spans="1:4" x14ac:dyDescent="0.25">
      <c r="A2380" s="243">
        <v>98618</v>
      </c>
      <c r="B2380" s="242" t="s">
        <v>1646</v>
      </c>
      <c r="C2380" s="242" t="s">
        <v>337</v>
      </c>
      <c r="D2380" s="244">
        <v>114.68</v>
      </c>
    </row>
    <row r="2381" spans="1:4" x14ac:dyDescent="0.25">
      <c r="A2381" s="243">
        <v>98619</v>
      </c>
      <c r="B2381" s="242" t="s">
        <v>1647</v>
      </c>
      <c r="C2381" s="242" t="s">
        <v>337</v>
      </c>
      <c r="D2381" s="244">
        <v>106.13</v>
      </c>
    </row>
    <row r="2382" spans="1:4" x14ac:dyDescent="0.25">
      <c r="A2382" s="243">
        <v>98620</v>
      </c>
      <c r="B2382" s="242" t="s">
        <v>1648</v>
      </c>
      <c r="C2382" s="242" t="s">
        <v>337</v>
      </c>
      <c r="D2382" s="244">
        <v>101.82</v>
      </c>
    </row>
    <row r="2383" spans="1:4" x14ac:dyDescent="0.25">
      <c r="A2383" s="243">
        <v>98621</v>
      </c>
      <c r="B2383" s="242" t="s">
        <v>1649</v>
      </c>
      <c r="C2383" s="242" t="s">
        <v>337</v>
      </c>
      <c r="D2383" s="244">
        <v>132.34</v>
      </c>
    </row>
    <row r="2384" spans="1:4" x14ac:dyDescent="0.25">
      <c r="A2384" s="243">
        <v>98622</v>
      </c>
      <c r="B2384" s="242" t="s">
        <v>1650</v>
      </c>
      <c r="C2384" s="242" t="s">
        <v>337</v>
      </c>
      <c r="D2384" s="244">
        <v>125.47</v>
      </c>
    </row>
    <row r="2385" spans="1:4" x14ac:dyDescent="0.25">
      <c r="A2385" s="243">
        <v>98623</v>
      </c>
      <c r="B2385" s="242" t="s">
        <v>1651</v>
      </c>
      <c r="C2385" s="242" t="s">
        <v>337</v>
      </c>
      <c r="D2385" s="244">
        <v>121.94</v>
      </c>
    </row>
    <row r="2386" spans="1:4" x14ac:dyDescent="0.25">
      <c r="A2386" s="243">
        <v>98624</v>
      </c>
      <c r="B2386" s="242" t="s">
        <v>1652</v>
      </c>
      <c r="C2386" s="242" t="s">
        <v>337</v>
      </c>
      <c r="D2386" s="244">
        <v>151.08000000000001</v>
      </c>
    </row>
    <row r="2387" spans="1:4" x14ac:dyDescent="0.25">
      <c r="A2387" s="243">
        <v>98625</v>
      </c>
      <c r="B2387" s="242" t="s">
        <v>1653</v>
      </c>
      <c r="C2387" s="242" t="s">
        <v>337</v>
      </c>
      <c r="D2387" s="244">
        <v>145.25</v>
      </c>
    </row>
    <row r="2388" spans="1:4" x14ac:dyDescent="0.25">
      <c r="A2388" s="243">
        <v>98626</v>
      </c>
      <c r="B2388" s="242" t="s">
        <v>1654</v>
      </c>
      <c r="C2388" s="242" t="s">
        <v>337</v>
      </c>
      <c r="D2388" s="244">
        <v>142.19999999999999</v>
      </c>
    </row>
    <row r="2389" spans="1:4" x14ac:dyDescent="0.25">
      <c r="A2389" s="243">
        <v>98655</v>
      </c>
      <c r="B2389" s="242" t="s">
        <v>1655</v>
      </c>
      <c r="C2389" s="242" t="s">
        <v>187</v>
      </c>
      <c r="D2389" s="244">
        <v>602.88</v>
      </c>
    </row>
    <row r="2390" spans="1:4" x14ac:dyDescent="0.25">
      <c r="A2390" s="243">
        <v>98656</v>
      </c>
      <c r="B2390" s="242" t="s">
        <v>1656</v>
      </c>
      <c r="C2390" s="242" t="s">
        <v>187</v>
      </c>
      <c r="D2390" s="244">
        <v>609.28</v>
      </c>
    </row>
    <row r="2391" spans="1:4" x14ac:dyDescent="0.25">
      <c r="A2391" s="243">
        <v>98657</v>
      </c>
      <c r="B2391" s="242" t="s">
        <v>1657</v>
      </c>
      <c r="C2391" s="242" t="s">
        <v>187</v>
      </c>
      <c r="D2391" s="244">
        <v>615.70000000000005</v>
      </c>
    </row>
    <row r="2392" spans="1:4" x14ac:dyDescent="0.25">
      <c r="A2392" s="243">
        <v>98658</v>
      </c>
      <c r="B2392" s="242" t="s">
        <v>1658</v>
      </c>
      <c r="C2392" s="242" t="s">
        <v>187</v>
      </c>
      <c r="D2392" s="244">
        <v>622.11</v>
      </c>
    </row>
    <row r="2393" spans="1:4" x14ac:dyDescent="0.25">
      <c r="A2393" s="243">
        <v>98659</v>
      </c>
      <c r="B2393" s="242" t="s">
        <v>1659</v>
      </c>
      <c r="C2393" s="242" t="s">
        <v>187</v>
      </c>
      <c r="D2393" s="244">
        <v>634.91999999999996</v>
      </c>
    </row>
    <row r="2394" spans="1:4" x14ac:dyDescent="0.25">
      <c r="A2394" s="243">
        <v>98746</v>
      </c>
      <c r="B2394" s="242" t="s">
        <v>1660</v>
      </c>
      <c r="C2394" s="242" t="s">
        <v>187</v>
      </c>
      <c r="D2394" s="244">
        <v>39.89</v>
      </c>
    </row>
    <row r="2395" spans="1:4" x14ac:dyDescent="0.25">
      <c r="A2395" s="243">
        <v>98749</v>
      </c>
      <c r="B2395" s="242" t="s">
        <v>1661</v>
      </c>
      <c r="C2395" s="242" t="s">
        <v>187</v>
      </c>
      <c r="D2395" s="244">
        <v>46.79</v>
      </c>
    </row>
    <row r="2396" spans="1:4" x14ac:dyDescent="0.25">
      <c r="A2396" s="243">
        <v>98750</v>
      </c>
      <c r="B2396" s="242" t="s">
        <v>1662</v>
      </c>
      <c r="C2396" s="242" t="s">
        <v>187</v>
      </c>
      <c r="D2396" s="244">
        <v>55.08</v>
      </c>
    </row>
    <row r="2397" spans="1:4" x14ac:dyDescent="0.25">
      <c r="A2397" s="243">
        <v>98751</v>
      </c>
      <c r="B2397" s="242" t="s">
        <v>1663</v>
      </c>
      <c r="C2397" s="242" t="s">
        <v>187</v>
      </c>
      <c r="D2397" s="244">
        <v>76.650000000000006</v>
      </c>
    </row>
    <row r="2398" spans="1:4" x14ac:dyDescent="0.25">
      <c r="A2398" s="243">
        <v>98752</v>
      </c>
      <c r="B2398" s="242" t="s">
        <v>1664</v>
      </c>
      <c r="C2398" s="242" t="s">
        <v>187</v>
      </c>
      <c r="D2398" s="244">
        <v>102.51</v>
      </c>
    </row>
    <row r="2399" spans="1:4" x14ac:dyDescent="0.25">
      <c r="A2399" s="243">
        <v>98753</v>
      </c>
      <c r="B2399" s="242" t="s">
        <v>1665</v>
      </c>
      <c r="C2399" s="242" t="s">
        <v>187</v>
      </c>
      <c r="D2399" s="244">
        <v>134.57</v>
      </c>
    </row>
    <row r="2400" spans="1:4" x14ac:dyDescent="0.25">
      <c r="A2400" s="243">
        <v>100763</v>
      </c>
      <c r="B2400" s="242" t="s">
        <v>11231</v>
      </c>
      <c r="C2400" s="242" t="s">
        <v>322</v>
      </c>
      <c r="D2400" s="244">
        <v>16.03</v>
      </c>
    </row>
    <row r="2401" spans="1:4" x14ac:dyDescent="0.25">
      <c r="A2401" s="243">
        <v>100764</v>
      </c>
      <c r="B2401" s="242" t="s">
        <v>11232</v>
      </c>
      <c r="C2401" s="242" t="s">
        <v>322</v>
      </c>
      <c r="D2401" s="244">
        <v>15.91</v>
      </c>
    </row>
    <row r="2402" spans="1:4" x14ac:dyDescent="0.25">
      <c r="A2402" s="243">
        <v>100765</v>
      </c>
      <c r="B2402" s="242" t="s">
        <v>11233</v>
      </c>
      <c r="C2402" s="242" t="s">
        <v>322</v>
      </c>
      <c r="D2402" s="244">
        <v>15.6</v>
      </c>
    </row>
    <row r="2403" spans="1:4" x14ac:dyDescent="0.25">
      <c r="A2403" s="243">
        <v>100766</v>
      </c>
      <c r="B2403" s="242" t="s">
        <v>13935</v>
      </c>
      <c r="C2403" s="242" t="s">
        <v>322</v>
      </c>
      <c r="D2403" s="244">
        <v>15.75</v>
      </c>
    </row>
    <row r="2404" spans="1:4" x14ac:dyDescent="0.25">
      <c r="A2404" s="243">
        <v>100767</v>
      </c>
      <c r="B2404" s="242" t="s">
        <v>11234</v>
      </c>
      <c r="C2404" s="242" t="s">
        <v>322</v>
      </c>
      <c r="D2404" s="244">
        <v>14.54</v>
      </c>
    </row>
    <row r="2405" spans="1:4" x14ac:dyDescent="0.25">
      <c r="A2405" s="243">
        <v>100768</v>
      </c>
      <c r="B2405" s="242" t="s">
        <v>13936</v>
      </c>
      <c r="C2405" s="242" t="s">
        <v>322</v>
      </c>
      <c r="D2405" s="244">
        <v>17.37</v>
      </c>
    </row>
    <row r="2406" spans="1:4" x14ac:dyDescent="0.25">
      <c r="A2406" s="243">
        <v>100769</v>
      </c>
      <c r="B2406" s="242" t="s">
        <v>11235</v>
      </c>
      <c r="C2406" s="242" t="s">
        <v>322</v>
      </c>
      <c r="D2406" s="244">
        <v>20.29</v>
      </c>
    </row>
    <row r="2407" spans="1:4" x14ac:dyDescent="0.25">
      <c r="A2407" s="243">
        <v>100770</v>
      </c>
      <c r="B2407" s="242" t="s">
        <v>13937</v>
      </c>
      <c r="C2407" s="242" t="s">
        <v>322</v>
      </c>
      <c r="D2407" s="244">
        <v>19.739999999999998</v>
      </c>
    </row>
    <row r="2408" spans="1:4" x14ac:dyDescent="0.25">
      <c r="A2408" s="243">
        <v>100771</v>
      </c>
      <c r="B2408" s="242" t="s">
        <v>11236</v>
      </c>
      <c r="C2408" s="242" t="s">
        <v>322</v>
      </c>
      <c r="D2408" s="244">
        <v>22.44</v>
      </c>
    </row>
    <row r="2409" spans="1:4" x14ac:dyDescent="0.25">
      <c r="A2409" s="243">
        <v>100772</v>
      </c>
      <c r="B2409" s="242" t="s">
        <v>13938</v>
      </c>
      <c r="C2409" s="242" t="s">
        <v>322</v>
      </c>
      <c r="D2409" s="244">
        <v>14.67</v>
      </c>
    </row>
    <row r="2410" spans="1:4" x14ac:dyDescent="0.25">
      <c r="A2410" s="243">
        <v>100773</v>
      </c>
      <c r="B2410" s="242" t="s">
        <v>11237</v>
      </c>
      <c r="C2410" s="242" t="s">
        <v>322</v>
      </c>
      <c r="D2410" s="244">
        <v>18.489999999999998</v>
      </c>
    </row>
    <row r="2411" spans="1:4" x14ac:dyDescent="0.25">
      <c r="A2411" s="243">
        <v>100774</v>
      </c>
      <c r="B2411" s="242" t="s">
        <v>11238</v>
      </c>
      <c r="C2411" s="242" t="s">
        <v>322</v>
      </c>
      <c r="D2411" s="244">
        <v>12.06</v>
      </c>
    </row>
    <row r="2412" spans="1:4" x14ac:dyDescent="0.25">
      <c r="A2412" s="243">
        <v>100775</v>
      </c>
      <c r="B2412" s="242" t="s">
        <v>11239</v>
      </c>
      <c r="C2412" s="242" t="s">
        <v>322</v>
      </c>
      <c r="D2412" s="244">
        <v>13.56</v>
      </c>
    </row>
    <row r="2413" spans="1:4" x14ac:dyDescent="0.25">
      <c r="A2413" s="243">
        <v>100776</v>
      </c>
      <c r="B2413" s="242" t="s">
        <v>11240</v>
      </c>
      <c r="C2413" s="242" t="s">
        <v>322</v>
      </c>
      <c r="D2413" s="244">
        <v>18.52</v>
      </c>
    </row>
    <row r="2414" spans="1:4" x14ac:dyDescent="0.25">
      <c r="A2414" s="243">
        <v>100777</v>
      </c>
      <c r="B2414" s="242" t="s">
        <v>11241</v>
      </c>
      <c r="C2414" s="242" t="s">
        <v>322</v>
      </c>
      <c r="D2414" s="244">
        <v>14.28</v>
      </c>
    </row>
    <row r="2415" spans="1:4" x14ac:dyDescent="0.25">
      <c r="A2415" s="243">
        <v>100778</v>
      </c>
      <c r="B2415" s="242" t="s">
        <v>11242</v>
      </c>
      <c r="C2415" s="242" t="s">
        <v>322</v>
      </c>
      <c r="D2415" s="244">
        <v>10.68</v>
      </c>
    </row>
    <row r="2416" spans="1:4" x14ac:dyDescent="0.25">
      <c r="A2416" s="243">
        <v>98560</v>
      </c>
      <c r="B2416" s="242" t="s">
        <v>1666</v>
      </c>
      <c r="C2416" s="242" t="s">
        <v>337</v>
      </c>
      <c r="D2416" s="244">
        <v>34.5</v>
      </c>
    </row>
    <row r="2417" spans="1:4" x14ac:dyDescent="0.25">
      <c r="A2417" s="243">
        <v>98561</v>
      </c>
      <c r="B2417" s="242" t="s">
        <v>1667</v>
      </c>
      <c r="C2417" s="242" t="s">
        <v>337</v>
      </c>
      <c r="D2417" s="244">
        <v>30.17</v>
      </c>
    </row>
    <row r="2418" spans="1:4" x14ac:dyDescent="0.25">
      <c r="A2418" s="243">
        <v>98562</v>
      </c>
      <c r="B2418" s="242" t="s">
        <v>1668</v>
      </c>
      <c r="C2418" s="242" t="s">
        <v>337</v>
      </c>
      <c r="D2418" s="244">
        <v>30.99</v>
      </c>
    </row>
    <row r="2419" spans="1:4" x14ac:dyDescent="0.25">
      <c r="A2419" s="243">
        <v>98555</v>
      </c>
      <c r="B2419" s="242" t="s">
        <v>5347</v>
      </c>
      <c r="C2419" s="242" t="s">
        <v>337</v>
      </c>
      <c r="D2419" s="244">
        <v>19.62</v>
      </c>
    </row>
    <row r="2420" spans="1:4" x14ac:dyDescent="0.25">
      <c r="A2420" s="243">
        <v>98556</v>
      </c>
      <c r="B2420" s="242" t="s">
        <v>5348</v>
      </c>
      <c r="C2420" s="242" t="s">
        <v>337</v>
      </c>
      <c r="D2420" s="244">
        <v>38.770000000000003</v>
      </c>
    </row>
    <row r="2421" spans="1:4" x14ac:dyDescent="0.25">
      <c r="A2421" s="243">
        <v>98558</v>
      </c>
      <c r="B2421" s="242" t="s">
        <v>5349</v>
      </c>
      <c r="C2421" s="242" t="s">
        <v>239</v>
      </c>
      <c r="D2421" s="244">
        <v>6.04</v>
      </c>
    </row>
    <row r="2422" spans="1:4" x14ac:dyDescent="0.25">
      <c r="A2422" s="243">
        <v>98559</v>
      </c>
      <c r="B2422" s="242" t="s">
        <v>1669</v>
      </c>
      <c r="C2422" s="242" t="s">
        <v>187</v>
      </c>
      <c r="D2422" s="244">
        <v>3.95</v>
      </c>
    </row>
    <row r="2423" spans="1:4" x14ac:dyDescent="0.25">
      <c r="A2423" s="243">
        <v>98546</v>
      </c>
      <c r="B2423" s="242" t="s">
        <v>1670</v>
      </c>
      <c r="C2423" s="242" t="s">
        <v>337</v>
      </c>
      <c r="D2423" s="244">
        <v>91.15</v>
      </c>
    </row>
    <row r="2424" spans="1:4" x14ac:dyDescent="0.25">
      <c r="A2424" s="243">
        <v>98547</v>
      </c>
      <c r="B2424" s="242" t="s">
        <v>1671</v>
      </c>
      <c r="C2424" s="242" t="s">
        <v>337</v>
      </c>
      <c r="D2424" s="244">
        <v>173.07</v>
      </c>
    </row>
    <row r="2425" spans="1:4" x14ac:dyDescent="0.25">
      <c r="A2425" s="243">
        <v>98553</v>
      </c>
      <c r="B2425" s="242" t="s">
        <v>11243</v>
      </c>
      <c r="C2425" s="242" t="s">
        <v>337</v>
      </c>
      <c r="D2425" s="244">
        <v>100.75</v>
      </c>
    </row>
    <row r="2426" spans="1:4" x14ac:dyDescent="0.25">
      <c r="A2426" s="243">
        <v>98554</v>
      </c>
      <c r="B2426" s="242" t="s">
        <v>11244</v>
      </c>
      <c r="C2426" s="242" t="s">
        <v>337</v>
      </c>
      <c r="D2426" s="244">
        <v>33.64</v>
      </c>
    </row>
    <row r="2427" spans="1:4" x14ac:dyDescent="0.25">
      <c r="A2427" s="243">
        <v>98557</v>
      </c>
      <c r="B2427" s="242" t="s">
        <v>1672</v>
      </c>
      <c r="C2427" s="242" t="s">
        <v>337</v>
      </c>
      <c r="D2427" s="244">
        <v>34.57</v>
      </c>
    </row>
    <row r="2428" spans="1:4" x14ac:dyDescent="0.25">
      <c r="A2428" s="243">
        <v>98563</v>
      </c>
      <c r="B2428" s="242" t="s">
        <v>1673</v>
      </c>
      <c r="C2428" s="242" t="s">
        <v>337</v>
      </c>
      <c r="D2428" s="244">
        <v>26.04</v>
      </c>
    </row>
    <row r="2429" spans="1:4" x14ac:dyDescent="0.25">
      <c r="A2429" s="243">
        <v>98564</v>
      </c>
      <c r="B2429" s="242" t="s">
        <v>1674</v>
      </c>
      <c r="C2429" s="242" t="s">
        <v>337</v>
      </c>
      <c r="D2429" s="244">
        <v>37.47</v>
      </c>
    </row>
    <row r="2430" spans="1:4" x14ac:dyDescent="0.25">
      <c r="A2430" s="243">
        <v>98565</v>
      </c>
      <c r="B2430" s="242" t="s">
        <v>1675</v>
      </c>
      <c r="C2430" s="242" t="s">
        <v>337</v>
      </c>
      <c r="D2430" s="244">
        <v>37.119999999999997</v>
      </c>
    </row>
    <row r="2431" spans="1:4" x14ac:dyDescent="0.25">
      <c r="A2431" s="243">
        <v>98566</v>
      </c>
      <c r="B2431" s="242" t="s">
        <v>1676</v>
      </c>
      <c r="C2431" s="242" t="s">
        <v>337</v>
      </c>
      <c r="D2431" s="244">
        <v>48.55</v>
      </c>
    </row>
    <row r="2432" spans="1:4" x14ac:dyDescent="0.25">
      <c r="A2432" s="243">
        <v>98567</v>
      </c>
      <c r="B2432" s="242" t="s">
        <v>1677</v>
      </c>
      <c r="C2432" s="242" t="s">
        <v>337</v>
      </c>
      <c r="D2432" s="244">
        <v>47.6</v>
      </c>
    </row>
    <row r="2433" spans="1:4" x14ac:dyDescent="0.25">
      <c r="A2433" s="243">
        <v>98568</v>
      </c>
      <c r="B2433" s="242" t="s">
        <v>1678</v>
      </c>
      <c r="C2433" s="242" t="s">
        <v>337</v>
      </c>
      <c r="D2433" s="244">
        <v>59.01</v>
      </c>
    </row>
    <row r="2434" spans="1:4" x14ac:dyDescent="0.25">
      <c r="A2434" s="243">
        <v>98569</v>
      </c>
      <c r="B2434" s="242" t="s">
        <v>1679</v>
      </c>
      <c r="C2434" s="242" t="s">
        <v>337</v>
      </c>
      <c r="D2434" s="244">
        <v>58.66</v>
      </c>
    </row>
    <row r="2435" spans="1:4" x14ac:dyDescent="0.25">
      <c r="A2435" s="243">
        <v>98570</v>
      </c>
      <c r="B2435" s="242" t="s">
        <v>1680</v>
      </c>
      <c r="C2435" s="242" t="s">
        <v>337</v>
      </c>
      <c r="D2435" s="244">
        <v>70.11</v>
      </c>
    </row>
    <row r="2436" spans="1:4" x14ac:dyDescent="0.25">
      <c r="A2436" s="243">
        <v>98571</v>
      </c>
      <c r="B2436" s="242" t="s">
        <v>1681</v>
      </c>
      <c r="C2436" s="242" t="s">
        <v>337</v>
      </c>
      <c r="D2436" s="244">
        <v>32.71</v>
      </c>
    </row>
    <row r="2437" spans="1:4" x14ac:dyDescent="0.25">
      <c r="A2437" s="243">
        <v>98572</v>
      </c>
      <c r="B2437" s="242" t="s">
        <v>1682</v>
      </c>
      <c r="C2437" s="242" t="s">
        <v>337</v>
      </c>
      <c r="D2437" s="244">
        <v>40.17</v>
      </c>
    </row>
    <row r="2438" spans="1:4" x14ac:dyDescent="0.25">
      <c r="A2438" s="243">
        <v>98573</v>
      </c>
      <c r="B2438" s="242" t="s">
        <v>1683</v>
      </c>
      <c r="C2438" s="242" t="s">
        <v>337</v>
      </c>
      <c r="D2438" s="244">
        <v>51.33</v>
      </c>
    </row>
    <row r="2439" spans="1:4" x14ac:dyDescent="0.25">
      <c r="A2439" s="243">
        <v>91831</v>
      </c>
      <c r="B2439" s="242" t="s">
        <v>1684</v>
      </c>
      <c r="C2439" s="242" t="s">
        <v>187</v>
      </c>
      <c r="D2439" s="244">
        <v>5.78</v>
      </c>
    </row>
    <row r="2440" spans="1:4" x14ac:dyDescent="0.25">
      <c r="A2440" s="243">
        <v>91833</v>
      </c>
      <c r="B2440" s="242" t="s">
        <v>5350</v>
      </c>
      <c r="C2440" s="242" t="s">
        <v>187</v>
      </c>
      <c r="D2440" s="244">
        <v>6.15</v>
      </c>
    </row>
    <row r="2441" spans="1:4" x14ac:dyDescent="0.25">
      <c r="A2441" s="243">
        <v>91834</v>
      </c>
      <c r="B2441" s="242" t="s">
        <v>1685</v>
      </c>
      <c r="C2441" s="242" t="s">
        <v>187</v>
      </c>
      <c r="D2441" s="244">
        <v>6.41</v>
      </c>
    </row>
    <row r="2442" spans="1:4" x14ac:dyDescent="0.25">
      <c r="A2442" s="243">
        <v>91835</v>
      </c>
      <c r="B2442" s="242" t="s">
        <v>5351</v>
      </c>
      <c r="C2442" s="242" t="s">
        <v>187</v>
      </c>
      <c r="D2442" s="244">
        <v>7.33</v>
      </c>
    </row>
    <row r="2443" spans="1:4" x14ac:dyDescent="0.25">
      <c r="A2443" s="243">
        <v>91836</v>
      </c>
      <c r="B2443" s="242" t="s">
        <v>1686</v>
      </c>
      <c r="C2443" s="242" t="s">
        <v>187</v>
      </c>
      <c r="D2443" s="244">
        <v>8.3000000000000007</v>
      </c>
    </row>
    <row r="2444" spans="1:4" x14ac:dyDescent="0.25">
      <c r="A2444" s="243">
        <v>91837</v>
      </c>
      <c r="B2444" s="242" t="s">
        <v>5352</v>
      </c>
      <c r="C2444" s="242" t="s">
        <v>187</v>
      </c>
      <c r="D2444" s="244">
        <v>10.46</v>
      </c>
    </row>
    <row r="2445" spans="1:4" x14ac:dyDescent="0.25">
      <c r="A2445" s="243">
        <v>91839</v>
      </c>
      <c r="B2445" s="242" t="s">
        <v>5353</v>
      </c>
      <c r="C2445" s="242" t="s">
        <v>187</v>
      </c>
      <c r="D2445" s="244">
        <v>7.71</v>
      </c>
    </row>
    <row r="2446" spans="1:4" x14ac:dyDescent="0.25">
      <c r="A2446" s="243">
        <v>91840</v>
      </c>
      <c r="B2446" s="242" t="s">
        <v>5354</v>
      </c>
      <c r="C2446" s="242" t="s">
        <v>187</v>
      </c>
      <c r="D2446" s="244">
        <v>9.6999999999999993</v>
      </c>
    </row>
    <row r="2447" spans="1:4" x14ac:dyDescent="0.25">
      <c r="A2447" s="243">
        <v>91841</v>
      </c>
      <c r="B2447" s="242" t="s">
        <v>5355</v>
      </c>
      <c r="C2447" s="242" t="s">
        <v>187</v>
      </c>
      <c r="D2447" s="244">
        <v>9.14</v>
      </c>
    </row>
    <row r="2448" spans="1:4" x14ac:dyDescent="0.25">
      <c r="A2448" s="243">
        <v>91842</v>
      </c>
      <c r="B2448" s="242" t="s">
        <v>1687</v>
      </c>
      <c r="C2448" s="242" t="s">
        <v>187</v>
      </c>
      <c r="D2448" s="244">
        <v>3.96</v>
      </c>
    </row>
    <row r="2449" spans="1:4" x14ac:dyDescent="0.25">
      <c r="A2449" s="243">
        <v>91843</v>
      </c>
      <c r="B2449" s="242" t="s">
        <v>5356</v>
      </c>
      <c r="C2449" s="242" t="s">
        <v>187</v>
      </c>
      <c r="D2449" s="244">
        <v>4.33</v>
      </c>
    </row>
    <row r="2450" spans="1:4" x14ac:dyDescent="0.25">
      <c r="A2450" s="243">
        <v>91844</v>
      </c>
      <c r="B2450" s="242" t="s">
        <v>1688</v>
      </c>
      <c r="C2450" s="242" t="s">
        <v>187</v>
      </c>
      <c r="D2450" s="244">
        <v>4.59</v>
      </c>
    </row>
    <row r="2451" spans="1:4" x14ac:dyDescent="0.25">
      <c r="A2451" s="243">
        <v>91845</v>
      </c>
      <c r="B2451" s="242" t="s">
        <v>5357</v>
      </c>
      <c r="C2451" s="242" t="s">
        <v>187</v>
      </c>
      <c r="D2451" s="244">
        <v>5.51</v>
      </c>
    </row>
    <row r="2452" spans="1:4" x14ac:dyDescent="0.25">
      <c r="A2452" s="243">
        <v>91846</v>
      </c>
      <c r="B2452" s="242" t="s">
        <v>1689</v>
      </c>
      <c r="C2452" s="242" t="s">
        <v>187</v>
      </c>
      <c r="D2452" s="244">
        <v>6.48</v>
      </c>
    </row>
    <row r="2453" spans="1:4" x14ac:dyDescent="0.25">
      <c r="A2453" s="243">
        <v>91847</v>
      </c>
      <c r="B2453" s="242" t="s">
        <v>5358</v>
      </c>
      <c r="C2453" s="242" t="s">
        <v>187</v>
      </c>
      <c r="D2453" s="244">
        <v>8.64</v>
      </c>
    </row>
    <row r="2454" spans="1:4" x14ac:dyDescent="0.25">
      <c r="A2454" s="243">
        <v>91849</v>
      </c>
      <c r="B2454" s="242" t="s">
        <v>5359</v>
      </c>
      <c r="C2454" s="242" t="s">
        <v>187</v>
      </c>
      <c r="D2454" s="244">
        <v>5.89</v>
      </c>
    </row>
    <row r="2455" spans="1:4" x14ac:dyDescent="0.25">
      <c r="A2455" s="243">
        <v>91850</v>
      </c>
      <c r="B2455" s="242" t="s">
        <v>5360</v>
      </c>
      <c r="C2455" s="242" t="s">
        <v>187</v>
      </c>
      <c r="D2455" s="244">
        <v>7.93</v>
      </c>
    </row>
    <row r="2456" spans="1:4" x14ac:dyDescent="0.25">
      <c r="A2456" s="243">
        <v>91851</v>
      </c>
      <c r="B2456" s="242" t="s">
        <v>5361</v>
      </c>
      <c r="C2456" s="242" t="s">
        <v>187</v>
      </c>
      <c r="D2456" s="244">
        <v>7.37</v>
      </c>
    </row>
    <row r="2457" spans="1:4" x14ac:dyDescent="0.25">
      <c r="A2457" s="243">
        <v>91852</v>
      </c>
      <c r="B2457" s="242" t="s">
        <v>1690</v>
      </c>
      <c r="C2457" s="242" t="s">
        <v>187</v>
      </c>
      <c r="D2457" s="244">
        <v>5.66</v>
      </c>
    </row>
    <row r="2458" spans="1:4" x14ac:dyDescent="0.25">
      <c r="A2458" s="243">
        <v>91853</v>
      </c>
      <c r="B2458" s="242" t="s">
        <v>5362</v>
      </c>
      <c r="C2458" s="242" t="s">
        <v>187</v>
      </c>
      <c r="D2458" s="244">
        <v>6</v>
      </c>
    </row>
    <row r="2459" spans="1:4" x14ac:dyDescent="0.25">
      <c r="A2459" s="243">
        <v>91854</v>
      </c>
      <c r="B2459" s="242" t="s">
        <v>1691</v>
      </c>
      <c r="C2459" s="242" t="s">
        <v>187</v>
      </c>
      <c r="D2459" s="244">
        <v>6.26</v>
      </c>
    </row>
    <row r="2460" spans="1:4" x14ac:dyDescent="0.25">
      <c r="A2460" s="243">
        <v>91855</v>
      </c>
      <c r="B2460" s="242" t="s">
        <v>5363</v>
      </c>
      <c r="C2460" s="242" t="s">
        <v>187</v>
      </c>
      <c r="D2460" s="244">
        <v>7.12</v>
      </c>
    </row>
    <row r="2461" spans="1:4" x14ac:dyDescent="0.25">
      <c r="A2461" s="243">
        <v>91856</v>
      </c>
      <c r="B2461" s="242" t="s">
        <v>1692</v>
      </c>
      <c r="C2461" s="242" t="s">
        <v>187</v>
      </c>
      <c r="D2461" s="244">
        <v>8.07</v>
      </c>
    </row>
    <row r="2462" spans="1:4" x14ac:dyDescent="0.25">
      <c r="A2462" s="243">
        <v>91857</v>
      </c>
      <c r="B2462" s="242" t="s">
        <v>5364</v>
      </c>
      <c r="C2462" s="242" t="s">
        <v>187</v>
      </c>
      <c r="D2462" s="244">
        <v>10.06</v>
      </c>
    </row>
    <row r="2463" spans="1:4" x14ac:dyDescent="0.25">
      <c r="A2463" s="243">
        <v>91859</v>
      </c>
      <c r="B2463" s="242" t="s">
        <v>5365</v>
      </c>
      <c r="C2463" s="242" t="s">
        <v>187</v>
      </c>
      <c r="D2463" s="244">
        <v>7.52</v>
      </c>
    </row>
    <row r="2464" spans="1:4" x14ac:dyDescent="0.25">
      <c r="A2464" s="243">
        <v>91860</v>
      </c>
      <c r="B2464" s="242" t="s">
        <v>5366</v>
      </c>
      <c r="C2464" s="242" t="s">
        <v>187</v>
      </c>
      <c r="D2464" s="244">
        <v>9.4600000000000009</v>
      </c>
    </row>
    <row r="2465" spans="1:4" x14ac:dyDescent="0.25">
      <c r="A2465" s="243">
        <v>91861</v>
      </c>
      <c r="B2465" s="242" t="s">
        <v>5367</v>
      </c>
      <c r="C2465" s="242" t="s">
        <v>187</v>
      </c>
      <c r="D2465" s="244">
        <v>8.94</v>
      </c>
    </row>
    <row r="2466" spans="1:4" x14ac:dyDescent="0.25">
      <c r="A2466" s="243">
        <v>91862</v>
      </c>
      <c r="B2466" s="242" t="s">
        <v>1693</v>
      </c>
      <c r="C2466" s="242" t="s">
        <v>187</v>
      </c>
      <c r="D2466" s="244">
        <v>6.97</v>
      </c>
    </row>
    <row r="2467" spans="1:4" x14ac:dyDescent="0.25">
      <c r="A2467" s="243">
        <v>91863</v>
      </c>
      <c r="B2467" s="242" t="s">
        <v>1694</v>
      </c>
      <c r="C2467" s="242" t="s">
        <v>187</v>
      </c>
      <c r="D2467" s="244">
        <v>8.1300000000000008</v>
      </c>
    </row>
    <row r="2468" spans="1:4" x14ac:dyDescent="0.25">
      <c r="A2468" s="243">
        <v>91864</v>
      </c>
      <c r="B2468" s="242" t="s">
        <v>1695</v>
      </c>
      <c r="C2468" s="242" t="s">
        <v>187</v>
      </c>
      <c r="D2468" s="244">
        <v>10.64</v>
      </c>
    </row>
    <row r="2469" spans="1:4" x14ac:dyDescent="0.25">
      <c r="A2469" s="243">
        <v>91865</v>
      </c>
      <c r="B2469" s="242" t="s">
        <v>1696</v>
      </c>
      <c r="C2469" s="242" t="s">
        <v>187</v>
      </c>
      <c r="D2469" s="244">
        <v>13.15</v>
      </c>
    </row>
    <row r="2470" spans="1:4" x14ac:dyDescent="0.25">
      <c r="A2470" s="243">
        <v>91866</v>
      </c>
      <c r="B2470" s="242" t="s">
        <v>1697</v>
      </c>
      <c r="C2470" s="242" t="s">
        <v>187</v>
      </c>
      <c r="D2470" s="244">
        <v>5.26</v>
      </c>
    </row>
    <row r="2471" spans="1:4" x14ac:dyDescent="0.25">
      <c r="A2471" s="243">
        <v>91867</v>
      </c>
      <c r="B2471" s="242" t="s">
        <v>1698</v>
      </c>
      <c r="C2471" s="242" t="s">
        <v>187</v>
      </c>
      <c r="D2471" s="244">
        <v>6.41</v>
      </c>
    </row>
    <row r="2472" spans="1:4" x14ac:dyDescent="0.25">
      <c r="A2472" s="243">
        <v>91868</v>
      </c>
      <c r="B2472" s="242" t="s">
        <v>1699</v>
      </c>
      <c r="C2472" s="242" t="s">
        <v>187</v>
      </c>
      <c r="D2472" s="244">
        <v>8.93</v>
      </c>
    </row>
    <row r="2473" spans="1:4" x14ac:dyDescent="0.25">
      <c r="A2473" s="243">
        <v>91869</v>
      </c>
      <c r="B2473" s="242" t="s">
        <v>1700</v>
      </c>
      <c r="C2473" s="242" t="s">
        <v>187</v>
      </c>
      <c r="D2473" s="244">
        <v>11.44</v>
      </c>
    </row>
    <row r="2474" spans="1:4" x14ac:dyDescent="0.25">
      <c r="A2474" s="243">
        <v>91870</v>
      </c>
      <c r="B2474" s="242" t="s">
        <v>1701</v>
      </c>
      <c r="C2474" s="242" t="s">
        <v>187</v>
      </c>
      <c r="D2474" s="244">
        <v>7.39</v>
      </c>
    </row>
    <row r="2475" spans="1:4" x14ac:dyDescent="0.25">
      <c r="A2475" s="243">
        <v>91871</v>
      </c>
      <c r="B2475" s="242" t="s">
        <v>1702</v>
      </c>
      <c r="C2475" s="242" t="s">
        <v>187</v>
      </c>
      <c r="D2475" s="244">
        <v>8.59</v>
      </c>
    </row>
    <row r="2476" spans="1:4" x14ac:dyDescent="0.25">
      <c r="A2476" s="243">
        <v>91872</v>
      </c>
      <c r="B2476" s="242" t="s">
        <v>1703</v>
      </c>
      <c r="C2476" s="242" t="s">
        <v>187</v>
      </c>
      <c r="D2476" s="244">
        <v>11.1</v>
      </c>
    </row>
    <row r="2477" spans="1:4" x14ac:dyDescent="0.25">
      <c r="A2477" s="243">
        <v>91873</v>
      </c>
      <c r="B2477" s="242" t="s">
        <v>1704</v>
      </c>
      <c r="C2477" s="242" t="s">
        <v>187</v>
      </c>
      <c r="D2477" s="244">
        <v>13.57</v>
      </c>
    </row>
    <row r="2478" spans="1:4" x14ac:dyDescent="0.25">
      <c r="A2478" s="243">
        <v>93008</v>
      </c>
      <c r="B2478" s="242" t="s">
        <v>1705</v>
      </c>
      <c r="C2478" s="242" t="s">
        <v>187</v>
      </c>
      <c r="D2478" s="244">
        <v>11.26</v>
      </c>
    </row>
    <row r="2479" spans="1:4" x14ac:dyDescent="0.25">
      <c r="A2479" s="243">
        <v>93009</v>
      </c>
      <c r="B2479" s="242" t="s">
        <v>1706</v>
      </c>
      <c r="C2479" s="242" t="s">
        <v>187</v>
      </c>
      <c r="D2479" s="244">
        <v>16.7</v>
      </c>
    </row>
    <row r="2480" spans="1:4" x14ac:dyDescent="0.25">
      <c r="A2480" s="243">
        <v>93010</v>
      </c>
      <c r="B2480" s="242" t="s">
        <v>1707</v>
      </c>
      <c r="C2480" s="242" t="s">
        <v>187</v>
      </c>
      <c r="D2480" s="244">
        <v>23.25</v>
      </c>
    </row>
    <row r="2481" spans="1:4" x14ac:dyDescent="0.25">
      <c r="A2481" s="243">
        <v>93011</v>
      </c>
      <c r="B2481" s="242" t="s">
        <v>1708</v>
      </c>
      <c r="C2481" s="242" t="s">
        <v>187</v>
      </c>
      <c r="D2481" s="244">
        <v>28.45</v>
      </c>
    </row>
    <row r="2482" spans="1:4" x14ac:dyDescent="0.25">
      <c r="A2482" s="243">
        <v>93012</v>
      </c>
      <c r="B2482" s="242" t="s">
        <v>1709</v>
      </c>
      <c r="C2482" s="242" t="s">
        <v>187</v>
      </c>
      <c r="D2482" s="244">
        <v>43.01</v>
      </c>
    </row>
    <row r="2483" spans="1:4" x14ac:dyDescent="0.25">
      <c r="A2483" s="243">
        <v>95726</v>
      </c>
      <c r="B2483" s="242" t="s">
        <v>1710</v>
      </c>
      <c r="C2483" s="242" t="s">
        <v>187</v>
      </c>
      <c r="D2483" s="244">
        <v>4.8600000000000003</v>
      </c>
    </row>
    <row r="2484" spans="1:4" x14ac:dyDescent="0.25">
      <c r="A2484" s="243">
        <v>95727</v>
      </c>
      <c r="B2484" s="242" t="s">
        <v>1711</v>
      </c>
      <c r="C2484" s="242" t="s">
        <v>187</v>
      </c>
      <c r="D2484" s="244">
        <v>5.5</v>
      </c>
    </row>
    <row r="2485" spans="1:4" x14ac:dyDescent="0.25">
      <c r="A2485" s="243">
        <v>95728</v>
      </c>
      <c r="B2485" s="242" t="s">
        <v>1712</v>
      </c>
      <c r="C2485" s="242" t="s">
        <v>187</v>
      </c>
      <c r="D2485" s="244">
        <v>6.89</v>
      </c>
    </row>
    <row r="2486" spans="1:4" x14ac:dyDescent="0.25">
      <c r="A2486" s="243">
        <v>95729</v>
      </c>
      <c r="B2486" s="242" t="s">
        <v>1713</v>
      </c>
      <c r="C2486" s="242" t="s">
        <v>187</v>
      </c>
      <c r="D2486" s="244">
        <v>6.25</v>
      </c>
    </row>
    <row r="2487" spans="1:4" x14ac:dyDescent="0.25">
      <c r="A2487" s="243">
        <v>95730</v>
      </c>
      <c r="B2487" s="242" t="s">
        <v>1714</v>
      </c>
      <c r="C2487" s="242" t="s">
        <v>187</v>
      </c>
      <c r="D2487" s="244">
        <v>6.89</v>
      </c>
    </row>
    <row r="2488" spans="1:4" x14ac:dyDescent="0.25">
      <c r="A2488" s="243">
        <v>95731</v>
      </c>
      <c r="B2488" s="242" t="s">
        <v>1715</v>
      </c>
      <c r="C2488" s="242" t="s">
        <v>187</v>
      </c>
      <c r="D2488" s="244">
        <v>8.2799999999999994</v>
      </c>
    </row>
    <row r="2489" spans="1:4" x14ac:dyDescent="0.25">
      <c r="A2489" s="243">
        <v>95732</v>
      </c>
      <c r="B2489" s="242" t="s">
        <v>1716</v>
      </c>
      <c r="C2489" s="242" t="s">
        <v>239</v>
      </c>
      <c r="D2489" s="244">
        <v>3.28</v>
      </c>
    </row>
    <row r="2490" spans="1:4" x14ac:dyDescent="0.25">
      <c r="A2490" s="243">
        <v>95745</v>
      </c>
      <c r="B2490" s="242" t="s">
        <v>1717</v>
      </c>
      <c r="C2490" s="242" t="s">
        <v>187</v>
      </c>
      <c r="D2490" s="244">
        <v>17.23</v>
      </c>
    </row>
    <row r="2491" spans="1:4" x14ac:dyDescent="0.25">
      <c r="A2491" s="243">
        <v>95746</v>
      </c>
      <c r="B2491" s="242" t="s">
        <v>1718</v>
      </c>
      <c r="C2491" s="242" t="s">
        <v>187</v>
      </c>
      <c r="D2491" s="244">
        <v>21.43</v>
      </c>
    </row>
    <row r="2492" spans="1:4" x14ac:dyDescent="0.25">
      <c r="A2492" s="243">
        <v>95747</v>
      </c>
      <c r="B2492" s="242" t="s">
        <v>1719</v>
      </c>
      <c r="C2492" s="242" t="s">
        <v>187</v>
      </c>
      <c r="D2492" s="244">
        <v>35.89</v>
      </c>
    </row>
    <row r="2493" spans="1:4" x14ac:dyDescent="0.25">
      <c r="A2493" s="243">
        <v>95748</v>
      </c>
      <c r="B2493" s="242" t="s">
        <v>1720</v>
      </c>
      <c r="C2493" s="242" t="s">
        <v>187</v>
      </c>
      <c r="D2493" s="244">
        <v>38.51</v>
      </c>
    </row>
    <row r="2494" spans="1:4" x14ac:dyDescent="0.25">
      <c r="A2494" s="243">
        <v>95749</v>
      </c>
      <c r="B2494" s="242" t="s">
        <v>1721</v>
      </c>
      <c r="C2494" s="242" t="s">
        <v>187</v>
      </c>
      <c r="D2494" s="244">
        <v>21.71</v>
      </c>
    </row>
    <row r="2495" spans="1:4" x14ac:dyDescent="0.25">
      <c r="A2495" s="243">
        <v>95750</v>
      </c>
      <c r="B2495" s="242" t="s">
        <v>1722</v>
      </c>
      <c r="C2495" s="242" t="s">
        <v>187</v>
      </c>
      <c r="D2495" s="244">
        <v>25.79</v>
      </c>
    </row>
    <row r="2496" spans="1:4" x14ac:dyDescent="0.25">
      <c r="A2496" s="243">
        <v>95751</v>
      </c>
      <c r="B2496" s="242" t="s">
        <v>1723</v>
      </c>
      <c r="C2496" s="242" t="s">
        <v>187</v>
      </c>
      <c r="D2496" s="244">
        <v>40.130000000000003</v>
      </c>
    </row>
    <row r="2497" spans="1:4" x14ac:dyDescent="0.25">
      <c r="A2497" s="243">
        <v>95752</v>
      </c>
      <c r="B2497" s="242" t="s">
        <v>1724</v>
      </c>
      <c r="C2497" s="242" t="s">
        <v>187</v>
      </c>
      <c r="D2497" s="244">
        <v>42.59</v>
      </c>
    </row>
    <row r="2498" spans="1:4" x14ac:dyDescent="0.25">
      <c r="A2498" s="243">
        <v>97667</v>
      </c>
      <c r="B2498" s="242" t="s">
        <v>5368</v>
      </c>
      <c r="C2498" s="242" t="s">
        <v>187</v>
      </c>
      <c r="D2498" s="244">
        <v>6.2</v>
      </c>
    </row>
    <row r="2499" spans="1:4" x14ac:dyDescent="0.25">
      <c r="A2499" s="243">
        <v>97668</v>
      </c>
      <c r="B2499" s="242" t="s">
        <v>5369</v>
      </c>
      <c r="C2499" s="242" t="s">
        <v>187</v>
      </c>
      <c r="D2499" s="244">
        <v>9.44</v>
      </c>
    </row>
    <row r="2500" spans="1:4" x14ac:dyDescent="0.25">
      <c r="A2500" s="243">
        <v>97669</v>
      </c>
      <c r="B2500" s="242" t="s">
        <v>5370</v>
      </c>
      <c r="C2500" s="242" t="s">
        <v>187</v>
      </c>
      <c r="D2500" s="244">
        <v>14.79</v>
      </c>
    </row>
    <row r="2501" spans="1:4" x14ac:dyDescent="0.25">
      <c r="A2501" s="243">
        <v>97670</v>
      </c>
      <c r="B2501" s="242" t="s">
        <v>5371</v>
      </c>
      <c r="C2501" s="242" t="s">
        <v>187</v>
      </c>
      <c r="D2501" s="244">
        <v>19.23</v>
      </c>
    </row>
    <row r="2502" spans="1:4" x14ac:dyDescent="0.25">
      <c r="A2502" s="243">
        <v>91874</v>
      </c>
      <c r="B2502" s="242" t="s">
        <v>1727</v>
      </c>
      <c r="C2502" s="242" t="s">
        <v>239</v>
      </c>
      <c r="D2502" s="244">
        <v>3.26</v>
      </c>
    </row>
    <row r="2503" spans="1:4" x14ac:dyDescent="0.25">
      <c r="A2503" s="243">
        <v>91875</v>
      </c>
      <c r="B2503" s="242" t="s">
        <v>1728</v>
      </c>
      <c r="C2503" s="242" t="s">
        <v>239</v>
      </c>
      <c r="D2503" s="244">
        <v>4.32</v>
      </c>
    </row>
    <row r="2504" spans="1:4" x14ac:dyDescent="0.25">
      <c r="A2504" s="243">
        <v>91876</v>
      </c>
      <c r="B2504" s="242" t="s">
        <v>1729</v>
      </c>
      <c r="C2504" s="242" t="s">
        <v>239</v>
      </c>
      <c r="D2504" s="244">
        <v>5.7</v>
      </c>
    </row>
    <row r="2505" spans="1:4" x14ac:dyDescent="0.25">
      <c r="A2505" s="243">
        <v>91877</v>
      </c>
      <c r="B2505" s="242" t="s">
        <v>1730</v>
      </c>
      <c r="C2505" s="242" t="s">
        <v>239</v>
      </c>
      <c r="D2505" s="244">
        <v>7.58</v>
      </c>
    </row>
    <row r="2506" spans="1:4" x14ac:dyDescent="0.25">
      <c r="A2506" s="243">
        <v>91878</v>
      </c>
      <c r="B2506" s="242" t="s">
        <v>1731</v>
      </c>
      <c r="C2506" s="242" t="s">
        <v>239</v>
      </c>
      <c r="D2506" s="244">
        <v>4.1900000000000004</v>
      </c>
    </row>
    <row r="2507" spans="1:4" x14ac:dyDescent="0.25">
      <c r="A2507" s="243">
        <v>91879</v>
      </c>
      <c r="B2507" s="242" t="s">
        <v>1732</v>
      </c>
      <c r="C2507" s="242" t="s">
        <v>239</v>
      </c>
      <c r="D2507" s="244">
        <v>5.24</v>
      </c>
    </row>
    <row r="2508" spans="1:4" x14ac:dyDescent="0.25">
      <c r="A2508" s="243">
        <v>91880</v>
      </c>
      <c r="B2508" s="242" t="s">
        <v>1733</v>
      </c>
      <c r="C2508" s="242" t="s">
        <v>239</v>
      </c>
      <c r="D2508" s="244">
        <v>6.64</v>
      </c>
    </row>
    <row r="2509" spans="1:4" x14ac:dyDescent="0.25">
      <c r="A2509" s="243">
        <v>91881</v>
      </c>
      <c r="B2509" s="242" t="s">
        <v>1734</v>
      </c>
      <c r="C2509" s="242" t="s">
        <v>239</v>
      </c>
      <c r="D2509" s="244">
        <v>8.52</v>
      </c>
    </row>
    <row r="2510" spans="1:4" x14ac:dyDescent="0.25">
      <c r="A2510" s="243">
        <v>91882</v>
      </c>
      <c r="B2510" s="242" t="s">
        <v>1735</v>
      </c>
      <c r="C2510" s="242" t="s">
        <v>239</v>
      </c>
      <c r="D2510" s="244">
        <v>5.2</v>
      </c>
    </row>
    <row r="2511" spans="1:4" x14ac:dyDescent="0.25">
      <c r="A2511" s="243">
        <v>91884</v>
      </c>
      <c r="B2511" s="242" t="s">
        <v>1736</v>
      </c>
      <c r="C2511" s="242" t="s">
        <v>239</v>
      </c>
      <c r="D2511" s="244">
        <v>6</v>
      </c>
    </row>
    <row r="2512" spans="1:4" x14ac:dyDescent="0.25">
      <c r="A2512" s="243">
        <v>91885</v>
      </c>
      <c r="B2512" s="242" t="s">
        <v>1737</v>
      </c>
      <c r="C2512" s="242" t="s">
        <v>239</v>
      </c>
      <c r="D2512" s="244">
        <v>7.09</v>
      </c>
    </row>
    <row r="2513" spans="1:4" x14ac:dyDescent="0.25">
      <c r="A2513" s="243">
        <v>91886</v>
      </c>
      <c r="B2513" s="242" t="s">
        <v>1738</v>
      </c>
      <c r="C2513" s="242" t="s">
        <v>239</v>
      </c>
      <c r="D2513" s="244">
        <v>8.61</v>
      </c>
    </row>
    <row r="2514" spans="1:4" x14ac:dyDescent="0.25">
      <c r="A2514" s="243">
        <v>91887</v>
      </c>
      <c r="B2514" s="242" t="s">
        <v>1739</v>
      </c>
      <c r="C2514" s="242" t="s">
        <v>239</v>
      </c>
      <c r="D2514" s="244">
        <v>6.03</v>
      </c>
    </row>
    <row r="2515" spans="1:4" x14ac:dyDescent="0.25">
      <c r="A2515" s="243">
        <v>91889</v>
      </c>
      <c r="B2515" s="242" t="s">
        <v>1740</v>
      </c>
      <c r="C2515" s="242" t="s">
        <v>239</v>
      </c>
      <c r="D2515" s="244">
        <v>5.81</v>
      </c>
    </row>
    <row r="2516" spans="1:4" x14ac:dyDescent="0.25">
      <c r="A2516" s="243">
        <v>91890</v>
      </c>
      <c r="B2516" s="242" t="s">
        <v>1741</v>
      </c>
      <c r="C2516" s="242" t="s">
        <v>239</v>
      </c>
      <c r="D2516" s="244">
        <v>7.18</v>
      </c>
    </row>
    <row r="2517" spans="1:4" x14ac:dyDescent="0.25">
      <c r="A2517" s="243">
        <v>91892</v>
      </c>
      <c r="B2517" s="242" t="s">
        <v>1742</v>
      </c>
      <c r="C2517" s="242" t="s">
        <v>239</v>
      </c>
      <c r="D2517" s="244">
        <v>8.6300000000000008</v>
      </c>
    </row>
    <row r="2518" spans="1:4" x14ac:dyDescent="0.25">
      <c r="A2518" s="243">
        <v>91893</v>
      </c>
      <c r="B2518" s="242" t="s">
        <v>1743</v>
      </c>
      <c r="C2518" s="242" t="s">
        <v>239</v>
      </c>
      <c r="D2518" s="244">
        <v>9.81</v>
      </c>
    </row>
    <row r="2519" spans="1:4" x14ac:dyDescent="0.25">
      <c r="A2519" s="243">
        <v>91895</v>
      </c>
      <c r="B2519" s="242" t="s">
        <v>5372</v>
      </c>
      <c r="C2519" s="242" t="s">
        <v>239</v>
      </c>
      <c r="D2519" s="244">
        <v>11.28</v>
      </c>
    </row>
    <row r="2520" spans="1:4" x14ac:dyDescent="0.25">
      <c r="A2520" s="243">
        <v>91896</v>
      </c>
      <c r="B2520" s="242" t="s">
        <v>1744</v>
      </c>
      <c r="C2520" s="242" t="s">
        <v>239</v>
      </c>
      <c r="D2520" s="244">
        <v>11.98</v>
      </c>
    </row>
    <row r="2521" spans="1:4" x14ac:dyDescent="0.25">
      <c r="A2521" s="243">
        <v>91898</v>
      </c>
      <c r="B2521" s="242" t="s">
        <v>1745</v>
      </c>
      <c r="C2521" s="242" t="s">
        <v>239</v>
      </c>
      <c r="D2521" s="244">
        <v>13.56</v>
      </c>
    </row>
    <row r="2522" spans="1:4" x14ac:dyDescent="0.25">
      <c r="A2522" s="243">
        <v>91899</v>
      </c>
      <c r="B2522" s="242" t="s">
        <v>1746</v>
      </c>
      <c r="C2522" s="242" t="s">
        <v>239</v>
      </c>
      <c r="D2522" s="244">
        <v>7.38</v>
      </c>
    </row>
    <row r="2523" spans="1:4" x14ac:dyDescent="0.25">
      <c r="A2523" s="243">
        <v>91901</v>
      </c>
      <c r="B2523" s="242" t="s">
        <v>1747</v>
      </c>
      <c r="C2523" s="242" t="s">
        <v>239</v>
      </c>
      <c r="D2523" s="244">
        <v>7.16</v>
      </c>
    </row>
    <row r="2524" spans="1:4" x14ac:dyDescent="0.25">
      <c r="A2524" s="243">
        <v>91902</v>
      </c>
      <c r="B2524" s="242" t="s">
        <v>1748</v>
      </c>
      <c r="C2524" s="242" t="s">
        <v>239</v>
      </c>
      <c r="D2524" s="244">
        <v>8.5299999999999994</v>
      </c>
    </row>
    <row r="2525" spans="1:4" x14ac:dyDescent="0.25">
      <c r="A2525" s="243">
        <v>91904</v>
      </c>
      <c r="B2525" s="242" t="s">
        <v>1749</v>
      </c>
      <c r="C2525" s="242" t="s">
        <v>239</v>
      </c>
      <c r="D2525" s="244">
        <v>9.98</v>
      </c>
    </row>
    <row r="2526" spans="1:4" x14ac:dyDescent="0.25">
      <c r="A2526" s="243">
        <v>91905</v>
      </c>
      <c r="B2526" s="242" t="s">
        <v>1750</v>
      </c>
      <c r="C2526" s="242" t="s">
        <v>239</v>
      </c>
      <c r="D2526" s="244">
        <v>11.17</v>
      </c>
    </row>
    <row r="2527" spans="1:4" x14ac:dyDescent="0.25">
      <c r="A2527" s="243">
        <v>91907</v>
      </c>
      <c r="B2527" s="242" t="s">
        <v>5373</v>
      </c>
      <c r="C2527" s="242" t="s">
        <v>239</v>
      </c>
      <c r="D2527" s="244">
        <v>12.64</v>
      </c>
    </row>
    <row r="2528" spans="1:4" x14ac:dyDescent="0.25">
      <c r="A2528" s="243">
        <v>91908</v>
      </c>
      <c r="B2528" s="242" t="s">
        <v>1751</v>
      </c>
      <c r="C2528" s="242" t="s">
        <v>239</v>
      </c>
      <c r="D2528" s="244">
        <v>13.36</v>
      </c>
    </row>
    <row r="2529" spans="1:4" x14ac:dyDescent="0.25">
      <c r="A2529" s="243">
        <v>91910</v>
      </c>
      <c r="B2529" s="242" t="s">
        <v>1752</v>
      </c>
      <c r="C2529" s="242" t="s">
        <v>239</v>
      </c>
      <c r="D2529" s="244">
        <v>14.94</v>
      </c>
    </row>
    <row r="2530" spans="1:4" x14ac:dyDescent="0.25">
      <c r="A2530" s="243">
        <v>91911</v>
      </c>
      <c r="B2530" s="242" t="s">
        <v>1753</v>
      </c>
      <c r="C2530" s="242" t="s">
        <v>239</v>
      </c>
      <c r="D2530" s="244">
        <v>8.94</v>
      </c>
    </row>
    <row r="2531" spans="1:4" x14ac:dyDescent="0.25">
      <c r="A2531" s="243">
        <v>91913</v>
      </c>
      <c r="B2531" s="242" t="s">
        <v>1754</v>
      </c>
      <c r="C2531" s="242" t="s">
        <v>239</v>
      </c>
      <c r="D2531" s="244">
        <v>8.7200000000000006</v>
      </c>
    </row>
    <row r="2532" spans="1:4" x14ac:dyDescent="0.25">
      <c r="A2532" s="243">
        <v>91914</v>
      </c>
      <c r="B2532" s="242" t="s">
        <v>1755</v>
      </c>
      <c r="C2532" s="242" t="s">
        <v>239</v>
      </c>
      <c r="D2532" s="244">
        <v>9.73</v>
      </c>
    </row>
    <row r="2533" spans="1:4" x14ac:dyDescent="0.25">
      <c r="A2533" s="243">
        <v>91916</v>
      </c>
      <c r="B2533" s="242" t="s">
        <v>1756</v>
      </c>
      <c r="C2533" s="242" t="s">
        <v>239</v>
      </c>
      <c r="D2533" s="244">
        <v>11.18</v>
      </c>
    </row>
    <row r="2534" spans="1:4" x14ac:dyDescent="0.25">
      <c r="A2534" s="243">
        <v>91917</v>
      </c>
      <c r="B2534" s="242" t="s">
        <v>1757</v>
      </c>
      <c r="C2534" s="242" t="s">
        <v>239</v>
      </c>
      <c r="D2534" s="244">
        <v>11.88</v>
      </c>
    </row>
    <row r="2535" spans="1:4" x14ac:dyDescent="0.25">
      <c r="A2535" s="243">
        <v>91919</v>
      </c>
      <c r="B2535" s="242" t="s">
        <v>5374</v>
      </c>
      <c r="C2535" s="242" t="s">
        <v>239</v>
      </c>
      <c r="D2535" s="244">
        <v>13.35</v>
      </c>
    </row>
    <row r="2536" spans="1:4" x14ac:dyDescent="0.25">
      <c r="A2536" s="243">
        <v>91920</v>
      </c>
      <c r="B2536" s="242" t="s">
        <v>1758</v>
      </c>
      <c r="C2536" s="242" t="s">
        <v>239</v>
      </c>
      <c r="D2536" s="244">
        <v>13.52</v>
      </c>
    </row>
    <row r="2537" spans="1:4" x14ac:dyDescent="0.25">
      <c r="A2537" s="243">
        <v>91922</v>
      </c>
      <c r="B2537" s="242" t="s">
        <v>1759</v>
      </c>
      <c r="C2537" s="242" t="s">
        <v>239</v>
      </c>
      <c r="D2537" s="244">
        <v>15.1</v>
      </c>
    </row>
    <row r="2538" spans="1:4" x14ac:dyDescent="0.25">
      <c r="A2538" s="243">
        <v>93013</v>
      </c>
      <c r="B2538" s="242" t="s">
        <v>1760</v>
      </c>
      <c r="C2538" s="242" t="s">
        <v>239</v>
      </c>
      <c r="D2538" s="244">
        <v>9.84</v>
      </c>
    </row>
    <row r="2539" spans="1:4" x14ac:dyDescent="0.25">
      <c r="A2539" s="243">
        <v>93014</v>
      </c>
      <c r="B2539" s="242" t="s">
        <v>1761</v>
      </c>
      <c r="C2539" s="242" t="s">
        <v>239</v>
      </c>
      <c r="D2539" s="244">
        <v>12.12</v>
      </c>
    </row>
    <row r="2540" spans="1:4" x14ac:dyDescent="0.25">
      <c r="A2540" s="243">
        <v>93015</v>
      </c>
      <c r="B2540" s="242" t="s">
        <v>1762</v>
      </c>
      <c r="C2540" s="242" t="s">
        <v>239</v>
      </c>
      <c r="D2540" s="244">
        <v>18.36</v>
      </c>
    </row>
    <row r="2541" spans="1:4" x14ac:dyDescent="0.25">
      <c r="A2541" s="243">
        <v>93016</v>
      </c>
      <c r="B2541" s="242" t="s">
        <v>1763</v>
      </c>
      <c r="C2541" s="242" t="s">
        <v>239</v>
      </c>
      <c r="D2541" s="244">
        <v>22.34</v>
      </c>
    </row>
    <row r="2542" spans="1:4" x14ac:dyDescent="0.25">
      <c r="A2542" s="243">
        <v>93017</v>
      </c>
      <c r="B2542" s="242" t="s">
        <v>1764</v>
      </c>
      <c r="C2542" s="242" t="s">
        <v>239</v>
      </c>
      <c r="D2542" s="244">
        <v>33.630000000000003</v>
      </c>
    </row>
    <row r="2543" spans="1:4" x14ac:dyDescent="0.25">
      <c r="A2543" s="243">
        <v>93018</v>
      </c>
      <c r="B2543" s="242" t="s">
        <v>1765</v>
      </c>
      <c r="C2543" s="242" t="s">
        <v>239</v>
      </c>
      <c r="D2543" s="244">
        <v>15.03</v>
      </c>
    </row>
    <row r="2544" spans="1:4" x14ac:dyDescent="0.25">
      <c r="A2544" s="243">
        <v>93020</v>
      </c>
      <c r="B2544" s="242" t="s">
        <v>1766</v>
      </c>
      <c r="C2544" s="242" t="s">
        <v>239</v>
      </c>
      <c r="D2544" s="244">
        <v>19.3</v>
      </c>
    </row>
    <row r="2545" spans="1:4" x14ac:dyDescent="0.25">
      <c r="A2545" s="243">
        <v>93022</v>
      </c>
      <c r="B2545" s="242" t="s">
        <v>1767</v>
      </c>
      <c r="C2545" s="242" t="s">
        <v>239</v>
      </c>
      <c r="D2545" s="244">
        <v>32.340000000000003</v>
      </c>
    </row>
    <row r="2546" spans="1:4" x14ac:dyDescent="0.25">
      <c r="A2546" s="243">
        <v>93024</v>
      </c>
      <c r="B2546" s="242" t="s">
        <v>1768</v>
      </c>
      <c r="C2546" s="242" t="s">
        <v>239</v>
      </c>
      <c r="D2546" s="244">
        <v>33.97</v>
      </c>
    </row>
    <row r="2547" spans="1:4" x14ac:dyDescent="0.25">
      <c r="A2547" s="243">
        <v>93026</v>
      </c>
      <c r="B2547" s="242" t="s">
        <v>1769</v>
      </c>
      <c r="C2547" s="242" t="s">
        <v>239</v>
      </c>
      <c r="D2547" s="244">
        <v>55.61</v>
      </c>
    </row>
    <row r="2548" spans="1:4" x14ac:dyDescent="0.25">
      <c r="A2548" s="243">
        <v>95733</v>
      </c>
      <c r="B2548" s="242" t="s">
        <v>1770</v>
      </c>
      <c r="C2548" s="242" t="s">
        <v>239</v>
      </c>
      <c r="D2548" s="244">
        <v>4.2699999999999996</v>
      </c>
    </row>
    <row r="2549" spans="1:4" x14ac:dyDescent="0.25">
      <c r="A2549" s="243">
        <v>95734</v>
      </c>
      <c r="B2549" s="242" t="s">
        <v>1771</v>
      </c>
      <c r="C2549" s="242" t="s">
        <v>239</v>
      </c>
      <c r="D2549" s="244">
        <v>5.67</v>
      </c>
    </row>
    <row r="2550" spans="1:4" x14ac:dyDescent="0.25">
      <c r="A2550" s="243">
        <v>95735</v>
      </c>
      <c r="B2550" s="242" t="s">
        <v>1772</v>
      </c>
      <c r="C2550" s="242" t="s">
        <v>239</v>
      </c>
      <c r="D2550" s="244">
        <v>4.71</v>
      </c>
    </row>
    <row r="2551" spans="1:4" x14ac:dyDescent="0.25">
      <c r="A2551" s="243">
        <v>95736</v>
      </c>
      <c r="B2551" s="242" t="s">
        <v>1773</v>
      </c>
      <c r="C2551" s="242" t="s">
        <v>239</v>
      </c>
      <c r="D2551" s="244">
        <v>5.53</v>
      </c>
    </row>
    <row r="2552" spans="1:4" x14ac:dyDescent="0.25">
      <c r="A2552" s="243">
        <v>95738</v>
      </c>
      <c r="B2552" s="242" t="s">
        <v>1774</v>
      </c>
      <c r="C2552" s="242" t="s">
        <v>239</v>
      </c>
      <c r="D2552" s="244">
        <v>6.7</v>
      </c>
    </row>
    <row r="2553" spans="1:4" x14ac:dyDescent="0.25">
      <c r="A2553" s="243">
        <v>95753</v>
      </c>
      <c r="B2553" s="242" t="s">
        <v>1775</v>
      </c>
      <c r="C2553" s="242" t="s">
        <v>239</v>
      </c>
      <c r="D2553" s="244">
        <v>5.23</v>
      </c>
    </row>
    <row r="2554" spans="1:4" x14ac:dyDescent="0.25">
      <c r="A2554" s="243">
        <v>95754</v>
      </c>
      <c r="B2554" s="242" t="s">
        <v>1776</v>
      </c>
      <c r="C2554" s="242" t="s">
        <v>239</v>
      </c>
      <c r="D2554" s="244">
        <v>6.49</v>
      </c>
    </row>
    <row r="2555" spans="1:4" x14ac:dyDescent="0.25">
      <c r="A2555" s="243">
        <v>95755</v>
      </c>
      <c r="B2555" s="242" t="s">
        <v>1777</v>
      </c>
      <c r="C2555" s="242" t="s">
        <v>239</v>
      </c>
      <c r="D2555" s="244">
        <v>9.48</v>
      </c>
    </row>
    <row r="2556" spans="1:4" x14ac:dyDescent="0.25">
      <c r="A2556" s="243">
        <v>95756</v>
      </c>
      <c r="B2556" s="242" t="s">
        <v>1778</v>
      </c>
      <c r="C2556" s="242" t="s">
        <v>239</v>
      </c>
      <c r="D2556" s="244">
        <v>12.72</v>
      </c>
    </row>
    <row r="2557" spans="1:4" x14ac:dyDescent="0.25">
      <c r="A2557" s="243">
        <v>95757</v>
      </c>
      <c r="B2557" s="242" t="s">
        <v>1779</v>
      </c>
      <c r="C2557" s="242" t="s">
        <v>239</v>
      </c>
      <c r="D2557" s="244">
        <v>7.72</v>
      </c>
    </row>
    <row r="2558" spans="1:4" x14ac:dyDescent="0.25">
      <c r="A2558" s="243">
        <v>95758</v>
      </c>
      <c r="B2558" s="242" t="s">
        <v>1780</v>
      </c>
      <c r="C2558" s="242" t="s">
        <v>239</v>
      </c>
      <c r="D2558" s="244">
        <v>8.69</v>
      </c>
    </row>
    <row r="2559" spans="1:4" x14ac:dyDescent="0.25">
      <c r="A2559" s="243">
        <v>95759</v>
      </c>
      <c r="B2559" s="242" t="s">
        <v>1781</v>
      </c>
      <c r="C2559" s="242" t="s">
        <v>239</v>
      </c>
      <c r="D2559" s="244">
        <v>11.27</v>
      </c>
    </row>
    <row r="2560" spans="1:4" x14ac:dyDescent="0.25">
      <c r="A2560" s="243">
        <v>95760</v>
      </c>
      <c r="B2560" s="242" t="s">
        <v>1782</v>
      </c>
      <c r="C2560" s="242" t="s">
        <v>239</v>
      </c>
      <c r="D2560" s="244">
        <v>14.03</v>
      </c>
    </row>
    <row r="2561" spans="1:4" x14ac:dyDescent="0.25">
      <c r="A2561" s="243">
        <v>97559</v>
      </c>
      <c r="B2561" s="242" t="s">
        <v>5375</v>
      </c>
      <c r="C2561" s="242" t="s">
        <v>239</v>
      </c>
      <c r="D2561" s="244">
        <v>7.02</v>
      </c>
    </row>
    <row r="2562" spans="1:4" x14ac:dyDescent="0.25">
      <c r="A2562" s="243">
        <v>97562</v>
      </c>
      <c r="B2562" s="242" t="s">
        <v>5376</v>
      </c>
      <c r="C2562" s="242" t="s">
        <v>239</v>
      </c>
      <c r="D2562" s="244">
        <v>8.3699999999999992</v>
      </c>
    </row>
    <row r="2563" spans="1:4" x14ac:dyDescent="0.25">
      <c r="A2563" s="243">
        <v>97564</v>
      </c>
      <c r="B2563" s="242" t="s">
        <v>5377</v>
      </c>
      <c r="C2563" s="242" t="s">
        <v>239</v>
      </c>
      <c r="D2563" s="244">
        <v>9.57</v>
      </c>
    </row>
    <row r="2564" spans="1:4" x14ac:dyDescent="0.25">
      <c r="A2564" s="243">
        <v>91924</v>
      </c>
      <c r="B2564" s="242" t="s">
        <v>1783</v>
      </c>
      <c r="C2564" s="242" t="s">
        <v>187</v>
      </c>
      <c r="D2564" s="244">
        <v>2.59</v>
      </c>
    </row>
    <row r="2565" spans="1:4" x14ac:dyDescent="0.25">
      <c r="A2565" s="243">
        <v>91925</v>
      </c>
      <c r="B2565" s="242" t="s">
        <v>1784</v>
      </c>
      <c r="C2565" s="242" t="s">
        <v>187</v>
      </c>
      <c r="D2565" s="244">
        <v>3.87</v>
      </c>
    </row>
    <row r="2566" spans="1:4" x14ac:dyDescent="0.25">
      <c r="A2566" s="243">
        <v>91926</v>
      </c>
      <c r="B2566" s="242" t="s">
        <v>1785</v>
      </c>
      <c r="C2566" s="242" t="s">
        <v>187</v>
      </c>
      <c r="D2566" s="244">
        <v>3.86</v>
      </c>
    </row>
    <row r="2567" spans="1:4" x14ac:dyDescent="0.25">
      <c r="A2567" s="243">
        <v>91927</v>
      </c>
      <c r="B2567" s="242" t="s">
        <v>1786</v>
      </c>
      <c r="C2567" s="242" t="s">
        <v>187</v>
      </c>
      <c r="D2567" s="244">
        <v>5.27</v>
      </c>
    </row>
    <row r="2568" spans="1:4" x14ac:dyDescent="0.25">
      <c r="A2568" s="243">
        <v>91928</v>
      </c>
      <c r="B2568" s="242" t="s">
        <v>1787</v>
      </c>
      <c r="C2568" s="242" t="s">
        <v>187</v>
      </c>
      <c r="D2568" s="244">
        <v>6.47</v>
      </c>
    </row>
    <row r="2569" spans="1:4" x14ac:dyDescent="0.25">
      <c r="A2569" s="243">
        <v>91929</v>
      </c>
      <c r="B2569" s="242" t="s">
        <v>1788</v>
      </c>
      <c r="C2569" s="242" t="s">
        <v>187</v>
      </c>
      <c r="D2569" s="244">
        <v>7.46</v>
      </c>
    </row>
    <row r="2570" spans="1:4" x14ac:dyDescent="0.25">
      <c r="A2570" s="243">
        <v>91930</v>
      </c>
      <c r="B2570" s="242" t="s">
        <v>1789</v>
      </c>
      <c r="C2570" s="242" t="s">
        <v>187</v>
      </c>
      <c r="D2570" s="244">
        <v>8.91</v>
      </c>
    </row>
    <row r="2571" spans="1:4" x14ac:dyDescent="0.25">
      <c r="A2571" s="243">
        <v>91931</v>
      </c>
      <c r="B2571" s="242" t="s">
        <v>1790</v>
      </c>
      <c r="C2571" s="242" t="s">
        <v>187</v>
      </c>
      <c r="D2571" s="244">
        <v>10.07</v>
      </c>
    </row>
    <row r="2572" spans="1:4" x14ac:dyDescent="0.25">
      <c r="A2572" s="243">
        <v>91932</v>
      </c>
      <c r="B2572" s="242" t="s">
        <v>1791</v>
      </c>
      <c r="C2572" s="242" t="s">
        <v>187</v>
      </c>
      <c r="D2572" s="244">
        <v>14.81</v>
      </c>
    </row>
    <row r="2573" spans="1:4" x14ac:dyDescent="0.25">
      <c r="A2573" s="243">
        <v>91933</v>
      </c>
      <c r="B2573" s="242" t="s">
        <v>1792</v>
      </c>
      <c r="C2573" s="242" t="s">
        <v>187</v>
      </c>
      <c r="D2573" s="244">
        <v>15.93</v>
      </c>
    </row>
    <row r="2574" spans="1:4" x14ac:dyDescent="0.25">
      <c r="A2574" s="243">
        <v>91934</v>
      </c>
      <c r="B2574" s="242" t="s">
        <v>1793</v>
      </c>
      <c r="C2574" s="242" t="s">
        <v>187</v>
      </c>
      <c r="D2574" s="244">
        <v>22.72</v>
      </c>
    </row>
    <row r="2575" spans="1:4" x14ac:dyDescent="0.25">
      <c r="A2575" s="243">
        <v>91935</v>
      </c>
      <c r="B2575" s="242" t="s">
        <v>1794</v>
      </c>
      <c r="C2575" s="242" t="s">
        <v>187</v>
      </c>
      <c r="D2575" s="244">
        <v>24.33</v>
      </c>
    </row>
    <row r="2576" spans="1:4" x14ac:dyDescent="0.25">
      <c r="A2576" s="243">
        <v>92979</v>
      </c>
      <c r="B2576" s="242" t="s">
        <v>1795</v>
      </c>
      <c r="C2576" s="242" t="s">
        <v>187</v>
      </c>
      <c r="D2576" s="244">
        <v>10.94</v>
      </c>
    </row>
    <row r="2577" spans="1:4" x14ac:dyDescent="0.25">
      <c r="A2577" s="243">
        <v>92980</v>
      </c>
      <c r="B2577" s="242" t="s">
        <v>1796</v>
      </c>
      <c r="C2577" s="242" t="s">
        <v>187</v>
      </c>
      <c r="D2577" s="244">
        <v>11.91</v>
      </c>
    </row>
    <row r="2578" spans="1:4" x14ac:dyDescent="0.25">
      <c r="A2578" s="243">
        <v>92981</v>
      </c>
      <c r="B2578" s="242" t="s">
        <v>1797</v>
      </c>
      <c r="C2578" s="242" t="s">
        <v>187</v>
      </c>
      <c r="D2578" s="244">
        <v>16.829999999999998</v>
      </c>
    </row>
    <row r="2579" spans="1:4" x14ac:dyDescent="0.25">
      <c r="A2579" s="243">
        <v>92982</v>
      </c>
      <c r="B2579" s="242" t="s">
        <v>1798</v>
      </c>
      <c r="C2579" s="242" t="s">
        <v>187</v>
      </c>
      <c r="D2579" s="244">
        <v>18.22</v>
      </c>
    </row>
    <row r="2580" spans="1:4" x14ac:dyDescent="0.25">
      <c r="A2580" s="243">
        <v>92983</v>
      </c>
      <c r="B2580" s="242" t="s">
        <v>1799</v>
      </c>
      <c r="C2580" s="242" t="s">
        <v>187</v>
      </c>
      <c r="D2580" s="244">
        <v>28.06</v>
      </c>
    </row>
    <row r="2581" spans="1:4" x14ac:dyDescent="0.25">
      <c r="A2581" s="243">
        <v>92984</v>
      </c>
      <c r="B2581" s="242" t="s">
        <v>1800</v>
      </c>
      <c r="C2581" s="242" t="s">
        <v>187</v>
      </c>
      <c r="D2581" s="244">
        <v>28.84</v>
      </c>
    </row>
    <row r="2582" spans="1:4" x14ac:dyDescent="0.25">
      <c r="A2582" s="243">
        <v>92985</v>
      </c>
      <c r="B2582" s="242" t="s">
        <v>1801</v>
      </c>
      <c r="C2582" s="242" t="s">
        <v>187</v>
      </c>
      <c r="D2582" s="244">
        <v>38.090000000000003</v>
      </c>
    </row>
    <row r="2583" spans="1:4" x14ac:dyDescent="0.25">
      <c r="A2583" s="243">
        <v>92986</v>
      </c>
      <c r="B2583" s="242" t="s">
        <v>1802</v>
      </c>
      <c r="C2583" s="242" t="s">
        <v>187</v>
      </c>
      <c r="D2583" s="244">
        <v>39.25</v>
      </c>
    </row>
    <row r="2584" spans="1:4" x14ac:dyDescent="0.25">
      <c r="A2584" s="243">
        <v>92987</v>
      </c>
      <c r="B2584" s="242" t="s">
        <v>1803</v>
      </c>
      <c r="C2584" s="242" t="s">
        <v>187</v>
      </c>
      <c r="D2584" s="244">
        <v>55.24</v>
      </c>
    </row>
    <row r="2585" spans="1:4" x14ac:dyDescent="0.25">
      <c r="A2585" s="243">
        <v>92988</v>
      </c>
      <c r="B2585" s="242" t="s">
        <v>1804</v>
      </c>
      <c r="C2585" s="242" t="s">
        <v>187</v>
      </c>
      <c r="D2585" s="244">
        <v>55.38</v>
      </c>
    </row>
    <row r="2586" spans="1:4" x14ac:dyDescent="0.25">
      <c r="A2586" s="243">
        <v>92989</v>
      </c>
      <c r="B2586" s="242" t="s">
        <v>1805</v>
      </c>
      <c r="C2586" s="242" t="s">
        <v>187</v>
      </c>
      <c r="D2586" s="244">
        <v>77.13</v>
      </c>
    </row>
    <row r="2587" spans="1:4" x14ac:dyDescent="0.25">
      <c r="A2587" s="243">
        <v>92990</v>
      </c>
      <c r="B2587" s="242" t="s">
        <v>1806</v>
      </c>
      <c r="C2587" s="242" t="s">
        <v>187</v>
      </c>
      <c r="D2587" s="244">
        <v>76.22</v>
      </c>
    </row>
    <row r="2588" spans="1:4" x14ac:dyDescent="0.25">
      <c r="A2588" s="243">
        <v>92991</v>
      </c>
      <c r="B2588" s="242" t="s">
        <v>1807</v>
      </c>
      <c r="C2588" s="242" t="s">
        <v>187</v>
      </c>
      <c r="D2588" s="244">
        <v>100.8</v>
      </c>
    </row>
    <row r="2589" spans="1:4" x14ac:dyDescent="0.25">
      <c r="A2589" s="243">
        <v>92992</v>
      </c>
      <c r="B2589" s="242" t="s">
        <v>1808</v>
      </c>
      <c r="C2589" s="242" t="s">
        <v>187</v>
      </c>
      <c r="D2589" s="244">
        <v>100.87</v>
      </c>
    </row>
    <row r="2590" spans="1:4" x14ac:dyDescent="0.25">
      <c r="A2590" s="243">
        <v>92993</v>
      </c>
      <c r="B2590" s="242" t="s">
        <v>1809</v>
      </c>
      <c r="C2590" s="242" t="s">
        <v>187</v>
      </c>
      <c r="D2590" s="244">
        <v>129.51</v>
      </c>
    </row>
    <row r="2591" spans="1:4" x14ac:dyDescent="0.25">
      <c r="A2591" s="243">
        <v>92994</v>
      </c>
      <c r="B2591" s="242" t="s">
        <v>1810</v>
      </c>
      <c r="C2591" s="242" t="s">
        <v>187</v>
      </c>
      <c r="D2591" s="244">
        <v>130.83000000000001</v>
      </c>
    </row>
    <row r="2592" spans="1:4" x14ac:dyDescent="0.25">
      <c r="A2592" s="243">
        <v>92995</v>
      </c>
      <c r="B2592" s="242" t="s">
        <v>1811</v>
      </c>
      <c r="C2592" s="242" t="s">
        <v>187</v>
      </c>
      <c r="D2592" s="244">
        <v>161.33000000000001</v>
      </c>
    </row>
    <row r="2593" spans="1:4" x14ac:dyDescent="0.25">
      <c r="A2593" s="243">
        <v>92996</v>
      </c>
      <c r="B2593" s="242" t="s">
        <v>1812</v>
      </c>
      <c r="C2593" s="242" t="s">
        <v>187</v>
      </c>
      <c r="D2593" s="244">
        <v>161.79</v>
      </c>
    </row>
    <row r="2594" spans="1:4" x14ac:dyDescent="0.25">
      <c r="A2594" s="243">
        <v>92997</v>
      </c>
      <c r="B2594" s="242" t="s">
        <v>1813</v>
      </c>
      <c r="C2594" s="242" t="s">
        <v>187</v>
      </c>
      <c r="D2594" s="244">
        <v>196.14</v>
      </c>
    </row>
    <row r="2595" spans="1:4" x14ac:dyDescent="0.25">
      <c r="A2595" s="243">
        <v>92998</v>
      </c>
      <c r="B2595" s="242" t="s">
        <v>1814</v>
      </c>
      <c r="C2595" s="242" t="s">
        <v>187</v>
      </c>
      <c r="D2595" s="244">
        <v>198.08</v>
      </c>
    </row>
    <row r="2596" spans="1:4" x14ac:dyDescent="0.25">
      <c r="A2596" s="243">
        <v>92999</v>
      </c>
      <c r="B2596" s="242" t="s">
        <v>1815</v>
      </c>
      <c r="C2596" s="242" t="s">
        <v>187</v>
      </c>
      <c r="D2596" s="244">
        <v>258.7</v>
      </c>
    </row>
    <row r="2597" spans="1:4" x14ac:dyDescent="0.25">
      <c r="A2597" s="243">
        <v>93000</v>
      </c>
      <c r="B2597" s="242" t="s">
        <v>1816</v>
      </c>
      <c r="C2597" s="242" t="s">
        <v>187</v>
      </c>
      <c r="D2597" s="244">
        <v>260.32</v>
      </c>
    </row>
    <row r="2598" spans="1:4" x14ac:dyDescent="0.25">
      <c r="A2598" s="243">
        <v>93001</v>
      </c>
      <c r="B2598" s="242" t="s">
        <v>1817</v>
      </c>
      <c r="C2598" s="242" t="s">
        <v>187</v>
      </c>
      <c r="D2598" s="244">
        <v>316.19</v>
      </c>
    </row>
    <row r="2599" spans="1:4" x14ac:dyDescent="0.25">
      <c r="A2599" s="243">
        <v>93002</v>
      </c>
      <c r="B2599" s="242" t="s">
        <v>1818</v>
      </c>
      <c r="C2599" s="242" t="s">
        <v>187</v>
      </c>
      <c r="D2599" s="244">
        <v>325.18</v>
      </c>
    </row>
    <row r="2600" spans="1:4" x14ac:dyDescent="0.25">
      <c r="A2600" s="243">
        <v>101884</v>
      </c>
      <c r="B2600" s="242" t="s">
        <v>11245</v>
      </c>
      <c r="C2600" s="242" t="s">
        <v>187</v>
      </c>
      <c r="D2600" s="244">
        <v>10.77</v>
      </c>
    </row>
    <row r="2601" spans="1:4" x14ac:dyDescent="0.25">
      <c r="A2601" s="243">
        <v>101885</v>
      </c>
      <c r="B2601" s="242" t="s">
        <v>11246</v>
      </c>
      <c r="C2601" s="242" t="s">
        <v>187</v>
      </c>
      <c r="D2601" s="244">
        <v>11.74</v>
      </c>
    </row>
    <row r="2602" spans="1:4" x14ac:dyDescent="0.25">
      <c r="A2602" s="243">
        <v>101886</v>
      </c>
      <c r="B2602" s="242" t="s">
        <v>11247</v>
      </c>
      <c r="C2602" s="242" t="s">
        <v>187</v>
      </c>
      <c r="D2602" s="244">
        <v>16.63</v>
      </c>
    </row>
    <row r="2603" spans="1:4" x14ac:dyDescent="0.25">
      <c r="A2603" s="243">
        <v>101887</v>
      </c>
      <c r="B2603" s="242" t="s">
        <v>11248</v>
      </c>
      <c r="C2603" s="242" t="s">
        <v>187</v>
      </c>
      <c r="D2603" s="244">
        <v>18.02</v>
      </c>
    </row>
    <row r="2604" spans="1:4" x14ac:dyDescent="0.25">
      <c r="A2604" s="243">
        <v>101888</v>
      </c>
      <c r="B2604" s="242" t="s">
        <v>11249</v>
      </c>
      <c r="C2604" s="242" t="s">
        <v>187</v>
      </c>
      <c r="D2604" s="244">
        <v>26.69</v>
      </c>
    </row>
    <row r="2605" spans="1:4" x14ac:dyDescent="0.25">
      <c r="A2605" s="243">
        <v>101889</v>
      </c>
      <c r="B2605" s="242" t="s">
        <v>11250</v>
      </c>
      <c r="C2605" s="242" t="s">
        <v>187</v>
      </c>
      <c r="D2605" s="244">
        <v>27.48</v>
      </c>
    </row>
    <row r="2606" spans="1:4" x14ac:dyDescent="0.25">
      <c r="A2606" s="243">
        <v>91936</v>
      </c>
      <c r="B2606" s="242" t="s">
        <v>1819</v>
      </c>
      <c r="C2606" s="242" t="s">
        <v>239</v>
      </c>
      <c r="D2606" s="244">
        <v>9.1300000000000008</v>
      </c>
    </row>
    <row r="2607" spans="1:4" x14ac:dyDescent="0.25">
      <c r="A2607" s="243">
        <v>91937</v>
      </c>
      <c r="B2607" s="242" t="s">
        <v>1820</v>
      </c>
      <c r="C2607" s="242" t="s">
        <v>239</v>
      </c>
      <c r="D2607" s="244">
        <v>7.74</v>
      </c>
    </row>
    <row r="2608" spans="1:4" x14ac:dyDescent="0.25">
      <c r="A2608" s="243">
        <v>91939</v>
      </c>
      <c r="B2608" s="242" t="s">
        <v>1821</v>
      </c>
      <c r="C2608" s="242" t="s">
        <v>239</v>
      </c>
      <c r="D2608" s="244">
        <v>18.95</v>
      </c>
    </row>
    <row r="2609" spans="1:4" x14ac:dyDescent="0.25">
      <c r="A2609" s="243">
        <v>91940</v>
      </c>
      <c r="B2609" s="242" t="s">
        <v>1822</v>
      </c>
      <c r="C2609" s="242" t="s">
        <v>239</v>
      </c>
      <c r="D2609" s="244">
        <v>10.17</v>
      </c>
    </row>
    <row r="2610" spans="1:4" x14ac:dyDescent="0.25">
      <c r="A2610" s="243">
        <v>91941</v>
      </c>
      <c r="B2610" s="242" t="s">
        <v>1823</v>
      </c>
      <c r="C2610" s="242" t="s">
        <v>239</v>
      </c>
      <c r="D2610" s="244">
        <v>6.88</v>
      </c>
    </row>
    <row r="2611" spans="1:4" x14ac:dyDescent="0.25">
      <c r="A2611" s="243">
        <v>91942</v>
      </c>
      <c r="B2611" s="242" t="s">
        <v>1824</v>
      </c>
      <c r="C2611" s="242" t="s">
        <v>239</v>
      </c>
      <c r="D2611" s="244">
        <v>23.32</v>
      </c>
    </row>
    <row r="2612" spans="1:4" x14ac:dyDescent="0.25">
      <c r="A2612" s="243">
        <v>91943</v>
      </c>
      <c r="B2612" s="242" t="s">
        <v>1825</v>
      </c>
      <c r="C2612" s="242" t="s">
        <v>239</v>
      </c>
      <c r="D2612" s="244">
        <v>13.21</v>
      </c>
    </row>
    <row r="2613" spans="1:4" x14ac:dyDescent="0.25">
      <c r="A2613" s="243">
        <v>91944</v>
      </c>
      <c r="B2613" s="242" t="s">
        <v>1826</v>
      </c>
      <c r="C2613" s="242" t="s">
        <v>239</v>
      </c>
      <c r="D2613" s="244">
        <v>9.43</v>
      </c>
    </row>
    <row r="2614" spans="1:4" x14ac:dyDescent="0.25">
      <c r="A2614" s="243">
        <v>92865</v>
      </c>
      <c r="B2614" s="242" t="s">
        <v>1827</v>
      </c>
      <c r="C2614" s="242" t="s">
        <v>239</v>
      </c>
      <c r="D2614" s="244">
        <v>7.94</v>
      </c>
    </row>
    <row r="2615" spans="1:4" x14ac:dyDescent="0.25">
      <c r="A2615" s="243">
        <v>92866</v>
      </c>
      <c r="B2615" s="242" t="s">
        <v>1828</v>
      </c>
      <c r="C2615" s="242" t="s">
        <v>239</v>
      </c>
      <c r="D2615" s="244">
        <v>6.13</v>
      </c>
    </row>
    <row r="2616" spans="1:4" x14ac:dyDescent="0.25">
      <c r="A2616" s="243">
        <v>92867</v>
      </c>
      <c r="B2616" s="242" t="s">
        <v>1829</v>
      </c>
      <c r="C2616" s="242" t="s">
        <v>239</v>
      </c>
      <c r="D2616" s="244">
        <v>18.78</v>
      </c>
    </row>
    <row r="2617" spans="1:4" x14ac:dyDescent="0.25">
      <c r="A2617" s="243">
        <v>92868</v>
      </c>
      <c r="B2617" s="242" t="s">
        <v>1830</v>
      </c>
      <c r="C2617" s="242" t="s">
        <v>239</v>
      </c>
      <c r="D2617" s="244">
        <v>10</v>
      </c>
    </row>
    <row r="2618" spans="1:4" x14ac:dyDescent="0.25">
      <c r="A2618" s="243">
        <v>92869</v>
      </c>
      <c r="B2618" s="242" t="s">
        <v>1831</v>
      </c>
      <c r="C2618" s="242" t="s">
        <v>239</v>
      </c>
      <c r="D2618" s="244">
        <v>6.71</v>
      </c>
    </row>
    <row r="2619" spans="1:4" x14ac:dyDescent="0.25">
      <c r="A2619" s="243">
        <v>92870</v>
      </c>
      <c r="B2619" s="242" t="s">
        <v>1832</v>
      </c>
      <c r="C2619" s="242" t="s">
        <v>239</v>
      </c>
      <c r="D2619" s="244">
        <v>23.18</v>
      </c>
    </row>
    <row r="2620" spans="1:4" x14ac:dyDescent="0.25">
      <c r="A2620" s="243">
        <v>92871</v>
      </c>
      <c r="B2620" s="242" t="s">
        <v>1833</v>
      </c>
      <c r="C2620" s="242" t="s">
        <v>239</v>
      </c>
      <c r="D2620" s="244">
        <v>13.07</v>
      </c>
    </row>
    <row r="2621" spans="1:4" x14ac:dyDescent="0.25">
      <c r="A2621" s="243">
        <v>92872</v>
      </c>
      <c r="B2621" s="242" t="s">
        <v>1834</v>
      </c>
      <c r="C2621" s="242" t="s">
        <v>239</v>
      </c>
      <c r="D2621" s="244">
        <v>9.2899999999999991</v>
      </c>
    </row>
    <row r="2622" spans="1:4" x14ac:dyDescent="0.25">
      <c r="A2622" s="243">
        <v>95777</v>
      </c>
      <c r="B2622" s="242" t="s">
        <v>1835</v>
      </c>
      <c r="C2622" s="242" t="s">
        <v>239</v>
      </c>
      <c r="D2622" s="244">
        <v>20.86</v>
      </c>
    </row>
    <row r="2623" spans="1:4" x14ac:dyDescent="0.25">
      <c r="A2623" s="243">
        <v>95778</v>
      </c>
      <c r="B2623" s="242" t="s">
        <v>1836</v>
      </c>
      <c r="C2623" s="242" t="s">
        <v>239</v>
      </c>
      <c r="D2623" s="244">
        <v>21.42</v>
      </c>
    </row>
    <row r="2624" spans="1:4" x14ac:dyDescent="0.25">
      <c r="A2624" s="243">
        <v>95779</v>
      </c>
      <c r="B2624" s="242" t="s">
        <v>1837</v>
      </c>
      <c r="C2624" s="242" t="s">
        <v>239</v>
      </c>
      <c r="D2624" s="244">
        <v>19.54</v>
      </c>
    </row>
    <row r="2625" spans="1:4" x14ac:dyDescent="0.25">
      <c r="A2625" s="243">
        <v>95780</v>
      </c>
      <c r="B2625" s="242" t="s">
        <v>1838</v>
      </c>
      <c r="C2625" s="242" t="s">
        <v>239</v>
      </c>
      <c r="D2625" s="244">
        <v>23.92</v>
      </c>
    </row>
    <row r="2626" spans="1:4" x14ac:dyDescent="0.25">
      <c r="A2626" s="243">
        <v>95781</v>
      </c>
      <c r="B2626" s="242" t="s">
        <v>1839</v>
      </c>
      <c r="C2626" s="242" t="s">
        <v>239</v>
      </c>
      <c r="D2626" s="244">
        <v>24.34</v>
      </c>
    </row>
    <row r="2627" spans="1:4" x14ac:dyDescent="0.25">
      <c r="A2627" s="243">
        <v>95782</v>
      </c>
      <c r="B2627" s="242" t="s">
        <v>1840</v>
      </c>
      <c r="C2627" s="242" t="s">
        <v>239</v>
      </c>
      <c r="D2627" s="244">
        <v>25.43</v>
      </c>
    </row>
    <row r="2628" spans="1:4" x14ac:dyDescent="0.25">
      <c r="A2628" s="243">
        <v>95785</v>
      </c>
      <c r="B2628" s="242" t="s">
        <v>1841</v>
      </c>
      <c r="C2628" s="242" t="s">
        <v>239</v>
      </c>
      <c r="D2628" s="244">
        <v>29.09</v>
      </c>
    </row>
    <row r="2629" spans="1:4" x14ac:dyDescent="0.25">
      <c r="A2629" s="243">
        <v>95787</v>
      </c>
      <c r="B2629" s="242" t="s">
        <v>1842</v>
      </c>
      <c r="C2629" s="242" t="s">
        <v>239</v>
      </c>
      <c r="D2629" s="244">
        <v>20.88</v>
      </c>
    </row>
    <row r="2630" spans="1:4" x14ac:dyDescent="0.25">
      <c r="A2630" s="243">
        <v>95789</v>
      </c>
      <c r="B2630" s="242" t="s">
        <v>1843</v>
      </c>
      <c r="C2630" s="242" t="s">
        <v>239</v>
      </c>
      <c r="D2630" s="244">
        <v>26.29</v>
      </c>
    </row>
    <row r="2631" spans="1:4" x14ac:dyDescent="0.25">
      <c r="A2631" s="243">
        <v>95791</v>
      </c>
      <c r="B2631" s="242" t="s">
        <v>1844</v>
      </c>
      <c r="C2631" s="242" t="s">
        <v>239</v>
      </c>
      <c r="D2631" s="244">
        <v>34.380000000000003</v>
      </c>
    </row>
    <row r="2632" spans="1:4" x14ac:dyDescent="0.25">
      <c r="A2632" s="243">
        <v>95795</v>
      </c>
      <c r="B2632" s="242" t="s">
        <v>1845</v>
      </c>
      <c r="C2632" s="242" t="s">
        <v>239</v>
      </c>
      <c r="D2632" s="244">
        <v>24.09</v>
      </c>
    </row>
    <row r="2633" spans="1:4" x14ac:dyDescent="0.25">
      <c r="A2633" s="243">
        <v>95796</v>
      </c>
      <c r="B2633" s="242" t="s">
        <v>1846</v>
      </c>
      <c r="C2633" s="242" t="s">
        <v>239</v>
      </c>
      <c r="D2633" s="244">
        <v>30.94</v>
      </c>
    </row>
    <row r="2634" spans="1:4" x14ac:dyDescent="0.25">
      <c r="A2634" s="243">
        <v>95797</v>
      </c>
      <c r="B2634" s="242" t="s">
        <v>1847</v>
      </c>
      <c r="C2634" s="242" t="s">
        <v>239</v>
      </c>
      <c r="D2634" s="244">
        <v>39.83</v>
      </c>
    </row>
    <row r="2635" spans="1:4" x14ac:dyDescent="0.25">
      <c r="A2635" s="243">
        <v>95801</v>
      </c>
      <c r="B2635" s="242" t="s">
        <v>1848</v>
      </c>
      <c r="C2635" s="242" t="s">
        <v>239</v>
      </c>
      <c r="D2635" s="244">
        <v>29.08</v>
      </c>
    </row>
    <row r="2636" spans="1:4" x14ac:dyDescent="0.25">
      <c r="A2636" s="243">
        <v>95802</v>
      </c>
      <c r="B2636" s="242" t="s">
        <v>1849</v>
      </c>
      <c r="C2636" s="242" t="s">
        <v>239</v>
      </c>
      <c r="D2636" s="244">
        <v>32.549999999999997</v>
      </c>
    </row>
    <row r="2637" spans="1:4" x14ac:dyDescent="0.25">
      <c r="A2637" s="243">
        <v>95803</v>
      </c>
      <c r="B2637" s="242" t="s">
        <v>1850</v>
      </c>
      <c r="C2637" s="242" t="s">
        <v>239</v>
      </c>
      <c r="D2637" s="244">
        <v>43.88</v>
      </c>
    </row>
    <row r="2638" spans="1:4" x14ac:dyDescent="0.25">
      <c r="A2638" s="243">
        <v>95804</v>
      </c>
      <c r="B2638" s="242" t="s">
        <v>1851</v>
      </c>
      <c r="C2638" s="242" t="s">
        <v>239</v>
      </c>
      <c r="D2638" s="244">
        <v>16.96</v>
      </c>
    </row>
    <row r="2639" spans="1:4" x14ac:dyDescent="0.25">
      <c r="A2639" s="243">
        <v>95805</v>
      </c>
      <c r="B2639" s="242" t="s">
        <v>1852</v>
      </c>
      <c r="C2639" s="242" t="s">
        <v>239</v>
      </c>
      <c r="D2639" s="244">
        <v>17.11</v>
      </c>
    </row>
    <row r="2640" spans="1:4" x14ac:dyDescent="0.25">
      <c r="A2640" s="243">
        <v>95806</v>
      </c>
      <c r="B2640" s="242" t="s">
        <v>1853</v>
      </c>
      <c r="C2640" s="242" t="s">
        <v>239</v>
      </c>
      <c r="D2640" s="244">
        <v>17.649999999999999</v>
      </c>
    </row>
    <row r="2641" spans="1:4" x14ac:dyDescent="0.25">
      <c r="A2641" s="243">
        <v>95807</v>
      </c>
      <c r="B2641" s="242" t="s">
        <v>1854</v>
      </c>
      <c r="C2641" s="242" t="s">
        <v>239</v>
      </c>
      <c r="D2641" s="244">
        <v>19.440000000000001</v>
      </c>
    </row>
    <row r="2642" spans="1:4" x14ac:dyDescent="0.25">
      <c r="A2642" s="243">
        <v>95808</v>
      </c>
      <c r="B2642" s="242" t="s">
        <v>1855</v>
      </c>
      <c r="C2642" s="242" t="s">
        <v>239</v>
      </c>
      <c r="D2642" s="244">
        <v>19.899999999999999</v>
      </c>
    </row>
    <row r="2643" spans="1:4" x14ac:dyDescent="0.25">
      <c r="A2643" s="243">
        <v>95809</v>
      </c>
      <c r="B2643" s="242" t="s">
        <v>1856</v>
      </c>
      <c r="C2643" s="242" t="s">
        <v>239</v>
      </c>
      <c r="D2643" s="244">
        <v>21.88</v>
      </c>
    </row>
    <row r="2644" spans="1:4" x14ac:dyDescent="0.25">
      <c r="A2644" s="243">
        <v>95810</v>
      </c>
      <c r="B2644" s="242" t="s">
        <v>1857</v>
      </c>
      <c r="C2644" s="242" t="s">
        <v>239</v>
      </c>
      <c r="D2644" s="244">
        <v>10.7</v>
      </c>
    </row>
    <row r="2645" spans="1:4" x14ac:dyDescent="0.25">
      <c r="A2645" s="243">
        <v>95811</v>
      </c>
      <c r="B2645" s="242" t="s">
        <v>1858</v>
      </c>
      <c r="C2645" s="242" t="s">
        <v>239</v>
      </c>
      <c r="D2645" s="244">
        <v>11.16</v>
      </c>
    </row>
    <row r="2646" spans="1:4" x14ac:dyDescent="0.25">
      <c r="A2646" s="243">
        <v>95812</v>
      </c>
      <c r="B2646" s="242" t="s">
        <v>1859</v>
      </c>
      <c r="C2646" s="242" t="s">
        <v>239</v>
      </c>
      <c r="D2646" s="244">
        <v>13.13</v>
      </c>
    </row>
    <row r="2647" spans="1:4" x14ac:dyDescent="0.25">
      <c r="A2647" s="243">
        <v>95813</v>
      </c>
      <c r="B2647" s="242" t="s">
        <v>1860</v>
      </c>
      <c r="C2647" s="242" t="s">
        <v>239</v>
      </c>
      <c r="D2647" s="244">
        <v>12.85</v>
      </c>
    </row>
    <row r="2648" spans="1:4" x14ac:dyDescent="0.25">
      <c r="A2648" s="243">
        <v>95814</v>
      </c>
      <c r="B2648" s="242" t="s">
        <v>1861</v>
      </c>
      <c r="C2648" s="242" t="s">
        <v>239</v>
      </c>
      <c r="D2648" s="244">
        <v>13.53</v>
      </c>
    </row>
    <row r="2649" spans="1:4" x14ac:dyDescent="0.25">
      <c r="A2649" s="243">
        <v>95815</v>
      </c>
      <c r="B2649" s="242" t="s">
        <v>1862</v>
      </c>
      <c r="C2649" s="242" t="s">
        <v>239</v>
      </c>
      <c r="D2649" s="244">
        <v>17.329999999999998</v>
      </c>
    </row>
    <row r="2650" spans="1:4" x14ac:dyDescent="0.25">
      <c r="A2650" s="243">
        <v>95816</v>
      </c>
      <c r="B2650" s="242" t="s">
        <v>1863</v>
      </c>
      <c r="C2650" s="242" t="s">
        <v>239</v>
      </c>
      <c r="D2650" s="244">
        <v>23.92</v>
      </c>
    </row>
    <row r="2651" spans="1:4" x14ac:dyDescent="0.25">
      <c r="A2651" s="243">
        <v>95817</v>
      </c>
      <c r="B2651" s="242" t="s">
        <v>1864</v>
      </c>
      <c r="C2651" s="242" t="s">
        <v>239</v>
      </c>
      <c r="D2651" s="244">
        <v>24.5</v>
      </c>
    </row>
    <row r="2652" spans="1:4" x14ac:dyDescent="0.25">
      <c r="A2652" s="243">
        <v>95818</v>
      </c>
      <c r="B2652" s="242" t="s">
        <v>1865</v>
      </c>
      <c r="C2652" s="242" t="s">
        <v>239</v>
      </c>
      <c r="D2652" s="244">
        <v>29.63</v>
      </c>
    </row>
    <row r="2653" spans="1:4" x14ac:dyDescent="0.25">
      <c r="A2653" s="243">
        <v>97881</v>
      </c>
      <c r="B2653" s="242" t="s">
        <v>11251</v>
      </c>
      <c r="C2653" s="242" t="s">
        <v>239</v>
      </c>
      <c r="D2653" s="244">
        <v>113.28</v>
      </c>
    </row>
    <row r="2654" spans="1:4" x14ac:dyDescent="0.25">
      <c r="A2654" s="243">
        <v>97882</v>
      </c>
      <c r="B2654" s="242" t="s">
        <v>11252</v>
      </c>
      <c r="C2654" s="242" t="s">
        <v>239</v>
      </c>
      <c r="D2654" s="244">
        <v>178.38</v>
      </c>
    </row>
    <row r="2655" spans="1:4" x14ac:dyDescent="0.25">
      <c r="A2655" s="243">
        <v>97883</v>
      </c>
      <c r="B2655" s="242" t="s">
        <v>11253</v>
      </c>
      <c r="C2655" s="242" t="s">
        <v>239</v>
      </c>
      <c r="D2655" s="244">
        <v>343.78</v>
      </c>
    </row>
    <row r="2656" spans="1:4" x14ac:dyDescent="0.25">
      <c r="A2656" s="243">
        <v>97884</v>
      </c>
      <c r="B2656" s="242" t="s">
        <v>11254</v>
      </c>
      <c r="C2656" s="242" t="s">
        <v>239</v>
      </c>
      <c r="D2656" s="244">
        <v>675.94</v>
      </c>
    </row>
    <row r="2657" spans="1:4" x14ac:dyDescent="0.25">
      <c r="A2657" s="243">
        <v>97885</v>
      </c>
      <c r="B2657" s="242" t="s">
        <v>11255</v>
      </c>
      <c r="C2657" s="242" t="s">
        <v>239</v>
      </c>
      <c r="D2657" s="245">
        <v>1048.8599999999999</v>
      </c>
    </row>
    <row r="2658" spans="1:4" x14ac:dyDescent="0.25">
      <c r="A2658" s="243">
        <v>97886</v>
      </c>
      <c r="B2658" s="242" t="s">
        <v>11256</v>
      </c>
      <c r="C2658" s="242" t="s">
        <v>239</v>
      </c>
      <c r="D2658" s="244">
        <v>144.09</v>
      </c>
    </row>
    <row r="2659" spans="1:4" x14ac:dyDescent="0.25">
      <c r="A2659" s="243">
        <v>97887</v>
      </c>
      <c r="B2659" s="242" t="s">
        <v>11257</v>
      </c>
      <c r="C2659" s="242" t="s">
        <v>239</v>
      </c>
      <c r="D2659" s="244">
        <v>228.24</v>
      </c>
    </row>
    <row r="2660" spans="1:4" x14ac:dyDescent="0.25">
      <c r="A2660" s="243">
        <v>97888</v>
      </c>
      <c r="B2660" s="242" t="s">
        <v>11258</v>
      </c>
      <c r="C2660" s="242" t="s">
        <v>239</v>
      </c>
      <c r="D2660" s="244">
        <v>446.7</v>
      </c>
    </row>
    <row r="2661" spans="1:4" x14ac:dyDescent="0.25">
      <c r="A2661" s="243">
        <v>97889</v>
      </c>
      <c r="B2661" s="242" t="s">
        <v>11259</v>
      </c>
      <c r="C2661" s="242" t="s">
        <v>239</v>
      </c>
      <c r="D2661" s="244">
        <v>597.33000000000004</v>
      </c>
    </row>
    <row r="2662" spans="1:4" x14ac:dyDescent="0.25">
      <c r="A2662" s="243">
        <v>97890</v>
      </c>
      <c r="B2662" s="242" t="s">
        <v>11260</v>
      </c>
      <c r="C2662" s="242" t="s">
        <v>239</v>
      </c>
      <c r="D2662" s="244">
        <v>703.06</v>
      </c>
    </row>
    <row r="2663" spans="1:4" x14ac:dyDescent="0.25">
      <c r="A2663" s="243">
        <v>97891</v>
      </c>
      <c r="B2663" s="242" t="s">
        <v>11261</v>
      </c>
      <c r="C2663" s="242" t="s">
        <v>239</v>
      </c>
      <c r="D2663" s="244">
        <v>154.6</v>
      </c>
    </row>
    <row r="2664" spans="1:4" x14ac:dyDescent="0.25">
      <c r="A2664" s="243">
        <v>97892</v>
      </c>
      <c r="B2664" s="242" t="s">
        <v>11262</v>
      </c>
      <c r="C2664" s="242" t="s">
        <v>239</v>
      </c>
      <c r="D2664" s="244">
        <v>291</v>
      </c>
    </row>
    <row r="2665" spans="1:4" x14ac:dyDescent="0.25">
      <c r="A2665" s="243">
        <v>97893</v>
      </c>
      <c r="B2665" s="242" t="s">
        <v>11263</v>
      </c>
      <c r="C2665" s="242" t="s">
        <v>239</v>
      </c>
      <c r="D2665" s="244">
        <v>398.79</v>
      </c>
    </row>
    <row r="2666" spans="1:4" x14ac:dyDescent="0.25">
      <c r="A2666" s="243">
        <v>97894</v>
      </c>
      <c r="B2666" s="242" t="s">
        <v>11264</v>
      </c>
      <c r="C2666" s="242" t="s">
        <v>239</v>
      </c>
      <c r="D2666" s="244">
        <v>462.45</v>
      </c>
    </row>
    <row r="2667" spans="1:4" x14ac:dyDescent="0.25">
      <c r="A2667" s="243">
        <v>93653</v>
      </c>
      <c r="B2667" s="242" t="s">
        <v>11265</v>
      </c>
      <c r="C2667" s="242" t="s">
        <v>239</v>
      </c>
      <c r="D2667" s="244">
        <v>10.09</v>
      </c>
    </row>
    <row r="2668" spans="1:4" x14ac:dyDescent="0.25">
      <c r="A2668" s="243">
        <v>93654</v>
      </c>
      <c r="B2668" s="242" t="s">
        <v>11266</v>
      </c>
      <c r="C2668" s="242" t="s">
        <v>239</v>
      </c>
      <c r="D2668" s="244">
        <v>10.49</v>
      </c>
    </row>
    <row r="2669" spans="1:4" x14ac:dyDescent="0.25">
      <c r="A2669" s="243">
        <v>93655</v>
      </c>
      <c r="B2669" s="242" t="s">
        <v>11267</v>
      </c>
      <c r="C2669" s="242" t="s">
        <v>239</v>
      </c>
      <c r="D2669" s="244">
        <v>11.33</v>
      </c>
    </row>
    <row r="2670" spans="1:4" x14ac:dyDescent="0.25">
      <c r="A2670" s="243">
        <v>93656</v>
      </c>
      <c r="B2670" s="242" t="s">
        <v>11268</v>
      </c>
      <c r="C2670" s="242" t="s">
        <v>239</v>
      </c>
      <c r="D2670" s="244">
        <v>11.33</v>
      </c>
    </row>
    <row r="2671" spans="1:4" x14ac:dyDescent="0.25">
      <c r="A2671" s="243">
        <v>93657</v>
      </c>
      <c r="B2671" s="242" t="s">
        <v>11269</v>
      </c>
      <c r="C2671" s="242" t="s">
        <v>239</v>
      </c>
      <c r="D2671" s="244">
        <v>12.32</v>
      </c>
    </row>
    <row r="2672" spans="1:4" x14ac:dyDescent="0.25">
      <c r="A2672" s="243">
        <v>93658</v>
      </c>
      <c r="B2672" s="242" t="s">
        <v>11270</v>
      </c>
      <c r="C2672" s="242" t="s">
        <v>239</v>
      </c>
      <c r="D2672" s="244">
        <v>17.8</v>
      </c>
    </row>
    <row r="2673" spans="1:4" x14ac:dyDescent="0.25">
      <c r="A2673" s="243">
        <v>93659</v>
      </c>
      <c r="B2673" s="242" t="s">
        <v>11271</v>
      </c>
      <c r="C2673" s="242" t="s">
        <v>239</v>
      </c>
      <c r="D2673" s="244">
        <v>19.78</v>
      </c>
    </row>
    <row r="2674" spans="1:4" x14ac:dyDescent="0.25">
      <c r="A2674" s="243">
        <v>93660</v>
      </c>
      <c r="B2674" s="242" t="s">
        <v>11272</v>
      </c>
      <c r="C2674" s="242" t="s">
        <v>239</v>
      </c>
      <c r="D2674" s="244">
        <v>50.76</v>
      </c>
    </row>
    <row r="2675" spans="1:4" x14ac:dyDescent="0.25">
      <c r="A2675" s="243">
        <v>93661</v>
      </c>
      <c r="B2675" s="242" t="s">
        <v>11273</v>
      </c>
      <c r="C2675" s="242" t="s">
        <v>239</v>
      </c>
      <c r="D2675" s="244">
        <v>51.57</v>
      </c>
    </row>
    <row r="2676" spans="1:4" x14ac:dyDescent="0.25">
      <c r="A2676" s="243">
        <v>93662</v>
      </c>
      <c r="B2676" s="242" t="s">
        <v>11274</v>
      </c>
      <c r="C2676" s="242" t="s">
        <v>239</v>
      </c>
      <c r="D2676" s="244">
        <v>53.25</v>
      </c>
    </row>
    <row r="2677" spans="1:4" x14ac:dyDescent="0.25">
      <c r="A2677" s="243">
        <v>93663</v>
      </c>
      <c r="B2677" s="242" t="s">
        <v>11275</v>
      </c>
      <c r="C2677" s="242" t="s">
        <v>239</v>
      </c>
      <c r="D2677" s="244">
        <v>53.25</v>
      </c>
    </row>
    <row r="2678" spans="1:4" x14ac:dyDescent="0.25">
      <c r="A2678" s="243">
        <v>93664</v>
      </c>
      <c r="B2678" s="242" t="s">
        <v>11276</v>
      </c>
      <c r="C2678" s="242" t="s">
        <v>239</v>
      </c>
      <c r="D2678" s="244">
        <v>55.24</v>
      </c>
    </row>
    <row r="2679" spans="1:4" x14ac:dyDescent="0.25">
      <c r="A2679" s="243">
        <v>93665</v>
      </c>
      <c r="B2679" s="242" t="s">
        <v>11277</v>
      </c>
      <c r="C2679" s="242" t="s">
        <v>239</v>
      </c>
      <c r="D2679" s="244">
        <v>57.57</v>
      </c>
    </row>
    <row r="2680" spans="1:4" x14ac:dyDescent="0.25">
      <c r="A2680" s="243">
        <v>93666</v>
      </c>
      <c r="B2680" s="242" t="s">
        <v>11278</v>
      </c>
      <c r="C2680" s="242" t="s">
        <v>239</v>
      </c>
      <c r="D2680" s="244">
        <v>61.53</v>
      </c>
    </row>
    <row r="2681" spans="1:4" x14ac:dyDescent="0.25">
      <c r="A2681" s="243">
        <v>93667</v>
      </c>
      <c r="B2681" s="242" t="s">
        <v>11279</v>
      </c>
      <c r="C2681" s="242" t="s">
        <v>239</v>
      </c>
      <c r="D2681" s="244">
        <v>63.24</v>
      </c>
    </row>
    <row r="2682" spans="1:4" x14ac:dyDescent="0.25">
      <c r="A2682" s="243">
        <v>93668</v>
      </c>
      <c r="B2682" s="242" t="s">
        <v>11280</v>
      </c>
      <c r="C2682" s="242" t="s">
        <v>239</v>
      </c>
      <c r="D2682" s="244">
        <v>64.44</v>
      </c>
    </row>
    <row r="2683" spans="1:4" x14ac:dyDescent="0.25">
      <c r="A2683" s="243">
        <v>93669</v>
      </c>
      <c r="B2683" s="242" t="s">
        <v>11281</v>
      </c>
      <c r="C2683" s="242" t="s">
        <v>239</v>
      </c>
      <c r="D2683" s="244">
        <v>66.97</v>
      </c>
    </row>
    <row r="2684" spans="1:4" x14ac:dyDescent="0.25">
      <c r="A2684" s="243">
        <v>93670</v>
      </c>
      <c r="B2684" s="242" t="s">
        <v>11282</v>
      </c>
      <c r="C2684" s="242" t="s">
        <v>239</v>
      </c>
      <c r="D2684" s="244">
        <v>66.97</v>
      </c>
    </row>
    <row r="2685" spans="1:4" x14ac:dyDescent="0.25">
      <c r="A2685" s="243">
        <v>93671</v>
      </c>
      <c r="B2685" s="242" t="s">
        <v>11283</v>
      </c>
      <c r="C2685" s="242" t="s">
        <v>239</v>
      </c>
      <c r="D2685" s="244">
        <v>69.95</v>
      </c>
    </row>
    <row r="2686" spans="1:4" x14ac:dyDescent="0.25">
      <c r="A2686" s="243">
        <v>93672</v>
      </c>
      <c r="B2686" s="242" t="s">
        <v>11284</v>
      </c>
      <c r="C2686" s="242" t="s">
        <v>239</v>
      </c>
      <c r="D2686" s="244">
        <v>74.52</v>
      </c>
    </row>
    <row r="2687" spans="1:4" x14ac:dyDescent="0.25">
      <c r="A2687" s="243">
        <v>93673</v>
      </c>
      <c r="B2687" s="242" t="s">
        <v>11285</v>
      </c>
      <c r="C2687" s="242" t="s">
        <v>239</v>
      </c>
      <c r="D2687" s="244">
        <v>80.47</v>
      </c>
    </row>
    <row r="2688" spans="1:4" x14ac:dyDescent="0.25">
      <c r="A2688" s="243">
        <v>97359</v>
      </c>
      <c r="B2688" s="242" t="s">
        <v>11286</v>
      </c>
      <c r="C2688" s="242" t="s">
        <v>239</v>
      </c>
      <c r="D2688" s="245">
        <v>2795.7</v>
      </c>
    </row>
    <row r="2689" spans="1:4" x14ac:dyDescent="0.25">
      <c r="A2689" s="243">
        <v>97360</v>
      </c>
      <c r="B2689" s="242" t="s">
        <v>11287</v>
      </c>
      <c r="C2689" s="242" t="s">
        <v>239</v>
      </c>
      <c r="D2689" s="245">
        <v>5398.43</v>
      </c>
    </row>
    <row r="2690" spans="1:4" x14ac:dyDescent="0.25">
      <c r="A2690" s="243">
        <v>97361</v>
      </c>
      <c r="B2690" s="242" t="s">
        <v>11288</v>
      </c>
      <c r="C2690" s="242" t="s">
        <v>239</v>
      </c>
      <c r="D2690" s="245">
        <v>7197.9</v>
      </c>
    </row>
    <row r="2691" spans="1:4" x14ac:dyDescent="0.25">
      <c r="A2691" s="243">
        <v>97362</v>
      </c>
      <c r="B2691" s="242" t="s">
        <v>11289</v>
      </c>
      <c r="C2691" s="242" t="s">
        <v>239</v>
      </c>
      <c r="D2691" s="245">
        <v>1791.16</v>
      </c>
    </row>
    <row r="2692" spans="1:4" x14ac:dyDescent="0.25">
      <c r="A2692" s="243">
        <v>101875</v>
      </c>
      <c r="B2692" s="242" t="s">
        <v>11290</v>
      </c>
      <c r="C2692" s="242" t="s">
        <v>239</v>
      </c>
      <c r="D2692" s="244">
        <v>378.71</v>
      </c>
    </row>
    <row r="2693" spans="1:4" x14ac:dyDescent="0.25">
      <c r="A2693" s="243">
        <v>101876</v>
      </c>
      <c r="B2693" s="242" t="s">
        <v>11291</v>
      </c>
      <c r="C2693" s="242" t="s">
        <v>239</v>
      </c>
      <c r="D2693" s="244">
        <v>61.15</v>
      </c>
    </row>
    <row r="2694" spans="1:4" x14ac:dyDescent="0.25">
      <c r="A2694" s="243">
        <v>101877</v>
      </c>
      <c r="B2694" s="242" t="s">
        <v>11292</v>
      </c>
      <c r="C2694" s="242" t="s">
        <v>239</v>
      </c>
      <c r="D2694" s="244">
        <v>41.75</v>
      </c>
    </row>
    <row r="2695" spans="1:4" x14ac:dyDescent="0.25">
      <c r="A2695" s="243">
        <v>101878</v>
      </c>
      <c r="B2695" s="242" t="s">
        <v>11293</v>
      </c>
      <c r="C2695" s="242" t="s">
        <v>239</v>
      </c>
      <c r="D2695" s="244">
        <v>512.67999999999995</v>
      </c>
    </row>
    <row r="2696" spans="1:4" x14ac:dyDescent="0.25">
      <c r="A2696" s="243">
        <v>101879</v>
      </c>
      <c r="B2696" s="242" t="s">
        <v>11294</v>
      </c>
      <c r="C2696" s="242" t="s">
        <v>239</v>
      </c>
      <c r="D2696" s="244">
        <v>550.70000000000005</v>
      </c>
    </row>
    <row r="2697" spans="1:4" x14ac:dyDescent="0.25">
      <c r="A2697" s="243">
        <v>101880</v>
      </c>
      <c r="B2697" s="242" t="s">
        <v>11295</v>
      </c>
      <c r="C2697" s="242" t="s">
        <v>239</v>
      </c>
      <c r="D2697" s="244">
        <v>633.54999999999995</v>
      </c>
    </row>
    <row r="2698" spans="1:4" x14ac:dyDescent="0.25">
      <c r="A2698" s="243">
        <v>101881</v>
      </c>
      <c r="B2698" s="242" t="s">
        <v>11296</v>
      </c>
      <c r="C2698" s="242" t="s">
        <v>239</v>
      </c>
      <c r="D2698" s="244">
        <v>915.61</v>
      </c>
    </row>
    <row r="2699" spans="1:4" x14ac:dyDescent="0.25">
      <c r="A2699" s="243">
        <v>101882</v>
      </c>
      <c r="B2699" s="242" t="s">
        <v>11297</v>
      </c>
      <c r="C2699" s="242" t="s">
        <v>239</v>
      </c>
      <c r="D2699" s="245">
        <v>1304.3900000000001</v>
      </c>
    </row>
    <row r="2700" spans="1:4" x14ac:dyDescent="0.25">
      <c r="A2700" s="243">
        <v>101883</v>
      </c>
      <c r="B2700" s="242" t="s">
        <v>11298</v>
      </c>
      <c r="C2700" s="242" t="s">
        <v>239</v>
      </c>
      <c r="D2700" s="244">
        <v>524.66999999999996</v>
      </c>
    </row>
    <row r="2701" spans="1:4" x14ac:dyDescent="0.25">
      <c r="A2701" s="243">
        <v>101890</v>
      </c>
      <c r="B2701" s="242" t="s">
        <v>11299</v>
      </c>
      <c r="C2701" s="242" t="s">
        <v>239</v>
      </c>
      <c r="D2701" s="244">
        <v>13.75</v>
      </c>
    </row>
    <row r="2702" spans="1:4" x14ac:dyDescent="0.25">
      <c r="A2702" s="243">
        <v>101891</v>
      </c>
      <c r="B2702" s="242" t="s">
        <v>11300</v>
      </c>
      <c r="C2702" s="242" t="s">
        <v>239</v>
      </c>
      <c r="D2702" s="244">
        <v>23.46</v>
      </c>
    </row>
    <row r="2703" spans="1:4" x14ac:dyDescent="0.25">
      <c r="A2703" s="243">
        <v>101892</v>
      </c>
      <c r="B2703" s="242" t="s">
        <v>11301</v>
      </c>
      <c r="C2703" s="242" t="s">
        <v>239</v>
      </c>
      <c r="D2703" s="244">
        <v>63.39</v>
      </c>
    </row>
    <row r="2704" spans="1:4" x14ac:dyDescent="0.25">
      <c r="A2704" s="243">
        <v>101893</v>
      </c>
      <c r="B2704" s="242" t="s">
        <v>11302</v>
      </c>
      <c r="C2704" s="242" t="s">
        <v>239</v>
      </c>
      <c r="D2704" s="244">
        <v>80.66</v>
      </c>
    </row>
    <row r="2705" spans="1:4" x14ac:dyDescent="0.25">
      <c r="A2705" s="243">
        <v>101894</v>
      </c>
      <c r="B2705" s="242" t="s">
        <v>11303</v>
      </c>
      <c r="C2705" s="242" t="s">
        <v>239</v>
      </c>
      <c r="D2705" s="244">
        <v>132.04</v>
      </c>
    </row>
    <row r="2706" spans="1:4" x14ac:dyDescent="0.25">
      <c r="A2706" s="243">
        <v>101895</v>
      </c>
      <c r="B2706" s="242" t="s">
        <v>11304</v>
      </c>
      <c r="C2706" s="242" t="s">
        <v>239</v>
      </c>
      <c r="D2706" s="244">
        <v>369.09</v>
      </c>
    </row>
    <row r="2707" spans="1:4" x14ac:dyDescent="0.25">
      <c r="A2707" s="243">
        <v>101896</v>
      </c>
      <c r="B2707" s="242" t="s">
        <v>11305</v>
      </c>
      <c r="C2707" s="242" t="s">
        <v>239</v>
      </c>
      <c r="D2707" s="244">
        <v>561.62</v>
      </c>
    </row>
    <row r="2708" spans="1:4" x14ac:dyDescent="0.25">
      <c r="A2708" s="243">
        <v>101897</v>
      </c>
      <c r="B2708" s="242" t="s">
        <v>11306</v>
      </c>
      <c r="C2708" s="242" t="s">
        <v>239</v>
      </c>
      <c r="D2708" s="244">
        <v>906.52</v>
      </c>
    </row>
    <row r="2709" spans="1:4" x14ac:dyDescent="0.25">
      <c r="A2709" s="243">
        <v>101898</v>
      </c>
      <c r="B2709" s="242" t="s">
        <v>11307</v>
      </c>
      <c r="C2709" s="242" t="s">
        <v>239</v>
      </c>
      <c r="D2709" s="245">
        <v>1219.1400000000001</v>
      </c>
    </row>
    <row r="2710" spans="1:4" x14ac:dyDescent="0.25">
      <c r="A2710" s="243">
        <v>101899</v>
      </c>
      <c r="B2710" s="242" t="s">
        <v>11308</v>
      </c>
      <c r="C2710" s="242" t="s">
        <v>239</v>
      </c>
      <c r="D2710" s="245">
        <v>1962.75</v>
      </c>
    </row>
    <row r="2711" spans="1:4" x14ac:dyDescent="0.25">
      <c r="A2711" s="243">
        <v>101900</v>
      </c>
      <c r="B2711" s="242" t="s">
        <v>11309</v>
      </c>
      <c r="C2711" s="242" t="s">
        <v>239</v>
      </c>
      <c r="D2711" s="245">
        <v>4116.5600000000004</v>
      </c>
    </row>
    <row r="2712" spans="1:4" x14ac:dyDescent="0.25">
      <c r="A2712" s="243">
        <v>101901</v>
      </c>
      <c r="B2712" s="242" t="s">
        <v>11310</v>
      </c>
      <c r="C2712" s="242" t="s">
        <v>239</v>
      </c>
      <c r="D2712" s="244">
        <v>117.34</v>
      </c>
    </row>
    <row r="2713" spans="1:4" x14ac:dyDescent="0.25">
      <c r="A2713" s="243">
        <v>101902</v>
      </c>
      <c r="B2713" s="242" t="s">
        <v>11311</v>
      </c>
      <c r="C2713" s="242" t="s">
        <v>239</v>
      </c>
      <c r="D2713" s="244">
        <v>144.85</v>
      </c>
    </row>
    <row r="2714" spans="1:4" x14ac:dyDescent="0.25">
      <c r="A2714" s="243">
        <v>101903</v>
      </c>
      <c r="B2714" s="242" t="s">
        <v>11312</v>
      </c>
      <c r="C2714" s="242" t="s">
        <v>239</v>
      </c>
      <c r="D2714" s="244">
        <v>302.24</v>
      </c>
    </row>
    <row r="2715" spans="1:4" x14ac:dyDescent="0.25">
      <c r="A2715" s="243">
        <v>101904</v>
      </c>
      <c r="B2715" s="242" t="s">
        <v>11313</v>
      </c>
      <c r="C2715" s="242" t="s">
        <v>239</v>
      </c>
      <c r="D2715" s="245">
        <v>1116.75</v>
      </c>
    </row>
    <row r="2716" spans="1:4" x14ac:dyDescent="0.25">
      <c r="A2716" s="243">
        <v>101938</v>
      </c>
      <c r="B2716" s="242" t="s">
        <v>11314</v>
      </c>
      <c r="C2716" s="242" t="s">
        <v>239</v>
      </c>
      <c r="D2716" s="244">
        <v>82.28</v>
      </c>
    </row>
    <row r="2717" spans="1:4" x14ac:dyDescent="0.25">
      <c r="A2717" s="243">
        <v>101946</v>
      </c>
      <c r="B2717" s="242" t="s">
        <v>11315</v>
      </c>
      <c r="C2717" s="242" t="s">
        <v>239</v>
      </c>
      <c r="D2717" s="244">
        <v>115.33</v>
      </c>
    </row>
    <row r="2718" spans="1:4" x14ac:dyDescent="0.25">
      <c r="A2718" s="243">
        <v>91945</v>
      </c>
      <c r="B2718" s="242" t="s">
        <v>1878</v>
      </c>
      <c r="C2718" s="242" t="s">
        <v>239</v>
      </c>
      <c r="D2718" s="244">
        <v>6.75</v>
      </c>
    </row>
    <row r="2719" spans="1:4" x14ac:dyDescent="0.25">
      <c r="A2719" s="243">
        <v>91946</v>
      </c>
      <c r="B2719" s="242" t="s">
        <v>1879</v>
      </c>
      <c r="C2719" s="242" t="s">
        <v>239</v>
      </c>
      <c r="D2719" s="244">
        <v>5.68</v>
      </c>
    </row>
    <row r="2720" spans="1:4" x14ac:dyDescent="0.25">
      <c r="A2720" s="243">
        <v>91947</v>
      </c>
      <c r="B2720" s="242" t="s">
        <v>1880</v>
      </c>
      <c r="C2720" s="242" t="s">
        <v>239</v>
      </c>
      <c r="D2720" s="244">
        <v>5.03</v>
      </c>
    </row>
    <row r="2721" spans="1:4" x14ac:dyDescent="0.25">
      <c r="A2721" s="243">
        <v>91949</v>
      </c>
      <c r="B2721" s="242" t="s">
        <v>1881</v>
      </c>
      <c r="C2721" s="242" t="s">
        <v>239</v>
      </c>
      <c r="D2721" s="244">
        <v>10.43</v>
      </c>
    </row>
    <row r="2722" spans="1:4" x14ac:dyDescent="0.25">
      <c r="A2722" s="243">
        <v>91950</v>
      </c>
      <c r="B2722" s="242" t="s">
        <v>1882</v>
      </c>
      <c r="C2722" s="242" t="s">
        <v>239</v>
      </c>
      <c r="D2722" s="244">
        <v>9.15</v>
      </c>
    </row>
    <row r="2723" spans="1:4" x14ac:dyDescent="0.25">
      <c r="A2723" s="243">
        <v>91951</v>
      </c>
      <c r="B2723" s="242" t="s">
        <v>1883</v>
      </c>
      <c r="C2723" s="242" t="s">
        <v>239</v>
      </c>
      <c r="D2723" s="244">
        <v>8.3800000000000008</v>
      </c>
    </row>
    <row r="2724" spans="1:4" x14ac:dyDescent="0.25">
      <c r="A2724" s="243">
        <v>91952</v>
      </c>
      <c r="B2724" s="242" t="s">
        <v>1884</v>
      </c>
      <c r="C2724" s="242" t="s">
        <v>239</v>
      </c>
      <c r="D2724" s="244">
        <v>12.57</v>
      </c>
    </row>
    <row r="2725" spans="1:4" x14ac:dyDescent="0.25">
      <c r="A2725" s="243">
        <v>91953</v>
      </c>
      <c r="B2725" s="242" t="s">
        <v>1885</v>
      </c>
      <c r="C2725" s="242" t="s">
        <v>239</v>
      </c>
      <c r="D2725" s="244">
        <v>18.25</v>
      </c>
    </row>
    <row r="2726" spans="1:4" x14ac:dyDescent="0.25">
      <c r="A2726" s="243">
        <v>91954</v>
      </c>
      <c r="B2726" s="242" t="s">
        <v>1886</v>
      </c>
      <c r="C2726" s="242" t="s">
        <v>239</v>
      </c>
      <c r="D2726" s="244">
        <v>16.86</v>
      </c>
    </row>
    <row r="2727" spans="1:4" x14ac:dyDescent="0.25">
      <c r="A2727" s="243">
        <v>91955</v>
      </c>
      <c r="B2727" s="242" t="s">
        <v>1887</v>
      </c>
      <c r="C2727" s="242" t="s">
        <v>239</v>
      </c>
      <c r="D2727" s="244">
        <v>22.54</v>
      </c>
    </row>
    <row r="2728" spans="1:4" x14ac:dyDescent="0.25">
      <c r="A2728" s="243">
        <v>91956</v>
      </c>
      <c r="B2728" s="242" t="s">
        <v>1888</v>
      </c>
      <c r="C2728" s="242" t="s">
        <v>239</v>
      </c>
      <c r="D2728" s="244">
        <v>27.46</v>
      </c>
    </row>
    <row r="2729" spans="1:4" x14ac:dyDescent="0.25">
      <c r="A2729" s="243">
        <v>91957</v>
      </c>
      <c r="B2729" s="242" t="s">
        <v>1889</v>
      </c>
      <c r="C2729" s="242" t="s">
        <v>239</v>
      </c>
      <c r="D2729" s="244">
        <v>33.14</v>
      </c>
    </row>
    <row r="2730" spans="1:4" x14ac:dyDescent="0.25">
      <c r="A2730" s="243">
        <v>91958</v>
      </c>
      <c r="B2730" s="242" t="s">
        <v>1890</v>
      </c>
      <c r="C2730" s="242" t="s">
        <v>239</v>
      </c>
      <c r="D2730" s="244">
        <v>23.21</v>
      </c>
    </row>
    <row r="2731" spans="1:4" x14ac:dyDescent="0.25">
      <c r="A2731" s="243">
        <v>91959</v>
      </c>
      <c r="B2731" s="242" t="s">
        <v>1891</v>
      </c>
      <c r="C2731" s="242" t="s">
        <v>239</v>
      </c>
      <c r="D2731" s="244">
        <v>28.89</v>
      </c>
    </row>
    <row r="2732" spans="1:4" x14ac:dyDescent="0.25">
      <c r="A2732" s="243">
        <v>91960</v>
      </c>
      <c r="B2732" s="242" t="s">
        <v>1892</v>
      </c>
      <c r="C2732" s="242" t="s">
        <v>239</v>
      </c>
      <c r="D2732" s="244">
        <v>31.76</v>
      </c>
    </row>
    <row r="2733" spans="1:4" x14ac:dyDescent="0.25">
      <c r="A2733" s="243">
        <v>91961</v>
      </c>
      <c r="B2733" s="242" t="s">
        <v>1893</v>
      </c>
      <c r="C2733" s="242" t="s">
        <v>239</v>
      </c>
      <c r="D2733" s="244">
        <v>37.44</v>
      </c>
    </row>
    <row r="2734" spans="1:4" x14ac:dyDescent="0.25">
      <c r="A2734" s="243">
        <v>91962</v>
      </c>
      <c r="B2734" s="242" t="s">
        <v>1894</v>
      </c>
      <c r="C2734" s="242" t="s">
        <v>239</v>
      </c>
      <c r="D2734" s="244">
        <v>42.4</v>
      </c>
    </row>
    <row r="2735" spans="1:4" x14ac:dyDescent="0.25">
      <c r="A2735" s="243">
        <v>91963</v>
      </c>
      <c r="B2735" s="242" t="s">
        <v>1895</v>
      </c>
      <c r="C2735" s="242" t="s">
        <v>239</v>
      </c>
      <c r="D2735" s="244">
        <v>48.08</v>
      </c>
    </row>
    <row r="2736" spans="1:4" x14ac:dyDescent="0.25">
      <c r="A2736" s="243">
        <v>91964</v>
      </c>
      <c r="B2736" s="242" t="s">
        <v>1896</v>
      </c>
      <c r="C2736" s="242" t="s">
        <v>239</v>
      </c>
      <c r="D2736" s="244">
        <v>38.1</v>
      </c>
    </row>
    <row r="2737" spans="1:4" x14ac:dyDescent="0.25">
      <c r="A2737" s="243">
        <v>91965</v>
      </c>
      <c r="B2737" s="242" t="s">
        <v>1897</v>
      </c>
      <c r="C2737" s="242" t="s">
        <v>239</v>
      </c>
      <c r="D2737" s="244">
        <v>43.78</v>
      </c>
    </row>
    <row r="2738" spans="1:4" x14ac:dyDescent="0.25">
      <c r="A2738" s="243">
        <v>91966</v>
      </c>
      <c r="B2738" s="242" t="s">
        <v>1898</v>
      </c>
      <c r="C2738" s="242" t="s">
        <v>239</v>
      </c>
      <c r="D2738" s="244">
        <v>33.85</v>
      </c>
    </row>
    <row r="2739" spans="1:4" x14ac:dyDescent="0.25">
      <c r="A2739" s="243">
        <v>91967</v>
      </c>
      <c r="B2739" s="242" t="s">
        <v>1899</v>
      </c>
      <c r="C2739" s="242" t="s">
        <v>239</v>
      </c>
      <c r="D2739" s="244">
        <v>39.53</v>
      </c>
    </row>
    <row r="2740" spans="1:4" x14ac:dyDescent="0.25">
      <c r="A2740" s="243">
        <v>91968</v>
      </c>
      <c r="B2740" s="242" t="s">
        <v>1900</v>
      </c>
      <c r="C2740" s="242" t="s">
        <v>239</v>
      </c>
      <c r="D2740" s="244">
        <v>46.65</v>
      </c>
    </row>
    <row r="2741" spans="1:4" x14ac:dyDescent="0.25">
      <c r="A2741" s="243">
        <v>91969</v>
      </c>
      <c r="B2741" s="242" t="s">
        <v>1901</v>
      </c>
      <c r="C2741" s="242" t="s">
        <v>239</v>
      </c>
      <c r="D2741" s="244">
        <v>52.33</v>
      </c>
    </row>
    <row r="2742" spans="1:4" x14ac:dyDescent="0.25">
      <c r="A2742" s="243">
        <v>91970</v>
      </c>
      <c r="B2742" s="242" t="s">
        <v>1902</v>
      </c>
      <c r="C2742" s="242" t="s">
        <v>239</v>
      </c>
      <c r="D2742" s="244">
        <v>48.97</v>
      </c>
    </row>
    <row r="2743" spans="1:4" x14ac:dyDescent="0.25">
      <c r="A2743" s="243">
        <v>91971</v>
      </c>
      <c r="B2743" s="242" t="s">
        <v>1903</v>
      </c>
      <c r="C2743" s="242" t="s">
        <v>239</v>
      </c>
      <c r="D2743" s="244">
        <v>58.12</v>
      </c>
    </row>
    <row r="2744" spans="1:4" x14ac:dyDescent="0.25">
      <c r="A2744" s="243">
        <v>91972</v>
      </c>
      <c r="B2744" s="242" t="s">
        <v>1904</v>
      </c>
      <c r="C2744" s="242" t="s">
        <v>239</v>
      </c>
      <c r="D2744" s="244">
        <v>53.26</v>
      </c>
    </row>
    <row r="2745" spans="1:4" x14ac:dyDescent="0.25">
      <c r="A2745" s="243">
        <v>91973</v>
      </c>
      <c r="B2745" s="242" t="s">
        <v>1905</v>
      </c>
      <c r="C2745" s="242" t="s">
        <v>239</v>
      </c>
      <c r="D2745" s="244">
        <v>62.41</v>
      </c>
    </row>
    <row r="2746" spans="1:4" x14ac:dyDescent="0.25">
      <c r="A2746" s="243">
        <v>91974</v>
      </c>
      <c r="B2746" s="242" t="s">
        <v>1906</v>
      </c>
      <c r="C2746" s="242" t="s">
        <v>239</v>
      </c>
      <c r="D2746" s="244">
        <v>44.68</v>
      </c>
    </row>
    <row r="2747" spans="1:4" x14ac:dyDescent="0.25">
      <c r="A2747" s="243">
        <v>91975</v>
      </c>
      <c r="B2747" s="242" t="s">
        <v>1907</v>
      </c>
      <c r="C2747" s="242" t="s">
        <v>239</v>
      </c>
      <c r="D2747" s="244">
        <v>53.83</v>
      </c>
    </row>
    <row r="2748" spans="1:4" x14ac:dyDescent="0.25">
      <c r="A2748" s="243">
        <v>91976</v>
      </c>
      <c r="B2748" s="242" t="s">
        <v>1908</v>
      </c>
      <c r="C2748" s="242" t="s">
        <v>239</v>
      </c>
      <c r="D2748" s="244">
        <v>66.03</v>
      </c>
    </row>
    <row r="2749" spans="1:4" x14ac:dyDescent="0.25">
      <c r="A2749" s="243">
        <v>91977</v>
      </c>
      <c r="B2749" s="242" t="s">
        <v>1909</v>
      </c>
      <c r="C2749" s="242" t="s">
        <v>239</v>
      </c>
      <c r="D2749" s="244">
        <v>75.180000000000007</v>
      </c>
    </row>
    <row r="2750" spans="1:4" x14ac:dyDescent="0.25">
      <c r="A2750" s="243">
        <v>91978</v>
      </c>
      <c r="B2750" s="242" t="s">
        <v>1910</v>
      </c>
      <c r="C2750" s="242" t="s">
        <v>239</v>
      </c>
      <c r="D2750" s="244">
        <v>27.3</v>
      </c>
    </row>
    <row r="2751" spans="1:4" x14ac:dyDescent="0.25">
      <c r="A2751" s="243">
        <v>91979</v>
      </c>
      <c r="B2751" s="242" t="s">
        <v>1911</v>
      </c>
      <c r="C2751" s="242" t="s">
        <v>239</v>
      </c>
      <c r="D2751" s="244">
        <v>32.979999999999997</v>
      </c>
    </row>
    <row r="2752" spans="1:4" x14ac:dyDescent="0.25">
      <c r="A2752" s="243">
        <v>91980</v>
      </c>
      <c r="B2752" s="242" t="s">
        <v>1912</v>
      </c>
      <c r="C2752" s="242" t="s">
        <v>239</v>
      </c>
      <c r="D2752" s="244">
        <v>26.36</v>
      </c>
    </row>
    <row r="2753" spans="1:4" x14ac:dyDescent="0.25">
      <c r="A2753" s="243">
        <v>91981</v>
      </c>
      <c r="B2753" s="242" t="s">
        <v>1913</v>
      </c>
      <c r="C2753" s="242" t="s">
        <v>239</v>
      </c>
      <c r="D2753" s="244">
        <v>32.04</v>
      </c>
    </row>
    <row r="2754" spans="1:4" x14ac:dyDescent="0.25">
      <c r="A2754" s="243">
        <v>91982</v>
      </c>
      <c r="B2754" s="242" t="s">
        <v>1914</v>
      </c>
      <c r="C2754" s="242" t="s">
        <v>239</v>
      </c>
      <c r="D2754" s="244">
        <v>66.44</v>
      </c>
    </row>
    <row r="2755" spans="1:4" x14ac:dyDescent="0.25">
      <c r="A2755" s="243">
        <v>91983</v>
      </c>
      <c r="B2755" s="242" t="s">
        <v>1915</v>
      </c>
      <c r="C2755" s="242" t="s">
        <v>239</v>
      </c>
      <c r="D2755" s="244">
        <v>72.12</v>
      </c>
    </row>
    <row r="2756" spans="1:4" x14ac:dyDescent="0.25">
      <c r="A2756" s="243">
        <v>91984</v>
      </c>
      <c r="B2756" s="242" t="s">
        <v>1916</v>
      </c>
      <c r="C2756" s="242" t="s">
        <v>239</v>
      </c>
      <c r="D2756" s="244">
        <v>11.71</v>
      </c>
    </row>
    <row r="2757" spans="1:4" x14ac:dyDescent="0.25">
      <c r="A2757" s="243">
        <v>91985</v>
      </c>
      <c r="B2757" s="242" t="s">
        <v>1917</v>
      </c>
      <c r="C2757" s="242" t="s">
        <v>239</v>
      </c>
      <c r="D2757" s="244">
        <v>17.39</v>
      </c>
    </row>
    <row r="2758" spans="1:4" x14ac:dyDescent="0.25">
      <c r="A2758" s="243">
        <v>91986</v>
      </c>
      <c r="B2758" s="242" t="s">
        <v>1918</v>
      </c>
      <c r="C2758" s="242" t="s">
        <v>239</v>
      </c>
      <c r="D2758" s="244">
        <v>25.58</v>
      </c>
    </row>
    <row r="2759" spans="1:4" x14ac:dyDescent="0.25">
      <c r="A2759" s="243">
        <v>91987</v>
      </c>
      <c r="B2759" s="242" t="s">
        <v>1919</v>
      </c>
      <c r="C2759" s="242" t="s">
        <v>239</v>
      </c>
      <c r="D2759" s="244">
        <v>31.26</v>
      </c>
    </row>
    <row r="2760" spans="1:4" x14ac:dyDescent="0.25">
      <c r="A2760" s="243">
        <v>91988</v>
      </c>
      <c r="B2760" s="242" t="s">
        <v>1920</v>
      </c>
      <c r="C2760" s="242" t="s">
        <v>239</v>
      </c>
      <c r="D2760" s="244">
        <v>14.84</v>
      </c>
    </row>
    <row r="2761" spans="1:4" x14ac:dyDescent="0.25">
      <c r="A2761" s="243">
        <v>91989</v>
      </c>
      <c r="B2761" s="242" t="s">
        <v>1921</v>
      </c>
      <c r="C2761" s="242" t="s">
        <v>239</v>
      </c>
      <c r="D2761" s="244">
        <v>20.52</v>
      </c>
    </row>
    <row r="2762" spans="1:4" x14ac:dyDescent="0.25">
      <c r="A2762" s="243">
        <v>91990</v>
      </c>
      <c r="B2762" s="242" t="s">
        <v>1922</v>
      </c>
      <c r="C2762" s="242" t="s">
        <v>239</v>
      </c>
      <c r="D2762" s="244">
        <v>22.06</v>
      </c>
    </row>
    <row r="2763" spans="1:4" x14ac:dyDescent="0.25">
      <c r="A2763" s="243">
        <v>91991</v>
      </c>
      <c r="B2763" s="242" t="s">
        <v>1923</v>
      </c>
      <c r="C2763" s="242" t="s">
        <v>239</v>
      </c>
      <c r="D2763" s="244">
        <v>23.75</v>
      </c>
    </row>
    <row r="2764" spans="1:4" x14ac:dyDescent="0.25">
      <c r="A2764" s="243">
        <v>91992</v>
      </c>
      <c r="B2764" s="242" t="s">
        <v>1924</v>
      </c>
      <c r="C2764" s="242" t="s">
        <v>239</v>
      </c>
      <c r="D2764" s="244">
        <v>27.74</v>
      </c>
    </row>
    <row r="2765" spans="1:4" x14ac:dyDescent="0.25">
      <c r="A2765" s="243">
        <v>91993</v>
      </c>
      <c r="B2765" s="242" t="s">
        <v>1925</v>
      </c>
      <c r="C2765" s="242" t="s">
        <v>239</v>
      </c>
      <c r="D2765" s="244">
        <v>29.43</v>
      </c>
    </row>
    <row r="2766" spans="1:4" x14ac:dyDescent="0.25">
      <c r="A2766" s="243">
        <v>91994</v>
      </c>
      <c r="B2766" s="242" t="s">
        <v>1926</v>
      </c>
      <c r="C2766" s="242" t="s">
        <v>239</v>
      </c>
      <c r="D2766" s="244">
        <v>15.99</v>
      </c>
    </row>
    <row r="2767" spans="1:4" x14ac:dyDescent="0.25">
      <c r="A2767" s="243">
        <v>91995</v>
      </c>
      <c r="B2767" s="242" t="s">
        <v>1927</v>
      </c>
      <c r="C2767" s="242" t="s">
        <v>239</v>
      </c>
      <c r="D2767" s="244">
        <v>17.68</v>
      </c>
    </row>
    <row r="2768" spans="1:4" x14ac:dyDescent="0.25">
      <c r="A2768" s="243">
        <v>91996</v>
      </c>
      <c r="B2768" s="242" t="s">
        <v>1928</v>
      </c>
      <c r="C2768" s="242" t="s">
        <v>239</v>
      </c>
      <c r="D2768" s="244">
        <v>21.67</v>
      </c>
    </row>
    <row r="2769" spans="1:4" x14ac:dyDescent="0.25">
      <c r="A2769" s="243">
        <v>91997</v>
      </c>
      <c r="B2769" s="242" t="s">
        <v>1929</v>
      </c>
      <c r="C2769" s="242" t="s">
        <v>239</v>
      </c>
      <c r="D2769" s="244">
        <v>23.36</v>
      </c>
    </row>
    <row r="2770" spans="1:4" x14ac:dyDescent="0.25">
      <c r="A2770" s="243">
        <v>91998</v>
      </c>
      <c r="B2770" s="242" t="s">
        <v>1930</v>
      </c>
      <c r="C2770" s="242" t="s">
        <v>239</v>
      </c>
      <c r="D2770" s="244">
        <v>13.64</v>
      </c>
    </row>
    <row r="2771" spans="1:4" x14ac:dyDescent="0.25">
      <c r="A2771" s="243">
        <v>91999</v>
      </c>
      <c r="B2771" s="242" t="s">
        <v>1931</v>
      </c>
      <c r="C2771" s="242" t="s">
        <v>239</v>
      </c>
      <c r="D2771" s="244">
        <v>15.33</v>
      </c>
    </row>
    <row r="2772" spans="1:4" x14ac:dyDescent="0.25">
      <c r="A2772" s="243">
        <v>92000</v>
      </c>
      <c r="B2772" s="242" t="s">
        <v>1932</v>
      </c>
      <c r="C2772" s="242" t="s">
        <v>239</v>
      </c>
      <c r="D2772" s="244">
        <v>19.32</v>
      </c>
    </row>
    <row r="2773" spans="1:4" x14ac:dyDescent="0.25">
      <c r="A2773" s="243">
        <v>92001</v>
      </c>
      <c r="B2773" s="242" t="s">
        <v>1933</v>
      </c>
      <c r="C2773" s="242" t="s">
        <v>239</v>
      </c>
      <c r="D2773" s="244">
        <v>21.01</v>
      </c>
    </row>
    <row r="2774" spans="1:4" x14ac:dyDescent="0.25">
      <c r="A2774" s="243">
        <v>92002</v>
      </c>
      <c r="B2774" s="242" t="s">
        <v>1934</v>
      </c>
      <c r="C2774" s="242" t="s">
        <v>239</v>
      </c>
      <c r="D2774" s="244">
        <v>30.02</v>
      </c>
    </row>
    <row r="2775" spans="1:4" x14ac:dyDescent="0.25">
      <c r="A2775" s="243">
        <v>92003</v>
      </c>
      <c r="B2775" s="242" t="s">
        <v>1935</v>
      </c>
      <c r="C2775" s="242" t="s">
        <v>239</v>
      </c>
      <c r="D2775" s="244">
        <v>33.4</v>
      </c>
    </row>
    <row r="2776" spans="1:4" x14ac:dyDescent="0.25">
      <c r="A2776" s="243">
        <v>92004</v>
      </c>
      <c r="B2776" s="242" t="s">
        <v>1936</v>
      </c>
      <c r="C2776" s="242" t="s">
        <v>239</v>
      </c>
      <c r="D2776" s="244">
        <v>35.700000000000003</v>
      </c>
    </row>
    <row r="2777" spans="1:4" x14ac:dyDescent="0.25">
      <c r="A2777" s="243">
        <v>92005</v>
      </c>
      <c r="B2777" s="242" t="s">
        <v>1937</v>
      </c>
      <c r="C2777" s="242" t="s">
        <v>239</v>
      </c>
      <c r="D2777" s="244">
        <v>39.08</v>
      </c>
    </row>
    <row r="2778" spans="1:4" x14ac:dyDescent="0.25">
      <c r="A2778" s="243">
        <v>92006</v>
      </c>
      <c r="B2778" s="242" t="s">
        <v>1938</v>
      </c>
      <c r="C2778" s="242" t="s">
        <v>239</v>
      </c>
      <c r="D2778" s="244">
        <v>25.3</v>
      </c>
    </row>
    <row r="2779" spans="1:4" x14ac:dyDescent="0.25">
      <c r="A2779" s="243">
        <v>92007</v>
      </c>
      <c r="B2779" s="242" t="s">
        <v>1939</v>
      </c>
      <c r="C2779" s="242" t="s">
        <v>239</v>
      </c>
      <c r="D2779" s="244">
        <v>28.68</v>
      </c>
    </row>
    <row r="2780" spans="1:4" x14ac:dyDescent="0.25">
      <c r="A2780" s="243">
        <v>92008</v>
      </c>
      <c r="B2780" s="242" t="s">
        <v>1940</v>
      </c>
      <c r="C2780" s="242" t="s">
        <v>239</v>
      </c>
      <c r="D2780" s="244">
        <v>30.98</v>
      </c>
    </row>
    <row r="2781" spans="1:4" x14ac:dyDescent="0.25">
      <c r="A2781" s="243">
        <v>92009</v>
      </c>
      <c r="B2781" s="242" t="s">
        <v>1941</v>
      </c>
      <c r="C2781" s="242" t="s">
        <v>239</v>
      </c>
      <c r="D2781" s="244">
        <v>34.36</v>
      </c>
    </row>
    <row r="2782" spans="1:4" x14ac:dyDescent="0.25">
      <c r="A2782" s="243">
        <v>92010</v>
      </c>
      <c r="B2782" s="242" t="s">
        <v>1942</v>
      </c>
      <c r="C2782" s="242" t="s">
        <v>239</v>
      </c>
      <c r="D2782" s="244">
        <v>44.04</v>
      </c>
    </row>
    <row r="2783" spans="1:4" x14ac:dyDescent="0.25">
      <c r="A2783" s="243">
        <v>92011</v>
      </c>
      <c r="B2783" s="242" t="s">
        <v>1943</v>
      </c>
      <c r="C2783" s="242" t="s">
        <v>239</v>
      </c>
      <c r="D2783" s="244">
        <v>49.11</v>
      </c>
    </row>
    <row r="2784" spans="1:4" x14ac:dyDescent="0.25">
      <c r="A2784" s="243">
        <v>92012</v>
      </c>
      <c r="B2784" s="242" t="s">
        <v>1944</v>
      </c>
      <c r="C2784" s="242" t="s">
        <v>239</v>
      </c>
      <c r="D2784" s="244">
        <v>49.72</v>
      </c>
    </row>
    <row r="2785" spans="1:4" x14ac:dyDescent="0.25">
      <c r="A2785" s="243">
        <v>92013</v>
      </c>
      <c r="B2785" s="242" t="s">
        <v>1945</v>
      </c>
      <c r="C2785" s="242" t="s">
        <v>239</v>
      </c>
      <c r="D2785" s="244">
        <v>54.79</v>
      </c>
    </row>
    <row r="2786" spans="1:4" x14ac:dyDescent="0.25">
      <c r="A2786" s="243">
        <v>92014</v>
      </c>
      <c r="B2786" s="242" t="s">
        <v>1946</v>
      </c>
      <c r="C2786" s="242" t="s">
        <v>239</v>
      </c>
      <c r="D2786" s="244">
        <v>36.97</v>
      </c>
    </row>
    <row r="2787" spans="1:4" x14ac:dyDescent="0.25">
      <c r="A2787" s="243">
        <v>92015</v>
      </c>
      <c r="B2787" s="242" t="s">
        <v>1947</v>
      </c>
      <c r="C2787" s="242" t="s">
        <v>239</v>
      </c>
      <c r="D2787" s="244">
        <v>42.04</v>
      </c>
    </row>
    <row r="2788" spans="1:4" x14ac:dyDescent="0.25">
      <c r="A2788" s="243">
        <v>92016</v>
      </c>
      <c r="B2788" s="242" t="s">
        <v>1948</v>
      </c>
      <c r="C2788" s="242" t="s">
        <v>239</v>
      </c>
      <c r="D2788" s="244">
        <v>42.65</v>
      </c>
    </row>
    <row r="2789" spans="1:4" x14ac:dyDescent="0.25">
      <c r="A2789" s="243">
        <v>92017</v>
      </c>
      <c r="B2789" s="242" t="s">
        <v>1949</v>
      </c>
      <c r="C2789" s="242" t="s">
        <v>239</v>
      </c>
      <c r="D2789" s="244">
        <v>47.72</v>
      </c>
    </row>
    <row r="2790" spans="1:4" x14ac:dyDescent="0.25">
      <c r="A2790" s="243">
        <v>92018</v>
      </c>
      <c r="B2790" s="242" t="s">
        <v>1950</v>
      </c>
      <c r="C2790" s="242" t="s">
        <v>239</v>
      </c>
      <c r="D2790" s="244">
        <v>48.96</v>
      </c>
    </row>
    <row r="2791" spans="1:4" x14ac:dyDescent="0.25">
      <c r="A2791" s="243">
        <v>92019</v>
      </c>
      <c r="B2791" s="242" t="s">
        <v>1951</v>
      </c>
      <c r="C2791" s="242" t="s">
        <v>239</v>
      </c>
      <c r="D2791" s="244">
        <v>58.11</v>
      </c>
    </row>
    <row r="2792" spans="1:4" x14ac:dyDescent="0.25">
      <c r="A2792" s="243">
        <v>92020</v>
      </c>
      <c r="B2792" s="242" t="s">
        <v>1952</v>
      </c>
      <c r="C2792" s="242" t="s">
        <v>239</v>
      </c>
      <c r="D2792" s="244">
        <v>72.47</v>
      </c>
    </row>
    <row r="2793" spans="1:4" x14ac:dyDescent="0.25">
      <c r="A2793" s="243">
        <v>92021</v>
      </c>
      <c r="B2793" s="242" t="s">
        <v>1953</v>
      </c>
      <c r="C2793" s="242" t="s">
        <v>239</v>
      </c>
      <c r="D2793" s="244">
        <v>81.62</v>
      </c>
    </row>
    <row r="2794" spans="1:4" x14ac:dyDescent="0.25">
      <c r="A2794" s="243">
        <v>92022</v>
      </c>
      <c r="B2794" s="242" t="s">
        <v>1954</v>
      </c>
      <c r="C2794" s="242" t="s">
        <v>239</v>
      </c>
      <c r="D2794" s="244">
        <v>26.59</v>
      </c>
    </row>
    <row r="2795" spans="1:4" x14ac:dyDescent="0.25">
      <c r="A2795" s="243">
        <v>92023</v>
      </c>
      <c r="B2795" s="242" t="s">
        <v>1955</v>
      </c>
      <c r="C2795" s="242" t="s">
        <v>239</v>
      </c>
      <c r="D2795" s="244">
        <v>32.270000000000003</v>
      </c>
    </row>
    <row r="2796" spans="1:4" x14ac:dyDescent="0.25">
      <c r="A2796" s="243">
        <v>92024</v>
      </c>
      <c r="B2796" s="242" t="s">
        <v>1956</v>
      </c>
      <c r="C2796" s="242" t="s">
        <v>239</v>
      </c>
      <c r="D2796" s="244">
        <v>40.659999999999997</v>
      </c>
    </row>
    <row r="2797" spans="1:4" x14ac:dyDescent="0.25">
      <c r="A2797" s="243">
        <v>92025</v>
      </c>
      <c r="B2797" s="242" t="s">
        <v>1957</v>
      </c>
      <c r="C2797" s="242" t="s">
        <v>239</v>
      </c>
      <c r="D2797" s="244">
        <v>46.34</v>
      </c>
    </row>
    <row r="2798" spans="1:4" x14ac:dyDescent="0.25">
      <c r="A2798" s="243">
        <v>92026</v>
      </c>
      <c r="B2798" s="242" t="s">
        <v>1958</v>
      </c>
      <c r="C2798" s="242" t="s">
        <v>239</v>
      </c>
      <c r="D2798" s="244">
        <v>37.229999999999997</v>
      </c>
    </row>
    <row r="2799" spans="1:4" x14ac:dyDescent="0.25">
      <c r="A2799" s="243">
        <v>92027</v>
      </c>
      <c r="B2799" s="242" t="s">
        <v>1959</v>
      </c>
      <c r="C2799" s="242" t="s">
        <v>239</v>
      </c>
      <c r="D2799" s="244">
        <v>42.91</v>
      </c>
    </row>
    <row r="2800" spans="1:4" x14ac:dyDescent="0.25">
      <c r="A2800" s="243">
        <v>92028</v>
      </c>
      <c r="B2800" s="242" t="s">
        <v>1960</v>
      </c>
      <c r="C2800" s="242" t="s">
        <v>239</v>
      </c>
      <c r="D2800" s="244">
        <v>30.89</v>
      </c>
    </row>
    <row r="2801" spans="1:4" x14ac:dyDescent="0.25">
      <c r="A2801" s="243">
        <v>92029</v>
      </c>
      <c r="B2801" s="242" t="s">
        <v>1961</v>
      </c>
      <c r="C2801" s="242" t="s">
        <v>239</v>
      </c>
      <c r="D2801" s="244">
        <v>36.57</v>
      </c>
    </row>
    <row r="2802" spans="1:4" x14ac:dyDescent="0.25">
      <c r="A2802" s="243">
        <v>92030</v>
      </c>
      <c r="B2802" s="242" t="s">
        <v>1962</v>
      </c>
      <c r="C2802" s="242" t="s">
        <v>239</v>
      </c>
      <c r="D2802" s="244">
        <v>44.91</v>
      </c>
    </row>
    <row r="2803" spans="1:4" x14ac:dyDescent="0.25">
      <c r="A2803" s="243">
        <v>92031</v>
      </c>
      <c r="B2803" s="242" t="s">
        <v>1963</v>
      </c>
      <c r="C2803" s="242" t="s">
        <v>239</v>
      </c>
      <c r="D2803" s="244">
        <v>50.59</v>
      </c>
    </row>
    <row r="2804" spans="1:4" x14ac:dyDescent="0.25">
      <c r="A2804" s="243">
        <v>92032</v>
      </c>
      <c r="B2804" s="242" t="s">
        <v>1964</v>
      </c>
      <c r="C2804" s="242" t="s">
        <v>239</v>
      </c>
      <c r="D2804" s="244">
        <v>45.78</v>
      </c>
    </row>
    <row r="2805" spans="1:4" x14ac:dyDescent="0.25">
      <c r="A2805" s="243">
        <v>92033</v>
      </c>
      <c r="B2805" s="242" t="s">
        <v>1965</v>
      </c>
      <c r="C2805" s="242" t="s">
        <v>239</v>
      </c>
      <c r="D2805" s="244">
        <v>51.46</v>
      </c>
    </row>
    <row r="2806" spans="1:4" x14ac:dyDescent="0.25">
      <c r="A2806" s="243">
        <v>92034</v>
      </c>
      <c r="B2806" s="242" t="s">
        <v>1966</v>
      </c>
      <c r="C2806" s="242" t="s">
        <v>239</v>
      </c>
      <c r="D2806" s="244">
        <v>41.53</v>
      </c>
    </row>
    <row r="2807" spans="1:4" x14ac:dyDescent="0.25">
      <c r="A2807" s="243">
        <v>92035</v>
      </c>
      <c r="B2807" s="242" t="s">
        <v>1967</v>
      </c>
      <c r="C2807" s="242" t="s">
        <v>239</v>
      </c>
      <c r="D2807" s="244">
        <v>47.21</v>
      </c>
    </row>
    <row r="2808" spans="1:4" x14ac:dyDescent="0.25">
      <c r="A2808" s="243">
        <v>97583</v>
      </c>
      <c r="B2808" s="242" t="s">
        <v>11316</v>
      </c>
      <c r="C2808" s="242" t="s">
        <v>239</v>
      </c>
      <c r="D2808" s="244">
        <v>65.86</v>
      </c>
    </row>
    <row r="2809" spans="1:4" x14ac:dyDescent="0.25">
      <c r="A2809" s="243">
        <v>97584</v>
      </c>
      <c r="B2809" s="242" t="s">
        <v>11317</v>
      </c>
      <c r="C2809" s="242" t="s">
        <v>239</v>
      </c>
      <c r="D2809" s="244">
        <v>93</v>
      </c>
    </row>
    <row r="2810" spans="1:4" x14ac:dyDescent="0.25">
      <c r="A2810" s="243">
        <v>97585</v>
      </c>
      <c r="B2810" s="242" t="s">
        <v>11318</v>
      </c>
      <c r="C2810" s="242" t="s">
        <v>239</v>
      </c>
      <c r="D2810" s="244">
        <v>89.09</v>
      </c>
    </row>
    <row r="2811" spans="1:4" x14ac:dyDescent="0.25">
      <c r="A2811" s="243">
        <v>97586</v>
      </c>
      <c r="B2811" s="242" t="s">
        <v>11319</v>
      </c>
      <c r="C2811" s="242" t="s">
        <v>239</v>
      </c>
      <c r="D2811" s="244">
        <v>121.85</v>
      </c>
    </row>
    <row r="2812" spans="1:4" x14ac:dyDescent="0.25">
      <c r="A2812" s="243">
        <v>97587</v>
      </c>
      <c r="B2812" s="242" t="s">
        <v>11320</v>
      </c>
      <c r="C2812" s="242" t="s">
        <v>239</v>
      </c>
      <c r="D2812" s="244">
        <v>224.73</v>
      </c>
    </row>
    <row r="2813" spans="1:4" x14ac:dyDescent="0.25">
      <c r="A2813" s="243">
        <v>97589</v>
      </c>
      <c r="B2813" s="242" t="s">
        <v>11321</v>
      </c>
      <c r="C2813" s="242" t="s">
        <v>239</v>
      </c>
      <c r="D2813" s="244">
        <v>27.5</v>
      </c>
    </row>
    <row r="2814" spans="1:4" x14ac:dyDescent="0.25">
      <c r="A2814" s="243">
        <v>97590</v>
      </c>
      <c r="B2814" s="242" t="s">
        <v>11322</v>
      </c>
      <c r="C2814" s="242" t="s">
        <v>239</v>
      </c>
      <c r="D2814" s="244">
        <v>72.77</v>
      </c>
    </row>
    <row r="2815" spans="1:4" x14ac:dyDescent="0.25">
      <c r="A2815" s="243">
        <v>97591</v>
      </c>
      <c r="B2815" s="242" t="s">
        <v>11323</v>
      </c>
      <c r="C2815" s="242" t="s">
        <v>239</v>
      </c>
      <c r="D2815" s="244">
        <v>93.77</v>
      </c>
    </row>
    <row r="2816" spans="1:4" x14ac:dyDescent="0.25">
      <c r="A2816" s="243">
        <v>97592</v>
      </c>
      <c r="B2816" s="242" t="s">
        <v>11324</v>
      </c>
      <c r="C2816" s="242" t="s">
        <v>239</v>
      </c>
      <c r="D2816" s="244">
        <v>28.97</v>
      </c>
    </row>
    <row r="2817" spans="1:4" x14ac:dyDescent="0.25">
      <c r="A2817" s="243">
        <v>97593</v>
      </c>
      <c r="B2817" s="242" t="s">
        <v>11325</v>
      </c>
      <c r="C2817" s="242" t="s">
        <v>239</v>
      </c>
      <c r="D2817" s="244">
        <v>108</v>
      </c>
    </row>
    <row r="2818" spans="1:4" x14ac:dyDescent="0.25">
      <c r="A2818" s="243">
        <v>97594</v>
      </c>
      <c r="B2818" s="242" t="s">
        <v>11326</v>
      </c>
      <c r="C2818" s="242" t="s">
        <v>239</v>
      </c>
      <c r="D2818" s="244">
        <v>94.88</v>
      </c>
    </row>
    <row r="2819" spans="1:4" x14ac:dyDescent="0.25">
      <c r="A2819" s="243">
        <v>97595</v>
      </c>
      <c r="B2819" s="242" t="s">
        <v>11327</v>
      </c>
      <c r="C2819" s="242" t="s">
        <v>239</v>
      </c>
      <c r="D2819" s="244">
        <v>77.709999999999994</v>
      </c>
    </row>
    <row r="2820" spans="1:4" x14ac:dyDescent="0.25">
      <c r="A2820" s="243">
        <v>97596</v>
      </c>
      <c r="B2820" s="242" t="s">
        <v>11328</v>
      </c>
      <c r="C2820" s="242" t="s">
        <v>239</v>
      </c>
      <c r="D2820" s="244">
        <v>53.25</v>
      </c>
    </row>
    <row r="2821" spans="1:4" x14ac:dyDescent="0.25">
      <c r="A2821" s="243">
        <v>97597</v>
      </c>
      <c r="B2821" s="242" t="s">
        <v>11329</v>
      </c>
      <c r="C2821" s="242" t="s">
        <v>239</v>
      </c>
      <c r="D2821" s="244">
        <v>53.68</v>
      </c>
    </row>
    <row r="2822" spans="1:4" x14ac:dyDescent="0.25">
      <c r="A2822" s="243">
        <v>97598</v>
      </c>
      <c r="B2822" s="242" t="s">
        <v>11330</v>
      </c>
      <c r="C2822" s="242" t="s">
        <v>239</v>
      </c>
      <c r="D2822" s="244">
        <v>50.55</v>
      </c>
    </row>
    <row r="2823" spans="1:4" x14ac:dyDescent="0.25">
      <c r="A2823" s="243">
        <v>97599</v>
      </c>
      <c r="B2823" s="242" t="s">
        <v>11331</v>
      </c>
      <c r="C2823" s="242" t="s">
        <v>239</v>
      </c>
      <c r="D2823" s="244">
        <v>21.88</v>
      </c>
    </row>
    <row r="2824" spans="1:4" x14ac:dyDescent="0.25">
      <c r="A2824" s="243">
        <v>97609</v>
      </c>
      <c r="B2824" s="242" t="s">
        <v>11332</v>
      </c>
      <c r="C2824" s="242" t="s">
        <v>239</v>
      </c>
      <c r="D2824" s="244">
        <v>12.85</v>
      </c>
    </row>
    <row r="2825" spans="1:4" x14ac:dyDescent="0.25">
      <c r="A2825" s="243">
        <v>97610</v>
      </c>
      <c r="B2825" s="242" t="s">
        <v>11333</v>
      </c>
      <c r="C2825" s="242" t="s">
        <v>239</v>
      </c>
      <c r="D2825" s="244">
        <v>13.77</v>
      </c>
    </row>
    <row r="2826" spans="1:4" x14ac:dyDescent="0.25">
      <c r="A2826" s="243">
        <v>97611</v>
      </c>
      <c r="B2826" s="242" t="s">
        <v>11334</v>
      </c>
      <c r="C2826" s="242" t="s">
        <v>239</v>
      </c>
      <c r="D2826" s="244">
        <v>16</v>
      </c>
    </row>
    <row r="2827" spans="1:4" x14ac:dyDescent="0.25">
      <c r="A2827" s="243">
        <v>97612</v>
      </c>
      <c r="B2827" s="242" t="s">
        <v>11335</v>
      </c>
      <c r="C2827" s="242" t="s">
        <v>239</v>
      </c>
      <c r="D2827" s="244">
        <v>17.3</v>
      </c>
    </row>
    <row r="2828" spans="1:4" x14ac:dyDescent="0.25">
      <c r="A2828" s="243">
        <v>97613</v>
      </c>
      <c r="B2828" s="242" t="s">
        <v>11336</v>
      </c>
      <c r="C2828" s="242" t="s">
        <v>239</v>
      </c>
      <c r="D2828" s="244">
        <v>21.62</v>
      </c>
    </row>
    <row r="2829" spans="1:4" x14ac:dyDescent="0.25">
      <c r="A2829" s="243">
        <v>97614</v>
      </c>
      <c r="B2829" s="242" t="s">
        <v>11337</v>
      </c>
      <c r="C2829" s="242" t="s">
        <v>239</v>
      </c>
      <c r="D2829" s="244">
        <v>37.21</v>
      </c>
    </row>
    <row r="2830" spans="1:4" x14ac:dyDescent="0.25">
      <c r="A2830" s="243">
        <v>97615</v>
      </c>
      <c r="B2830" s="242" t="s">
        <v>11338</v>
      </c>
      <c r="C2830" s="242" t="s">
        <v>239</v>
      </c>
      <c r="D2830" s="244">
        <v>40.549999999999997</v>
      </c>
    </row>
    <row r="2831" spans="1:4" x14ac:dyDescent="0.25">
      <c r="A2831" s="243">
        <v>97616</v>
      </c>
      <c r="B2831" s="242" t="s">
        <v>11339</v>
      </c>
      <c r="C2831" s="242" t="s">
        <v>239</v>
      </c>
      <c r="D2831" s="244">
        <v>46.73</v>
      </c>
    </row>
    <row r="2832" spans="1:4" x14ac:dyDescent="0.25">
      <c r="A2832" s="243">
        <v>97617</v>
      </c>
      <c r="B2832" s="242" t="s">
        <v>11340</v>
      </c>
      <c r="C2832" s="242" t="s">
        <v>239</v>
      </c>
      <c r="D2832" s="244">
        <v>46.52</v>
      </c>
    </row>
    <row r="2833" spans="1:4" x14ac:dyDescent="0.25">
      <c r="A2833" s="243">
        <v>97618</v>
      </c>
      <c r="B2833" s="242" t="s">
        <v>11341</v>
      </c>
      <c r="C2833" s="242" t="s">
        <v>239</v>
      </c>
      <c r="D2833" s="244">
        <v>42.37</v>
      </c>
    </row>
    <row r="2834" spans="1:4" x14ac:dyDescent="0.25">
      <c r="A2834" s="243">
        <v>100902</v>
      </c>
      <c r="B2834" s="242" t="s">
        <v>11342</v>
      </c>
      <c r="C2834" s="242" t="s">
        <v>239</v>
      </c>
      <c r="D2834" s="244">
        <v>20.91</v>
      </c>
    </row>
    <row r="2835" spans="1:4" x14ac:dyDescent="0.25">
      <c r="A2835" s="243">
        <v>100903</v>
      </c>
      <c r="B2835" s="242" t="s">
        <v>11343</v>
      </c>
      <c r="C2835" s="242" t="s">
        <v>239</v>
      </c>
      <c r="D2835" s="244">
        <v>24.97</v>
      </c>
    </row>
    <row r="2836" spans="1:4" x14ac:dyDescent="0.25">
      <c r="A2836" s="243">
        <v>100904</v>
      </c>
      <c r="B2836" s="242" t="s">
        <v>11344</v>
      </c>
      <c r="C2836" s="242" t="s">
        <v>239</v>
      </c>
      <c r="D2836" s="244">
        <v>65.86</v>
      </c>
    </row>
    <row r="2837" spans="1:4" x14ac:dyDescent="0.25">
      <c r="A2837" s="243">
        <v>100905</v>
      </c>
      <c r="B2837" s="242" t="s">
        <v>11345</v>
      </c>
      <c r="C2837" s="242" t="s">
        <v>239</v>
      </c>
      <c r="D2837" s="244">
        <v>178.19</v>
      </c>
    </row>
    <row r="2838" spans="1:4" x14ac:dyDescent="0.25">
      <c r="A2838" s="243">
        <v>100906</v>
      </c>
      <c r="B2838" s="242" t="s">
        <v>11346</v>
      </c>
      <c r="C2838" s="242" t="s">
        <v>239</v>
      </c>
      <c r="D2838" s="244">
        <v>243.71</v>
      </c>
    </row>
    <row r="2839" spans="1:4" x14ac:dyDescent="0.25">
      <c r="A2839" s="243">
        <v>100919</v>
      </c>
      <c r="B2839" s="242" t="s">
        <v>11347</v>
      </c>
      <c r="C2839" s="242" t="s">
        <v>239</v>
      </c>
      <c r="D2839" s="244">
        <v>42.3</v>
      </c>
    </row>
    <row r="2840" spans="1:4" x14ac:dyDescent="0.25">
      <c r="A2840" s="243">
        <v>100920</v>
      </c>
      <c r="B2840" s="242" t="s">
        <v>11348</v>
      </c>
      <c r="C2840" s="242" t="s">
        <v>239</v>
      </c>
      <c r="D2840" s="244">
        <v>71.05</v>
      </c>
    </row>
    <row r="2841" spans="1:4" x14ac:dyDescent="0.25">
      <c r="A2841" s="243">
        <v>100921</v>
      </c>
      <c r="B2841" s="242" t="s">
        <v>11349</v>
      </c>
      <c r="C2841" s="242" t="s">
        <v>239</v>
      </c>
      <c r="D2841" s="244">
        <v>48.48</v>
      </c>
    </row>
    <row r="2842" spans="1:4" x14ac:dyDescent="0.25">
      <c r="A2842" s="243">
        <v>100922</v>
      </c>
      <c r="B2842" s="242" t="s">
        <v>11350</v>
      </c>
      <c r="C2842" s="242" t="s">
        <v>239</v>
      </c>
      <c r="D2842" s="244">
        <v>34.92</v>
      </c>
    </row>
    <row r="2843" spans="1:4" x14ac:dyDescent="0.25">
      <c r="A2843" s="243">
        <v>100923</v>
      </c>
      <c r="B2843" s="242" t="s">
        <v>11351</v>
      </c>
      <c r="C2843" s="242" t="s">
        <v>239</v>
      </c>
      <c r="D2843" s="244">
        <v>40.770000000000003</v>
      </c>
    </row>
    <row r="2844" spans="1:4" x14ac:dyDescent="0.25">
      <c r="A2844" s="243">
        <v>101489</v>
      </c>
      <c r="B2844" s="242" t="s">
        <v>11352</v>
      </c>
      <c r="C2844" s="242" t="s">
        <v>239</v>
      </c>
      <c r="D2844" s="245">
        <v>1002.46</v>
      </c>
    </row>
    <row r="2845" spans="1:4" x14ac:dyDescent="0.25">
      <c r="A2845" s="243">
        <v>101490</v>
      </c>
      <c r="B2845" s="242" t="s">
        <v>11353</v>
      </c>
      <c r="C2845" s="242" t="s">
        <v>239</v>
      </c>
      <c r="D2845" s="245">
        <v>1094.8599999999999</v>
      </c>
    </row>
    <row r="2846" spans="1:4" x14ac:dyDescent="0.25">
      <c r="A2846" s="243">
        <v>101491</v>
      </c>
      <c r="B2846" s="242" t="s">
        <v>11354</v>
      </c>
      <c r="C2846" s="242" t="s">
        <v>239</v>
      </c>
      <c r="D2846" s="245">
        <v>1144.47</v>
      </c>
    </row>
    <row r="2847" spans="1:4" x14ac:dyDescent="0.25">
      <c r="A2847" s="243">
        <v>101492</v>
      </c>
      <c r="B2847" s="242" t="s">
        <v>11355</v>
      </c>
      <c r="C2847" s="242" t="s">
        <v>239</v>
      </c>
      <c r="D2847" s="245">
        <v>1278.83</v>
      </c>
    </row>
    <row r="2848" spans="1:4" x14ac:dyDescent="0.25">
      <c r="A2848" s="243">
        <v>101493</v>
      </c>
      <c r="B2848" s="242" t="s">
        <v>11356</v>
      </c>
      <c r="C2848" s="242" t="s">
        <v>239</v>
      </c>
      <c r="D2848" s="244">
        <v>992.42</v>
      </c>
    </row>
    <row r="2849" spans="1:4" x14ac:dyDescent="0.25">
      <c r="A2849" s="243">
        <v>101494</v>
      </c>
      <c r="B2849" s="242" t="s">
        <v>11357</v>
      </c>
      <c r="C2849" s="242" t="s">
        <v>239</v>
      </c>
      <c r="D2849" s="245">
        <v>1084.82</v>
      </c>
    </row>
    <row r="2850" spans="1:4" x14ac:dyDescent="0.25">
      <c r="A2850" s="243">
        <v>101495</v>
      </c>
      <c r="B2850" s="242" t="s">
        <v>11358</v>
      </c>
      <c r="C2850" s="242" t="s">
        <v>239</v>
      </c>
      <c r="D2850" s="245">
        <v>1134.43</v>
      </c>
    </row>
    <row r="2851" spans="1:4" x14ac:dyDescent="0.25">
      <c r="A2851" s="243">
        <v>101496</v>
      </c>
      <c r="B2851" s="242" t="s">
        <v>11359</v>
      </c>
      <c r="C2851" s="242" t="s">
        <v>239</v>
      </c>
      <c r="D2851" s="245">
        <v>1268.79</v>
      </c>
    </row>
    <row r="2852" spans="1:4" x14ac:dyDescent="0.25">
      <c r="A2852" s="243">
        <v>101497</v>
      </c>
      <c r="B2852" s="242" t="s">
        <v>11360</v>
      </c>
      <c r="C2852" s="242" t="s">
        <v>239</v>
      </c>
      <c r="D2852" s="245">
        <v>1223.74</v>
      </c>
    </row>
    <row r="2853" spans="1:4" x14ac:dyDescent="0.25">
      <c r="A2853" s="243">
        <v>101498</v>
      </c>
      <c r="B2853" s="242" t="s">
        <v>11361</v>
      </c>
      <c r="C2853" s="242" t="s">
        <v>239</v>
      </c>
      <c r="D2853" s="245">
        <v>1363.6</v>
      </c>
    </row>
    <row r="2854" spans="1:4" x14ac:dyDescent="0.25">
      <c r="A2854" s="243">
        <v>101499</v>
      </c>
      <c r="B2854" s="242" t="s">
        <v>11362</v>
      </c>
      <c r="C2854" s="242" t="s">
        <v>239</v>
      </c>
      <c r="D2854" s="245">
        <v>1438.69</v>
      </c>
    </row>
    <row r="2855" spans="1:4" x14ac:dyDescent="0.25">
      <c r="A2855" s="243">
        <v>101500</v>
      </c>
      <c r="B2855" s="242" t="s">
        <v>11363</v>
      </c>
      <c r="C2855" s="242" t="s">
        <v>239</v>
      </c>
      <c r="D2855" s="245">
        <v>1631.87</v>
      </c>
    </row>
    <row r="2856" spans="1:4" x14ac:dyDescent="0.25">
      <c r="A2856" s="243">
        <v>101501</v>
      </c>
      <c r="B2856" s="242" t="s">
        <v>11364</v>
      </c>
      <c r="C2856" s="242" t="s">
        <v>239</v>
      </c>
      <c r="D2856" s="245">
        <v>1219.26</v>
      </c>
    </row>
    <row r="2857" spans="1:4" x14ac:dyDescent="0.25">
      <c r="A2857" s="243">
        <v>101502</v>
      </c>
      <c r="B2857" s="242" t="s">
        <v>11365</v>
      </c>
      <c r="C2857" s="242" t="s">
        <v>239</v>
      </c>
      <c r="D2857" s="245">
        <v>1359.12</v>
      </c>
    </row>
    <row r="2858" spans="1:4" x14ac:dyDescent="0.25">
      <c r="A2858" s="243">
        <v>101503</v>
      </c>
      <c r="B2858" s="242" t="s">
        <v>11366</v>
      </c>
      <c r="C2858" s="242" t="s">
        <v>239</v>
      </c>
      <c r="D2858" s="245">
        <v>1434.21</v>
      </c>
    </row>
    <row r="2859" spans="1:4" x14ac:dyDescent="0.25">
      <c r="A2859" s="243">
        <v>101504</v>
      </c>
      <c r="B2859" s="242" t="s">
        <v>11367</v>
      </c>
      <c r="C2859" s="242" t="s">
        <v>239</v>
      </c>
      <c r="D2859" s="245">
        <v>1627.39</v>
      </c>
    </row>
    <row r="2860" spans="1:4" x14ac:dyDescent="0.25">
      <c r="A2860" s="243">
        <v>101505</v>
      </c>
      <c r="B2860" s="242" t="s">
        <v>11368</v>
      </c>
      <c r="C2860" s="242" t="s">
        <v>239</v>
      </c>
      <c r="D2860" s="245">
        <v>1331.09</v>
      </c>
    </row>
    <row r="2861" spans="1:4" x14ac:dyDescent="0.25">
      <c r="A2861" s="243">
        <v>101506</v>
      </c>
      <c r="B2861" s="242" t="s">
        <v>11369</v>
      </c>
      <c r="C2861" s="242" t="s">
        <v>239</v>
      </c>
      <c r="D2861" s="245">
        <v>1517.57</v>
      </c>
    </row>
    <row r="2862" spans="1:4" x14ac:dyDescent="0.25">
      <c r="A2862" s="243">
        <v>101507</v>
      </c>
      <c r="B2862" s="242" t="s">
        <v>11370</v>
      </c>
      <c r="C2862" s="242" t="s">
        <v>239</v>
      </c>
      <c r="D2862" s="245">
        <v>1617.69</v>
      </c>
    </row>
    <row r="2863" spans="1:4" x14ac:dyDescent="0.25">
      <c r="A2863" s="243">
        <v>101508</v>
      </c>
      <c r="B2863" s="242" t="s">
        <v>11371</v>
      </c>
      <c r="C2863" s="242" t="s">
        <v>239</v>
      </c>
      <c r="D2863" s="245">
        <v>1868.65</v>
      </c>
    </row>
    <row r="2864" spans="1:4" x14ac:dyDescent="0.25">
      <c r="A2864" s="243">
        <v>101509</v>
      </c>
      <c r="B2864" s="242" t="s">
        <v>11372</v>
      </c>
      <c r="C2864" s="242" t="s">
        <v>239</v>
      </c>
      <c r="D2864" s="245">
        <v>1440.61</v>
      </c>
    </row>
    <row r="2865" spans="1:4" x14ac:dyDescent="0.25">
      <c r="A2865" s="243">
        <v>101510</v>
      </c>
      <c r="B2865" s="242" t="s">
        <v>11373</v>
      </c>
      <c r="C2865" s="242" t="s">
        <v>239</v>
      </c>
      <c r="D2865" s="245">
        <v>1627.09</v>
      </c>
    </row>
    <row r="2866" spans="1:4" x14ac:dyDescent="0.25">
      <c r="A2866" s="243">
        <v>101511</v>
      </c>
      <c r="B2866" s="242" t="s">
        <v>11374</v>
      </c>
      <c r="C2866" s="242" t="s">
        <v>239</v>
      </c>
      <c r="D2866" s="245">
        <v>1727.21</v>
      </c>
    </row>
    <row r="2867" spans="1:4" x14ac:dyDescent="0.25">
      <c r="A2867" s="243">
        <v>101512</v>
      </c>
      <c r="B2867" s="242" t="s">
        <v>11375</v>
      </c>
      <c r="C2867" s="242" t="s">
        <v>239</v>
      </c>
      <c r="D2867" s="245">
        <v>1978.17</v>
      </c>
    </row>
    <row r="2868" spans="1:4" x14ac:dyDescent="0.25">
      <c r="A2868" s="243">
        <v>101513</v>
      </c>
      <c r="B2868" s="242" t="s">
        <v>11376</v>
      </c>
      <c r="C2868" s="242" t="s">
        <v>239</v>
      </c>
      <c r="D2868" s="244">
        <v>601.88</v>
      </c>
    </row>
    <row r="2869" spans="1:4" x14ac:dyDescent="0.25">
      <c r="A2869" s="243">
        <v>101514</v>
      </c>
      <c r="B2869" s="242" t="s">
        <v>11377</v>
      </c>
      <c r="C2869" s="242" t="s">
        <v>239</v>
      </c>
      <c r="D2869" s="244">
        <v>712.76</v>
      </c>
    </row>
    <row r="2870" spans="1:4" x14ac:dyDescent="0.25">
      <c r="A2870" s="243">
        <v>101515</v>
      </c>
      <c r="B2870" s="242" t="s">
        <v>11378</v>
      </c>
      <c r="C2870" s="242" t="s">
        <v>239</v>
      </c>
      <c r="D2870" s="244">
        <v>772.29</v>
      </c>
    </row>
    <row r="2871" spans="1:4" x14ac:dyDescent="0.25">
      <c r="A2871" s="243">
        <v>101516</v>
      </c>
      <c r="B2871" s="242" t="s">
        <v>11379</v>
      </c>
      <c r="C2871" s="242" t="s">
        <v>239</v>
      </c>
      <c r="D2871" s="244">
        <v>909.71</v>
      </c>
    </row>
    <row r="2872" spans="1:4" x14ac:dyDescent="0.25">
      <c r="A2872" s="243">
        <v>101517</v>
      </c>
      <c r="B2872" s="242" t="s">
        <v>11380</v>
      </c>
      <c r="C2872" s="242" t="s">
        <v>239</v>
      </c>
      <c r="D2872" s="244">
        <v>591.85</v>
      </c>
    </row>
    <row r="2873" spans="1:4" x14ac:dyDescent="0.25">
      <c r="A2873" s="243">
        <v>101518</v>
      </c>
      <c r="B2873" s="242" t="s">
        <v>11381</v>
      </c>
      <c r="C2873" s="242" t="s">
        <v>239</v>
      </c>
      <c r="D2873" s="244">
        <v>702.73</v>
      </c>
    </row>
    <row r="2874" spans="1:4" x14ac:dyDescent="0.25">
      <c r="A2874" s="243">
        <v>101519</v>
      </c>
      <c r="B2874" s="242" t="s">
        <v>11382</v>
      </c>
      <c r="C2874" s="242" t="s">
        <v>239</v>
      </c>
      <c r="D2874" s="244">
        <v>762.26</v>
      </c>
    </row>
    <row r="2875" spans="1:4" x14ac:dyDescent="0.25">
      <c r="A2875" s="243">
        <v>101520</v>
      </c>
      <c r="B2875" s="242" t="s">
        <v>11383</v>
      </c>
      <c r="C2875" s="242" t="s">
        <v>239</v>
      </c>
      <c r="D2875" s="244">
        <v>899.68</v>
      </c>
    </row>
    <row r="2876" spans="1:4" x14ac:dyDescent="0.25">
      <c r="A2876" s="243">
        <v>101521</v>
      </c>
      <c r="B2876" s="242" t="s">
        <v>11384</v>
      </c>
      <c r="C2876" s="242" t="s">
        <v>239</v>
      </c>
      <c r="D2876" s="244">
        <v>838.3</v>
      </c>
    </row>
    <row r="2877" spans="1:4" x14ac:dyDescent="0.25">
      <c r="A2877" s="243">
        <v>101522</v>
      </c>
      <c r="B2877" s="242" t="s">
        <v>11385</v>
      </c>
      <c r="C2877" s="242" t="s">
        <v>239</v>
      </c>
      <c r="D2877" s="245">
        <v>1004.62</v>
      </c>
    </row>
    <row r="2878" spans="1:4" x14ac:dyDescent="0.25">
      <c r="A2878" s="243">
        <v>101523</v>
      </c>
      <c r="B2878" s="242" t="s">
        <v>11386</v>
      </c>
      <c r="C2878" s="242" t="s">
        <v>239</v>
      </c>
      <c r="D2878" s="245">
        <v>1093.92</v>
      </c>
    </row>
    <row r="2879" spans="1:4" x14ac:dyDescent="0.25">
      <c r="A2879" s="243">
        <v>101524</v>
      </c>
      <c r="B2879" s="242" t="s">
        <v>11387</v>
      </c>
      <c r="C2879" s="242" t="s">
        <v>239</v>
      </c>
      <c r="D2879" s="245">
        <v>1300.04</v>
      </c>
    </row>
    <row r="2880" spans="1:4" x14ac:dyDescent="0.25">
      <c r="A2880" s="243">
        <v>101525</v>
      </c>
      <c r="B2880" s="242" t="s">
        <v>11388</v>
      </c>
      <c r="C2880" s="242" t="s">
        <v>239</v>
      </c>
      <c r="D2880" s="244">
        <v>833.83</v>
      </c>
    </row>
    <row r="2881" spans="1:4" x14ac:dyDescent="0.25">
      <c r="A2881" s="243">
        <v>101526</v>
      </c>
      <c r="B2881" s="242" t="s">
        <v>11389</v>
      </c>
      <c r="C2881" s="242" t="s">
        <v>239</v>
      </c>
      <c r="D2881" s="245">
        <v>1000.15</v>
      </c>
    </row>
    <row r="2882" spans="1:4" x14ac:dyDescent="0.25">
      <c r="A2882" s="243">
        <v>101527</v>
      </c>
      <c r="B2882" s="242" t="s">
        <v>11390</v>
      </c>
      <c r="C2882" s="242" t="s">
        <v>239</v>
      </c>
      <c r="D2882" s="245">
        <v>1089.45</v>
      </c>
    </row>
    <row r="2883" spans="1:4" x14ac:dyDescent="0.25">
      <c r="A2883" s="243">
        <v>101528</v>
      </c>
      <c r="B2883" s="242" t="s">
        <v>11391</v>
      </c>
      <c r="C2883" s="242" t="s">
        <v>239</v>
      </c>
      <c r="D2883" s="245">
        <v>1295.57</v>
      </c>
    </row>
    <row r="2884" spans="1:4" x14ac:dyDescent="0.25">
      <c r="A2884" s="243">
        <v>101529</v>
      </c>
      <c r="B2884" s="242" t="s">
        <v>11392</v>
      </c>
      <c r="C2884" s="242" t="s">
        <v>239</v>
      </c>
      <c r="D2884" s="244">
        <v>962.38</v>
      </c>
    </row>
    <row r="2885" spans="1:4" x14ac:dyDescent="0.25">
      <c r="A2885" s="243">
        <v>101530</v>
      </c>
      <c r="B2885" s="242" t="s">
        <v>11393</v>
      </c>
      <c r="C2885" s="242" t="s">
        <v>239</v>
      </c>
      <c r="D2885" s="245">
        <v>1184.1400000000001</v>
      </c>
    </row>
    <row r="2886" spans="1:4" x14ac:dyDescent="0.25">
      <c r="A2886" s="243">
        <v>101531</v>
      </c>
      <c r="B2886" s="242" t="s">
        <v>11394</v>
      </c>
      <c r="C2886" s="242" t="s">
        <v>239</v>
      </c>
      <c r="D2886" s="245">
        <v>1303.2</v>
      </c>
    </row>
    <row r="2887" spans="1:4" x14ac:dyDescent="0.25">
      <c r="A2887" s="243">
        <v>101532</v>
      </c>
      <c r="B2887" s="242" t="s">
        <v>11395</v>
      </c>
      <c r="C2887" s="242" t="s">
        <v>239</v>
      </c>
      <c r="D2887" s="245">
        <v>1578.03</v>
      </c>
    </row>
    <row r="2888" spans="1:4" x14ac:dyDescent="0.25">
      <c r="A2888" s="243">
        <v>101533</v>
      </c>
      <c r="B2888" s="242" t="s">
        <v>11396</v>
      </c>
      <c r="C2888" s="242" t="s">
        <v>239</v>
      </c>
      <c r="D2888" s="245">
        <v>1071.9100000000001</v>
      </c>
    </row>
    <row r="2889" spans="1:4" x14ac:dyDescent="0.25">
      <c r="A2889" s="243">
        <v>101534</v>
      </c>
      <c r="B2889" s="242" t="s">
        <v>11397</v>
      </c>
      <c r="C2889" s="242" t="s">
        <v>239</v>
      </c>
      <c r="D2889" s="245">
        <v>1293.67</v>
      </c>
    </row>
    <row r="2890" spans="1:4" x14ac:dyDescent="0.25">
      <c r="A2890" s="243">
        <v>101535</v>
      </c>
      <c r="B2890" s="242" t="s">
        <v>11398</v>
      </c>
      <c r="C2890" s="242" t="s">
        <v>239</v>
      </c>
      <c r="D2890" s="245">
        <v>1412.73</v>
      </c>
    </row>
    <row r="2891" spans="1:4" x14ac:dyDescent="0.25">
      <c r="A2891" s="243">
        <v>101536</v>
      </c>
      <c r="B2891" s="242" t="s">
        <v>11399</v>
      </c>
      <c r="C2891" s="242" t="s">
        <v>239</v>
      </c>
      <c r="D2891" s="245">
        <v>1687.56</v>
      </c>
    </row>
    <row r="2892" spans="1:4" x14ac:dyDescent="0.25">
      <c r="A2892" s="243">
        <v>101537</v>
      </c>
      <c r="B2892" s="242" t="s">
        <v>11400</v>
      </c>
      <c r="C2892" s="242" t="s">
        <v>239</v>
      </c>
      <c r="D2892" s="244">
        <v>103.71</v>
      </c>
    </row>
    <row r="2893" spans="1:4" x14ac:dyDescent="0.25">
      <c r="A2893" s="243">
        <v>101538</v>
      </c>
      <c r="B2893" s="242" t="s">
        <v>11401</v>
      </c>
      <c r="C2893" s="242" t="s">
        <v>239</v>
      </c>
      <c r="D2893" s="244">
        <v>36.61</v>
      </c>
    </row>
    <row r="2894" spans="1:4" x14ac:dyDescent="0.25">
      <c r="A2894" s="243">
        <v>101539</v>
      </c>
      <c r="B2894" s="242" t="s">
        <v>11402</v>
      </c>
      <c r="C2894" s="242" t="s">
        <v>239</v>
      </c>
      <c r="D2894" s="244">
        <v>59.65</v>
      </c>
    </row>
    <row r="2895" spans="1:4" x14ac:dyDescent="0.25">
      <c r="A2895" s="243">
        <v>101540</v>
      </c>
      <c r="B2895" s="242" t="s">
        <v>11403</v>
      </c>
      <c r="C2895" s="242" t="s">
        <v>239</v>
      </c>
      <c r="D2895" s="244">
        <v>101.53</v>
      </c>
    </row>
    <row r="2896" spans="1:4" x14ac:dyDescent="0.25">
      <c r="A2896" s="243">
        <v>101541</v>
      </c>
      <c r="B2896" s="242" t="s">
        <v>11404</v>
      </c>
      <c r="C2896" s="242" t="s">
        <v>239</v>
      </c>
      <c r="D2896" s="244">
        <v>132.19999999999999</v>
      </c>
    </row>
    <row r="2897" spans="1:4" x14ac:dyDescent="0.25">
      <c r="A2897" s="243">
        <v>101542</v>
      </c>
      <c r="B2897" s="242" t="s">
        <v>11405</v>
      </c>
      <c r="C2897" s="242" t="s">
        <v>239</v>
      </c>
      <c r="D2897" s="244">
        <v>27.43</v>
      </c>
    </row>
    <row r="2898" spans="1:4" x14ac:dyDescent="0.25">
      <c r="A2898" s="243">
        <v>101543</v>
      </c>
      <c r="B2898" s="242" t="s">
        <v>11406</v>
      </c>
      <c r="C2898" s="242" t="s">
        <v>239</v>
      </c>
      <c r="D2898" s="244">
        <v>48.3</v>
      </c>
    </row>
    <row r="2899" spans="1:4" x14ac:dyDescent="0.25">
      <c r="A2899" s="243">
        <v>101544</v>
      </c>
      <c r="B2899" s="242" t="s">
        <v>11407</v>
      </c>
      <c r="C2899" s="242" t="s">
        <v>239</v>
      </c>
      <c r="D2899" s="244">
        <v>77.69</v>
      </c>
    </row>
    <row r="2900" spans="1:4" x14ac:dyDescent="0.25">
      <c r="A2900" s="243">
        <v>101545</v>
      </c>
      <c r="B2900" s="242" t="s">
        <v>11408</v>
      </c>
      <c r="C2900" s="242" t="s">
        <v>239</v>
      </c>
      <c r="D2900" s="244">
        <v>113.46</v>
      </c>
    </row>
    <row r="2901" spans="1:4" x14ac:dyDescent="0.25">
      <c r="A2901" s="243">
        <v>101546</v>
      </c>
      <c r="B2901" s="242" t="s">
        <v>11409</v>
      </c>
      <c r="C2901" s="242" t="s">
        <v>239</v>
      </c>
      <c r="D2901" s="244">
        <v>23.82</v>
      </c>
    </row>
    <row r="2902" spans="1:4" x14ac:dyDescent="0.25">
      <c r="A2902" s="243">
        <v>101547</v>
      </c>
      <c r="B2902" s="242" t="s">
        <v>11410</v>
      </c>
      <c r="C2902" s="242" t="s">
        <v>239</v>
      </c>
      <c r="D2902" s="244">
        <v>75.05</v>
      </c>
    </row>
    <row r="2903" spans="1:4" x14ac:dyDescent="0.25">
      <c r="A2903" s="243">
        <v>101548</v>
      </c>
      <c r="B2903" s="242" t="s">
        <v>11411</v>
      </c>
      <c r="C2903" s="242" t="s">
        <v>239</v>
      </c>
      <c r="D2903" s="244">
        <v>5.75</v>
      </c>
    </row>
    <row r="2904" spans="1:4" x14ac:dyDescent="0.25">
      <c r="A2904" s="243">
        <v>101549</v>
      </c>
      <c r="B2904" s="242" t="s">
        <v>11412</v>
      </c>
      <c r="C2904" s="242" t="s">
        <v>239</v>
      </c>
      <c r="D2904" s="244">
        <v>12.09</v>
      </c>
    </row>
    <row r="2905" spans="1:4" x14ac:dyDescent="0.25">
      <c r="A2905" s="243">
        <v>101553</v>
      </c>
      <c r="B2905" s="242" t="s">
        <v>11413</v>
      </c>
      <c r="C2905" s="242" t="s">
        <v>239</v>
      </c>
      <c r="D2905" s="244">
        <v>12.81</v>
      </c>
    </row>
    <row r="2906" spans="1:4" x14ac:dyDescent="0.25">
      <c r="A2906" s="243">
        <v>101554</v>
      </c>
      <c r="B2906" s="242" t="s">
        <v>11414</v>
      </c>
      <c r="C2906" s="242" t="s">
        <v>239</v>
      </c>
      <c r="D2906" s="244">
        <v>8.9700000000000006</v>
      </c>
    </row>
    <row r="2907" spans="1:4" x14ac:dyDescent="0.25">
      <c r="A2907" s="243">
        <v>101555</v>
      </c>
      <c r="B2907" s="242" t="s">
        <v>11415</v>
      </c>
      <c r="C2907" s="242" t="s">
        <v>239</v>
      </c>
      <c r="D2907" s="244">
        <v>5.46</v>
      </c>
    </row>
    <row r="2908" spans="1:4" x14ac:dyDescent="0.25">
      <c r="A2908" s="243">
        <v>101556</v>
      </c>
      <c r="B2908" s="242" t="s">
        <v>11416</v>
      </c>
      <c r="C2908" s="242" t="s">
        <v>239</v>
      </c>
      <c r="D2908" s="244">
        <v>4.9000000000000004</v>
      </c>
    </row>
    <row r="2909" spans="1:4" x14ac:dyDescent="0.25">
      <c r="A2909" s="243">
        <v>101560</v>
      </c>
      <c r="B2909" s="242" t="s">
        <v>11417</v>
      </c>
      <c r="C2909" s="242" t="s">
        <v>187</v>
      </c>
      <c r="D2909" s="244">
        <v>11.79</v>
      </c>
    </row>
    <row r="2910" spans="1:4" x14ac:dyDescent="0.25">
      <c r="A2910" s="243">
        <v>101561</v>
      </c>
      <c r="B2910" s="242" t="s">
        <v>11418</v>
      </c>
      <c r="C2910" s="242" t="s">
        <v>187</v>
      </c>
      <c r="D2910" s="244">
        <v>18.05</v>
      </c>
    </row>
    <row r="2911" spans="1:4" x14ac:dyDescent="0.25">
      <c r="A2911" s="243">
        <v>101562</v>
      </c>
      <c r="B2911" s="242" t="s">
        <v>11419</v>
      </c>
      <c r="C2911" s="242" t="s">
        <v>187</v>
      </c>
      <c r="D2911" s="244">
        <v>27.46</v>
      </c>
    </row>
    <row r="2912" spans="1:4" x14ac:dyDescent="0.25">
      <c r="A2912" s="243">
        <v>101563</v>
      </c>
      <c r="B2912" s="242" t="s">
        <v>11420</v>
      </c>
      <c r="C2912" s="242" t="s">
        <v>187</v>
      </c>
      <c r="D2912" s="244">
        <v>37.83</v>
      </c>
    </row>
    <row r="2913" spans="1:4" x14ac:dyDescent="0.25">
      <c r="A2913" s="243">
        <v>101564</v>
      </c>
      <c r="B2913" s="242" t="s">
        <v>11421</v>
      </c>
      <c r="C2913" s="242" t="s">
        <v>187</v>
      </c>
      <c r="D2913" s="244">
        <v>53.9</v>
      </c>
    </row>
    <row r="2914" spans="1:4" x14ac:dyDescent="0.25">
      <c r="A2914" s="243">
        <v>101565</v>
      </c>
      <c r="B2914" s="242" t="s">
        <v>11422</v>
      </c>
      <c r="C2914" s="242" t="s">
        <v>187</v>
      </c>
      <c r="D2914" s="244">
        <v>74.650000000000006</v>
      </c>
    </row>
    <row r="2915" spans="1:4" x14ac:dyDescent="0.25">
      <c r="A2915" s="243">
        <v>101567</v>
      </c>
      <c r="B2915" s="242" t="s">
        <v>11423</v>
      </c>
      <c r="C2915" s="242" t="s">
        <v>187</v>
      </c>
      <c r="D2915" s="244">
        <v>99.16</v>
      </c>
    </row>
    <row r="2916" spans="1:4" x14ac:dyDescent="0.25">
      <c r="A2916" s="243">
        <v>101568</v>
      </c>
      <c r="B2916" s="242" t="s">
        <v>11424</v>
      </c>
      <c r="C2916" s="242" t="s">
        <v>187</v>
      </c>
      <c r="D2916" s="244">
        <v>129.07</v>
      </c>
    </row>
    <row r="2917" spans="1:4" x14ac:dyDescent="0.25">
      <c r="A2917" s="243">
        <v>101626</v>
      </c>
      <c r="B2917" s="242" t="s">
        <v>11425</v>
      </c>
      <c r="C2917" s="242" t="s">
        <v>239</v>
      </c>
      <c r="D2917" s="244">
        <v>132.52000000000001</v>
      </c>
    </row>
    <row r="2918" spans="1:4" x14ac:dyDescent="0.25">
      <c r="A2918" s="243">
        <v>101627</v>
      </c>
      <c r="B2918" s="242" t="s">
        <v>11426</v>
      </c>
      <c r="C2918" s="242" t="s">
        <v>239</v>
      </c>
      <c r="D2918" s="244">
        <v>206.71</v>
      </c>
    </row>
    <row r="2919" spans="1:4" x14ac:dyDescent="0.25">
      <c r="A2919" s="243">
        <v>101628</v>
      </c>
      <c r="B2919" s="242" t="s">
        <v>11427</v>
      </c>
      <c r="C2919" s="242" t="s">
        <v>239</v>
      </c>
      <c r="D2919" s="244">
        <v>98.2</v>
      </c>
    </row>
    <row r="2920" spans="1:4" x14ac:dyDescent="0.25">
      <c r="A2920" s="243">
        <v>101629</v>
      </c>
      <c r="B2920" s="242" t="s">
        <v>11428</v>
      </c>
      <c r="C2920" s="242" t="s">
        <v>239</v>
      </c>
      <c r="D2920" s="244">
        <v>115.87</v>
      </c>
    </row>
    <row r="2921" spans="1:4" x14ac:dyDescent="0.25">
      <c r="A2921" s="243">
        <v>101630</v>
      </c>
      <c r="B2921" s="242" t="s">
        <v>11429</v>
      </c>
      <c r="C2921" s="242" t="s">
        <v>239</v>
      </c>
      <c r="D2921" s="244">
        <v>52.14</v>
      </c>
    </row>
    <row r="2922" spans="1:4" x14ac:dyDescent="0.25">
      <c r="A2922" s="243">
        <v>101631</v>
      </c>
      <c r="B2922" s="242" t="s">
        <v>11430</v>
      </c>
      <c r="C2922" s="242" t="s">
        <v>239</v>
      </c>
      <c r="D2922" s="244">
        <v>21.06</v>
      </c>
    </row>
    <row r="2923" spans="1:4" x14ac:dyDescent="0.25">
      <c r="A2923" s="243">
        <v>101632</v>
      </c>
      <c r="B2923" s="242" t="s">
        <v>11431</v>
      </c>
      <c r="C2923" s="242" t="s">
        <v>239</v>
      </c>
      <c r="D2923" s="244">
        <v>29.63</v>
      </c>
    </row>
    <row r="2924" spans="1:4" x14ac:dyDescent="0.25">
      <c r="A2924" s="243">
        <v>101633</v>
      </c>
      <c r="B2924" s="242" t="s">
        <v>11432</v>
      </c>
      <c r="C2924" s="242" t="s">
        <v>239</v>
      </c>
      <c r="D2924" s="244">
        <v>73.349999999999994</v>
      </c>
    </row>
    <row r="2925" spans="1:4" x14ac:dyDescent="0.25">
      <c r="A2925" s="243">
        <v>101636</v>
      </c>
      <c r="B2925" s="242" t="s">
        <v>11433</v>
      </c>
      <c r="C2925" s="242" t="s">
        <v>239</v>
      </c>
      <c r="D2925" s="244">
        <v>114.82</v>
      </c>
    </row>
    <row r="2926" spans="1:4" x14ac:dyDescent="0.25">
      <c r="A2926" s="243">
        <v>101637</v>
      </c>
      <c r="B2926" s="242" t="s">
        <v>11434</v>
      </c>
      <c r="C2926" s="242" t="s">
        <v>239</v>
      </c>
      <c r="D2926" s="244">
        <v>107.62</v>
      </c>
    </row>
    <row r="2927" spans="1:4" x14ac:dyDescent="0.25">
      <c r="A2927" s="243">
        <v>101640</v>
      </c>
      <c r="B2927" s="242" t="s">
        <v>11435</v>
      </c>
      <c r="C2927" s="242" t="s">
        <v>239</v>
      </c>
      <c r="D2927" s="244">
        <v>60.42</v>
      </c>
    </row>
    <row r="2928" spans="1:4" x14ac:dyDescent="0.25">
      <c r="A2928" s="243">
        <v>101641</v>
      </c>
      <c r="B2928" s="242" t="s">
        <v>11436</v>
      </c>
      <c r="C2928" s="242" t="s">
        <v>239</v>
      </c>
      <c r="D2928" s="244">
        <v>31.31</v>
      </c>
    </row>
    <row r="2929" spans="1:4" x14ac:dyDescent="0.25">
      <c r="A2929" s="243">
        <v>101642</v>
      </c>
      <c r="B2929" s="242" t="s">
        <v>11437</v>
      </c>
      <c r="C2929" s="242" t="s">
        <v>239</v>
      </c>
      <c r="D2929" s="244">
        <v>15.72</v>
      </c>
    </row>
    <row r="2930" spans="1:4" x14ac:dyDescent="0.25">
      <c r="A2930" s="243">
        <v>101643</v>
      </c>
      <c r="B2930" s="242" t="s">
        <v>11438</v>
      </c>
      <c r="C2930" s="242" t="s">
        <v>239</v>
      </c>
      <c r="D2930" s="244">
        <v>27.33</v>
      </c>
    </row>
    <row r="2931" spans="1:4" x14ac:dyDescent="0.25">
      <c r="A2931" s="243">
        <v>101644</v>
      </c>
      <c r="B2931" s="242" t="s">
        <v>11439</v>
      </c>
      <c r="C2931" s="242" t="s">
        <v>239</v>
      </c>
      <c r="D2931" s="244">
        <v>36.97</v>
      </c>
    </row>
    <row r="2932" spans="1:4" x14ac:dyDescent="0.25">
      <c r="A2932" s="243">
        <v>101645</v>
      </c>
      <c r="B2932" s="242" t="s">
        <v>11440</v>
      </c>
      <c r="C2932" s="242" t="s">
        <v>239</v>
      </c>
      <c r="D2932" s="244">
        <v>17.52</v>
      </c>
    </row>
    <row r="2933" spans="1:4" x14ac:dyDescent="0.25">
      <c r="A2933" s="243">
        <v>101646</v>
      </c>
      <c r="B2933" s="242" t="s">
        <v>11441</v>
      </c>
      <c r="C2933" s="242" t="s">
        <v>239</v>
      </c>
      <c r="D2933" s="244">
        <v>23.25</v>
      </c>
    </row>
    <row r="2934" spans="1:4" x14ac:dyDescent="0.25">
      <c r="A2934" s="243">
        <v>101647</v>
      </c>
      <c r="B2934" s="242" t="s">
        <v>11442</v>
      </c>
      <c r="C2934" s="242" t="s">
        <v>239</v>
      </c>
      <c r="D2934" s="244">
        <v>42.69</v>
      </c>
    </row>
    <row r="2935" spans="1:4" x14ac:dyDescent="0.25">
      <c r="A2935" s="243">
        <v>101648</v>
      </c>
      <c r="B2935" s="242" t="s">
        <v>11443</v>
      </c>
      <c r="C2935" s="242" t="s">
        <v>239</v>
      </c>
      <c r="D2935" s="244">
        <v>33.020000000000003</v>
      </c>
    </row>
    <row r="2936" spans="1:4" x14ac:dyDescent="0.25">
      <c r="A2936" s="243">
        <v>101649</v>
      </c>
      <c r="B2936" s="242" t="s">
        <v>11444</v>
      </c>
      <c r="C2936" s="242" t="s">
        <v>239</v>
      </c>
      <c r="D2936" s="244">
        <v>38.049999999999997</v>
      </c>
    </row>
    <row r="2937" spans="1:4" x14ac:dyDescent="0.25">
      <c r="A2937" s="243">
        <v>101650</v>
      </c>
      <c r="B2937" s="242" t="s">
        <v>11445</v>
      </c>
      <c r="C2937" s="242" t="s">
        <v>239</v>
      </c>
      <c r="D2937" s="244">
        <v>44.22</v>
      </c>
    </row>
    <row r="2938" spans="1:4" x14ac:dyDescent="0.25">
      <c r="A2938" s="243">
        <v>101651</v>
      </c>
      <c r="B2938" s="242" t="s">
        <v>11446</v>
      </c>
      <c r="C2938" s="242" t="s">
        <v>239</v>
      </c>
      <c r="D2938" s="244">
        <v>45.05</v>
      </c>
    </row>
    <row r="2939" spans="1:4" x14ac:dyDescent="0.25">
      <c r="A2939" s="243">
        <v>101652</v>
      </c>
      <c r="B2939" s="242" t="s">
        <v>11447</v>
      </c>
      <c r="C2939" s="242" t="s">
        <v>239</v>
      </c>
      <c r="D2939" s="244">
        <v>388.56</v>
      </c>
    </row>
    <row r="2940" spans="1:4" x14ac:dyDescent="0.25">
      <c r="A2940" s="243">
        <v>101653</v>
      </c>
      <c r="B2940" s="242" t="s">
        <v>11448</v>
      </c>
      <c r="C2940" s="242" t="s">
        <v>239</v>
      </c>
      <c r="D2940" s="244">
        <v>209.45</v>
      </c>
    </row>
    <row r="2941" spans="1:4" x14ac:dyDescent="0.25">
      <c r="A2941" s="243">
        <v>101654</v>
      </c>
      <c r="B2941" s="242" t="s">
        <v>11449</v>
      </c>
      <c r="C2941" s="242" t="s">
        <v>239</v>
      </c>
      <c r="D2941" s="244">
        <v>231.04</v>
      </c>
    </row>
    <row r="2942" spans="1:4" x14ac:dyDescent="0.25">
      <c r="A2942" s="243">
        <v>101655</v>
      </c>
      <c r="B2942" s="242" t="s">
        <v>11450</v>
      </c>
      <c r="C2942" s="242" t="s">
        <v>239</v>
      </c>
      <c r="D2942" s="244">
        <v>383.3</v>
      </c>
    </row>
    <row r="2943" spans="1:4" x14ac:dyDescent="0.25">
      <c r="A2943" s="243">
        <v>101656</v>
      </c>
      <c r="B2943" s="242" t="s">
        <v>11451</v>
      </c>
      <c r="C2943" s="242" t="s">
        <v>239</v>
      </c>
      <c r="D2943" s="244">
        <v>418.85</v>
      </c>
    </row>
    <row r="2944" spans="1:4" x14ac:dyDescent="0.25">
      <c r="A2944" s="243">
        <v>101657</v>
      </c>
      <c r="B2944" s="242" t="s">
        <v>11452</v>
      </c>
      <c r="C2944" s="242" t="s">
        <v>239</v>
      </c>
      <c r="D2944" s="244">
        <v>494.58</v>
      </c>
    </row>
    <row r="2945" spans="1:4" x14ac:dyDescent="0.25">
      <c r="A2945" s="243">
        <v>101658</v>
      </c>
      <c r="B2945" s="242" t="s">
        <v>11453</v>
      </c>
      <c r="C2945" s="242" t="s">
        <v>239</v>
      </c>
      <c r="D2945" s="244">
        <v>650.29</v>
      </c>
    </row>
    <row r="2946" spans="1:4" x14ac:dyDescent="0.25">
      <c r="A2946" s="243">
        <v>101659</v>
      </c>
      <c r="B2946" s="242" t="s">
        <v>11454</v>
      </c>
      <c r="C2946" s="242" t="s">
        <v>239</v>
      </c>
      <c r="D2946" s="244">
        <v>747.14</v>
      </c>
    </row>
    <row r="2947" spans="1:4" x14ac:dyDescent="0.25">
      <c r="A2947" s="243">
        <v>101660</v>
      </c>
      <c r="B2947" s="242" t="s">
        <v>11455</v>
      </c>
      <c r="C2947" s="242" t="s">
        <v>239</v>
      </c>
      <c r="D2947" s="245">
        <v>1204.31</v>
      </c>
    </row>
    <row r="2948" spans="1:4" x14ac:dyDescent="0.25">
      <c r="A2948" s="243">
        <v>101661</v>
      </c>
      <c r="B2948" s="242" t="s">
        <v>11456</v>
      </c>
      <c r="C2948" s="242" t="s">
        <v>239</v>
      </c>
      <c r="D2948" s="244">
        <v>77.05</v>
      </c>
    </row>
    <row r="2949" spans="1:4" x14ac:dyDescent="0.25">
      <c r="A2949" s="243">
        <v>101662</v>
      </c>
      <c r="B2949" s="242" t="s">
        <v>11457</v>
      </c>
      <c r="C2949" s="242" t="s">
        <v>239</v>
      </c>
      <c r="D2949" s="244">
        <v>531.79</v>
      </c>
    </row>
    <row r="2950" spans="1:4" x14ac:dyDescent="0.25">
      <c r="A2950" s="243">
        <v>101663</v>
      </c>
      <c r="B2950" s="242" t="s">
        <v>11458</v>
      </c>
      <c r="C2950" s="242" t="s">
        <v>239</v>
      </c>
      <c r="D2950" s="244">
        <v>16.149999999999999</v>
      </c>
    </row>
    <row r="2951" spans="1:4" x14ac:dyDescent="0.25">
      <c r="A2951" s="243">
        <v>101664</v>
      </c>
      <c r="B2951" s="242" t="s">
        <v>11459</v>
      </c>
      <c r="C2951" s="242" t="s">
        <v>239</v>
      </c>
      <c r="D2951" s="244">
        <v>16.78</v>
      </c>
    </row>
    <row r="2952" spans="1:4" x14ac:dyDescent="0.25">
      <c r="A2952" s="243">
        <v>101665</v>
      </c>
      <c r="B2952" s="242" t="s">
        <v>11460</v>
      </c>
      <c r="C2952" s="242" t="s">
        <v>239</v>
      </c>
      <c r="D2952" s="244">
        <v>19.47</v>
      </c>
    </row>
    <row r="2953" spans="1:4" x14ac:dyDescent="0.25">
      <c r="A2953" s="243">
        <v>101666</v>
      </c>
      <c r="B2953" s="242" t="s">
        <v>11461</v>
      </c>
      <c r="C2953" s="242" t="s">
        <v>239</v>
      </c>
      <c r="D2953" s="244">
        <v>293.24</v>
      </c>
    </row>
    <row r="2954" spans="1:4" x14ac:dyDescent="0.25">
      <c r="A2954" s="243">
        <v>102085</v>
      </c>
      <c r="B2954" s="242" t="s">
        <v>11462</v>
      </c>
      <c r="C2954" s="242" t="s">
        <v>239</v>
      </c>
      <c r="D2954" s="244">
        <v>151.57</v>
      </c>
    </row>
    <row r="2955" spans="1:4" x14ac:dyDescent="0.25">
      <c r="A2955" s="243">
        <v>100578</v>
      </c>
      <c r="B2955" s="242" t="s">
        <v>11463</v>
      </c>
      <c r="C2955" s="242" t="s">
        <v>239</v>
      </c>
      <c r="D2955" s="244">
        <v>333.03</v>
      </c>
    </row>
    <row r="2956" spans="1:4" x14ac:dyDescent="0.25">
      <c r="A2956" s="243">
        <v>100579</v>
      </c>
      <c r="B2956" s="242" t="s">
        <v>11464</v>
      </c>
      <c r="C2956" s="242" t="s">
        <v>239</v>
      </c>
      <c r="D2956" s="244">
        <v>365.47</v>
      </c>
    </row>
    <row r="2957" spans="1:4" x14ac:dyDescent="0.25">
      <c r="A2957" s="243">
        <v>100580</v>
      </c>
      <c r="B2957" s="242" t="s">
        <v>11465</v>
      </c>
      <c r="C2957" s="242" t="s">
        <v>239</v>
      </c>
      <c r="D2957" s="244">
        <v>397.11</v>
      </c>
    </row>
    <row r="2958" spans="1:4" x14ac:dyDescent="0.25">
      <c r="A2958" s="243">
        <v>100581</v>
      </c>
      <c r="B2958" s="242" t="s">
        <v>11466</v>
      </c>
      <c r="C2958" s="242" t="s">
        <v>239</v>
      </c>
      <c r="D2958" s="244">
        <v>381.56</v>
      </c>
    </row>
    <row r="2959" spans="1:4" x14ac:dyDescent="0.25">
      <c r="A2959" s="243">
        <v>100582</v>
      </c>
      <c r="B2959" s="242" t="s">
        <v>11467</v>
      </c>
      <c r="C2959" s="242" t="s">
        <v>239</v>
      </c>
      <c r="D2959" s="244">
        <v>438.52</v>
      </c>
    </row>
    <row r="2960" spans="1:4" x14ac:dyDescent="0.25">
      <c r="A2960" s="243">
        <v>100583</v>
      </c>
      <c r="B2960" s="242" t="s">
        <v>11468</v>
      </c>
      <c r="C2960" s="242" t="s">
        <v>239</v>
      </c>
      <c r="D2960" s="244">
        <v>398.69</v>
      </c>
    </row>
    <row r="2961" spans="1:4" x14ac:dyDescent="0.25">
      <c r="A2961" s="243">
        <v>100584</v>
      </c>
      <c r="B2961" s="242" t="s">
        <v>11469</v>
      </c>
      <c r="C2961" s="242" t="s">
        <v>239</v>
      </c>
      <c r="D2961" s="244">
        <v>432.98</v>
      </c>
    </row>
    <row r="2962" spans="1:4" x14ac:dyDescent="0.25">
      <c r="A2962" s="243">
        <v>100585</v>
      </c>
      <c r="B2962" s="242" t="s">
        <v>11470</v>
      </c>
      <c r="C2962" s="242" t="s">
        <v>239</v>
      </c>
      <c r="D2962" s="244">
        <v>432.05</v>
      </c>
    </row>
    <row r="2963" spans="1:4" x14ac:dyDescent="0.25">
      <c r="A2963" s="243">
        <v>100586</v>
      </c>
      <c r="B2963" s="242" t="s">
        <v>11471</v>
      </c>
      <c r="C2963" s="242" t="s">
        <v>239</v>
      </c>
      <c r="D2963" s="244">
        <v>486.72</v>
      </c>
    </row>
    <row r="2964" spans="1:4" x14ac:dyDescent="0.25">
      <c r="A2964" s="243">
        <v>100587</v>
      </c>
      <c r="B2964" s="242" t="s">
        <v>11472</v>
      </c>
      <c r="C2964" s="242" t="s">
        <v>239</v>
      </c>
      <c r="D2964" s="244">
        <v>466.5</v>
      </c>
    </row>
    <row r="2965" spans="1:4" x14ac:dyDescent="0.25">
      <c r="A2965" s="243">
        <v>100588</v>
      </c>
      <c r="B2965" s="242" t="s">
        <v>11473</v>
      </c>
      <c r="C2965" s="242" t="s">
        <v>239</v>
      </c>
      <c r="D2965" s="244">
        <v>509</v>
      </c>
    </row>
    <row r="2966" spans="1:4" x14ac:dyDescent="0.25">
      <c r="A2966" s="243">
        <v>100589</v>
      </c>
      <c r="B2966" s="242" t="s">
        <v>11474</v>
      </c>
      <c r="C2966" s="242" t="s">
        <v>239</v>
      </c>
      <c r="D2966" s="244">
        <v>513.09</v>
      </c>
    </row>
    <row r="2967" spans="1:4" x14ac:dyDescent="0.25">
      <c r="A2967" s="243">
        <v>100590</v>
      </c>
      <c r="B2967" s="242" t="s">
        <v>11475</v>
      </c>
      <c r="C2967" s="242" t="s">
        <v>239</v>
      </c>
      <c r="D2967" s="244">
        <v>555.02</v>
      </c>
    </row>
    <row r="2968" spans="1:4" x14ac:dyDescent="0.25">
      <c r="A2968" s="243">
        <v>100591</v>
      </c>
      <c r="B2968" s="242" t="s">
        <v>11476</v>
      </c>
      <c r="C2968" s="242" t="s">
        <v>239</v>
      </c>
      <c r="D2968" s="244">
        <v>512.12</v>
      </c>
    </row>
    <row r="2969" spans="1:4" x14ac:dyDescent="0.25">
      <c r="A2969" s="243">
        <v>100592</v>
      </c>
      <c r="B2969" s="242" t="s">
        <v>11477</v>
      </c>
      <c r="C2969" s="242" t="s">
        <v>239</v>
      </c>
      <c r="D2969" s="244">
        <v>546.88</v>
      </c>
    </row>
    <row r="2970" spans="1:4" x14ac:dyDescent="0.25">
      <c r="A2970" s="243">
        <v>100593</v>
      </c>
      <c r="B2970" s="242" t="s">
        <v>11478</v>
      </c>
      <c r="C2970" s="242" t="s">
        <v>239</v>
      </c>
      <c r="D2970" s="244">
        <v>548.47</v>
      </c>
    </row>
    <row r="2971" spans="1:4" x14ac:dyDescent="0.25">
      <c r="A2971" s="243">
        <v>100594</v>
      </c>
      <c r="B2971" s="242" t="s">
        <v>11479</v>
      </c>
      <c r="C2971" s="242" t="s">
        <v>239</v>
      </c>
      <c r="D2971" s="244">
        <v>607.46</v>
      </c>
    </row>
    <row r="2972" spans="1:4" x14ac:dyDescent="0.25">
      <c r="A2972" s="243">
        <v>100595</v>
      </c>
      <c r="B2972" s="242" t="s">
        <v>11480</v>
      </c>
      <c r="C2972" s="242" t="s">
        <v>239</v>
      </c>
      <c r="D2972" s="244">
        <v>657.48</v>
      </c>
    </row>
    <row r="2973" spans="1:4" x14ac:dyDescent="0.25">
      <c r="A2973" s="243">
        <v>100596</v>
      </c>
      <c r="B2973" s="242" t="s">
        <v>11481</v>
      </c>
      <c r="C2973" s="242" t="s">
        <v>239</v>
      </c>
      <c r="D2973" s="244">
        <v>737.13</v>
      </c>
    </row>
    <row r="2974" spans="1:4" x14ac:dyDescent="0.25">
      <c r="A2974" s="243">
        <v>100597</v>
      </c>
      <c r="B2974" s="242" t="s">
        <v>11482</v>
      </c>
      <c r="C2974" s="242" t="s">
        <v>239</v>
      </c>
      <c r="D2974" s="244">
        <v>757.23</v>
      </c>
    </row>
    <row r="2975" spans="1:4" x14ac:dyDescent="0.25">
      <c r="A2975" s="243">
        <v>100598</v>
      </c>
      <c r="B2975" s="242" t="s">
        <v>11483</v>
      </c>
      <c r="C2975" s="242" t="s">
        <v>239</v>
      </c>
      <c r="D2975" s="244">
        <v>822.91</v>
      </c>
    </row>
    <row r="2976" spans="1:4" x14ac:dyDescent="0.25">
      <c r="A2976" s="243">
        <v>100599</v>
      </c>
      <c r="B2976" s="242" t="s">
        <v>11484</v>
      </c>
      <c r="C2976" s="242" t="s">
        <v>239</v>
      </c>
      <c r="D2976" s="244">
        <v>352.8</v>
      </c>
    </row>
    <row r="2977" spans="1:4" x14ac:dyDescent="0.25">
      <c r="A2977" s="243">
        <v>100600</v>
      </c>
      <c r="B2977" s="242" t="s">
        <v>11485</v>
      </c>
      <c r="C2977" s="242" t="s">
        <v>239</v>
      </c>
      <c r="D2977" s="244">
        <v>419.01</v>
      </c>
    </row>
    <row r="2978" spans="1:4" x14ac:dyDescent="0.25">
      <c r="A2978" s="243">
        <v>100601</v>
      </c>
      <c r="B2978" s="242" t="s">
        <v>11486</v>
      </c>
      <c r="C2978" s="242" t="s">
        <v>239</v>
      </c>
      <c r="D2978" s="244">
        <v>533.51</v>
      </c>
    </row>
    <row r="2979" spans="1:4" x14ac:dyDescent="0.25">
      <c r="A2979" s="243">
        <v>100602</v>
      </c>
      <c r="B2979" s="242" t="s">
        <v>11487</v>
      </c>
      <c r="C2979" s="242" t="s">
        <v>239</v>
      </c>
      <c r="D2979" s="244">
        <v>676.32</v>
      </c>
    </row>
    <row r="2980" spans="1:4" x14ac:dyDescent="0.25">
      <c r="A2980" s="243">
        <v>100603</v>
      </c>
      <c r="B2980" s="242" t="s">
        <v>11488</v>
      </c>
      <c r="C2980" s="242" t="s">
        <v>239</v>
      </c>
      <c r="D2980" s="245">
        <v>1042.72</v>
      </c>
    </row>
    <row r="2981" spans="1:4" x14ac:dyDescent="0.25">
      <c r="A2981" s="243">
        <v>100604</v>
      </c>
      <c r="B2981" s="242" t="s">
        <v>11489</v>
      </c>
      <c r="C2981" s="242" t="s">
        <v>239</v>
      </c>
      <c r="D2981" s="244">
        <v>444.59</v>
      </c>
    </row>
    <row r="2982" spans="1:4" x14ac:dyDescent="0.25">
      <c r="A2982" s="243">
        <v>100605</v>
      </c>
      <c r="B2982" s="242" t="s">
        <v>11490</v>
      </c>
      <c r="C2982" s="242" t="s">
        <v>239</v>
      </c>
      <c r="D2982" s="244">
        <v>707.56</v>
      </c>
    </row>
    <row r="2983" spans="1:4" x14ac:dyDescent="0.25">
      <c r="A2983" s="243">
        <v>100606</v>
      </c>
      <c r="B2983" s="242" t="s">
        <v>11491</v>
      </c>
      <c r="C2983" s="242" t="s">
        <v>239</v>
      </c>
      <c r="D2983" s="245">
        <v>1081.23</v>
      </c>
    </row>
    <row r="2984" spans="1:4" x14ac:dyDescent="0.25">
      <c r="A2984" s="243">
        <v>100607</v>
      </c>
      <c r="B2984" s="242" t="s">
        <v>11492</v>
      </c>
      <c r="C2984" s="242" t="s">
        <v>239</v>
      </c>
      <c r="D2984" s="244">
        <v>456.71</v>
      </c>
    </row>
    <row r="2985" spans="1:4" x14ac:dyDescent="0.25">
      <c r="A2985" s="243">
        <v>100608</v>
      </c>
      <c r="B2985" s="242" t="s">
        <v>11493</v>
      </c>
      <c r="C2985" s="242" t="s">
        <v>239</v>
      </c>
      <c r="D2985" s="244">
        <v>722.97</v>
      </c>
    </row>
    <row r="2986" spans="1:4" x14ac:dyDescent="0.25">
      <c r="A2986" s="243">
        <v>100609</v>
      </c>
      <c r="B2986" s="242" t="s">
        <v>11494</v>
      </c>
      <c r="C2986" s="242" t="s">
        <v>239</v>
      </c>
      <c r="D2986" s="245">
        <v>1101.76</v>
      </c>
    </row>
    <row r="2987" spans="1:4" x14ac:dyDescent="0.25">
      <c r="A2987" s="243">
        <v>100610</v>
      </c>
      <c r="B2987" s="242" t="s">
        <v>11495</v>
      </c>
      <c r="C2987" s="242" t="s">
        <v>239</v>
      </c>
      <c r="D2987" s="244">
        <v>468.81</v>
      </c>
    </row>
    <row r="2988" spans="1:4" x14ac:dyDescent="0.25">
      <c r="A2988" s="243">
        <v>100611</v>
      </c>
      <c r="B2988" s="242" t="s">
        <v>11496</v>
      </c>
      <c r="C2988" s="242" t="s">
        <v>239</v>
      </c>
      <c r="D2988" s="244">
        <v>588.30999999999995</v>
      </c>
    </row>
    <row r="2989" spans="1:4" x14ac:dyDescent="0.25">
      <c r="A2989" s="243">
        <v>100612</v>
      </c>
      <c r="B2989" s="242" t="s">
        <v>11497</v>
      </c>
      <c r="C2989" s="242" t="s">
        <v>239</v>
      </c>
      <c r="D2989" s="244">
        <v>738.08</v>
      </c>
    </row>
    <row r="2990" spans="1:4" x14ac:dyDescent="0.25">
      <c r="A2990" s="243">
        <v>100613</v>
      </c>
      <c r="B2990" s="242" t="s">
        <v>11498</v>
      </c>
      <c r="C2990" s="242" t="s">
        <v>239</v>
      </c>
      <c r="D2990" s="245">
        <v>1121.77</v>
      </c>
    </row>
    <row r="2991" spans="1:4" x14ac:dyDescent="0.25">
      <c r="A2991" s="243">
        <v>100614</v>
      </c>
      <c r="B2991" s="242" t="s">
        <v>11499</v>
      </c>
      <c r="C2991" s="242" t="s">
        <v>239</v>
      </c>
      <c r="D2991" s="244">
        <v>615.22</v>
      </c>
    </row>
    <row r="2992" spans="1:4" x14ac:dyDescent="0.25">
      <c r="A2992" s="243">
        <v>100615</v>
      </c>
      <c r="B2992" s="242" t="s">
        <v>11500</v>
      </c>
      <c r="C2992" s="242" t="s">
        <v>239</v>
      </c>
      <c r="D2992" s="244">
        <v>768.01</v>
      </c>
    </row>
    <row r="2993" spans="1:4" x14ac:dyDescent="0.25">
      <c r="A2993" s="243">
        <v>100616</v>
      </c>
      <c r="B2993" s="242" t="s">
        <v>11501</v>
      </c>
      <c r="C2993" s="242" t="s">
        <v>239</v>
      </c>
      <c r="D2993" s="245">
        <v>1163.74</v>
      </c>
    </row>
    <row r="2994" spans="1:4" x14ac:dyDescent="0.25">
      <c r="A2994" s="243">
        <v>100617</v>
      </c>
      <c r="B2994" s="242" t="s">
        <v>11502</v>
      </c>
      <c r="C2994" s="242" t="s">
        <v>239</v>
      </c>
      <c r="D2994" s="244">
        <v>797.76</v>
      </c>
    </row>
    <row r="2995" spans="1:4" x14ac:dyDescent="0.25">
      <c r="A2995" s="243">
        <v>100618</v>
      </c>
      <c r="B2995" s="242" t="s">
        <v>11503</v>
      </c>
      <c r="C2995" s="242" t="s">
        <v>239</v>
      </c>
      <c r="D2995" s="245">
        <v>1210.56</v>
      </c>
    </row>
    <row r="2996" spans="1:4" x14ac:dyDescent="0.25">
      <c r="A2996" s="243">
        <v>100619</v>
      </c>
      <c r="B2996" s="242" t="s">
        <v>11504</v>
      </c>
      <c r="C2996" s="242" t="s">
        <v>239</v>
      </c>
      <c r="D2996" s="244">
        <v>480.03</v>
      </c>
    </row>
    <row r="2997" spans="1:4" x14ac:dyDescent="0.25">
      <c r="A2997" s="243">
        <v>100620</v>
      </c>
      <c r="B2997" s="242" t="s">
        <v>11505</v>
      </c>
      <c r="C2997" s="242" t="s">
        <v>239</v>
      </c>
      <c r="D2997" s="245">
        <v>2920.03</v>
      </c>
    </row>
    <row r="2998" spans="1:4" x14ac:dyDescent="0.25">
      <c r="A2998" s="243">
        <v>100621</v>
      </c>
      <c r="B2998" s="242" t="s">
        <v>11506</v>
      </c>
      <c r="C2998" s="242" t="s">
        <v>239</v>
      </c>
      <c r="D2998" s="245">
        <v>3358.22</v>
      </c>
    </row>
    <row r="2999" spans="1:4" x14ac:dyDescent="0.25">
      <c r="A2999" s="243">
        <v>100622</v>
      </c>
      <c r="B2999" s="242" t="s">
        <v>11507</v>
      </c>
      <c r="C2999" s="242" t="s">
        <v>239</v>
      </c>
      <c r="D2999" s="245">
        <v>2365.83</v>
      </c>
    </row>
    <row r="3000" spans="1:4" x14ac:dyDescent="0.25">
      <c r="A3000" s="243">
        <v>100623</v>
      </c>
      <c r="B3000" s="242" t="s">
        <v>11508</v>
      </c>
      <c r="C3000" s="242" t="s">
        <v>239</v>
      </c>
      <c r="D3000" s="245">
        <v>2523.35</v>
      </c>
    </row>
    <row r="3001" spans="1:4" x14ac:dyDescent="0.25">
      <c r="A3001" s="243">
        <v>97600</v>
      </c>
      <c r="B3001" s="242" t="s">
        <v>11509</v>
      </c>
      <c r="C3001" s="242" t="s">
        <v>239</v>
      </c>
      <c r="D3001" s="244">
        <v>274.36</v>
      </c>
    </row>
    <row r="3002" spans="1:4" x14ac:dyDescent="0.25">
      <c r="A3002" s="243">
        <v>97601</v>
      </c>
      <c r="B3002" s="242" t="s">
        <v>11510</v>
      </c>
      <c r="C3002" s="242" t="s">
        <v>239</v>
      </c>
      <c r="D3002" s="244">
        <v>285.97000000000003</v>
      </c>
    </row>
    <row r="3003" spans="1:4" x14ac:dyDescent="0.25">
      <c r="A3003" s="243">
        <v>97605</v>
      </c>
      <c r="B3003" s="242" t="s">
        <v>11511</v>
      </c>
      <c r="C3003" s="242" t="s">
        <v>239</v>
      </c>
      <c r="D3003" s="244">
        <v>70.89</v>
      </c>
    </row>
    <row r="3004" spans="1:4" x14ac:dyDescent="0.25">
      <c r="A3004" s="243">
        <v>97606</v>
      </c>
      <c r="B3004" s="242" t="s">
        <v>11512</v>
      </c>
      <c r="C3004" s="242" t="s">
        <v>239</v>
      </c>
      <c r="D3004" s="244">
        <v>74.040000000000006</v>
      </c>
    </row>
    <row r="3005" spans="1:4" x14ac:dyDescent="0.25">
      <c r="A3005" s="243">
        <v>97607</v>
      </c>
      <c r="B3005" s="242" t="s">
        <v>11513</v>
      </c>
      <c r="C3005" s="242" t="s">
        <v>239</v>
      </c>
      <c r="D3005" s="244">
        <v>85.48</v>
      </c>
    </row>
    <row r="3006" spans="1:4" x14ac:dyDescent="0.25">
      <c r="A3006" s="243">
        <v>97608</v>
      </c>
      <c r="B3006" s="242" t="s">
        <v>11514</v>
      </c>
      <c r="C3006" s="242" t="s">
        <v>239</v>
      </c>
      <c r="D3006" s="244">
        <v>88.63</v>
      </c>
    </row>
    <row r="3007" spans="1:4" x14ac:dyDescent="0.25">
      <c r="A3007" s="243">
        <v>102102</v>
      </c>
      <c r="B3007" s="242" t="s">
        <v>11515</v>
      </c>
      <c r="C3007" s="242" t="s">
        <v>239</v>
      </c>
      <c r="D3007" s="245">
        <v>6503.68</v>
      </c>
    </row>
    <row r="3008" spans="1:4" x14ac:dyDescent="0.25">
      <c r="A3008" s="243">
        <v>102103</v>
      </c>
      <c r="B3008" s="242" t="s">
        <v>11516</v>
      </c>
      <c r="C3008" s="242" t="s">
        <v>239</v>
      </c>
      <c r="D3008" s="245">
        <v>7236.69</v>
      </c>
    </row>
    <row r="3009" spans="1:4" x14ac:dyDescent="0.25">
      <c r="A3009" s="243">
        <v>102104</v>
      </c>
      <c r="B3009" s="242" t="s">
        <v>11517</v>
      </c>
      <c r="C3009" s="242" t="s">
        <v>239</v>
      </c>
      <c r="D3009" s="245">
        <v>9279.84</v>
      </c>
    </row>
    <row r="3010" spans="1:4" x14ac:dyDescent="0.25">
      <c r="A3010" s="243">
        <v>102105</v>
      </c>
      <c r="B3010" s="242" t="s">
        <v>11518</v>
      </c>
      <c r="C3010" s="242" t="s">
        <v>239</v>
      </c>
      <c r="D3010" s="245">
        <v>11402.71</v>
      </c>
    </row>
    <row r="3011" spans="1:4" x14ac:dyDescent="0.25">
      <c r="A3011" s="243">
        <v>102106</v>
      </c>
      <c r="B3011" s="242" t="s">
        <v>11519</v>
      </c>
      <c r="C3011" s="242" t="s">
        <v>239</v>
      </c>
      <c r="D3011" s="245">
        <v>14299.36</v>
      </c>
    </row>
    <row r="3012" spans="1:4" x14ac:dyDescent="0.25">
      <c r="A3012" s="243">
        <v>102107</v>
      </c>
      <c r="B3012" s="242" t="s">
        <v>11520</v>
      </c>
      <c r="C3012" s="242" t="s">
        <v>239</v>
      </c>
      <c r="D3012" s="245">
        <v>19948.27</v>
      </c>
    </row>
    <row r="3013" spans="1:4" x14ac:dyDescent="0.25">
      <c r="A3013" s="243">
        <v>102108</v>
      </c>
      <c r="B3013" s="242" t="s">
        <v>11521</v>
      </c>
      <c r="C3013" s="242" t="s">
        <v>239</v>
      </c>
      <c r="D3013" s="245">
        <v>23227.91</v>
      </c>
    </row>
    <row r="3014" spans="1:4" x14ac:dyDescent="0.25">
      <c r="A3014" s="243">
        <v>102109</v>
      </c>
      <c r="B3014" s="242" t="s">
        <v>11522</v>
      </c>
      <c r="C3014" s="242" t="s">
        <v>239</v>
      </c>
      <c r="D3014" s="244">
        <v>47.16</v>
      </c>
    </row>
    <row r="3015" spans="1:4" x14ac:dyDescent="0.25">
      <c r="A3015" s="243">
        <v>102110</v>
      </c>
      <c r="B3015" s="242" t="s">
        <v>11523</v>
      </c>
      <c r="C3015" s="242" t="s">
        <v>239</v>
      </c>
      <c r="D3015" s="244">
        <v>157.5</v>
      </c>
    </row>
    <row r="3016" spans="1:4" x14ac:dyDescent="0.25">
      <c r="A3016" s="243">
        <v>93128</v>
      </c>
      <c r="B3016" s="242" t="s">
        <v>1969</v>
      </c>
      <c r="C3016" s="242" t="s">
        <v>239</v>
      </c>
      <c r="D3016" s="244">
        <v>106.16</v>
      </c>
    </row>
    <row r="3017" spans="1:4" x14ac:dyDescent="0.25">
      <c r="A3017" s="243">
        <v>93137</v>
      </c>
      <c r="B3017" s="242" t="s">
        <v>1970</v>
      </c>
      <c r="C3017" s="242" t="s">
        <v>239</v>
      </c>
      <c r="D3017" s="244">
        <v>127.68</v>
      </c>
    </row>
    <row r="3018" spans="1:4" x14ac:dyDescent="0.25">
      <c r="A3018" s="243">
        <v>93138</v>
      </c>
      <c r="B3018" s="242" t="s">
        <v>1971</v>
      </c>
      <c r="C3018" s="242" t="s">
        <v>239</v>
      </c>
      <c r="D3018" s="244">
        <v>121.33</v>
      </c>
    </row>
    <row r="3019" spans="1:4" x14ac:dyDescent="0.25">
      <c r="A3019" s="243">
        <v>93139</v>
      </c>
      <c r="B3019" s="242" t="s">
        <v>1972</v>
      </c>
      <c r="C3019" s="242" t="s">
        <v>239</v>
      </c>
      <c r="D3019" s="244">
        <v>157.99</v>
      </c>
    </row>
    <row r="3020" spans="1:4" x14ac:dyDescent="0.25">
      <c r="A3020" s="243">
        <v>93140</v>
      </c>
      <c r="B3020" s="242" t="s">
        <v>1973</v>
      </c>
      <c r="C3020" s="242" t="s">
        <v>239</v>
      </c>
      <c r="D3020" s="244">
        <v>148.25</v>
      </c>
    </row>
    <row r="3021" spans="1:4" x14ac:dyDescent="0.25">
      <c r="A3021" s="243">
        <v>93141</v>
      </c>
      <c r="B3021" s="242" t="s">
        <v>1974</v>
      </c>
      <c r="C3021" s="242" t="s">
        <v>239</v>
      </c>
      <c r="D3021" s="244">
        <v>136.46</v>
      </c>
    </row>
    <row r="3022" spans="1:4" x14ac:dyDescent="0.25">
      <c r="A3022" s="243">
        <v>93142</v>
      </c>
      <c r="B3022" s="242" t="s">
        <v>1975</v>
      </c>
      <c r="C3022" s="242" t="s">
        <v>239</v>
      </c>
      <c r="D3022" s="244">
        <v>150.49</v>
      </c>
    </row>
    <row r="3023" spans="1:4" x14ac:dyDescent="0.25">
      <c r="A3023" s="243">
        <v>93143</v>
      </c>
      <c r="B3023" s="242" t="s">
        <v>1976</v>
      </c>
      <c r="C3023" s="242" t="s">
        <v>239</v>
      </c>
      <c r="D3023" s="244">
        <v>138.15</v>
      </c>
    </row>
    <row r="3024" spans="1:4" x14ac:dyDescent="0.25">
      <c r="A3024" s="243">
        <v>93144</v>
      </c>
      <c r="B3024" s="242" t="s">
        <v>1977</v>
      </c>
      <c r="C3024" s="242" t="s">
        <v>239</v>
      </c>
      <c r="D3024" s="244">
        <v>197.29</v>
      </c>
    </row>
    <row r="3025" spans="1:4" x14ac:dyDescent="0.25">
      <c r="A3025" s="243">
        <v>93145</v>
      </c>
      <c r="B3025" s="242" t="s">
        <v>1978</v>
      </c>
      <c r="C3025" s="242" t="s">
        <v>239</v>
      </c>
      <c r="D3025" s="244">
        <v>168.81</v>
      </c>
    </row>
    <row r="3026" spans="1:4" x14ac:dyDescent="0.25">
      <c r="A3026" s="243">
        <v>93146</v>
      </c>
      <c r="B3026" s="242" t="s">
        <v>1979</v>
      </c>
      <c r="C3026" s="242" t="s">
        <v>239</v>
      </c>
      <c r="D3026" s="244">
        <v>183.99</v>
      </c>
    </row>
    <row r="3027" spans="1:4" x14ac:dyDescent="0.25">
      <c r="A3027" s="243">
        <v>93147</v>
      </c>
      <c r="B3027" s="242" t="s">
        <v>1980</v>
      </c>
      <c r="C3027" s="242" t="s">
        <v>239</v>
      </c>
      <c r="D3027" s="244">
        <v>210.95</v>
      </c>
    </row>
    <row r="3028" spans="1:4" x14ac:dyDescent="0.25">
      <c r="A3028" s="243">
        <v>96971</v>
      </c>
      <c r="B3028" s="242" t="s">
        <v>1981</v>
      </c>
      <c r="C3028" s="242" t="s">
        <v>187</v>
      </c>
      <c r="D3028" s="244">
        <v>25.99</v>
      </c>
    </row>
    <row r="3029" spans="1:4" x14ac:dyDescent="0.25">
      <c r="A3029" s="243">
        <v>96972</v>
      </c>
      <c r="B3029" s="242" t="s">
        <v>1982</v>
      </c>
      <c r="C3029" s="242" t="s">
        <v>187</v>
      </c>
      <c r="D3029" s="244">
        <v>35.69</v>
      </c>
    </row>
    <row r="3030" spans="1:4" x14ac:dyDescent="0.25">
      <c r="A3030" s="243">
        <v>96973</v>
      </c>
      <c r="B3030" s="242" t="s">
        <v>1983</v>
      </c>
      <c r="C3030" s="242" t="s">
        <v>187</v>
      </c>
      <c r="D3030" s="244">
        <v>45.24</v>
      </c>
    </row>
    <row r="3031" spans="1:4" x14ac:dyDescent="0.25">
      <c r="A3031" s="243">
        <v>96974</v>
      </c>
      <c r="B3031" s="242" t="s">
        <v>1984</v>
      </c>
      <c r="C3031" s="242" t="s">
        <v>187</v>
      </c>
      <c r="D3031" s="244">
        <v>58.03</v>
      </c>
    </row>
    <row r="3032" spans="1:4" x14ac:dyDescent="0.25">
      <c r="A3032" s="243">
        <v>96975</v>
      </c>
      <c r="B3032" s="242" t="s">
        <v>1985</v>
      </c>
      <c r="C3032" s="242" t="s">
        <v>187</v>
      </c>
      <c r="D3032" s="244">
        <v>75.400000000000006</v>
      </c>
    </row>
    <row r="3033" spans="1:4" x14ac:dyDescent="0.25">
      <c r="A3033" s="243">
        <v>96976</v>
      </c>
      <c r="B3033" s="242" t="s">
        <v>1986</v>
      </c>
      <c r="C3033" s="242" t="s">
        <v>187</v>
      </c>
      <c r="D3033" s="244">
        <v>98.76</v>
      </c>
    </row>
    <row r="3034" spans="1:4" x14ac:dyDescent="0.25">
      <c r="A3034" s="243">
        <v>96977</v>
      </c>
      <c r="B3034" s="242" t="s">
        <v>1987</v>
      </c>
      <c r="C3034" s="242" t="s">
        <v>187</v>
      </c>
      <c r="D3034" s="244">
        <v>39.97</v>
      </c>
    </row>
    <row r="3035" spans="1:4" x14ac:dyDescent="0.25">
      <c r="A3035" s="243">
        <v>96978</v>
      </c>
      <c r="B3035" s="242" t="s">
        <v>1988</v>
      </c>
      <c r="C3035" s="242" t="s">
        <v>187</v>
      </c>
      <c r="D3035" s="244">
        <v>56.1</v>
      </c>
    </row>
    <row r="3036" spans="1:4" x14ac:dyDescent="0.25">
      <c r="A3036" s="243">
        <v>96979</v>
      </c>
      <c r="B3036" s="242" t="s">
        <v>1989</v>
      </c>
      <c r="C3036" s="242" t="s">
        <v>187</v>
      </c>
      <c r="D3036" s="244">
        <v>78.69</v>
      </c>
    </row>
    <row r="3037" spans="1:4" x14ac:dyDescent="0.25">
      <c r="A3037" s="243">
        <v>96984</v>
      </c>
      <c r="B3037" s="242" t="s">
        <v>1990</v>
      </c>
      <c r="C3037" s="242" t="s">
        <v>239</v>
      </c>
      <c r="D3037" s="244">
        <v>39.76</v>
      </c>
    </row>
    <row r="3038" spans="1:4" x14ac:dyDescent="0.25">
      <c r="A3038" s="243">
        <v>96985</v>
      </c>
      <c r="B3038" s="242" t="s">
        <v>1991</v>
      </c>
      <c r="C3038" s="242" t="s">
        <v>239</v>
      </c>
      <c r="D3038" s="244">
        <v>49.88</v>
      </c>
    </row>
    <row r="3039" spans="1:4" x14ac:dyDescent="0.25">
      <c r="A3039" s="243">
        <v>96986</v>
      </c>
      <c r="B3039" s="242" t="s">
        <v>1992</v>
      </c>
      <c r="C3039" s="242" t="s">
        <v>239</v>
      </c>
      <c r="D3039" s="244">
        <v>74.47</v>
      </c>
    </row>
    <row r="3040" spans="1:4" x14ac:dyDescent="0.25">
      <c r="A3040" s="243">
        <v>96987</v>
      </c>
      <c r="B3040" s="242" t="s">
        <v>1993</v>
      </c>
      <c r="C3040" s="242" t="s">
        <v>239</v>
      </c>
      <c r="D3040" s="244">
        <v>116.79</v>
      </c>
    </row>
    <row r="3041" spans="1:4" x14ac:dyDescent="0.25">
      <c r="A3041" s="243">
        <v>96988</v>
      </c>
      <c r="B3041" s="242" t="s">
        <v>1994</v>
      </c>
      <c r="C3041" s="242" t="s">
        <v>239</v>
      </c>
      <c r="D3041" s="244">
        <v>188.92</v>
      </c>
    </row>
    <row r="3042" spans="1:4" x14ac:dyDescent="0.25">
      <c r="A3042" s="243">
        <v>96989</v>
      </c>
      <c r="B3042" s="242" t="s">
        <v>1995</v>
      </c>
      <c r="C3042" s="242" t="s">
        <v>239</v>
      </c>
      <c r="D3042" s="244">
        <v>124.06</v>
      </c>
    </row>
    <row r="3043" spans="1:4" x14ac:dyDescent="0.25">
      <c r="A3043" s="243">
        <v>98463</v>
      </c>
      <c r="B3043" s="242" t="s">
        <v>1996</v>
      </c>
      <c r="C3043" s="242" t="s">
        <v>239</v>
      </c>
      <c r="D3043" s="244">
        <v>20.85</v>
      </c>
    </row>
    <row r="3044" spans="1:4" x14ac:dyDescent="0.25">
      <c r="A3044" s="243">
        <v>96765</v>
      </c>
      <c r="B3044" s="242" t="s">
        <v>11524</v>
      </c>
      <c r="C3044" s="242" t="s">
        <v>239</v>
      </c>
      <c r="D3044" s="245">
        <v>1192.77</v>
      </c>
    </row>
    <row r="3045" spans="1:4" x14ac:dyDescent="0.25">
      <c r="A3045" s="243">
        <v>101905</v>
      </c>
      <c r="B3045" s="242" t="s">
        <v>11525</v>
      </c>
      <c r="C3045" s="242" t="s">
        <v>239</v>
      </c>
      <c r="D3045" s="244">
        <v>159.91</v>
      </c>
    </row>
    <row r="3046" spans="1:4" x14ac:dyDescent="0.25">
      <c r="A3046" s="243">
        <v>101906</v>
      </c>
      <c r="B3046" s="242" t="s">
        <v>11526</v>
      </c>
      <c r="C3046" s="242" t="s">
        <v>239</v>
      </c>
      <c r="D3046" s="244">
        <v>473.79</v>
      </c>
    </row>
    <row r="3047" spans="1:4" x14ac:dyDescent="0.25">
      <c r="A3047" s="243">
        <v>101907</v>
      </c>
      <c r="B3047" s="242" t="s">
        <v>11527</v>
      </c>
      <c r="C3047" s="242" t="s">
        <v>239</v>
      </c>
      <c r="D3047" s="244">
        <v>512.03</v>
      </c>
    </row>
    <row r="3048" spans="1:4" x14ac:dyDescent="0.25">
      <c r="A3048" s="243">
        <v>101908</v>
      </c>
      <c r="B3048" s="242" t="s">
        <v>11528</v>
      </c>
      <c r="C3048" s="242" t="s">
        <v>239</v>
      </c>
      <c r="D3048" s="244">
        <v>155.13</v>
      </c>
    </row>
    <row r="3049" spans="1:4" x14ac:dyDescent="0.25">
      <c r="A3049" s="243">
        <v>101909</v>
      </c>
      <c r="B3049" s="242" t="s">
        <v>11529</v>
      </c>
      <c r="C3049" s="242" t="s">
        <v>239</v>
      </c>
      <c r="D3049" s="244">
        <v>180.63</v>
      </c>
    </row>
    <row r="3050" spans="1:4" x14ac:dyDescent="0.25">
      <c r="A3050" s="243">
        <v>101910</v>
      </c>
      <c r="B3050" s="242" t="s">
        <v>11530</v>
      </c>
      <c r="C3050" s="242" t="s">
        <v>239</v>
      </c>
      <c r="D3050" s="244">
        <v>212.49</v>
      </c>
    </row>
    <row r="3051" spans="1:4" x14ac:dyDescent="0.25">
      <c r="A3051" s="243">
        <v>101911</v>
      </c>
      <c r="B3051" s="242" t="s">
        <v>11531</v>
      </c>
      <c r="C3051" s="242" t="s">
        <v>239</v>
      </c>
      <c r="D3051" s="244">
        <v>244.36</v>
      </c>
    </row>
    <row r="3052" spans="1:4" x14ac:dyDescent="0.25">
      <c r="A3052" s="243">
        <v>101912</v>
      </c>
      <c r="B3052" s="242" t="s">
        <v>11532</v>
      </c>
      <c r="C3052" s="242" t="s">
        <v>239</v>
      </c>
      <c r="D3052" s="245">
        <v>1173.9100000000001</v>
      </c>
    </row>
    <row r="3053" spans="1:4" x14ac:dyDescent="0.25">
      <c r="A3053" s="243">
        <v>101913</v>
      </c>
      <c r="B3053" s="242" t="s">
        <v>11533</v>
      </c>
      <c r="C3053" s="242" t="s">
        <v>239</v>
      </c>
      <c r="D3053" s="244">
        <v>362.19</v>
      </c>
    </row>
    <row r="3054" spans="1:4" x14ac:dyDescent="0.25">
      <c r="A3054" s="243">
        <v>101914</v>
      </c>
      <c r="B3054" s="242" t="s">
        <v>11534</v>
      </c>
      <c r="C3054" s="242" t="s">
        <v>239</v>
      </c>
      <c r="D3054" s="244">
        <v>293.61</v>
      </c>
    </row>
    <row r="3055" spans="1:4" x14ac:dyDescent="0.25">
      <c r="A3055" s="243">
        <v>101915</v>
      </c>
      <c r="B3055" s="242" t="s">
        <v>11535</v>
      </c>
      <c r="C3055" s="242" t="s">
        <v>239</v>
      </c>
      <c r="D3055" s="244">
        <v>333.9</v>
      </c>
    </row>
    <row r="3056" spans="1:4" x14ac:dyDescent="0.25">
      <c r="A3056" s="243">
        <v>101916</v>
      </c>
      <c r="B3056" s="242" t="s">
        <v>11536</v>
      </c>
      <c r="C3056" s="242" t="s">
        <v>239</v>
      </c>
      <c r="D3056" s="245">
        <v>2434.29</v>
      </c>
    </row>
    <row r="3057" spans="1:4" x14ac:dyDescent="0.25">
      <c r="A3057" s="243">
        <v>101917</v>
      </c>
      <c r="B3057" s="242" t="s">
        <v>11537</v>
      </c>
      <c r="C3057" s="242" t="s">
        <v>239</v>
      </c>
      <c r="D3057" s="244">
        <v>115.52</v>
      </c>
    </row>
    <row r="3058" spans="1:4" x14ac:dyDescent="0.25">
      <c r="A3058" s="243">
        <v>98261</v>
      </c>
      <c r="B3058" s="242" t="s">
        <v>11538</v>
      </c>
      <c r="C3058" s="242" t="s">
        <v>187</v>
      </c>
      <c r="D3058" s="244">
        <v>2.89</v>
      </c>
    </row>
    <row r="3059" spans="1:4" x14ac:dyDescent="0.25">
      <c r="A3059" s="243">
        <v>98262</v>
      </c>
      <c r="B3059" s="242" t="s">
        <v>11539</v>
      </c>
      <c r="C3059" s="242" t="s">
        <v>187</v>
      </c>
      <c r="D3059" s="244">
        <v>3.66</v>
      </c>
    </row>
    <row r="3060" spans="1:4" x14ac:dyDescent="0.25">
      <c r="A3060" s="243">
        <v>98263</v>
      </c>
      <c r="B3060" s="242" t="s">
        <v>11540</v>
      </c>
      <c r="C3060" s="242" t="s">
        <v>187</v>
      </c>
      <c r="D3060" s="244">
        <v>4.62</v>
      </c>
    </row>
    <row r="3061" spans="1:4" x14ac:dyDescent="0.25">
      <c r="A3061" s="243">
        <v>98264</v>
      </c>
      <c r="B3061" s="242" t="s">
        <v>11541</v>
      </c>
      <c r="C3061" s="242" t="s">
        <v>187</v>
      </c>
      <c r="D3061" s="244">
        <v>5.38</v>
      </c>
    </row>
    <row r="3062" spans="1:4" x14ac:dyDescent="0.25">
      <c r="A3062" s="243">
        <v>98265</v>
      </c>
      <c r="B3062" s="242" t="s">
        <v>11542</v>
      </c>
      <c r="C3062" s="242" t="s">
        <v>187</v>
      </c>
      <c r="D3062" s="244">
        <v>6.52</v>
      </c>
    </row>
    <row r="3063" spans="1:4" x14ac:dyDescent="0.25">
      <c r="A3063" s="243">
        <v>98266</v>
      </c>
      <c r="B3063" s="242" t="s">
        <v>11543</v>
      </c>
      <c r="C3063" s="242" t="s">
        <v>187</v>
      </c>
      <c r="D3063" s="244">
        <v>7.19</v>
      </c>
    </row>
    <row r="3064" spans="1:4" x14ac:dyDescent="0.25">
      <c r="A3064" s="243">
        <v>98267</v>
      </c>
      <c r="B3064" s="242" t="s">
        <v>11544</v>
      </c>
      <c r="C3064" s="242" t="s">
        <v>187</v>
      </c>
      <c r="D3064" s="244">
        <v>12.57</v>
      </c>
    </row>
    <row r="3065" spans="1:4" x14ac:dyDescent="0.25">
      <c r="A3065" s="243">
        <v>98268</v>
      </c>
      <c r="B3065" s="242" t="s">
        <v>11545</v>
      </c>
      <c r="C3065" s="242" t="s">
        <v>187</v>
      </c>
      <c r="D3065" s="244">
        <v>21.99</v>
      </c>
    </row>
    <row r="3066" spans="1:4" x14ac:dyDescent="0.25">
      <c r="A3066" s="243">
        <v>98269</v>
      </c>
      <c r="B3066" s="242" t="s">
        <v>11546</v>
      </c>
      <c r="C3066" s="242" t="s">
        <v>187</v>
      </c>
      <c r="D3066" s="244">
        <v>29.06</v>
      </c>
    </row>
    <row r="3067" spans="1:4" x14ac:dyDescent="0.25">
      <c r="A3067" s="243">
        <v>98270</v>
      </c>
      <c r="B3067" s="242" t="s">
        <v>11547</v>
      </c>
      <c r="C3067" s="242" t="s">
        <v>187</v>
      </c>
      <c r="D3067" s="244">
        <v>49.14</v>
      </c>
    </row>
    <row r="3068" spans="1:4" x14ac:dyDescent="0.25">
      <c r="A3068" s="243">
        <v>98271</v>
      </c>
      <c r="B3068" s="242" t="s">
        <v>11548</v>
      </c>
      <c r="C3068" s="242" t="s">
        <v>187</v>
      </c>
      <c r="D3068" s="244">
        <v>78.08</v>
      </c>
    </row>
    <row r="3069" spans="1:4" x14ac:dyDescent="0.25">
      <c r="A3069" s="243">
        <v>98272</v>
      </c>
      <c r="B3069" s="242" t="s">
        <v>11549</v>
      </c>
      <c r="C3069" s="242" t="s">
        <v>187</v>
      </c>
      <c r="D3069" s="244">
        <v>187.44</v>
      </c>
    </row>
    <row r="3070" spans="1:4" x14ac:dyDescent="0.25">
      <c r="A3070" s="243">
        <v>98273</v>
      </c>
      <c r="B3070" s="242" t="s">
        <v>11550</v>
      </c>
      <c r="C3070" s="242" t="s">
        <v>187</v>
      </c>
      <c r="D3070" s="244">
        <v>3.43</v>
      </c>
    </row>
    <row r="3071" spans="1:4" x14ac:dyDescent="0.25">
      <c r="A3071" s="243">
        <v>98274</v>
      </c>
      <c r="B3071" s="242" t="s">
        <v>11551</v>
      </c>
      <c r="C3071" s="242" t="s">
        <v>187</v>
      </c>
      <c r="D3071" s="244">
        <v>4.58</v>
      </c>
    </row>
    <row r="3072" spans="1:4" x14ac:dyDescent="0.25">
      <c r="A3072" s="243">
        <v>98275</v>
      </c>
      <c r="B3072" s="242" t="s">
        <v>11552</v>
      </c>
      <c r="C3072" s="242" t="s">
        <v>187</v>
      </c>
      <c r="D3072" s="244">
        <v>5.24</v>
      </c>
    </row>
    <row r="3073" spans="1:4" x14ac:dyDescent="0.25">
      <c r="A3073" s="243">
        <v>98276</v>
      </c>
      <c r="B3073" s="242" t="s">
        <v>11553</v>
      </c>
      <c r="C3073" s="242" t="s">
        <v>187</v>
      </c>
      <c r="D3073" s="244">
        <v>10.62</v>
      </c>
    </row>
    <row r="3074" spans="1:4" x14ac:dyDescent="0.25">
      <c r="A3074" s="243">
        <v>98277</v>
      </c>
      <c r="B3074" s="242" t="s">
        <v>11554</v>
      </c>
      <c r="C3074" s="242" t="s">
        <v>187</v>
      </c>
      <c r="D3074" s="244">
        <v>20.05</v>
      </c>
    </row>
    <row r="3075" spans="1:4" x14ac:dyDescent="0.25">
      <c r="A3075" s="243">
        <v>98278</v>
      </c>
      <c r="B3075" s="242" t="s">
        <v>11555</v>
      </c>
      <c r="C3075" s="242" t="s">
        <v>187</v>
      </c>
      <c r="D3075" s="244">
        <v>27.11</v>
      </c>
    </row>
    <row r="3076" spans="1:4" x14ac:dyDescent="0.25">
      <c r="A3076" s="243">
        <v>98279</v>
      </c>
      <c r="B3076" s="242" t="s">
        <v>11556</v>
      </c>
      <c r="C3076" s="242" t="s">
        <v>187</v>
      </c>
      <c r="D3076" s="244">
        <v>47.19</v>
      </c>
    </row>
    <row r="3077" spans="1:4" x14ac:dyDescent="0.25">
      <c r="A3077" s="243">
        <v>98280</v>
      </c>
      <c r="B3077" s="242" t="s">
        <v>11557</v>
      </c>
      <c r="C3077" s="242" t="s">
        <v>187</v>
      </c>
      <c r="D3077" s="244">
        <v>5.4</v>
      </c>
    </row>
    <row r="3078" spans="1:4" x14ac:dyDescent="0.25">
      <c r="A3078" s="243">
        <v>98281</v>
      </c>
      <c r="B3078" s="242" t="s">
        <v>11558</v>
      </c>
      <c r="C3078" s="242" t="s">
        <v>187</v>
      </c>
      <c r="D3078" s="244">
        <v>6.17</v>
      </c>
    </row>
    <row r="3079" spans="1:4" x14ac:dyDescent="0.25">
      <c r="A3079" s="243">
        <v>98282</v>
      </c>
      <c r="B3079" s="242" t="s">
        <v>11559</v>
      </c>
      <c r="C3079" s="242" t="s">
        <v>187</v>
      </c>
      <c r="D3079" s="244">
        <v>7.12</v>
      </c>
    </row>
    <row r="3080" spans="1:4" x14ac:dyDescent="0.25">
      <c r="A3080" s="243">
        <v>98283</v>
      </c>
      <c r="B3080" s="242" t="s">
        <v>11560</v>
      </c>
      <c r="C3080" s="242" t="s">
        <v>187</v>
      </c>
      <c r="D3080" s="244">
        <v>7.88</v>
      </c>
    </row>
    <row r="3081" spans="1:4" x14ac:dyDescent="0.25">
      <c r="A3081" s="243">
        <v>98284</v>
      </c>
      <c r="B3081" s="242" t="s">
        <v>11561</v>
      </c>
      <c r="C3081" s="242" t="s">
        <v>187</v>
      </c>
      <c r="D3081" s="244">
        <v>9.02</v>
      </c>
    </row>
    <row r="3082" spans="1:4" x14ac:dyDescent="0.25">
      <c r="A3082" s="243">
        <v>98285</v>
      </c>
      <c r="B3082" s="242" t="s">
        <v>11562</v>
      </c>
      <c r="C3082" s="242" t="s">
        <v>187</v>
      </c>
      <c r="D3082" s="244">
        <v>9.69</v>
      </c>
    </row>
    <row r="3083" spans="1:4" x14ac:dyDescent="0.25">
      <c r="A3083" s="243">
        <v>98286</v>
      </c>
      <c r="B3083" s="242" t="s">
        <v>11563</v>
      </c>
      <c r="C3083" s="242" t="s">
        <v>187</v>
      </c>
      <c r="D3083" s="244">
        <v>15.08</v>
      </c>
    </row>
    <row r="3084" spans="1:4" x14ac:dyDescent="0.25">
      <c r="A3084" s="243">
        <v>98287</v>
      </c>
      <c r="B3084" s="242" t="s">
        <v>11564</v>
      </c>
      <c r="C3084" s="242" t="s">
        <v>187</v>
      </c>
      <c r="D3084" s="244">
        <v>1.39</v>
      </c>
    </row>
    <row r="3085" spans="1:4" x14ac:dyDescent="0.25">
      <c r="A3085" s="243">
        <v>98288</v>
      </c>
      <c r="B3085" s="242" t="s">
        <v>11565</v>
      </c>
      <c r="C3085" s="242" t="s">
        <v>187</v>
      </c>
      <c r="D3085" s="244">
        <v>2.16</v>
      </c>
    </row>
    <row r="3086" spans="1:4" x14ac:dyDescent="0.25">
      <c r="A3086" s="243">
        <v>98289</v>
      </c>
      <c r="B3086" s="242" t="s">
        <v>11566</v>
      </c>
      <c r="C3086" s="242" t="s">
        <v>187</v>
      </c>
      <c r="D3086" s="244">
        <v>3.12</v>
      </c>
    </row>
    <row r="3087" spans="1:4" x14ac:dyDescent="0.25">
      <c r="A3087" s="243">
        <v>98290</v>
      </c>
      <c r="B3087" s="242" t="s">
        <v>11567</v>
      </c>
      <c r="C3087" s="242" t="s">
        <v>187</v>
      </c>
      <c r="D3087" s="244">
        <v>3.87</v>
      </c>
    </row>
    <row r="3088" spans="1:4" x14ac:dyDescent="0.25">
      <c r="A3088" s="243">
        <v>98291</v>
      </c>
      <c r="B3088" s="242" t="s">
        <v>11568</v>
      </c>
      <c r="C3088" s="242" t="s">
        <v>187</v>
      </c>
      <c r="D3088" s="244">
        <v>5.0199999999999996</v>
      </c>
    </row>
    <row r="3089" spans="1:4" x14ac:dyDescent="0.25">
      <c r="A3089" s="243">
        <v>98292</v>
      </c>
      <c r="B3089" s="242" t="s">
        <v>11569</v>
      </c>
      <c r="C3089" s="242" t="s">
        <v>187</v>
      </c>
      <c r="D3089" s="244">
        <v>5.69</v>
      </c>
    </row>
    <row r="3090" spans="1:4" x14ac:dyDescent="0.25">
      <c r="A3090" s="243">
        <v>98293</v>
      </c>
      <c r="B3090" s="242" t="s">
        <v>11570</v>
      </c>
      <c r="C3090" s="242" t="s">
        <v>187</v>
      </c>
      <c r="D3090" s="244">
        <v>11.07</v>
      </c>
    </row>
    <row r="3091" spans="1:4" x14ac:dyDescent="0.25">
      <c r="A3091" s="243">
        <v>98400</v>
      </c>
      <c r="B3091" s="242" t="s">
        <v>11571</v>
      </c>
      <c r="C3091" s="242" t="s">
        <v>187</v>
      </c>
      <c r="D3091" s="244">
        <v>15.45</v>
      </c>
    </row>
    <row r="3092" spans="1:4" x14ac:dyDescent="0.25">
      <c r="A3092" s="243">
        <v>98401</v>
      </c>
      <c r="B3092" s="242" t="s">
        <v>11572</v>
      </c>
      <c r="C3092" s="242" t="s">
        <v>187</v>
      </c>
      <c r="D3092" s="244">
        <v>25.08</v>
      </c>
    </row>
    <row r="3093" spans="1:4" x14ac:dyDescent="0.25">
      <c r="A3093" s="243">
        <v>98402</v>
      </c>
      <c r="B3093" s="242" t="s">
        <v>11573</v>
      </c>
      <c r="C3093" s="242" t="s">
        <v>187</v>
      </c>
      <c r="D3093" s="244">
        <v>33.18</v>
      </c>
    </row>
    <row r="3094" spans="1:4" x14ac:dyDescent="0.25">
      <c r="A3094" s="243">
        <v>100556</v>
      </c>
      <c r="B3094" s="242" t="s">
        <v>11574</v>
      </c>
      <c r="C3094" s="242" t="s">
        <v>239</v>
      </c>
      <c r="D3094" s="244">
        <v>33.64</v>
      </c>
    </row>
    <row r="3095" spans="1:4" x14ac:dyDescent="0.25">
      <c r="A3095" s="243">
        <v>100557</v>
      </c>
      <c r="B3095" s="242" t="s">
        <v>11575</v>
      </c>
      <c r="C3095" s="242" t="s">
        <v>239</v>
      </c>
      <c r="D3095" s="244">
        <v>453.25</v>
      </c>
    </row>
    <row r="3096" spans="1:4" x14ac:dyDescent="0.25">
      <c r="A3096" s="243">
        <v>100560</v>
      </c>
      <c r="B3096" s="242" t="s">
        <v>11576</v>
      </c>
      <c r="C3096" s="242" t="s">
        <v>239</v>
      </c>
      <c r="D3096" s="244">
        <v>91.64</v>
      </c>
    </row>
    <row r="3097" spans="1:4" x14ac:dyDescent="0.25">
      <c r="A3097" s="243">
        <v>100561</v>
      </c>
      <c r="B3097" s="242" t="s">
        <v>11577</v>
      </c>
      <c r="C3097" s="242" t="s">
        <v>239</v>
      </c>
      <c r="D3097" s="244">
        <v>173.43</v>
      </c>
    </row>
    <row r="3098" spans="1:4" x14ac:dyDescent="0.25">
      <c r="A3098" s="243">
        <v>100562</v>
      </c>
      <c r="B3098" s="242" t="s">
        <v>11578</v>
      </c>
      <c r="C3098" s="242" t="s">
        <v>239</v>
      </c>
      <c r="D3098" s="244">
        <v>272.39</v>
      </c>
    </row>
    <row r="3099" spans="1:4" x14ac:dyDescent="0.25">
      <c r="A3099" s="243">
        <v>100563</v>
      </c>
      <c r="B3099" s="242" t="s">
        <v>11579</v>
      </c>
      <c r="C3099" s="242" t="s">
        <v>239</v>
      </c>
      <c r="D3099" s="244">
        <v>395.89</v>
      </c>
    </row>
    <row r="3100" spans="1:4" x14ac:dyDescent="0.25">
      <c r="A3100" s="243">
        <v>101795</v>
      </c>
      <c r="B3100" s="242" t="s">
        <v>11580</v>
      </c>
      <c r="C3100" s="242" t="s">
        <v>239</v>
      </c>
      <c r="D3100" s="244">
        <v>420.92</v>
      </c>
    </row>
    <row r="3101" spans="1:4" x14ac:dyDescent="0.25">
      <c r="A3101" s="243">
        <v>101798</v>
      </c>
      <c r="B3101" s="242" t="s">
        <v>11581</v>
      </c>
      <c r="C3101" s="242" t="s">
        <v>239</v>
      </c>
      <c r="D3101" s="244">
        <v>368.51</v>
      </c>
    </row>
    <row r="3102" spans="1:4" x14ac:dyDescent="0.25">
      <c r="A3102" s="243">
        <v>101799</v>
      </c>
      <c r="B3102" s="242" t="s">
        <v>11582</v>
      </c>
      <c r="C3102" s="242" t="s">
        <v>239</v>
      </c>
      <c r="D3102" s="244">
        <v>907.6</v>
      </c>
    </row>
    <row r="3103" spans="1:4" x14ac:dyDescent="0.25">
      <c r="A3103" s="243">
        <v>98397</v>
      </c>
      <c r="B3103" s="242" t="s">
        <v>1998</v>
      </c>
      <c r="C3103" s="242" t="s">
        <v>337</v>
      </c>
      <c r="D3103" s="244">
        <v>8.42</v>
      </c>
    </row>
    <row r="3104" spans="1:4" x14ac:dyDescent="0.25">
      <c r="A3104" s="243">
        <v>101936</v>
      </c>
      <c r="B3104" s="242" t="s">
        <v>11583</v>
      </c>
      <c r="C3104" s="242" t="s">
        <v>239</v>
      </c>
      <c r="D3104" s="245">
        <v>5165.6499999999996</v>
      </c>
    </row>
    <row r="3105" spans="1:4" x14ac:dyDescent="0.25">
      <c r="A3105" s="243">
        <v>101937</v>
      </c>
      <c r="B3105" s="242" t="s">
        <v>11584</v>
      </c>
      <c r="C3105" s="242" t="s">
        <v>239</v>
      </c>
      <c r="D3105" s="245">
        <v>9324.6</v>
      </c>
    </row>
    <row r="3106" spans="1:4" x14ac:dyDescent="0.25">
      <c r="A3106" s="243">
        <v>98294</v>
      </c>
      <c r="B3106" s="242" t="s">
        <v>11585</v>
      </c>
      <c r="C3106" s="242" t="s">
        <v>187</v>
      </c>
      <c r="D3106" s="244">
        <v>1.8</v>
      </c>
    </row>
    <row r="3107" spans="1:4" x14ac:dyDescent="0.25">
      <c r="A3107" s="243">
        <v>98295</v>
      </c>
      <c r="B3107" s="242" t="s">
        <v>11586</v>
      </c>
      <c r="C3107" s="242" t="s">
        <v>187</v>
      </c>
      <c r="D3107" s="244">
        <v>1.35</v>
      </c>
    </row>
    <row r="3108" spans="1:4" x14ac:dyDescent="0.25">
      <c r="A3108" s="243">
        <v>98296</v>
      </c>
      <c r="B3108" s="242" t="s">
        <v>11587</v>
      </c>
      <c r="C3108" s="242" t="s">
        <v>187</v>
      </c>
      <c r="D3108" s="244">
        <v>2.78</v>
      </c>
    </row>
    <row r="3109" spans="1:4" x14ac:dyDescent="0.25">
      <c r="A3109" s="243">
        <v>98297</v>
      </c>
      <c r="B3109" s="242" t="s">
        <v>11588</v>
      </c>
      <c r="C3109" s="242" t="s">
        <v>187</v>
      </c>
      <c r="D3109" s="244">
        <v>2.06</v>
      </c>
    </row>
    <row r="3110" spans="1:4" x14ac:dyDescent="0.25">
      <c r="A3110" s="243">
        <v>98301</v>
      </c>
      <c r="B3110" s="242" t="s">
        <v>11589</v>
      </c>
      <c r="C3110" s="242" t="s">
        <v>239</v>
      </c>
      <c r="D3110" s="244">
        <v>396.28</v>
      </c>
    </row>
    <row r="3111" spans="1:4" x14ac:dyDescent="0.25">
      <c r="A3111" s="243">
        <v>98302</v>
      </c>
      <c r="B3111" s="242" t="s">
        <v>11590</v>
      </c>
      <c r="C3111" s="242" t="s">
        <v>239</v>
      </c>
      <c r="D3111" s="244">
        <v>541.91</v>
      </c>
    </row>
    <row r="3112" spans="1:4" x14ac:dyDescent="0.25">
      <c r="A3112" s="243">
        <v>98304</v>
      </c>
      <c r="B3112" s="242" t="s">
        <v>11591</v>
      </c>
      <c r="C3112" s="242" t="s">
        <v>239</v>
      </c>
      <c r="D3112" s="244">
        <v>858.76</v>
      </c>
    </row>
    <row r="3113" spans="1:4" x14ac:dyDescent="0.25">
      <c r="A3113" s="243">
        <v>98307</v>
      </c>
      <c r="B3113" s="242" t="s">
        <v>11592</v>
      </c>
      <c r="C3113" s="242" t="s">
        <v>239</v>
      </c>
      <c r="D3113" s="244">
        <v>34.299999999999997</v>
      </c>
    </row>
    <row r="3114" spans="1:4" x14ac:dyDescent="0.25">
      <c r="A3114" s="243">
        <v>98308</v>
      </c>
      <c r="B3114" s="242" t="s">
        <v>11593</v>
      </c>
      <c r="C3114" s="242" t="s">
        <v>239</v>
      </c>
      <c r="D3114" s="244">
        <v>22.32</v>
      </c>
    </row>
    <row r="3115" spans="1:4" x14ac:dyDescent="0.25">
      <c r="A3115" s="243">
        <v>98593</v>
      </c>
      <c r="B3115" s="242" t="s">
        <v>11594</v>
      </c>
      <c r="C3115" s="242" t="s">
        <v>239</v>
      </c>
      <c r="D3115" s="244">
        <v>684.82</v>
      </c>
    </row>
    <row r="3116" spans="1:4" x14ac:dyDescent="0.25">
      <c r="A3116" s="243">
        <v>89355</v>
      </c>
      <c r="B3116" s="242" t="s">
        <v>1999</v>
      </c>
      <c r="C3116" s="242" t="s">
        <v>187</v>
      </c>
      <c r="D3116" s="244">
        <v>13.19</v>
      </c>
    </row>
    <row r="3117" spans="1:4" x14ac:dyDescent="0.25">
      <c r="A3117" s="243">
        <v>89356</v>
      </c>
      <c r="B3117" s="242" t="s">
        <v>2000</v>
      </c>
      <c r="C3117" s="242" t="s">
        <v>187</v>
      </c>
      <c r="D3117" s="244">
        <v>15.63</v>
      </c>
    </row>
    <row r="3118" spans="1:4" x14ac:dyDescent="0.25">
      <c r="A3118" s="243">
        <v>89357</v>
      </c>
      <c r="B3118" s="242" t="s">
        <v>2001</v>
      </c>
      <c r="C3118" s="242" t="s">
        <v>187</v>
      </c>
      <c r="D3118" s="244">
        <v>22.76</v>
      </c>
    </row>
    <row r="3119" spans="1:4" x14ac:dyDescent="0.25">
      <c r="A3119" s="243">
        <v>89401</v>
      </c>
      <c r="B3119" s="242" t="s">
        <v>2002</v>
      </c>
      <c r="C3119" s="242" t="s">
        <v>187</v>
      </c>
      <c r="D3119" s="244">
        <v>6.11</v>
      </c>
    </row>
    <row r="3120" spans="1:4" x14ac:dyDescent="0.25">
      <c r="A3120" s="243">
        <v>89402</v>
      </c>
      <c r="B3120" s="242" t="s">
        <v>2003</v>
      </c>
      <c r="C3120" s="242" t="s">
        <v>187</v>
      </c>
      <c r="D3120" s="244">
        <v>7.48</v>
      </c>
    </row>
    <row r="3121" spans="1:4" x14ac:dyDescent="0.25">
      <c r="A3121" s="243">
        <v>89403</v>
      </c>
      <c r="B3121" s="242" t="s">
        <v>2004</v>
      </c>
      <c r="C3121" s="242" t="s">
        <v>187</v>
      </c>
      <c r="D3121" s="244">
        <v>12.99</v>
      </c>
    </row>
    <row r="3122" spans="1:4" x14ac:dyDescent="0.25">
      <c r="A3122" s="243">
        <v>89446</v>
      </c>
      <c r="B3122" s="242" t="s">
        <v>2005</v>
      </c>
      <c r="C3122" s="242" t="s">
        <v>187</v>
      </c>
      <c r="D3122" s="244">
        <v>4.38</v>
      </c>
    </row>
    <row r="3123" spans="1:4" x14ac:dyDescent="0.25">
      <c r="A3123" s="243">
        <v>89447</v>
      </c>
      <c r="B3123" s="242" t="s">
        <v>2006</v>
      </c>
      <c r="C3123" s="242" t="s">
        <v>187</v>
      </c>
      <c r="D3123" s="244">
        <v>9.35</v>
      </c>
    </row>
    <row r="3124" spans="1:4" x14ac:dyDescent="0.25">
      <c r="A3124" s="243">
        <v>89448</v>
      </c>
      <c r="B3124" s="242" t="s">
        <v>2007</v>
      </c>
      <c r="C3124" s="242" t="s">
        <v>187</v>
      </c>
      <c r="D3124" s="244">
        <v>13.48</v>
      </c>
    </row>
    <row r="3125" spans="1:4" x14ac:dyDescent="0.25">
      <c r="A3125" s="243">
        <v>89449</v>
      </c>
      <c r="B3125" s="242" t="s">
        <v>2008</v>
      </c>
      <c r="C3125" s="242" t="s">
        <v>187</v>
      </c>
      <c r="D3125" s="244">
        <v>15.49</v>
      </c>
    </row>
    <row r="3126" spans="1:4" x14ac:dyDescent="0.25">
      <c r="A3126" s="243">
        <v>89450</v>
      </c>
      <c r="B3126" s="242" t="s">
        <v>2009</v>
      </c>
      <c r="C3126" s="242" t="s">
        <v>187</v>
      </c>
      <c r="D3126" s="244">
        <v>25.66</v>
      </c>
    </row>
    <row r="3127" spans="1:4" x14ac:dyDescent="0.25">
      <c r="A3127" s="243">
        <v>89451</v>
      </c>
      <c r="B3127" s="242" t="s">
        <v>2010</v>
      </c>
      <c r="C3127" s="242" t="s">
        <v>187</v>
      </c>
      <c r="D3127" s="244">
        <v>42.53</v>
      </c>
    </row>
    <row r="3128" spans="1:4" x14ac:dyDescent="0.25">
      <c r="A3128" s="243">
        <v>89452</v>
      </c>
      <c r="B3128" s="242" t="s">
        <v>2011</v>
      </c>
      <c r="C3128" s="242" t="s">
        <v>187</v>
      </c>
      <c r="D3128" s="244">
        <v>52.98</v>
      </c>
    </row>
    <row r="3129" spans="1:4" x14ac:dyDescent="0.25">
      <c r="A3129" s="243">
        <v>89508</v>
      </c>
      <c r="B3129" s="242" t="s">
        <v>2012</v>
      </c>
      <c r="C3129" s="242" t="s">
        <v>187</v>
      </c>
      <c r="D3129" s="244">
        <v>17.14</v>
      </c>
    </row>
    <row r="3130" spans="1:4" x14ac:dyDescent="0.25">
      <c r="A3130" s="243">
        <v>89509</v>
      </c>
      <c r="B3130" s="242" t="s">
        <v>2013</v>
      </c>
      <c r="C3130" s="242" t="s">
        <v>187</v>
      </c>
      <c r="D3130" s="244">
        <v>23.89</v>
      </c>
    </row>
    <row r="3131" spans="1:4" x14ac:dyDescent="0.25">
      <c r="A3131" s="243">
        <v>89511</v>
      </c>
      <c r="B3131" s="242" t="s">
        <v>2014</v>
      </c>
      <c r="C3131" s="242" t="s">
        <v>187</v>
      </c>
      <c r="D3131" s="244">
        <v>35.42</v>
      </c>
    </row>
    <row r="3132" spans="1:4" x14ac:dyDescent="0.25">
      <c r="A3132" s="243">
        <v>89512</v>
      </c>
      <c r="B3132" s="242" t="s">
        <v>2015</v>
      </c>
      <c r="C3132" s="242" t="s">
        <v>187</v>
      </c>
      <c r="D3132" s="244">
        <v>56.76</v>
      </c>
    </row>
    <row r="3133" spans="1:4" x14ac:dyDescent="0.25">
      <c r="A3133" s="243">
        <v>89576</v>
      </c>
      <c r="B3133" s="242" t="s">
        <v>2016</v>
      </c>
      <c r="C3133" s="242" t="s">
        <v>187</v>
      </c>
      <c r="D3133" s="244">
        <v>22.34</v>
      </c>
    </row>
    <row r="3134" spans="1:4" x14ac:dyDescent="0.25">
      <c r="A3134" s="243">
        <v>89578</v>
      </c>
      <c r="B3134" s="242" t="s">
        <v>2017</v>
      </c>
      <c r="C3134" s="242" t="s">
        <v>187</v>
      </c>
      <c r="D3134" s="244">
        <v>38.619999999999997</v>
      </c>
    </row>
    <row r="3135" spans="1:4" x14ac:dyDescent="0.25">
      <c r="A3135" s="243">
        <v>89580</v>
      </c>
      <c r="B3135" s="242" t="s">
        <v>2018</v>
      </c>
      <c r="C3135" s="242" t="s">
        <v>187</v>
      </c>
      <c r="D3135" s="244">
        <v>76.36</v>
      </c>
    </row>
    <row r="3136" spans="1:4" x14ac:dyDescent="0.25">
      <c r="A3136" s="243">
        <v>89633</v>
      </c>
      <c r="B3136" s="242" t="s">
        <v>2019</v>
      </c>
      <c r="C3136" s="242" t="s">
        <v>187</v>
      </c>
      <c r="D3136" s="244">
        <v>18.95</v>
      </c>
    </row>
    <row r="3137" spans="1:4" x14ac:dyDescent="0.25">
      <c r="A3137" s="243">
        <v>89634</v>
      </c>
      <c r="B3137" s="242" t="s">
        <v>2020</v>
      </c>
      <c r="C3137" s="242" t="s">
        <v>187</v>
      </c>
      <c r="D3137" s="244">
        <v>29.35</v>
      </c>
    </row>
    <row r="3138" spans="1:4" x14ac:dyDescent="0.25">
      <c r="A3138" s="243">
        <v>89635</v>
      </c>
      <c r="B3138" s="242" t="s">
        <v>2021</v>
      </c>
      <c r="C3138" s="242" t="s">
        <v>187</v>
      </c>
      <c r="D3138" s="244">
        <v>42.64</v>
      </c>
    </row>
    <row r="3139" spans="1:4" x14ac:dyDescent="0.25">
      <c r="A3139" s="243">
        <v>89636</v>
      </c>
      <c r="B3139" s="242" t="s">
        <v>2022</v>
      </c>
      <c r="C3139" s="242" t="s">
        <v>187</v>
      </c>
      <c r="D3139" s="244">
        <v>52.03</v>
      </c>
    </row>
    <row r="3140" spans="1:4" x14ac:dyDescent="0.25">
      <c r="A3140" s="243">
        <v>89711</v>
      </c>
      <c r="B3140" s="242" t="s">
        <v>2023</v>
      </c>
      <c r="C3140" s="242" t="s">
        <v>187</v>
      </c>
      <c r="D3140" s="244">
        <v>14.58</v>
      </c>
    </row>
    <row r="3141" spans="1:4" x14ac:dyDescent="0.25">
      <c r="A3141" s="243">
        <v>89712</v>
      </c>
      <c r="B3141" s="242" t="s">
        <v>2024</v>
      </c>
      <c r="C3141" s="242" t="s">
        <v>187</v>
      </c>
      <c r="D3141" s="244">
        <v>22.69</v>
      </c>
    </row>
    <row r="3142" spans="1:4" x14ac:dyDescent="0.25">
      <c r="A3142" s="243">
        <v>89713</v>
      </c>
      <c r="B3142" s="242" t="s">
        <v>2025</v>
      </c>
      <c r="C3142" s="242" t="s">
        <v>187</v>
      </c>
      <c r="D3142" s="244">
        <v>34.92</v>
      </c>
    </row>
    <row r="3143" spans="1:4" x14ac:dyDescent="0.25">
      <c r="A3143" s="243">
        <v>89714</v>
      </c>
      <c r="B3143" s="242" t="s">
        <v>2026</v>
      </c>
      <c r="C3143" s="242" t="s">
        <v>187</v>
      </c>
      <c r="D3143" s="244">
        <v>44.67</v>
      </c>
    </row>
    <row r="3144" spans="1:4" x14ac:dyDescent="0.25">
      <c r="A3144" s="243">
        <v>89716</v>
      </c>
      <c r="B3144" s="242" t="s">
        <v>2027</v>
      </c>
      <c r="C3144" s="242" t="s">
        <v>187</v>
      </c>
      <c r="D3144" s="244">
        <v>22</v>
      </c>
    </row>
    <row r="3145" spans="1:4" x14ac:dyDescent="0.25">
      <c r="A3145" s="243">
        <v>89717</v>
      </c>
      <c r="B3145" s="242" t="s">
        <v>2028</v>
      </c>
      <c r="C3145" s="242" t="s">
        <v>187</v>
      </c>
      <c r="D3145" s="244">
        <v>33.979999999999997</v>
      </c>
    </row>
    <row r="3146" spans="1:4" x14ac:dyDescent="0.25">
      <c r="A3146" s="243">
        <v>89770</v>
      </c>
      <c r="B3146" s="242" t="s">
        <v>2029</v>
      </c>
      <c r="C3146" s="242" t="s">
        <v>187</v>
      </c>
      <c r="D3146" s="244">
        <v>38.03</v>
      </c>
    </row>
    <row r="3147" spans="1:4" x14ac:dyDescent="0.25">
      <c r="A3147" s="243">
        <v>89771</v>
      </c>
      <c r="B3147" s="242" t="s">
        <v>2030</v>
      </c>
      <c r="C3147" s="242" t="s">
        <v>187</v>
      </c>
      <c r="D3147" s="244">
        <v>52</v>
      </c>
    </row>
    <row r="3148" spans="1:4" x14ac:dyDescent="0.25">
      <c r="A3148" s="243">
        <v>89773</v>
      </c>
      <c r="B3148" s="242" t="s">
        <v>2031</v>
      </c>
      <c r="C3148" s="242" t="s">
        <v>187</v>
      </c>
      <c r="D3148" s="244">
        <v>121.23</v>
      </c>
    </row>
    <row r="3149" spans="1:4" x14ac:dyDescent="0.25">
      <c r="A3149" s="243">
        <v>89775</v>
      </c>
      <c r="B3149" s="242" t="s">
        <v>2032</v>
      </c>
      <c r="C3149" s="242" t="s">
        <v>187</v>
      </c>
      <c r="D3149" s="244">
        <v>191.62</v>
      </c>
    </row>
    <row r="3150" spans="1:4" x14ac:dyDescent="0.25">
      <c r="A3150" s="243">
        <v>89798</v>
      </c>
      <c r="B3150" s="242" t="s">
        <v>2033</v>
      </c>
      <c r="C3150" s="242" t="s">
        <v>187</v>
      </c>
      <c r="D3150" s="244">
        <v>10.77</v>
      </c>
    </row>
    <row r="3151" spans="1:4" x14ac:dyDescent="0.25">
      <c r="A3151" s="243">
        <v>89799</v>
      </c>
      <c r="B3151" s="242" t="s">
        <v>2034</v>
      </c>
      <c r="C3151" s="242" t="s">
        <v>187</v>
      </c>
      <c r="D3151" s="244">
        <v>17.399999999999999</v>
      </c>
    </row>
    <row r="3152" spans="1:4" x14ac:dyDescent="0.25">
      <c r="A3152" s="243">
        <v>89800</v>
      </c>
      <c r="B3152" s="242" t="s">
        <v>2035</v>
      </c>
      <c r="C3152" s="242" t="s">
        <v>187</v>
      </c>
      <c r="D3152" s="244">
        <v>21.35</v>
      </c>
    </row>
    <row r="3153" spans="1:4" x14ac:dyDescent="0.25">
      <c r="A3153" s="243">
        <v>89848</v>
      </c>
      <c r="B3153" s="242" t="s">
        <v>2036</v>
      </c>
      <c r="C3153" s="242" t="s">
        <v>187</v>
      </c>
      <c r="D3153" s="244">
        <v>25.26</v>
      </c>
    </row>
    <row r="3154" spans="1:4" x14ac:dyDescent="0.25">
      <c r="A3154" s="243">
        <v>89849</v>
      </c>
      <c r="B3154" s="242" t="s">
        <v>2037</v>
      </c>
      <c r="C3154" s="242" t="s">
        <v>187</v>
      </c>
      <c r="D3154" s="244">
        <v>50.91</v>
      </c>
    </row>
    <row r="3155" spans="1:4" x14ac:dyDescent="0.25">
      <c r="A3155" s="243">
        <v>89865</v>
      </c>
      <c r="B3155" s="242" t="s">
        <v>2038</v>
      </c>
      <c r="C3155" s="242" t="s">
        <v>187</v>
      </c>
      <c r="D3155" s="244">
        <v>9.89</v>
      </c>
    </row>
    <row r="3156" spans="1:4" x14ac:dyDescent="0.25">
      <c r="A3156" s="243">
        <v>91784</v>
      </c>
      <c r="B3156" s="242" t="s">
        <v>2039</v>
      </c>
      <c r="C3156" s="242" t="s">
        <v>187</v>
      </c>
      <c r="D3156" s="244">
        <v>32.24</v>
      </c>
    </row>
    <row r="3157" spans="1:4" x14ac:dyDescent="0.25">
      <c r="A3157" s="243">
        <v>91785</v>
      </c>
      <c r="B3157" s="242" t="s">
        <v>2040</v>
      </c>
      <c r="C3157" s="242" t="s">
        <v>187</v>
      </c>
      <c r="D3157" s="244">
        <v>32.04</v>
      </c>
    </row>
    <row r="3158" spans="1:4" x14ac:dyDescent="0.25">
      <c r="A3158" s="243">
        <v>91786</v>
      </c>
      <c r="B3158" s="242" t="s">
        <v>2041</v>
      </c>
      <c r="C3158" s="242" t="s">
        <v>187</v>
      </c>
      <c r="D3158" s="244">
        <v>24.07</v>
      </c>
    </row>
    <row r="3159" spans="1:4" x14ac:dyDescent="0.25">
      <c r="A3159" s="243">
        <v>91787</v>
      </c>
      <c r="B3159" s="242" t="s">
        <v>2042</v>
      </c>
      <c r="C3159" s="242" t="s">
        <v>187</v>
      </c>
      <c r="D3159" s="244">
        <v>28.49</v>
      </c>
    </row>
    <row r="3160" spans="1:4" x14ac:dyDescent="0.25">
      <c r="A3160" s="243">
        <v>91788</v>
      </c>
      <c r="B3160" s="242" t="s">
        <v>2043</v>
      </c>
      <c r="C3160" s="242" t="s">
        <v>187</v>
      </c>
      <c r="D3160" s="244">
        <v>35.86</v>
      </c>
    </row>
    <row r="3161" spans="1:4" x14ac:dyDescent="0.25">
      <c r="A3161" s="243">
        <v>91789</v>
      </c>
      <c r="B3161" s="242" t="s">
        <v>2044</v>
      </c>
      <c r="C3161" s="242" t="s">
        <v>187</v>
      </c>
      <c r="D3161" s="244">
        <v>40.92</v>
      </c>
    </row>
    <row r="3162" spans="1:4" x14ac:dyDescent="0.25">
      <c r="A3162" s="243">
        <v>91790</v>
      </c>
      <c r="B3162" s="242" t="s">
        <v>2045</v>
      </c>
      <c r="C3162" s="242" t="s">
        <v>187</v>
      </c>
      <c r="D3162" s="244">
        <v>60.42</v>
      </c>
    </row>
    <row r="3163" spans="1:4" x14ac:dyDescent="0.25">
      <c r="A3163" s="243">
        <v>91791</v>
      </c>
      <c r="B3163" s="242" t="s">
        <v>2046</v>
      </c>
      <c r="C3163" s="242" t="s">
        <v>187</v>
      </c>
      <c r="D3163" s="244">
        <v>81.83</v>
      </c>
    </row>
    <row r="3164" spans="1:4" x14ac:dyDescent="0.25">
      <c r="A3164" s="243">
        <v>91792</v>
      </c>
      <c r="B3164" s="242" t="s">
        <v>2047</v>
      </c>
      <c r="C3164" s="242" t="s">
        <v>187</v>
      </c>
      <c r="D3164" s="244">
        <v>43.37</v>
      </c>
    </row>
    <row r="3165" spans="1:4" x14ac:dyDescent="0.25">
      <c r="A3165" s="243">
        <v>91793</v>
      </c>
      <c r="B3165" s="242" t="s">
        <v>2048</v>
      </c>
      <c r="C3165" s="242" t="s">
        <v>187</v>
      </c>
      <c r="D3165" s="244">
        <v>72.650000000000006</v>
      </c>
    </row>
    <row r="3166" spans="1:4" x14ac:dyDescent="0.25">
      <c r="A3166" s="243">
        <v>91794</v>
      </c>
      <c r="B3166" s="242" t="s">
        <v>2049</v>
      </c>
      <c r="C3166" s="242" t="s">
        <v>187</v>
      </c>
      <c r="D3166" s="244">
        <v>35.17</v>
      </c>
    </row>
    <row r="3167" spans="1:4" x14ac:dyDescent="0.25">
      <c r="A3167" s="243">
        <v>91795</v>
      </c>
      <c r="B3167" s="242" t="s">
        <v>2050</v>
      </c>
      <c r="C3167" s="242" t="s">
        <v>187</v>
      </c>
      <c r="D3167" s="244">
        <v>58.52</v>
      </c>
    </row>
    <row r="3168" spans="1:4" x14ac:dyDescent="0.25">
      <c r="A3168" s="243">
        <v>91796</v>
      </c>
      <c r="B3168" s="242" t="s">
        <v>2051</v>
      </c>
      <c r="C3168" s="242" t="s">
        <v>187</v>
      </c>
      <c r="D3168" s="244">
        <v>61.51</v>
      </c>
    </row>
    <row r="3169" spans="1:4" x14ac:dyDescent="0.25">
      <c r="A3169" s="243">
        <v>92275</v>
      </c>
      <c r="B3169" s="242" t="s">
        <v>2052</v>
      </c>
      <c r="C3169" s="242" t="s">
        <v>187</v>
      </c>
      <c r="D3169" s="244">
        <v>53.92</v>
      </c>
    </row>
    <row r="3170" spans="1:4" x14ac:dyDescent="0.25">
      <c r="A3170" s="243">
        <v>92276</v>
      </c>
      <c r="B3170" s="242" t="s">
        <v>2053</v>
      </c>
      <c r="C3170" s="242" t="s">
        <v>187</v>
      </c>
      <c r="D3170" s="244">
        <v>68.31</v>
      </c>
    </row>
    <row r="3171" spans="1:4" x14ac:dyDescent="0.25">
      <c r="A3171" s="243">
        <v>92277</v>
      </c>
      <c r="B3171" s="242" t="s">
        <v>2054</v>
      </c>
      <c r="C3171" s="242" t="s">
        <v>187</v>
      </c>
      <c r="D3171" s="244">
        <v>98.73</v>
      </c>
    </row>
    <row r="3172" spans="1:4" x14ac:dyDescent="0.25">
      <c r="A3172" s="243">
        <v>92278</v>
      </c>
      <c r="B3172" s="242" t="s">
        <v>2055</v>
      </c>
      <c r="C3172" s="242" t="s">
        <v>187</v>
      </c>
      <c r="D3172" s="244">
        <v>132.93</v>
      </c>
    </row>
    <row r="3173" spans="1:4" x14ac:dyDescent="0.25">
      <c r="A3173" s="243">
        <v>92279</v>
      </c>
      <c r="B3173" s="242" t="s">
        <v>2056</v>
      </c>
      <c r="C3173" s="242" t="s">
        <v>187</v>
      </c>
      <c r="D3173" s="244">
        <v>192.29</v>
      </c>
    </row>
    <row r="3174" spans="1:4" x14ac:dyDescent="0.25">
      <c r="A3174" s="243">
        <v>92280</v>
      </c>
      <c r="B3174" s="242" t="s">
        <v>2057</v>
      </c>
      <c r="C3174" s="242" t="s">
        <v>187</v>
      </c>
      <c r="D3174" s="244">
        <v>270.24</v>
      </c>
    </row>
    <row r="3175" spans="1:4" x14ac:dyDescent="0.25">
      <c r="A3175" s="243">
        <v>92281</v>
      </c>
      <c r="B3175" s="242" t="s">
        <v>2058</v>
      </c>
      <c r="C3175" s="242" t="s">
        <v>187</v>
      </c>
      <c r="D3175" s="244">
        <v>144.04</v>
      </c>
    </row>
    <row r="3176" spans="1:4" x14ac:dyDescent="0.25">
      <c r="A3176" s="243">
        <v>92282</v>
      </c>
      <c r="B3176" s="242" t="s">
        <v>2059</v>
      </c>
      <c r="C3176" s="242" t="s">
        <v>187</v>
      </c>
      <c r="D3176" s="244">
        <v>162.1</v>
      </c>
    </row>
    <row r="3177" spans="1:4" x14ac:dyDescent="0.25">
      <c r="A3177" s="243">
        <v>92283</v>
      </c>
      <c r="B3177" s="242" t="s">
        <v>2060</v>
      </c>
      <c r="C3177" s="242" t="s">
        <v>187</v>
      </c>
      <c r="D3177" s="244">
        <v>217.41</v>
      </c>
    </row>
    <row r="3178" spans="1:4" x14ac:dyDescent="0.25">
      <c r="A3178" s="243">
        <v>92284</v>
      </c>
      <c r="B3178" s="242" t="s">
        <v>2061</v>
      </c>
      <c r="C3178" s="242" t="s">
        <v>187</v>
      </c>
      <c r="D3178" s="244">
        <v>268.31</v>
      </c>
    </row>
    <row r="3179" spans="1:4" x14ac:dyDescent="0.25">
      <c r="A3179" s="243">
        <v>92285</v>
      </c>
      <c r="B3179" s="242" t="s">
        <v>2062</v>
      </c>
      <c r="C3179" s="242" t="s">
        <v>187</v>
      </c>
      <c r="D3179" s="244">
        <v>354.14</v>
      </c>
    </row>
    <row r="3180" spans="1:4" x14ac:dyDescent="0.25">
      <c r="A3180" s="243">
        <v>92286</v>
      </c>
      <c r="B3180" s="242" t="s">
        <v>2063</v>
      </c>
      <c r="C3180" s="242" t="s">
        <v>187</v>
      </c>
      <c r="D3180" s="244">
        <v>434.36</v>
      </c>
    </row>
    <row r="3181" spans="1:4" x14ac:dyDescent="0.25">
      <c r="A3181" s="243">
        <v>92305</v>
      </c>
      <c r="B3181" s="242" t="s">
        <v>2064</v>
      </c>
      <c r="C3181" s="242" t="s">
        <v>187</v>
      </c>
      <c r="D3181" s="244">
        <v>34.380000000000003</v>
      </c>
    </row>
    <row r="3182" spans="1:4" x14ac:dyDescent="0.25">
      <c r="A3182" s="243">
        <v>92306</v>
      </c>
      <c r="B3182" s="242" t="s">
        <v>2065</v>
      </c>
      <c r="C3182" s="242" t="s">
        <v>187</v>
      </c>
      <c r="D3182" s="244">
        <v>56.94</v>
      </c>
    </row>
    <row r="3183" spans="1:4" x14ac:dyDescent="0.25">
      <c r="A3183" s="243">
        <v>92307</v>
      </c>
      <c r="B3183" s="242" t="s">
        <v>2066</v>
      </c>
      <c r="C3183" s="242" t="s">
        <v>187</v>
      </c>
      <c r="D3183" s="244">
        <v>71.55</v>
      </c>
    </row>
    <row r="3184" spans="1:4" x14ac:dyDescent="0.25">
      <c r="A3184" s="243">
        <v>92308</v>
      </c>
      <c r="B3184" s="242" t="s">
        <v>2067</v>
      </c>
      <c r="C3184" s="242" t="s">
        <v>187</v>
      </c>
      <c r="D3184" s="244">
        <v>54.67</v>
      </c>
    </row>
    <row r="3185" spans="1:4" x14ac:dyDescent="0.25">
      <c r="A3185" s="243">
        <v>92309</v>
      </c>
      <c r="B3185" s="242" t="s">
        <v>2068</v>
      </c>
      <c r="C3185" s="242" t="s">
        <v>187</v>
      </c>
      <c r="D3185" s="244">
        <v>148.58000000000001</v>
      </c>
    </row>
    <row r="3186" spans="1:4" x14ac:dyDescent="0.25">
      <c r="A3186" s="243">
        <v>92310</v>
      </c>
      <c r="B3186" s="242" t="s">
        <v>2069</v>
      </c>
      <c r="C3186" s="242" t="s">
        <v>187</v>
      </c>
      <c r="D3186" s="244">
        <v>166.9</v>
      </c>
    </row>
    <row r="3187" spans="1:4" x14ac:dyDescent="0.25">
      <c r="A3187" s="243">
        <v>92320</v>
      </c>
      <c r="B3187" s="242" t="s">
        <v>2070</v>
      </c>
      <c r="C3187" s="242" t="s">
        <v>187</v>
      </c>
      <c r="D3187" s="244">
        <v>41.01</v>
      </c>
    </row>
    <row r="3188" spans="1:4" x14ac:dyDescent="0.25">
      <c r="A3188" s="243">
        <v>92321</v>
      </c>
      <c r="B3188" s="242" t="s">
        <v>2071</v>
      </c>
      <c r="C3188" s="242" t="s">
        <v>187</v>
      </c>
      <c r="D3188" s="244">
        <v>68.33</v>
      </c>
    </row>
    <row r="3189" spans="1:4" x14ac:dyDescent="0.25">
      <c r="A3189" s="243">
        <v>92322</v>
      </c>
      <c r="B3189" s="242" t="s">
        <v>2072</v>
      </c>
      <c r="C3189" s="242" t="s">
        <v>187</v>
      </c>
      <c r="D3189" s="244">
        <v>87.09</v>
      </c>
    </row>
    <row r="3190" spans="1:4" x14ac:dyDescent="0.25">
      <c r="A3190" s="243">
        <v>92323</v>
      </c>
      <c r="B3190" s="242" t="s">
        <v>2073</v>
      </c>
      <c r="C3190" s="242" t="s">
        <v>187</v>
      </c>
      <c r="D3190" s="244">
        <v>59.72</v>
      </c>
    </row>
    <row r="3191" spans="1:4" x14ac:dyDescent="0.25">
      <c r="A3191" s="243">
        <v>92324</v>
      </c>
      <c r="B3191" s="242" t="s">
        <v>2074</v>
      </c>
      <c r="C3191" s="242" t="s">
        <v>187</v>
      </c>
      <c r="D3191" s="244">
        <v>158.38999999999999</v>
      </c>
    </row>
    <row r="3192" spans="1:4" x14ac:dyDescent="0.25">
      <c r="A3192" s="243">
        <v>92325</v>
      </c>
      <c r="B3192" s="242" t="s">
        <v>2075</v>
      </c>
      <c r="C3192" s="242" t="s">
        <v>187</v>
      </c>
      <c r="D3192" s="244">
        <v>180.82</v>
      </c>
    </row>
    <row r="3193" spans="1:4" x14ac:dyDescent="0.25">
      <c r="A3193" s="243">
        <v>92335</v>
      </c>
      <c r="B3193" s="242" t="s">
        <v>11595</v>
      </c>
      <c r="C3193" s="242" t="s">
        <v>187</v>
      </c>
      <c r="D3193" s="244">
        <v>101.11</v>
      </c>
    </row>
    <row r="3194" spans="1:4" x14ac:dyDescent="0.25">
      <c r="A3194" s="243">
        <v>92336</v>
      </c>
      <c r="B3194" s="242" t="s">
        <v>11596</v>
      </c>
      <c r="C3194" s="242" t="s">
        <v>187</v>
      </c>
      <c r="D3194" s="244">
        <v>124.75</v>
      </c>
    </row>
    <row r="3195" spans="1:4" x14ac:dyDescent="0.25">
      <c r="A3195" s="243">
        <v>92337</v>
      </c>
      <c r="B3195" s="242" t="s">
        <v>11597</v>
      </c>
      <c r="C3195" s="242" t="s">
        <v>187</v>
      </c>
      <c r="D3195" s="244">
        <v>165.83</v>
      </c>
    </row>
    <row r="3196" spans="1:4" x14ac:dyDescent="0.25">
      <c r="A3196" s="243">
        <v>92338</v>
      </c>
      <c r="B3196" s="242" t="s">
        <v>11598</v>
      </c>
      <c r="C3196" s="242" t="s">
        <v>187</v>
      </c>
      <c r="D3196" s="244">
        <v>125.56</v>
      </c>
    </row>
    <row r="3197" spans="1:4" x14ac:dyDescent="0.25">
      <c r="A3197" s="243">
        <v>92339</v>
      </c>
      <c r="B3197" s="242" t="s">
        <v>11599</v>
      </c>
      <c r="C3197" s="242" t="s">
        <v>187</v>
      </c>
      <c r="D3197" s="244">
        <v>193.89</v>
      </c>
    </row>
    <row r="3198" spans="1:4" x14ac:dyDescent="0.25">
      <c r="A3198" s="243">
        <v>92341</v>
      </c>
      <c r="B3198" s="242" t="s">
        <v>11600</v>
      </c>
      <c r="C3198" s="242" t="s">
        <v>187</v>
      </c>
      <c r="D3198" s="244">
        <v>107.73</v>
      </c>
    </row>
    <row r="3199" spans="1:4" x14ac:dyDescent="0.25">
      <c r="A3199" s="243">
        <v>92342</v>
      </c>
      <c r="B3199" s="242" t="s">
        <v>11601</v>
      </c>
      <c r="C3199" s="242" t="s">
        <v>187</v>
      </c>
      <c r="D3199" s="244">
        <v>131.41</v>
      </c>
    </row>
    <row r="3200" spans="1:4" x14ac:dyDescent="0.25">
      <c r="A3200" s="243">
        <v>92343</v>
      </c>
      <c r="B3200" s="242" t="s">
        <v>11602</v>
      </c>
      <c r="C3200" s="242" t="s">
        <v>187</v>
      </c>
      <c r="D3200" s="244">
        <v>172.55</v>
      </c>
    </row>
    <row r="3201" spans="1:4" x14ac:dyDescent="0.25">
      <c r="A3201" s="243">
        <v>92359</v>
      </c>
      <c r="B3201" s="242" t="s">
        <v>11603</v>
      </c>
      <c r="C3201" s="242" t="s">
        <v>187</v>
      </c>
      <c r="D3201" s="244">
        <v>62.11</v>
      </c>
    </row>
    <row r="3202" spans="1:4" x14ac:dyDescent="0.25">
      <c r="A3202" s="243">
        <v>92360</v>
      </c>
      <c r="B3202" s="242" t="s">
        <v>11604</v>
      </c>
      <c r="C3202" s="242" t="s">
        <v>187</v>
      </c>
      <c r="D3202" s="244">
        <v>83.1</v>
      </c>
    </row>
    <row r="3203" spans="1:4" x14ac:dyDescent="0.25">
      <c r="A3203" s="243">
        <v>92361</v>
      </c>
      <c r="B3203" s="242" t="s">
        <v>11605</v>
      </c>
      <c r="C3203" s="242" t="s">
        <v>187</v>
      </c>
      <c r="D3203" s="244">
        <v>111.83</v>
      </c>
    </row>
    <row r="3204" spans="1:4" x14ac:dyDescent="0.25">
      <c r="A3204" s="243">
        <v>92362</v>
      </c>
      <c r="B3204" s="242" t="s">
        <v>11606</v>
      </c>
      <c r="C3204" s="242" t="s">
        <v>187</v>
      </c>
      <c r="D3204" s="244">
        <v>179.63</v>
      </c>
    </row>
    <row r="3205" spans="1:4" x14ac:dyDescent="0.25">
      <c r="A3205" s="243">
        <v>92364</v>
      </c>
      <c r="B3205" s="242" t="s">
        <v>11607</v>
      </c>
      <c r="C3205" s="242" t="s">
        <v>187</v>
      </c>
      <c r="D3205" s="244">
        <v>60.96</v>
      </c>
    </row>
    <row r="3206" spans="1:4" x14ac:dyDescent="0.25">
      <c r="A3206" s="243">
        <v>92365</v>
      </c>
      <c r="B3206" s="242" t="s">
        <v>11608</v>
      </c>
      <c r="C3206" s="242" t="s">
        <v>187</v>
      </c>
      <c r="D3206" s="244">
        <v>70.41</v>
      </c>
    </row>
    <row r="3207" spans="1:4" x14ac:dyDescent="0.25">
      <c r="A3207" s="243">
        <v>92366</v>
      </c>
      <c r="B3207" s="242" t="s">
        <v>11609</v>
      </c>
      <c r="C3207" s="242" t="s">
        <v>187</v>
      </c>
      <c r="D3207" s="244">
        <v>99.53</v>
      </c>
    </row>
    <row r="3208" spans="1:4" x14ac:dyDescent="0.25">
      <c r="A3208" s="243">
        <v>92367</v>
      </c>
      <c r="B3208" s="242" t="s">
        <v>11610</v>
      </c>
      <c r="C3208" s="242" t="s">
        <v>187</v>
      </c>
      <c r="D3208" s="244">
        <v>122.85</v>
      </c>
    </row>
    <row r="3209" spans="1:4" x14ac:dyDescent="0.25">
      <c r="A3209" s="243">
        <v>92368</v>
      </c>
      <c r="B3209" s="242" t="s">
        <v>11611</v>
      </c>
      <c r="C3209" s="242" t="s">
        <v>187</v>
      </c>
      <c r="D3209" s="244">
        <v>163.65</v>
      </c>
    </row>
    <row r="3210" spans="1:4" x14ac:dyDescent="0.25">
      <c r="A3210" s="243">
        <v>92645</v>
      </c>
      <c r="B3210" s="242" t="s">
        <v>11612</v>
      </c>
      <c r="C3210" s="242" t="s">
        <v>187</v>
      </c>
      <c r="D3210" s="244">
        <v>64.569999999999993</v>
      </c>
    </row>
    <row r="3211" spans="1:4" x14ac:dyDescent="0.25">
      <c r="A3211" s="243">
        <v>92646</v>
      </c>
      <c r="B3211" s="242" t="s">
        <v>11613</v>
      </c>
      <c r="C3211" s="242" t="s">
        <v>187</v>
      </c>
      <c r="D3211" s="244">
        <v>85.56</v>
      </c>
    </row>
    <row r="3212" spans="1:4" x14ac:dyDescent="0.25">
      <c r="A3212" s="243">
        <v>92648</v>
      </c>
      <c r="B3212" s="242" t="s">
        <v>11614</v>
      </c>
      <c r="C3212" s="242" t="s">
        <v>187</v>
      </c>
      <c r="D3212" s="244">
        <v>93.53</v>
      </c>
    </row>
    <row r="3213" spans="1:4" x14ac:dyDescent="0.25">
      <c r="A3213" s="243">
        <v>92649</v>
      </c>
      <c r="B3213" s="242" t="s">
        <v>11615</v>
      </c>
      <c r="C3213" s="242" t="s">
        <v>187</v>
      </c>
      <c r="D3213" s="244">
        <v>114.3</v>
      </c>
    </row>
    <row r="3214" spans="1:4" x14ac:dyDescent="0.25">
      <c r="A3214" s="243">
        <v>92650</v>
      </c>
      <c r="B3214" s="242" t="s">
        <v>11616</v>
      </c>
      <c r="C3214" s="242" t="s">
        <v>187</v>
      </c>
      <c r="D3214" s="244">
        <v>182.09</v>
      </c>
    </row>
    <row r="3215" spans="1:4" x14ac:dyDescent="0.25">
      <c r="A3215" s="243">
        <v>92652</v>
      </c>
      <c r="B3215" s="242" t="s">
        <v>11617</v>
      </c>
      <c r="C3215" s="242" t="s">
        <v>187</v>
      </c>
      <c r="D3215" s="244">
        <v>63.98</v>
      </c>
    </row>
    <row r="3216" spans="1:4" x14ac:dyDescent="0.25">
      <c r="A3216" s="243">
        <v>92653</v>
      </c>
      <c r="B3216" s="242" t="s">
        <v>11618</v>
      </c>
      <c r="C3216" s="242" t="s">
        <v>187</v>
      </c>
      <c r="D3216" s="244">
        <v>73.459999999999994</v>
      </c>
    </row>
    <row r="3217" spans="1:4" x14ac:dyDescent="0.25">
      <c r="A3217" s="243">
        <v>92654</v>
      </c>
      <c r="B3217" s="242" t="s">
        <v>11619</v>
      </c>
      <c r="C3217" s="242" t="s">
        <v>187</v>
      </c>
      <c r="D3217" s="244">
        <v>102.58</v>
      </c>
    </row>
    <row r="3218" spans="1:4" x14ac:dyDescent="0.25">
      <c r="A3218" s="243">
        <v>92655</v>
      </c>
      <c r="B3218" s="242" t="s">
        <v>11620</v>
      </c>
      <c r="C3218" s="242" t="s">
        <v>187</v>
      </c>
      <c r="D3218" s="244">
        <v>125.97</v>
      </c>
    </row>
    <row r="3219" spans="1:4" x14ac:dyDescent="0.25">
      <c r="A3219" s="243">
        <v>92656</v>
      </c>
      <c r="B3219" s="242" t="s">
        <v>11621</v>
      </c>
      <c r="C3219" s="242" t="s">
        <v>187</v>
      </c>
      <c r="D3219" s="244">
        <v>166.76</v>
      </c>
    </row>
    <row r="3220" spans="1:4" x14ac:dyDescent="0.25">
      <c r="A3220" s="243">
        <v>92687</v>
      </c>
      <c r="B3220" s="242" t="s">
        <v>11622</v>
      </c>
      <c r="C3220" s="242" t="s">
        <v>187</v>
      </c>
      <c r="D3220" s="244">
        <v>28.79</v>
      </c>
    </row>
    <row r="3221" spans="1:4" x14ac:dyDescent="0.25">
      <c r="A3221" s="243">
        <v>92688</v>
      </c>
      <c r="B3221" s="242" t="s">
        <v>11623</v>
      </c>
      <c r="C3221" s="242" t="s">
        <v>187</v>
      </c>
      <c r="D3221" s="244">
        <v>38.86</v>
      </c>
    </row>
    <row r="3222" spans="1:4" x14ac:dyDescent="0.25">
      <c r="A3222" s="243">
        <v>92689</v>
      </c>
      <c r="B3222" s="242" t="s">
        <v>11624</v>
      </c>
      <c r="C3222" s="242" t="s">
        <v>187</v>
      </c>
      <c r="D3222" s="244">
        <v>44.46</v>
      </c>
    </row>
    <row r="3223" spans="1:4" x14ac:dyDescent="0.25">
      <c r="A3223" s="243">
        <v>92690</v>
      </c>
      <c r="B3223" s="242" t="s">
        <v>11625</v>
      </c>
      <c r="C3223" s="242" t="s">
        <v>187</v>
      </c>
      <c r="D3223" s="244">
        <v>62.67</v>
      </c>
    </row>
    <row r="3224" spans="1:4" x14ac:dyDescent="0.25">
      <c r="A3224" s="243">
        <v>92691</v>
      </c>
      <c r="B3224" s="242" t="s">
        <v>11626</v>
      </c>
      <c r="C3224" s="242" t="s">
        <v>187</v>
      </c>
      <c r="D3224" s="244">
        <v>78.489999999999995</v>
      </c>
    </row>
    <row r="3225" spans="1:4" x14ac:dyDescent="0.25">
      <c r="A3225" s="243">
        <v>94462</v>
      </c>
      <c r="B3225" s="242" t="s">
        <v>2076</v>
      </c>
      <c r="C3225" s="242" t="s">
        <v>187</v>
      </c>
      <c r="D3225" s="244">
        <v>103.66</v>
      </c>
    </row>
    <row r="3226" spans="1:4" x14ac:dyDescent="0.25">
      <c r="A3226" s="243">
        <v>94463</v>
      </c>
      <c r="B3226" s="242" t="s">
        <v>2077</v>
      </c>
      <c r="C3226" s="242" t="s">
        <v>187</v>
      </c>
      <c r="D3226" s="244">
        <v>124.3</v>
      </c>
    </row>
    <row r="3227" spans="1:4" x14ac:dyDescent="0.25">
      <c r="A3227" s="243">
        <v>94464</v>
      </c>
      <c r="B3227" s="242" t="s">
        <v>2078</v>
      </c>
      <c r="C3227" s="242" t="s">
        <v>187</v>
      </c>
      <c r="D3227" s="244">
        <v>177.63</v>
      </c>
    </row>
    <row r="3228" spans="1:4" x14ac:dyDescent="0.25">
      <c r="A3228" s="243">
        <v>94602</v>
      </c>
      <c r="B3228" s="242" t="s">
        <v>2079</v>
      </c>
      <c r="C3228" s="242" t="s">
        <v>187</v>
      </c>
      <c r="D3228" s="244">
        <v>197.78</v>
      </c>
    </row>
    <row r="3229" spans="1:4" x14ac:dyDescent="0.25">
      <c r="A3229" s="243">
        <v>94603</v>
      </c>
      <c r="B3229" s="242" t="s">
        <v>2080</v>
      </c>
      <c r="C3229" s="242" t="s">
        <v>187</v>
      </c>
      <c r="D3229" s="244">
        <v>269.95999999999998</v>
      </c>
    </row>
    <row r="3230" spans="1:4" x14ac:dyDescent="0.25">
      <c r="A3230" s="243">
        <v>94604</v>
      </c>
      <c r="B3230" s="242" t="s">
        <v>2081</v>
      </c>
      <c r="C3230" s="242" t="s">
        <v>187</v>
      </c>
      <c r="D3230" s="244">
        <v>372.22</v>
      </c>
    </row>
    <row r="3231" spans="1:4" x14ac:dyDescent="0.25">
      <c r="A3231" s="243">
        <v>94605</v>
      </c>
      <c r="B3231" s="242" t="s">
        <v>2082</v>
      </c>
      <c r="C3231" s="242" t="s">
        <v>187</v>
      </c>
      <c r="D3231" s="244">
        <v>537.89</v>
      </c>
    </row>
    <row r="3232" spans="1:4" x14ac:dyDescent="0.25">
      <c r="A3232" s="243">
        <v>94648</v>
      </c>
      <c r="B3232" s="242" t="s">
        <v>2083</v>
      </c>
      <c r="C3232" s="242" t="s">
        <v>187</v>
      </c>
      <c r="D3232" s="244">
        <v>7.95</v>
      </c>
    </row>
    <row r="3233" spans="1:4" x14ac:dyDescent="0.25">
      <c r="A3233" s="243">
        <v>94649</v>
      </c>
      <c r="B3233" s="242" t="s">
        <v>2084</v>
      </c>
      <c r="C3233" s="242" t="s">
        <v>187</v>
      </c>
      <c r="D3233" s="244">
        <v>12.72</v>
      </c>
    </row>
    <row r="3234" spans="1:4" x14ac:dyDescent="0.25">
      <c r="A3234" s="243">
        <v>94650</v>
      </c>
      <c r="B3234" s="242" t="s">
        <v>2085</v>
      </c>
      <c r="C3234" s="242" t="s">
        <v>187</v>
      </c>
      <c r="D3234" s="244">
        <v>18.21</v>
      </c>
    </row>
    <row r="3235" spans="1:4" x14ac:dyDescent="0.25">
      <c r="A3235" s="243">
        <v>94651</v>
      </c>
      <c r="B3235" s="242" t="s">
        <v>2086</v>
      </c>
      <c r="C3235" s="242" t="s">
        <v>187</v>
      </c>
      <c r="D3235" s="244">
        <v>20</v>
      </c>
    </row>
    <row r="3236" spans="1:4" x14ac:dyDescent="0.25">
      <c r="A3236" s="243">
        <v>94652</v>
      </c>
      <c r="B3236" s="242" t="s">
        <v>2087</v>
      </c>
      <c r="C3236" s="242" t="s">
        <v>187</v>
      </c>
      <c r="D3236" s="244">
        <v>32.549999999999997</v>
      </c>
    </row>
    <row r="3237" spans="1:4" x14ac:dyDescent="0.25">
      <c r="A3237" s="243">
        <v>94653</v>
      </c>
      <c r="B3237" s="242" t="s">
        <v>2088</v>
      </c>
      <c r="C3237" s="242" t="s">
        <v>187</v>
      </c>
      <c r="D3237" s="244">
        <v>48.07</v>
      </c>
    </row>
    <row r="3238" spans="1:4" x14ac:dyDescent="0.25">
      <c r="A3238" s="243">
        <v>94654</v>
      </c>
      <c r="B3238" s="242" t="s">
        <v>2089</v>
      </c>
      <c r="C3238" s="242" t="s">
        <v>187</v>
      </c>
      <c r="D3238" s="244">
        <v>62.52</v>
      </c>
    </row>
    <row r="3239" spans="1:4" x14ac:dyDescent="0.25">
      <c r="A3239" s="243">
        <v>94655</v>
      </c>
      <c r="B3239" s="242" t="s">
        <v>2090</v>
      </c>
      <c r="C3239" s="242" t="s">
        <v>187</v>
      </c>
      <c r="D3239" s="244">
        <v>90.15</v>
      </c>
    </row>
    <row r="3240" spans="1:4" x14ac:dyDescent="0.25">
      <c r="A3240" s="243">
        <v>94716</v>
      </c>
      <c r="B3240" s="242" t="s">
        <v>2091</v>
      </c>
      <c r="C3240" s="242" t="s">
        <v>187</v>
      </c>
      <c r="D3240" s="244">
        <v>22.05</v>
      </c>
    </row>
    <row r="3241" spans="1:4" x14ac:dyDescent="0.25">
      <c r="A3241" s="243">
        <v>94717</v>
      </c>
      <c r="B3241" s="242" t="s">
        <v>2092</v>
      </c>
      <c r="C3241" s="242" t="s">
        <v>187</v>
      </c>
      <c r="D3241" s="244">
        <v>33.07</v>
      </c>
    </row>
    <row r="3242" spans="1:4" x14ac:dyDescent="0.25">
      <c r="A3242" s="243">
        <v>94718</v>
      </c>
      <c r="B3242" s="242" t="s">
        <v>2093</v>
      </c>
      <c r="C3242" s="242" t="s">
        <v>187</v>
      </c>
      <c r="D3242" s="244">
        <v>40.79</v>
      </c>
    </row>
    <row r="3243" spans="1:4" x14ac:dyDescent="0.25">
      <c r="A3243" s="243">
        <v>94719</v>
      </c>
      <c r="B3243" s="242" t="s">
        <v>2094</v>
      </c>
      <c r="C3243" s="242" t="s">
        <v>187</v>
      </c>
      <c r="D3243" s="244">
        <v>54.01</v>
      </c>
    </row>
    <row r="3244" spans="1:4" x14ac:dyDescent="0.25">
      <c r="A3244" s="243">
        <v>94720</v>
      </c>
      <c r="B3244" s="242" t="s">
        <v>2095</v>
      </c>
      <c r="C3244" s="242" t="s">
        <v>187</v>
      </c>
      <c r="D3244" s="244">
        <v>81.11</v>
      </c>
    </row>
    <row r="3245" spans="1:4" x14ac:dyDescent="0.25">
      <c r="A3245" s="243">
        <v>94721</v>
      </c>
      <c r="B3245" s="242" t="s">
        <v>2096</v>
      </c>
      <c r="C3245" s="242" t="s">
        <v>187</v>
      </c>
      <c r="D3245" s="244">
        <v>119.86</v>
      </c>
    </row>
    <row r="3246" spans="1:4" x14ac:dyDescent="0.25">
      <c r="A3246" s="243">
        <v>94722</v>
      </c>
      <c r="B3246" s="242" t="s">
        <v>2097</v>
      </c>
      <c r="C3246" s="242" t="s">
        <v>187</v>
      </c>
      <c r="D3246" s="244">
        <v>208</v>
      </c>
    </row>
    <row r="3247" spans="1:4" x14ac:dyDescent="0.25">
      <c r="A3247" s="243">
        <v>95697</v>
      </c>
      <c r="B3247" s="242" t="s">
        <v>11627</v>
      </c>
      <c r="C3247" s="242" t="s">
        <v>187</v>
      </c>
      <c r="D3247" s="244">
        <v>91.05</v>
      </c>
    </row>
    <row r="3248" spans="1:4" x14ac:dyDescent="0.25">
      <c r="A3248" s="243">
        <v>96635</v>
      </c>
      <c r="B3248" s="242" t="s">
        <v>2098</v>
      </c>
      <c r="C3248" s="242" t="s">
        <v>187</v>
      </c>
      <c r="D3248" s="244">
        <v>25.13</v>
      </c>
    </row>
    <row r="3249" spans="1:4" x14ac:dyDescent="0.25">
      <c r="A3249" s="243">
        <v>96636</v>
      </c>
      <c r="B3249" s="242" t="s">
        <v>2099</v>
      </c>
      <c r="C3249" s="242" t="s">
        <v>187</v>
      </c>
      <c r="D3249" s="244">
        <v>26.25</v>
      </c>
    </row>
    <row r="3250" spans="1:4" x14ac:dyDescent="0.25">
      <c r="A3250" s="243">
        <v>96644</v>
      </c>
      <c r="B3250" s="242" t="s">
        <v>2100</v>
      </c>
      <c r="C3250" s="242" t="s">
        <v>187</v>
      </c>
      <c r="D3250" s="244">
        <v>18.25</v>
      </c>
    </row>
    <row r="3251" spans="1:4" x14ac:dyDescent="0.25">
      <c r="A3251" s="243">
        <v>96645</v>
      </c>
      <c r="B3251" s="242" t="s">
        <v>2101</v>
      </c>
      <c r="C3251" s="242" t="s">
        <v>187</v>
      </c>
      <c r="D3251" s="244">
        <v>23.4</v>
      </c>
    </row>
    <row r="3252" spans="1:4" x14ac:dyDescent="0.25">
      <c r="A3252" s="243">
        <v>96646</v>
      </c>
      <c r="B3252" s="242" t="s">
        <v>2102</v>
      </c>
      <c r="C3252" s="242" t="s">
        <v>187</v>
      </c>
      <c r="D3252" s="244">
        <v>36.11</v>
      </c>
    </row>
    <row r="3253" spans="1:4" x14ac:dyDescent="0.25">
      <c r="A3253" s="243">
        <v>96647</v>
      </c>
      <c r="B3253" s="242" t="s">
        <v>2103</v>
      </c>
      <c r="C3253" s="242" t="s">
        <v>187</v>
      </c>
      <c r="D3253" s="244">
        <v>17.010000000000002</v>
      </c>
    </row>
    <row r="3254" spans="1:4" x14ac:dyDescent="0.25">
      <c r="A3254" s="243">
        <v>96648</v>
      </c>
      <c r="B3254" s="242" t="s">
        <v>2104</v>
      </c>
      <c r="C3254" s="242" t="s">
        <v>187</v>
      </c>
      <c r="D3254" s="244">
        <v>30.16</v>
      </c>
    </row>
    <row r="3255" spans="1:4" x14ac:dyDescent="0.25">
      <c r="A3255" s="243">
        <v>96649</v>
      </c>
      <c r="B3255" s="242" t="s">
        <v>2105</v>
      </c>
      <c r="C3255" s="242" t="s">
        <v>187</v>
      </c>
      <c r="D3255" s="244">
        <v>43.64</v>
      </c>
    </row>
    <row r="3256" spans="1:4" x14ac:dyDescent="0.25">
      <c r="A3256" s="243">
        <v>96668</v>
      </c>
      <c r="B3256" s="242" t="s">
        <v>2106</v>
      </c>
      <c r="C3256" s="242" t="s">
        <v>187</v>
      </c>
      <c r="D3256" s="244">
        <v>13.45</v>
      </c>
    </row>
    <row r="3257" spans="1:4" x14ac:dyDescent="0.25">
      <c r="A3257" s="243">
        <v>96669</v>
      </c>
      <c r="B3257" s="242" t="s">
        <v>2107</v>
      </c>
      <c r="C3257" s="242" t="s">
        <v>187</v>
      </c>
      <c r="D3257" s="244">
        <v>16.77</v>
      </c>
    </row>
    <row r="3258" spans="1:4" x14ac:dyDescent="0.25">
      <c r="A3258" s="243">
        <v>96670</v>
      </c>
      <c r="B3258" s="242" t="s">
        <v>2108</v>
      </c>
      <c r="C3258" s="242" t="s">
        <v>187</v>
      </c>
      <c r="D3258" s="244">
        <v>25.49</v>
      </c>
    </row>
    <row r="3259" spans="1:4" x14ac:dyDescent="0.25">
      <c r="A3259" s="243">
        <v>96671</v>
      </c>
      <c r="B3259" s="242" t="s">
        <v>2109</v>
      </c>
      <c r="C3259" s="242" t="s">
        <v>187</v>
      </c>
      <c r="D3259" s="244">
        <v>33.979999999999997</v>
      </c>
    </row>
    <row r="3260" spans="1:4" x14ac:dyDescent="0.25">
      <c r="A3260" s="243">
        <v>96672</v>
      </c>
      <c r="B3260" s="242" t="s">
        <v>2110</v>
      </c>
      <c r="C3260" s="242" t="s">
        <v>187</v>
      </c>
      <c r="D3260" s="244">
        <v>49.74</v>
      </c>
    </row>
    <row r="3261" spans="1:4" x14ac:dyDescent="0.25">
      <c r="A3261" s="243">
        <v>96673</v>
      </c>
      <c r="B3261" s="242" t="s">
        <v>2111</v>
      </c>
      <c r="C3261" s="242" t="s">
        <v>187</v>
      </c>
      <c r="D3261" s="244">
        <v>81.900000000000006</v>
      </c>
    </row>
    <row r="3262" spans="1:4" x14ac:dyDescent="0.25">
      <c r="A3262" s="243">
        <v>96674</v>
      </c>
      <c r="B3262" s="242" t="s">
        <v>2112</v>
      </c>
      <c r="C3262" s="242" t="s">
        <v>187</v>
      </c>
      <c r="D3262" s="244">
        <v>114.98</v>
      </c>
    </row>
    <row r="3263" spans="1:4" x14ac:dyDescent="0.25">
      <c r="A3263" s="243">
        <v>96675</v>
      </c>
      <c r="B3263" s="242" t="s">
        <v>2113</v>
      </c>
      <c r="C3263" s="242" t="s">
        <v>187</v>
      </c>
      <c r="D3263" s="244">
        <v>201.11</v>
      </c>
    </row>
    <row r="3264" spans="1:4" x14ac:dyDescent="0.25">
      <c r="A3264" s="243">
        <v>96676</v>
      </c>
      <c r="B3264" s="242" t="s">
        <v>2114</v>
      </c>
      <c r="C3264" s="242" t="s">
        <v>187</v>
      </c>
      <c r="D3264" s="244">
        <v>13.42</v>
      </c>
    </row>
    <row r="3265" spans="1:4" x14ac:dyDescent="0.25">
      <c r="A3265" s="243">
        <v>96677</v>
      </c>
      <c r="B3265" s="242" t="s">
        <v>2115</v>
      </c>
      <c r="C3265" s="242" t="s">
        <v>187</v>
      </c>
      <c r="D3265" s="244">
        <v>22.25</v>
      </c>
    </row>
    <row r="3266" spans="1:4" x14ac:dyDescent="0.25">
      <c r="A3266" s="243">
        <v>96678</v>
      </c>
      <c r="B3266" s="242" t="s">
        <v>2116</v>
      </c>
      <c r="C3266" s="242" t="s">
        <v>187</v>
      </c>
      <c r="D3266" s="244">
        <v>30.87</v>
      </c>
    </row>
    <row r="3267" spans="1:4" x14ac:dyDescent="0.25">
      <c r="A3267" s="243">
        <v>96679</v>
      </c>
      <c r="B3267" s="242" t="s">
        <v>2117</v>
      </c>
      <c r="C3267" s="242" t="s">
        <v>187</v>
      </c>
      <c r="D3267" s="244">
        <v>45.01</v>
      </c>
    </row>
    <row r="3268" spans="1:4" x14ac:dyDescent="0.25">
      <c r="A3268" s="243">
        <v>96680</v>
      </c>
      <c r="B3268" s="242" t="s">
        <v>2118</v>
      </c>
      <c r="C3268" s="242" t="s">
        <v>187</v>
      </c>
      <c r="D3268" s="244">
        <v>60.29</v>
      </c>
    </row>
    <row r="3269" spans="1:4" x14ac:dyDescent="0.25">
      <c r="A3269" s="243">
        <v>96681</v>
      </c>
      <c r="B3269" s="242" t="s">
        <v>2119</v>
      </c>
      <c r="C3269" s="242" t="s">
        <v>187</v>
      </c>
      <c r="D3269" s="244">
        <v>113.89</v>
      </c>
    </row>
    <row r="3270" spans="1:4" x14ac:dyDescent="0.25">
      <c r="A3270" s="243">
        <v>96682</v>
      </c>
      <c r="B3270" s="242" t="s">
        <v>2120</v>
      </c>
      <c r="C3270" s="242" t="s">
        <v>187</v>
      </c>
      <c r="D3270" s="244">
        <v>168.23</v>
      </c>
    </row>
    <row r="3271" spans="1:4" x14ac:dyDescent="0.25">
      <c r="A3271" s="243">
        <v>96683</v>
      </c>
      <c r="B3271" s="242" t="s">
        <v>2121</v>
      </c>
      <c r="C3271" s="242" t="s">
        <v>187</v>
      </c>
      <c r="D3271" s="244">
        <v>229.62</v>
      </c>
    </row>
    <row r="3272" spans="1:4" x14ac:dyDescent="0.25">
      <c r="A3272" s="243">
        <v>96718</v>
      </c>
      <c r="B3272" s="242" t="s">
        <v>2122</v>
      </c>
      <c r="C3272" s="242" t="s">
        <v>187</v>
      </c>
      <c r="D3272" s="244">
        <v>9.1</v>
      </c>
    </row>
    <row r="3273" spans="1:4" x14ac:dyDescent="0.25">
      <c r="A3273" s="243">
        <v>96719</v>
      </c>
      <c r="B3273" s="242" t="s">
        <v>2123</v>
      </c>
      <c r="C3273" s="242" t="s">
        <v>187</v>
      </c>
      <c r="D3273" s="244">
        <v>16.13</v>
      </c>
    </row>
    <row r="3274" spans="1:4" x14ac:dyDescent="0.25">
      <c r="A3274" s="243">
        <v>96720</v>
      </c>
      <c r="B3274" s="242" t="s">
        <v>2124</v>
      </c>
      <c r="C3274" s="242" t="s">
        <v>187</v>
      </c>
      <c r="D3274" s="244">
        <v>19.73</v>
      </c>
    </row>
    <row r="3275" spans="1:4" x14ac:dyDescent="0.25">
      <c r="A3275" s="243">
        <v>96721</v>
      </c>
      <c r="B3275" s="242" t="s">
        <v>2125</v>
      </c>
      <c r="C3275" s="242" t="s">
        <v>187</v>
      </c>
      <c r="D3275" s="244">
        <v>27.56</v>
      </c>
    </row>
    <row r="3276" spans="1:4" x14ac:dyDescent="0.25">
      <c r="A3276" s="243">
        <v>96722</v>
      </c>
      <c r="B3276" s="242" t="s">
        <v>2126</v>
      </c>
      <c r="C3276" s="242" t="s">
        <v>187</v>
      </c>
      <c r="D3276" s="244">
        <v>37.15</v>
      </c>
    </row>
    <row r="3277" spans="1:4" x14ac:dyDescent="0.25">
      <c r="A3277" s="243">
        <v>96723</v>
      </c>
      <c r="B3277" s="242" t="s">
        <v>2127</v>
      </c>
      <c r="C3277" s="242" t="s">
        <v>187</v>
      </c>
      <c r="D3277" s="244">
        <v>50.85</v>
      </c>
    </row>
    <row r="3278" spans="1:4" x14ac:dyDescent="0.25">
      <c r="A3278" s="243">
        <v>96724</v>
      </c>
      <c r="B3278" s="242" t="s">
        <v>2128</v>
      </c>
      <c r="C3278" s="242" t="s">
        <v>187</v>
      </c>
      <c r="D3278" s="244">
        <v>82.97</v>
      </c>
    </row>
    <row r="3279" spans="1:4" x14ac:dyDescent="0.25">
      <c r="A3279" s="243">
        <v>96725</v>
      </c>
      <c r="B3279" s="242" t="s">
        <v>2129</v>
      </c>
      <c r="C3279" s="242" t="s">
        <v>187</v>
      </c>
      <c r="D3279" s="244">
        <v>111.55</v>
      </c>
    </row>
    <row r="3280" spans="1:4" x14ac:dyDescent="0.25">
      <c r="A3280" s="243">
        <v>96726</v>
      </c>
      <c r="B3280" s="242" t="s">
        <v>2130</v>
      </c>
      <c r="C3280" s="242" t="s">
        <v>187</v>
      </c>
      <c r="D3280" s="244">
        <v>182.32</v>
      </c>
    </row>
    <row r="3281" spans="1:4" x14ac:dyDescent="0.25">
      <c r="A3281" s="243">
        <v>96727</v>
      </c>
      <c r="B3281" s="242" t="s">
        <v>2131</v>
      </c>
      <c r="C3281" s="242" t="s">
        <v>187</v>
      </c>
      <c r="D3281" s="244">
        <v>13.33</v>
      </c>
    </row>
    <row r="3282" spans="1:4" x14ac:dyDescent="0.25">
      <c r="A3282" s="243">
        <v>96728</v>
      </c>
      <c r="B3282" s="242" t="s">
        <v>2132</v>
      </c>
      <c r="C3282" s="242" t="s">
        <v>187</v>
      </c>
      <c r="D3282" s="244">
        <v>16.5</v>
      </c>
    </row>
    <row r="3283" spans="1:4" x14ac:dyDescent="0.25">
      <c r="A3283" s="243">
        <v>96729</v>
      </c>
      <c r="B3283" s="242" t="s">
        <v>2133</v>
      </c>
      <c r="C3283" s="242" t="s">
        <v>187</v>
      </c>
      <c r="D3283" s="244">
        <v>25.66</v>
      </c>
    </row>
    <row r="3284" spans="1:4" x14ac:dyDescent="0.25">
      <c r="A3284" s="243">
        <v>96730</v>
      </c>
      <c r="B3284" s="242" t="s">
        <v>2134</v>
      </c>
      <c r="C3284" s="242" t="s">
        <v>187</v>
      </c>
      <c r="D3284" s="244">
        <v>33.33</v>
      </c>
    </row>
    <row r="3285" spans="1:4" x14ac:dyDescent="0.25">
      <c r="A3285" s="243">
        <v>96731</v>
      </c>
      <c r="B3285" s="242" t="s">
        <v>2135</v>
      </c>
      <c r="C3285" s="242" t="s">
        <v>187</v>
      </c>
      <c r="D3285" s="244">
        <v>48.56</v>
      </c>
    </row>
    <row r="3286" spans="1:4" x14ac:dyDescent="0.25">
      <c r="A3286" s="243">
        <v>96732</v>
      </c>
      <c r="B3286" s="242" t="s">
        <v>2136</v>
      </c>
      <c r="C3286" s="242" t="s">
        <v>187</v>
      </c>
      <c r="D3286" s="244">
        <v>61.56</v>
      </c>
    </row>
    <row r="3287" spans="1:4" x14ac:dyDescent="0.25">
      <c r="A3287" s="243">
        <v>96733</v>
      </c>
      <c r="B3287" s="242" t="s">
        <v>2137</v>
      </c>
      <c r="C3287" s="242" t="s">
        <v>187</v>
      </c>
      <c r="D3287" s="244">
        <v>114.01</v>
      </c>
    </row>
    <row r="3288" spans="1:4" x14ac:dyDescent="0.25">
      <c r="A3288" s="243">
        <v>96734</v>
      </c>
      <c r="B3288" s="242" t="s">
        <v>2138</v>
      </c>
      <c r="C3288" s="242" t="s">
        <v>187</v>
      </c>
      <c r="D3288" s="244">
        <v>161.88999999999999</v>
      </c>
    </row>
    <row r="3289" spans="1:4" x14ac:dyDescent="0.25">
      <c r="A3289" s="243">
        <v>96735</v>
      </c>
      <c r="B3289" s="242" t="s">
        <v>2139</v>
      </c>
      <c r="C3289" s="242" t="s">
        <v>187</v>
      </c>
      <c r="D3289" s="244">
        <v>208.7</v>
      </c>
    </row>
    <row r="3290" spans="1:4" x14ac:dyDescent="0.25">
      <c r="A3290" s="243">
        <v>96794</v>
      </c>
      <c r="B3290" s="242" t="s">
        <v>2140</v>
      </c>
      <c r="C3290" s="242" t="s">
        <v>187</v>
      </c>
      <c r="D3290" s="244">
        <v>8.0299999999999994</v>
      </c>
    </row>
    <row r="3291" spans="1:4" x14ac:dyDescent="0.25">
      <c r="A3291" s="243">
        <v>96795</v>
      </c>
      <c r="B3291" s="242" t="s">
        <v>2141</v>
      </c>
      <c r="C3291" s="242" t="s">
        <v>187</v>
      </c>
      <c r="D3291" s="244">
        <v>10.28</v>
      </c>
    </row>
    <row r="3292" spans="1:4" x14ac:dyDescent="0.25">
      <c r="A3292" s="243">
        <v>96796</v>
      </c>
      <c r="B3292" s="242" t="s">
        <v>2142</v>
      </c>
      <c r="C3292" s="242" t="s">
        <v>187</v>
      </c>
      <c r="D3292" s="244">
        <v>14.58</v>
      </c>
    </row>
    <row r="3293" spans="1:4" x14ac:dyDescent="0.25">
      <c r="A3293" s="243">
        <v>96797</v>
      </c>
      <c r="B3293" s="242" t="s">
        <v>2143</v>
      </c>
      <c r="C3293" s="242" t="s">
        <v>187</v>
      </c>
      <c r="D3293" s="244">
        <v>22.37</v>
      </c>
    </row>
    <row r="3294" spans="1:4" x14ac:dyDescent="0.25">
      <c r="A3294" s="243">
        <v>96798</v>
      </c>
      <c r="B3294" s="242" t="s">
        <v>2144</v>
      </c>
      <c r="C3294" s="242" t="s">
        <v>187</v>
      </c>
      <c r="D3294" s="244">
        <v>8.1199999999999992</v>
      </c>
    </row>
    <row r="3295" spans="1:4" x14ac:dyDescent="0.25">
      <c r="A3295" s="243">
        <v>96799</v>
      </c>
      <c r="B3295" s="242" t="s">
        <v>2145</v>
      </c>
      <c r="C3295" s="242" t="s">
        <v>187</v>
      </c>
      <c r="D3295" s="244">
        <v>10.82</v>
      </c>
    </row>
    <row r="3296" spans="1:4" x14ac:dyDescent="0.25">
      <c r="A3296" s="243">
        <v>96800</v>
      </c>
      <c r="B3296" s="242" t="s">
        <v>2146</v>
      </c>
      <c r="C3296" s="242" t="s">
        <v>187</v>
      </c>
      <c r="D3296" s="244">
        <v>15.71</v>
      </c>
    </row>
    <row r="3297" spans="1:4" x14ac:dyDescent="0.25">
      <c r="A3297" s="243">
        <v>96801</v>
      </c>
      <c r="B3297" s="242" t="s">
        <v>2147</v>
      </c>
      <c r="C3297" s="242" t="s">
        <v>187</v>
      </c>
      <c r="D3297" s="244">
        <v>24.31</v>
      </c>
    </row>
    <row r="3298" spans="1:4" x14ac:dyDescent="0.25">
      <c r="A3298" s="243">
        <v>97327</v>
      </c>
      <c r="B3298" s="242" t="s">
        <v>2148</v>
      </c>
      <c r="C3298" s="242" t="s">
        <v>187</v>
      </c>
      <c r="D3298" s="244">
        <v>27.4</v>
      </c>
    </row>
    <row r="3299" spans="1:4" x14ac:dyDescent="0.25">
      <c r="A3299" s="243">
        <v>97328</v>
      </c>
      <c r="B3299" s="242" t="s">
        <v>2149</v>
      </c>
      <c r="C3299" s="242" t="s">
        <v>187</v>
      </c>
      <c r="D3299" s="244">
        <v>47.86</v>
      </c>
    </row>
    <row r="3300" spans="1:4" x14ac:dyDescent="0.25">
      <c r="A3300" s="243">
        <v>97329</v>
      </c>
      <c r="B3300" s="242" t="s">
        <v>2150</v>
      </c>
      <c r="C3300" s="242" t="s">
        <v>187</v>
      </c>
      <c r="D3300" s="244">
        <v>60.18</v>
      </c>
    </row>
    <row r="3301" spans="1:4" x14ac:dyDescent="0.25">
      <c r="A3301" s="243">
        <v>97330</v>
      </c>
      <c r="B3301" s="242" t="s">
        <v>2151</v>
      </c>
      <c r="C3301" s="242" t="s">
        <v>187</v>
      </c>
      <c r="D3301" s="244">
        <v>73.61</v>
      </c>
    </row>
    <row r="3302" spans="1:4" x14ac:dyDescent="0.25">
      <c r="A3302" s="243">
        <v>97331</v>
      </c>
      <c r="B3302" s="242" t="s">
        <v>2152</v>
      </c>
      <c r="C3302" s="242" t="s">
        <v>187</v>
      </c>
      <c r="D3302" s="244">
        <v>27.62</v>
      </c>
    </row>
    <row r="3303" spans="1:4" x14ac:dyDescent="0.25">
      <c r="A3303" s="243">
        <v>97332</v>
      </c>
      <c r="B3303" s="242" t="s">
        <v>2153</v>
      </c>
      <c r="C3303" s="242" t="s">
        <v>187</v>
      </c>
      <c r="D3303" s="244">
        <v>48.11</v>
      </c>
    </row>
    <row r="3304" spans="1:4" x14ac:dyDescent="0.25">
      <c r="A3304" s="243">
        <v>97333</v>
      </c>
      <c r="B3304" s="242" t="s">
        <v>2154</v>
      </c>
      <c r="C3304" s="242" t="s">
        <v>187</v>
      </c>
      <c r="D3304" s="244">
        <v>60.49</v>
      </c>
    </row>
    <row r="3305" spans="1:4" x14ac:dyDescent="0.25">
      <c r="A3305" s="243">
        <v>97334</v>
      </c>
      <c r="B3305" s="242" t="s">
        <v>2155</v>
      </c>
      <c r="C3305" s="242" t="s">
        <v>187</v>
      </c>
      <c r="D3305" s="244">
        <v>73.95</v>
      </c>
    </row>
    <row r="3306" spans="1:4" x14ac:dyDescent="0.25">
      <c r="A3306" s="243">
        <v>97335</v>
      </c>
      <c r="B3306" s="242" t="s">
        <v>2156</v>
      </c>
      <c r="C3306" s="242" t="s">
        <v>187</v>
      </c>
      <c r="D3306" s="244">
        <v>77.86</v>
      </c>
    </row>
    <row r="3307" spans="1:4" x14ac:dyDescent="0.25">
      <c r="A3307" s="243">
        <v>97336</v>
      </c>
      <c r="B3307" s="242" t="s">
        <v>2157</v>
      </c>
      <c r="C3307" s="242" t="s">
        <v>187</v>
      </c>
      <c r="D3307" s="244">
        <v>98.92</v>
      </c>
    </row>
    <row r="3308" spans="1:4" x14ac:dyDescent="0.25">
      <c r="A3308" s="243">
        <v>97337</v>
      </c>
      <c r="B3308" s="242" t="s">
        <v>2158</v>
      </c>
      <c r="C3308" s="242" t="s">
        <v>187</v>
      </c>
      <c r="D3308" s="244">
        <v>148.84</v>
      </c>
    </row>
    <row r="3309" spans="1:4" x14ac:dyDescent="0.25">
      <c r="A3309" s="243">
        <v>97338</v>
      </c>
      <c r="B3309" s="242" t="s">
        <v>2159</v>
      </c>
      <c r="C3309" s="242" t="s">
        <v>187</v>
      </c>
      <c r="D3309" s="244">
        <v>178.98</v>
      </c>
    </row>
    <row r="3310" spans="1:4" x14ac:dyDescent="0.25">
      <c r="A3310" s="243">
        <v>97339</v>
      </c>
      <c r="B3310" s="242" t="s">
        <v>2160</v>
      </c>
      <c r="C3310" s="242" t="s">
        <v>187</v>
      </c>
      <c r="D3310" s="244">
        <v>192.29</v>
      </c>
    </row>
    <row r="3311" spans="1:4" x14ac:dyDescent="0.25">
      <c r="A3311" s="243">
        <v>97340</v>
      </c>
      <c r="B3311" s="242" t="s">
        <v>2161</v>
      </c>
      <c r="C3311" s="242" t="s">
        <v>187</v>
      </c>
      <c r="D3311" s="244">
        <v>192.82</v>
      </c>
    </row>
    <row r="3312" spans="1:4" x14ac:dyDescent="0.25">
      <c r="A3312" s="243">
        <v>97341</v>
      </c>
      <c r="B3312" s="242" t="s">
        <v>2162</v>
      </c>
      <c r="C3312" s="242" t="s">
        <v>187</v>
      </c>
      <c r="D3312" s="244">
        <v>51.1</v>
      </c>
    </row>
    <row r="3313" spans="1:4" x14ac:dyDescent="0.25">
      <c r="A3313" s="243">
        <v>97342</v>
      </c>
      <c r="B3313" s="242" t="s">
        <v>2163</v>
      </c>
      <c r="C3313" s="242" t="s">
        <v>187</v>
      </c>
      <c r="D3313" s="244">
        <v>80.88</v>
      </c>
    </row>
    <row r="3314" spans="1:4" x14ac:dyDescent="0.25">
      <c r="A3314" s="243">
        <v>97343</v>
      </c>
      <c r="B3314" s="242" t="s">
        <v>2164</v>
      </c>
      <c r="C3314" s="242" t="s">
        <v>187</v>
      </c>
      <c r="D3314" s="244">
        <v>102.16</v>
      </c>
    </row>
    <row r="3315" spans="1:4" x14ac:dyDescent="0.25">
      <c r="A3315" s="243">
        <v>97344</v>
      </c>
      <c r="B3315" s="242" t="s">
        <v>2165</v>
      </c>
      <c r="C3315" s="242" t="s">
        <v>187</v>
      </c>
      <c r="D3315" s="244">
        <v>57.73</v>
      </c>
    </row>
    <row r="3316" spans="1:4" x14ac:dyDescent="0.25">
      <c r="A3316" s="243">
        <v>97345</v>
      </c>
      <c r="B3316" s="242" t="s">
        <v>2166</v>
      </c>
      <c r="C3316" s="242" t="s">
        <v>187</v>
      </c>
      <c r="D3316" s="244">
        <v>92.27</v>
      </c>
    </row>
    <row r="3317" spans="1:4" x14ac:dyDescent="0.25">
      <c r="A3317" s="243">
        <v>97346</v>
      </c>
      <c r="B3317" s="242" t="s">
        <v>2167</v>
      </c>
      <c r="C3317" s="242" t="s">
        <v>187</v>
      </c>
      <c r="D3317" s="244">
        <v>117.7</v>
      </c>
    </row>
    <row r="3318" spans="1:4" x14ac:dyDescent="0.25">
      <c r="A3318" s="243">
        <v>97347</v>
      </c>
      <c r="B3318" s="242" t="s">
        <v>2168</v>
      </c>
      <c r="C3318" s="242" t="s">
        <v>187</v>
      </c>
      <c r="D3318" s="244">
        <v>93.92</v>
      </c>
    </row>
    <row r="3319" spans="1:4" x14ac:dyDescent="0.25">
      <c r="A3319" s="243">
        <v>97348</v>
      </c>
      <c r="B3319" s="242" t="s">
        <v>2169</v>
      </c>
      <c r="C3319" s="242" t="s">
        <v>187</v>
      </c>
      <c r="D3319" s="244">
        <v>129.82</v>
      </c>
    </row>
    <row r="3320" spans="1:4" x14ac:dyDescent="0.25">
      <c r="A3320" s="243">
        <v>97349</v>
      </c>
      <c r="B3320" s="242" t="s">
        <v>2170</v>
      </c>
      <c r="C3320" s="242" t="s">
        <v>187</v>
      </c>
      <c r="D3320" s="244">
        <v>187.31</v>
      </c>
    </row>
    <row r="3321" spans="1:4" x14ac:dyDescent="0.25">
      <c r="A3321" s="243">
        <v>97350</v>
      </c>
      <c r="B3321" s="242" t="s">
        <v>2171</v>
      </c>
      <c r="C3321" s="242" t="s">
        <v>187</v>
      </c>
      <c r="D3321" s="244">
        <v>227.5</v>
      </c>
    </row>
    <row r="3322" spans="1:4" x14ac:dyDescent="0.25">
      <c r="A3322" s="243">
        <v>97351</v>
      </c>
      <c r="B3322" s="242" t="s">
        <v>2172</v>
      </c>
      <c r="C3322" s="242" t="s">
        <v>187</v>
      </c>
      <c r="D3322" s="244">
        <v>314.69</v>
      </c>
    </row>
    <row r="3323" spans="1:4" x14ac:dyDescent="0.25">
      <c r="A3323" s="243">
        <v>97352</v>
      </c>
      <c r="B3323" s="242" t="s">
        <v>2173</v>
      </c>
      <c r="C3323" s="242" t="s">
        <v>187</v>
      </c>
      <c r="D3323" s="244">
        <v>407.96</v>
      </c>
    </row>
    <row r="3324" spans="1:4" x14ac:dyDescent="0.25">
      <c r="A3324" s="243">
        <v>97353</v>
      </c>
      <c r="B3324" s="242" t="s">
        <v>2174</v>
      </c>
      <c r="C3324" s="242" t="s">
        <v>187</v>
      </c>
      <c r="D3324" s="244">
        <v>60.6</v>
      </c>
    </row>
    <row r="3325" spans="1:4" x14ac:dyDescent="0.25">
      <c r="A3325" s="243">
        <v>97354</v>
      </c>
      <c r="B3325" s="242" t="s">
        <v>2175</v>
      </c>
      <c r="C3325" s="242" t="s">
        <v>187</v>
      </c>
      <c r="D3325" s="244">
        <v>96.94</v>
      </c>
    </row>
    <row r="3326" spans="1:4" x14ac:dyDescent="0.25">
      <c r="A3326" s="243">
        <v>97355</v>
      </c>
      <c r="B3326" s="242" t="s">
        <v>2176</v>
      </c>
      <c r="C3326" s="242" t="s">
        <v>187</v>
      </c>
      <c r="D3326" s="244">
        <v>133.06</v>
      </c>
    </row>
    <row r="3327" spans="1:4" x14ac:dyDescent="0.25">
      <c r="A3327" s="243">
        <v>97356</v>
      </c>
      <c r="B3327" s="242" t="s">
        <v>2177</v>
      </c>
      <c r="C3327" s="242" t="s">
        <v>187</v>
      </c>
      <c r="D3327" s="244">
        <v>67.23</v>
      </c>
    </row>
    <row r="3328" spans="1:4" x14ac:dyDescent="0.25">
      <c r="A3328" s="243">
        <v>97357</v>
      </c>
      <c r="B3328" s="242" t="s">
        <v>2178</v>
      </c>
      <c r="C3328" s="242" t="s">
        <v>187</v>
      </c>
      <c r="D3328" s="244">
        <v>108.33</v>
      </c>
    </row>
    <row r="3329" spans="1:4" x14ac:dyDescent="0.25">
      <c r="A3329" s="243">
        <v>97358</v>
      </c>
      <c r="B3329" s="242" t="s">
        <v>2179</v>
      </c>
      <c r="C3329" s="242" t="s">
        <v>187</v>
      </c>
      <c r="D3329" s="244">
        <v>148.6</v>
      </c>
    </row>
    <row r="3330" spans="1:4" x14ac:dyDescent="0.25">
      <c r="A3330" s="243">
        <v>97498</v>
      </c>
      <c r="B3330" s="242" t="s">
        <v>11628</v>
      </c>
      <c r="C3330" s="242" t="s">
        <v>187</v>
      </c>
      <c r="D3330" s="244">
        <v>49</v>
      </c>
    </row>
    <row r="3331" spans="1:4" x14ac:dyDescent="0.25">
      <c r="A3331" s="243">
        <v>97535</v>
      </c>
      <c r="B3331" s="242" t="s">
        <v>11629</v>
      </c>
      <c r="C3331" s="242" t="s">
        <v>187</v>
      </c>
      <c r="D3331" s="244">
        <v>52.03</v>
      </c>
    </row>
    <row r="3332" spans="1:4" x14ac:dyDescent="0.25">
      <c r="A3332" s="243">
        <v>97536</v>
      </c>
      <c r="B3332" s="242" t="s">
        <v>11630</v>
      </c>
      <c r="C3332" s="242" t="s">
        <v>187</v>
      </c>
      <c r="D3332" s="244">
        <v>58.97</v>
      </c>
    </row>
    <row r="3333" spans="1:4" x14ac:dyDescent="0.25">
      <c r="A3333" s="243">
        <v>100788</v>
      </c>
      <c r="B3333" s="242" t="s">
        <v>11631</v>
      </c>
      <c r="C3333" s="242" t="s">
        <v>239</v>
      </c>
      <c r="D3333" s="244">
        <v>421.89</v>
      </c>
    </row>
    <row r="3334" spans="1:4" x14ac:dyDescent="0.25">
      <c r="A3334" s="243">
        <v>100791</v>
      </c>
      <c r="B3334" s="242" t="s">
        <v>11632</v>
      </c>
      <c r="C3334" s="242" t="s">
        <v>187</v>
      </c>
      <c r="D3334" s="244">
        <v>16.350000000000001</v>
      </c>
    </row>
    <row r="3335" spans="1:4" x14ac:dyDescent="0.25">
      <c r="A3335" s="243">
        <v>100792</v>
      </c>
      <c r="B3335" s="242" t="s">
        <v>11633</v>
      </c>
      <c r="C3335" s="242" t="s">
        <v>187</v>
      </c>
      <c r="D3335" s="244">
        <v>24.55</v>
      </c>
    </row>
    <row r="3336" spans="1:4" x14ac:dyDescent="0.25">
      <c r="A3336" s="243">
        <v>100793</v>
      </c>
      <c r="B3336" s="242" t="s">
        <v>11634</v>
      </c>
      <c r="C3336" s="242" t="s">
        <v>187</v>
      </c>
      <c r="D3336" s="244">
        <v>32.880000000000003</v>
      </c>
    </row>
    <row r="3337" spans="1:4" x14ac:dyDescent="0.25">
      <c r="A3337" s="243">
        <v>100794</v>
      </c>
      <c r="B3337" s="242" t="s">
        <v>11635</v>
      </c>
      <c r="C3337" s="242" t="s">
        <v>187</v>
      </c>
      <c r="D3337" s="244">
        <v>44.72</v>
      </c>
    </row>
    <row r="3338" spans="1:4" x14ac:dyDescent="0.25">
      <c r="A3338" s="243">
        <v>100799</v>
      </c>
      <c r="B3338" s="242" t="s">
        <v>11636</v>
      </c>
      <c r="C3338" s="242" t="s">
        <v>187</v>
      </c>
      <c r="D3338" s="244">
        <v>16.66</v>
      </c>
    </row>
    <row r="3339" spans="1:4" x14ac:dyDescent="0.25">
      <c r="A3339" s="243">
        <v>100800</v>
      </c>
      <c r="B3339" s="242" t="s">
        <v>11637</v>
      </c>
      <c r="C3339" s="242" t="s">
        <v>187</v>
      </c>
      <c r="D3339" s="244">
        <v>24.87</v>
      </c>
    </row>
    <row r="3340" spans="1:4" x14ac:dyDescent="0.25">
      <c r="A3340" s="243">
        <v>100801</v>
      </c>
      <c r="B3340" s="242" t="s">
        <v>11638</v>
      </c>
      <c r="C3340" s="242" t="s">
        <v>187</v>
      </c>
      <c r="D3340" s="244">
        <v>33.19</v>
      </c>
    </row>
    <row r="3341" spans="1:4" x14ac:dyDescent="0.25">
      <c r="A3341" s="243">
        <v>100802</v>
      </c>
      <c r="B3341" s="242" t="s">
        <v>11639</v>
      </c>
      <c r="C3341" s="242" t="s">
        <v>187</v>
      </c>
      <c r="D3341" s="244">
        <v>45.03</v>
      </c>
    </row>
    <row r="3342" spans="1:4" x14ac:dyDescent="0.25">
      <c r="A3342" s="243">
        <v>100803</v>
      </c>
      <c r="B3342" s="242" t="s">
        <v>11640</v>
      </c>
      <c r="C3342" s="242" t="s">
        <v>187</v>
      </c>
      <c r="D3342" s="244">
        <v>15.7</v>
      </c>
    </row>
    <row r="3343" spans="1:4" x14ac:dyDescent="0.25">
      <c r="A3343" s="243">
        <v>100804</v>
      </c>
      <c r="B3343" s="242" t="s">
        <v>11641</v>
      </c>
      <c r="C3343" s="242" t="s">
        <v>187</v>
      </c>
      <c r="D3343" s="244">
        <v>23.78</v>
      </c>
    </row>
    <row r="3344" spans="1:4" x14ac:dyDescent="0.25">
      <c r="A3344" s="243">
        <v>100805</v>
      </c>
      <c r="B3344" s="242" t="s">
        <v>11642</v>
      </c>
      <c r="C3344" s="242" t="s">
        <v>187</v>
      </c>
      <c r="D3344" s="244">
        <v>31.97</v>
      </c>
    </row>
    <row r="3345" spans="1:4" x14ac:dyDescent="0.25">
      <c r="A3345" s="243">
        <v>100806</v>
      </c>
      <c r="B3345" s="242" t="s">
        <v>11643</v>
      </c>
      <c r="C3345" s="242" t="s">
        <v>187</v>
      </c>
      <c r="D3345" s="244">
        <v>43.6</v>
      </c>
    </row>
    <row r="3346" spans="1:4" x14ac:dyDescent="0.25">
      <c r="A3346" s="243">
        <v>100807</v>
      </c>
      <c r="B3346" s="242" t="s">
        <v>11644</v>
      </c>
      <c r="C3346" s="242" t="s">
        <v>187</v>
      </c>
      <c r="D3346" s="244">
        <v>20.32</v>
      </c>
    </row>
    <row r="3347" spans="1:4" x14ac:dyDescent="0.25">
      <c r="A3347" s="243">
        <v>100808</v>
      </c>
      <c r="B3347" s="242" t="s">
        <v>11645</v>
      </c>
      <c r="C3347" s="242" t="s">
        <v>187</v>
      </c>
      <c r="D3347" s="244">
        <v>29.21</v>
      </c>
    </row>
    <row r="3348" spans="1:4" x14ac:dyDescent="0.25">
      <c r="A3348" s="243">
        <v>100809</v>
      </c>
      <c r="B3348" s="242" t="s">
        <v>11646</v>
      </c>
      <c r="C3348" s="242" t="s">
        <v>187</v>
      </c>
      <c r="D3348" s="244">
        <v>38.39</v>
      </c>
    </row>
    <row r="3349" spans="1:4" x14ac:dyDescent="0.25">
      <c r="A3349" s="243">
        <v>100810</v>
      </c>
      <c r="B3349" s="242" t="s">
        <v>11647</v>
      </c>
      <c r="C3349" s="242" t="s">
        <v>187</v>
      </c>
      <c r="D3349" s="244">
        <v>51.42</v>
      </c>
    </row>
    <row r="3350" spans="1:4" x14ac:dyDescent="0.25">
      <c r="A3350" s="243">
        <v>101918</v>
      </c>
      <c r="B3350" s="242" t="s">
        <v>11648</v>
      </c>
      <c r="C3350" s="242" t="s">
        <v>187</v>
      </c>
      <c r="D3350" s="244">
        <v>232.91</v>
      </c>
    </row>
    <row r="3351" spans="1:4" x14ac:dyDescent="0.25">
      <c r="A3351" s="243">
        <v>101919</v>
      </c>
      <c r="B3351" s="242" t="s">
        <v>11649</v>
      </c>
      <c r="C3351" s="242" t="s">
        <v>239</v>
      </c>
      <c r="D3351" s="244">
        <v>256.5</v>
      </c>
    </row>
    <row r="3352" spans="1:4" x14ac:dyDescent="0.25">
      <c r="A3352" s="243">
        <v>101920</v>
      </c>
      <c r="B3352" s="242" t="s">
        <v>11650</v>
      </c>
      <c r="C3352" s="242" t="s">
        <v>239</v>
      </c>
      <c r="D3352" s="244">
        <v>122.58</v>
      </c>
    </row>
    <row r="3353" spans="1:4" x14ac:dyDescent="0.25">
      <c r="A3353" s="243">
        <v>101921</v>
      </c>
      <c r="B3353" s="242" t="s">
        <v>11651</v>
      </c>
      <c r="C3353" s="242" t="s">
        <v>239</v>
      </c>
      <c r="D3353" s="244">
        <v>139.82</v>
      </c>
    </row>
    <row r="3354" spans="1:4" x14ac:dyDescent="0.25">
      <c r="A3354" s="243">
        <v>101922</v>
      </c>
      <c r="B3354" s="242" t="s">
        <v>11652</v>
      </c>
      <c r="C3354" s="242" t="s">
        <v>239</v>
      </c>
      <c r="D3354" s="244">
        <v>139.82</v>
      </c>
    </row>
    <row r="3355" spans="1:4" x14ac:dyDescent="0.25">
      <c r="A3355" s="243">
        <v>101923</v>
      </c>
      <c r="B3355" s="242" t="s">
        <v>11653</v>
      </c>
      <c r="C3355" s="242" t="s">
        <v>239</v>
      </c>
      <c r="D3355" s="244">
        <v>139.82</v>
      </c>
    </row>
    <row r="3356" spans="1:4" x14ac:dyDescent="0.25">
      <c r="A3356" s="243">
        <v>101924</v>
      </c>
      <c r="B3356" s="242" t="s">
        <v>11654</v>
      </c>
      <c r="C3356" s="242" t="s">
        <v>239</v>
      </c>
      <c r="D3356" s="244">
        <v>115.36</v>
      </c>
    </row>
    <row r="3357" spans="1:4" x14ac:dyDescent="0.25">
      <c r="A3357" s="243">
        <v>101925</v>
      </c>
      <c r="B3357" s="242" t="s">
        <v>11655</v>
      </c>
      <c r="C3357" s="242" t="s">
        <v>239</v>
      </c>
      <c r="D3357" s="244">
        <v>192.65</v>
      </c>
    </row>
    <row r="3358" spans="1:4" x14ac:dyDescent="0.25">
      <c r="A3358" s="243">
        <v>101926</v>
      </c>
      <c r="B3358" s="242" t="s">
        <v>11656</v>
      </c>
      <c r="C3358" s="242" t="s">
        <v>239</v>
      </c>
      <c r="D3358" s="244">
        <v>248.49</v>
      </c>
    </row>
    <row r="3359" spans="1:4" x14ac:dyDescent="0.25">
      <c r="A3359" s="243">
        <v>101927</v>
      </c>
      <c r="B3359" s="242" t="s">
        <v>11657</v>
      </c>
      <c r="C3359" s="242" t="s">
        <v>187</v>
      </c>
      <c r="D3359" s="244">
        <v>223.49</v>
      </c>
    </row>
    <row r="3360" spans="1:4" x14ac:dyDescent="0.25">
      <c r="A3360" s="243">
        <v>101928</v>
      </c>
      <c r="B3360" s="242" t="s">
        <v>11658</v>
      </c>
      <c r="C3360" s="242" t="s">
        <v>239</v>
      </c>
      <c r="D3360" s="244">
        <v>260.10000000000002</v>
      </c>
    </row>
    <row r="3361" spans="1:4" x14ac:dyDescent="0.25">
      <c r="A3361" s="243">
        <v>101929</v>
      </c>
      <c r="B3361" s="242" t="s">
        <v>11659</v>
      </c>
      <c r="C3361" s="242" t="s">
        <v>239</v>
      </c>
      <c r="D3361" s="244">
        <v>126.18</v>
      </c>
    </row>
    <row r="3362" spans="1:4" x14ac:dyDescent="0.25">
      <c r="A3362" s="243">
        <v>101930</v>
      </c>
      <c r="B3362" s="242" t="s">
        <v>11660</v>
      </c>
      <c r="C3362" s="242" t="s">
        <v>239</v>
      </c>
      <c r="D3362" s="244">
        <v>143.41999999999999</v>
      </c>
    </row>
    <row r="3363" spans="1:4" x14ac:dyDescent="0.25">
      <c r="A3363" s="243">
        <v>101931</v>
      </c>
      <c r="B3363" s="242" t="s">
        <v>11661</v>
      </c>
      <c r="C3363" s="242" t="s">
        <v>239</v>
      </c>
      <c r="D3363" s="244">
        <v>143.41999999999999</v>
      </c>
    </row>
    <row r="3364" spans="1:4" x14ac:dyDescent="0.25">
      <c r="A3364" s="243">
        <v>101932</v>
      </c>
      <c r="B3364" s="242" t="s">
        <v>11662</v>
      </c>
      <c r="C3364" s="242" t="s">
        <v>239</v>
      </c>
      <c r="D3364" s="244">
        <v>143.41999999999999</v>
      </c>
    </row>
    <row r="3365" spans="1:4" x14ac:dyDescent="0.25">
      <c r="A3365" s="243">
        <v>101933</v>
      </c>
      <c r="B3365" s="242" t="s">
        <v>11663</v>
      </c>
      <c r="C3365" s="242" t="s">
        <v>239</v>
      </c>
      <c r="D3365" s="244">
        <v>118.96</v>
      </c>
    </row>
    <row r="3366" spans="1:4" x14ac:dyDescent="0.25">
      <c r="A3366" s="243">
        <v>101934</v>
      </c>
      <c r="B3366" s="242" t="s">
        <v>11664</v>
      </c>
      <c r="C3366" s="242" t="s">
        <v>239</v>
      </c>
      <c r="D3366" s="244">
        <v>198.07</v>
      </c>
    </row>
    <row r="3367" spans="1:4" x14ac:dyDescent="0.25">
      <c r="A3367" s="243">
        <v>101935</v>
      </c>
      <c r="B3367" s="242" t="s">
        <v>11665</v>
      </c>
      <c r="C3367" s="242" t="s">
        <v>239</v>
      </c>
      <c r="D3367" s="244">
        <v>255.7</v>
      </c>
    </row>
    <row r="3368" spans="1:4" x14ac:dyDescent="0.25">
      <c r="A3368" s="243">
        <v>89358</v>
      </c>
      <c r="B3368" s="242" t="s">
        <v>2180</v>
      </c>
      <c r="C3368" s="242" t="s">
        <v>239</v>
      </c>
      <c r="D3368" s="244">
        <v>5.51</v>
      </c>
    </row>
    <row r="3369" spans="1:4" x14ac:dyDescent="0.25">
      <c r="A3369" s="243">
        <v>89359</v>
      </c>
      <c r="B3369" s="242" t="s">
        <v>2181</v>
      </c>
      <c r="C3369" s="242" t="s">
        <v>239</v>
      </c>
      <c r="D3369" s="244">
        <v>5.87</v>
      </c>
    </row>
    <row r="3370" spans="1:4" x14ac:dyDescent="0.25">
      <c r="A3370" s="243">
        <v>89360</v>
      </c>
      <c r="B3370" s="242" t="s">
        <v>2182</v>
      </c>
      <c r="C3370" s="242" t="s">
        <v>239</v>
      </c>
      <c r="D3370" s="244">
        <v>7.34</v>
      </c>
    </row>
    <row r="3371" spans="1:4" x14ac:dyDescent="0.25">
      <c r="A3371" s="243">
        <v>89361</v>
      </c>
      <c r="B3371" s="242" t="s">
        <v>2183</v>
      </c>
      <c r="C3371" s="242" t="s">
        <v>239</v>
      </c>
      <c r="D3371" s="244">
        <v>6.76</v>
      </c>
    </row>
    <row r="3372" spans="1:4" x14ac:dyDescent="0.25">
      <c r="A3372" s="243">
        <v>89362</v>
      </c>
      <c r="B3372" s="242" t="s">
        <v>2184</v>
      </c>
      <c r="C3372" s="242" t="s">
        <v>239</v>
      </c>
      <c r="D3372" s="244">
        <v>6.6</v>
      </c>
    </row>
    <row r="3373" spans="1:4" x14ac:dyDescent="0.25">
      <c r="A3373" s="243">
        <v>89363</v>
      </c>
      <c r="B3373" s="242" t="s">
        <v>2185</v>
      </c>
      <c r="C3373" s="242" t="s">
        <v>239</v>
      </c>
      <c r="D3373" s="244">
        <v>7.36</v>
      </c>
    </row>
    <row r="3374" spans="1:4" x14ac:dyDescent="0.25">
      <c r="A3374" s="243">
        <v>89364</v>
      </c>
      <c r="B3374" s="242" t="s">
        <v>2186</v>
      </c>
      <c r="C3374" s="242" t="s">
        <v>239</v>
      </c>
      <c r="D3374" s="244">
        <v>8.92</v>
      </c>
    </row>
    <row r="3375" spans="1:4" x14ac:dyDescent="0.25">
      <c r="A3375" s="243">
        <v>89365</v>
      </c>
      <c r="B3375" s="242" t="s">
        <v>2187</v>
      </c>
      <c r="C3375" s="242" t="s">
        <v>239</v>
      </c>
      <c r="D3375" s="244">
        <v>8.2200000000000006</v>
      </c>
    </row>
    <row r="3376" spans="1:4" x14ac:dyDescent="0.25">
      <c r="A3376" s="243">
        <v>89366</v>
      </c>
      <c r="B3376" s="242" t="s">
        <v>2188</v>
      </c>
      <c r="C3376" s="242" t="s">
        <v>239</v>
      </c>
      <c r="D3376" s="244">
        <v>13.04</v>
      </c>
    </row>
    <row r="3377" spans="1:4" x14ac:dyDescent="0.25">
      <c r="A3377" s="243">
        <v>89367</v>
      </c>
      <c r="B3377" s="242" t="s">
        <v>2189</v>
      </c>
      <c r="C3377" s="242" t="s">
        <v>239</v>
      </c>
      <c r="D3377" s="244">
        <v>9.36</v>
      </c>
    </row>
    <row r="3378" spans="1:4" x14ac:dyDescent="0.25">
      <c r="A3378" s="243">
        <v>89368</v>
      </c>
      <c r="B3378" s="242" t="s">
        <v>2190</v>
      </c>
      <c r="C3378" s="242" t="s">
        <v>239</v>
      </c>
      <c r="D3378" s="244">
        <v>11.48</v>
      </c>
    </row>
    <row r="3379" spans="1:4" x14ac:dyDescent="0.25">
      <c r="A3379" s="243">
        <v>89369</v>
      </c>
      <c r="B3379" s="242" t="s">
        <v>2191</v>
      </c>
      <c r="C3379" s="242" t="s">
        <v>239</v>
      </c>
      <c r="D3379" s="244">
        <v>14.1</v>
      </c>
    </row>
    <row r="3380" spans="1:4" x14ac:dyDescent="0.25">
      <c r="A3380" s="243">
        <v>89370</v>
      </c>
      <c r="B3380" s="242" t="s">
        <v>2192</v>
      </c>
      <c r="C3380" s="242" t="s">
        <v>239</v>
      </c>
      <c r="D3380" s="244">
        <v>11.03</v>
      </c>
    </row>
    <row r="3381" spans="1:4" x14ac:dyDescent="0.25">
      <c r="A3381" s="243">
        <v>89371</v>
      </c>
      <c r="B3381" s="242" t="s">
        <v>2193</v>
      </c>
      <c r="C3381" s="242" t="s">
        <v>239</v>
      </c>
      <c r="D3381" s="244">
        <v>4.28</v>
      </c>
    </row>
    <row r="3382" spans="1:4" x14ac:dyDescent="0.25">
      <c r="A3382" s="243">
        <v>89372</v>
      </c>
      <c r="B3382" s="242" t="s">
        <v>2194</v>
      </c>
      <c r="C3382" s="242" t="s">
        <v>239</v>
      </c>
      <c r="D3382" s="244">
        <v>11.27</v>
      </c>
    </row>
    <row r="3383" spans="1:4" x14ac:dyDescent="0.25">
      <c r="A3383" s="243">
        <v>89373</v>
      </c>
      <c r="B3383" s="242" t="s">
        <v>2195</v>
      </c>
      <c r="C3383" s="242" t="s">
        <v>239</v>
      </c>
      <c r="D3383" s="244">
        <v>4.92</v>
      </c>
    </row>
    <row r="3384" spans="1:4" x14ac:dyDescent="0.25">
      <c r="A3384" s="243">
        <v>89374</v>
      </c>
      <c r="B3384" s="242" t="s">
        <v>2196</v>
      </c>
      <c r="C3384" s="242" t="s">
        <v>239</v>
      </c>
      <c r="D3384" s="244">
        <v>8.7100000000000009</v>
      </c>
    </row>
    <row r="3385" spans="1:4" x14ac:dyDescent="0.25">
      <c r="A3385" s="243">
        <v>89375</v>
      </c>
      <c r="B3385" s="242" t="s">
        <v>2197</v>
      </c>
      <c r="C3385" s="242" t="s">
        <v>239</v>
      </c>
      <c r="D3385" s="244">
        <v>11</v>
      </c>
    </row>
    <row r="3386" spans="1:4" x14ac:dyDescent="0.25">
      <c r="A3386" s="243">
        <v>89376</v>
      </c>
      <c r="B3386" s="242" t="s">
        <v>2198</v>
      </c>
      <c r="C3386" s="242" t="s">
        <v>239</v>
      </c>
      <c r="D3386" s="244">
        <v>4.3499999999999996</v>
      </c>
    </row>
    <row r="3387" spans="1:4" x14ac:dyDescent="0.25">
      <c r="A3387" s="243">
        <v>89377</v>
      </c>
      <c r="B3387" s="242" t="s">
        <v>2199</v>
      </c>
      <c r="C3387" s="242" t="s">
        <v>239</v>
      </c>
      <c r="D3387" s="244">
        <v>7.73</v>
      </c>
    </row>
    <row r="3388" spans="1:4" x14ac:dyDescent="0.25">
      <c r="A3388" s="243">
        <v>89378</v>
      </c>
      <c r="B3388" s="242" t="s">
        <v>2200</v>
      </c>
      <c r="C3388" s="242" t="s">
        <v>239</v>
      </c>
      <c r="D3388" s="244">
        <v>5.09</v>
      </c>
    </row>
    <row r="3389" spans="1:4" x14ac:dyDescent="0.25">
      <c r="A3389" s="243">
        <v>89379</v>
      </c>
      <c r="B3389" s="242" t="s">
        <v>2201</v>
      </c>
      <c r="C3389" s="242" t="s">
        <v>239</v>
      </c>
      <c r="D3389" s="244">
        <v>14.41</v>
      </c>
    </row>
    <row r="3390" spans="1:4" x14ac:dyDescent="0.25">
      <c r="A3390" s="243">
        <v>89380</v>
      </c>
      <c r="B3390" s="242" t="s">
        <v>2202</v>
      </c>
      <c r="C3390" s="242" t="s">
        <v>239</v>
      </c>
      <c r="D3390" s="244">
        <v>7.96</v>
      </c>
    </row>
    <row r="3391" spans="1:4" x14ac:dyDescent="0.25">
      <c r="A3391" s="243">
        <v>89381</v>
      </c>
      <c r="B3391" s="242" t="s">
        <v>2203</v>
      </c>
      <c r="C3391" s="242" t="s">
        <v>239</v>
      </c>
      <c r="D3391" s="244">
        <v>10.99</v>
      </c>
    </row>
    <row r="3392" spans="1:4" x14ac:dyDescent="0.25">
      <c r="A3392" s="243">
        <v>89382</v>
      </c>
      <c r="B3392" s="242" t="s">
        <v>2204</v>
      </c>
      <c r="C3392" s="242" t="s">
        <v>239</v>
      </c>
      <c r="D3392" s="244">
        <v>13.12</v>
      </c>
    </row>
    <row r="3393" spans="1:4" x14ac:dyDescent="0.25">
      <c r="A3393" s="243">
        <v>89383</v>
      </c>
      <c r="B3393" s="242" t="s">
        <v>2205</v>
      </c>
      <c r="C3393" s="242" t="s">
        <v>239</v>
      </c>
      <c r="D3393" s="244">
        <v>5.19</v>
      </c>
    </row>
    <row r="3394" spans="1:4" x14ac:dyDescent="0.25">
      <c r="A3394" s="243">
        <v>89384</v>
      </c>
      <c r="B3394" s="242" t="s">
        <v>2206</v>
      </c>
      <c r="C3394" s="242" t="s">
        <v>239</v>
      </c>
      <c r="D3394" s="244">
        <v>11.14</v>
      </c>
    </row>
    <row r="3395" spans="1:4" x14ac:dyDescent="0.25">
      <c r="A3395" s="243">
        <v>89385</v>
      </c>
      <c r="B3395" s="242" t="s">
        <v>2207</v>
      </c>
      <c r="C3395" s="242" t="s">
        <v>239</v>
      </c>
      <c r="D3395" s="244">
        <v>5.93</v>
      </c>
    </row>
    <row r="3396" spans="1:4" x14ac:dyDescent="0.25">
      <c r="A3396" s="243">
        <v>89386</v>
      </c>
      <c r="B3396" s="242" t="s">
        <v>2208</v>
      </c>
      <c r="C3396" s="242" t="s">
        <v>239</v>
      </c>
      <c r="D3396" s="244">
        <v>7.23</v>
      </c>
    </row>
    <row r="3397" spans="1:4" x14ac:dyDescent="0.25">
      <c r="A3397" s="243">
        <v>89387</v>
      </c>
      <c r="B3397" s="242" t="s">
        <v>2209</v>
      </c>
      <c r="C3397" s="242" t="s">
        <v>239</v>
      </c>
      <c r="D3397" s="244">
        <v>29.47</v>
      </c>
    </row>
    <row r="3398" spans="1:4" x14ac:dyDescent="0.25">
      <c r="A3398" s="243">
        <v>89388</v>
      </c>
      <c r="B3398" s="242" t="s">
        <v>2210</v>
      </c>
      <c r="C3398" s="242" t="s">
        <v>239</v>
      </c>
      <c r="D3398" s="244">
        <v>9.75</v>
      </c>
    </row>
    <row r="3399" spans="1:4" x14ac:dyDescent="0.25">
      <c r="A3399" s="243">
        <v>89389</v>
      </c>
      <c r="B3399" s="242" t="s">
        <v>2211</v>
      </c>
      <c r="C3399" s="242" t="s">
        <v>239</v>
      </c>
      <c r="D3399" s="244">
        <v>10.61</v>
      </c>
    </row>
    <row r="3400" spans="1:4" x14ac:dyDescent="0.25">
      <c r="A3400" s="243">
        <v>89390</v>
      </c>
      <c r="B3400" s="242" t="s">
        <v>2212</v>
      </c>
      <c r="C3400" s="242" t="s">
        <v>239</v>
      </c>
      <c r="D3400" s="244">
        <v>19.77</v>
      </c>
    </row>
    <row r="3401" spans="1:4" x14ac:dyDescent="0.25">
      <c r="A3401" s="243">
        <v>89391</v>
      </c>
      <c r="B3401" s="242" t="s">
        <v>2213</v>
      </c>
      <c r="C3401" s="242" t="s">
        <v>239</v>
      </c>
      <c r="D3401" s="244">
        <v>7.13</v>
      </c>
    </row>
    <row r="3402" spans="1:4" x14ac:dyDescent="0.25">
      <c r="A3402" s="243">
        <v>89392</v>
      </c>
      <c r="B3402" s="242" t="s">
        <v>2214</v>
      </c>
      <c r="C3402" s="242" t="s">
        <v>239</v>
      </c>
      <c r="D3402" s="244">
        <v>23.6</v>
      </c>
    </row>
    <row r="3403" spans="1:4" x14ac:dyDescent="0.25">
      <c r="A3403" s="243">
        <v>89393</v>
      </c>
      <c r="B3403" s="242" t="s">
        <v>2215</v>
      </c>
      <c r="C3403" s="242" t="s">
        <v>239</v>
      </c>
      <c r="D3403" s="244">
        <v>7.77</v>
      </c>
    </row>
    <row r="3404" spans="1:4" x14ac:dyDescent="0.25">
      <c r="A3404" s="243">
        <v>89394</v>
      </c>
      <c r="B3404" s="242" t="s">
        <v>2216</v>
      </c>
      <c r="C3404" s="242" t="s">
        <v>239</v>
      </c>
      <c r="D3404" s="244">
        <v>16.5</v>
      </c>
    </row>
    <row r="3405" spans="1:4" x14ac:dyDescent="0.25">
      <c r="A3405" s="243">
        <v>89395</v>
      </c>
      <c r="B3405" s="242" t="s">
        <v>2217</v>
      </c>
      <c r="C3405" s="242" t="s">
        <v>239</v>
      </c>
      <c r="D3405" s="244">
        <v>9.34</v>
      </c>
    </row>
    <row r="3406" spans="1:4" x14ac:dyDescent="0.25">
      <c r="A3406" s="243">
        <v>89396</v>
      </c>
      <c r="B3406" s="242" t="s">
        <v>2218</v>
      </c>
      <c r="C3406" s="242" t="s">
        <v>239</v>
      </c>
      <c r="D3406" s="244">
        <v>16.8</v>
      </c>
    </row>
    <row r="3407" spans="1:4" x14ac:dyDescent="0.25">
      <c r="A3407" s="243">
        <v>89397</v>
      </c>
      <c r="B3407" s="242" t="s">
        <v>2219</v>
      </c>
      <c r="C3407" s="242" t="s">
        <v>239</v>
      </c>
      <c r="D3407" s="244">
        <v>11.33</v>
      </c>
    </row>
    <row r="3408" spans="1:4" x14ac:dyDescent="0.25">
      <c r="A3408" s="243">
        <v>89398</v>
      </c>
      <c r="B3408" s="242" t="s">
        <v>2220</v>
      </c>
      <c r="C3408" s="242" t="s">
        <v>239</v>
      </c>
      <c r="D3408" s="244">
        <v>13.99</v>
      </c>
    </row>
    <row r="3409" spans="1:4" x14ac:dyDescent="0.25">
      <c r="A3409" s="243">
        <v>89399</v>
      </c>
      <c r="B3409" s="242" t="s">
        <v>2221</v>
      </c>
      <c r="C3409" s="242" t="s">
        <v>239</v>
      </c>
      <c r="D3409" s="244">
        <v>26.66</v>
      </c>
    </row>
    <row r="3410" spans="1:4" x14ac:dyDescent="0.25">
      <c r="A3410" s="243">
        <v>89400</v>
      </c>
      <c r="B3410" s="242" t="s">
        <v>2222</v>
      </c>
      <c r="C3410" s="242" t="s">
        <v>239</v>
      </c>
      <c r="D3410" s="244">
        <v>15.97</v>
      </c>
    </row>
    <row r="3411" spans="1:4" x14ac:dyDescent="0.25">
      <c r="A3411" s="243">
        <v>89404</v>
      </c>
      <c r="B3411" s="242" t="s">
        <v>2223</v>
      </c>
      <c r="C3411" s="242" t="s">
        <v>239</v>
      </c>
      <c r="D3411" s="244">
        <v>3.85</v>
      </c>
    </row>
    <row r="3412" spans="1:4" x14ac:dyDescent="0.25">
      <c r="A3412" s="243">
        <v>89405</v>
      </c>
      <c r="B3412" s="242" t="s">
        <v>2224</v>
      </c>
      <c r="C3412" s="242" t="s">
        <v>239</v>
      </c>
      <c r="D3412" s="244">
        <v>4.21</v>
      </c>
    </row>
    <row r="3413" spans="1:4" x14ac:dyDescent="0.25">
      <c r="A3413" s="243">
        <v>89406</v>
      </c>
      <c r="B3413" s="242" t="s">
        <v>2225</v>
      </c>
      <c r="C3413" s="242" t="s">
        <v>239</v>
      </c>
      <c r="D3413" s="244">
        <v>5.68</v>
      </c>
    </row>
    <row r="3414" spans="1:4" x14ac:dyDescent="0.25">
      <c r="A3414" s="243">
        <v>89407</v>
      </c>
      <c r="B3414" s="242" t="s">
        <v>2226</v>
      </c>
      <c r="C3414" s="242" t="s">
        <v>239</v>
      </c>
      <c r="D3414" s="244">
        <v>5.0999999999999996</v>
      </c>
    </row>
    <row r="3415" spans="1:4" x14ac:dyDescent="0.25">
      <c r="A3415" s="243">
        <v>89408</v>
      </c>
      <c r="B3415" s="242" t="s">
        <v>2227</v>
      </c>
      <c r="C3415" s="242" t="s">
        <v>239</v>
      </c>
      <c r="D3415" s="244">
        <v>4.6900000000000004</v>
      </c>
    </row>
    <row r="3416" spans="1:4" x14ac:dyDescent="0.25">
      <c r="A3416" s="243">
        <v>89409</v>
      </c>
      <c r="B3416" s="242" t="s">
        <v>2228</v>
      </c>
      <c r="C3416" s="242" t="s">
        <v>239</v>
      </c>
      <c r="D3416" s="244">
        <v>5.45</v>
      </c>
    </row>
    <row r="3417" spans="1:4" x14ac:dyDescent="0.25">
      <c r="A3417" s="243">
        <v>89410</v>
      </c>
      <c r="B3417" s="242" t="s">
        <v>2229</v>
      </c>
      <c r="C3417" s="242" t="s">
        <v>239</v>
      </c>
      <c r="D3417" s="244">
        <v>7.01</v>
      </c>
    </row>
    <row r="3418" spans="1:4" x14ac:dyDescent="0.25">
      <c r="A3418" s="243">
        <v>89411</v>
      </c>
      <c r="B3418" s="242" t="s">
        <v>2230</v>
      </c>
      <c r="C3418" s="242" t="s">
        <v>239</v>
      </c>
      <c r="D3418" s="244">
        <v>6.31</v>
      </c>
    </row>
    <row r="3419" spans="1:4" x14ac:dyDescent="0.25">
      <c r="A3419" s="243">
        <v>89412</v>
      </c>
      <c r="B3419" s="242" t="s">
        <v>2231</v>
      </c>
      <c r="C3419" s="242" t="s">
        <v>239</v>
      </c>
      <c r="D3419" s="244">
        <v>7.26</v>
      </c>
    </row>
    <row r="3420" spans="1:4" x14ac:dyDescent="0.25">
      <c r="A3420" s="243">
        <v>89413</v>
      </c>
      <c r="B3420" s="242" t="s">
        <v>2232</v>
      </c>
      <c r="C3420" s="242" t="s">
        <v>239</v>
      </c>
      <c r="D3420" s="244">
        <v>7.05</v>
      </c>
    </row>
    <row r="3421" spans="1:4" x14ac:dyDescent="0.25">
      <c r="A3421" s="243">
        <v>89414</v>
      </c>
      <c r="B3421" s="242" t="s">
        <v>2233</v>
      </c>
      <c r="C3421" s="242" t="s">
        <v>239</v>
      </c>
      <c r="D3421" s="244">
        <v>9.17</v>
      </c>
    </row>
    <row r="3422" spans="1:4" x14ac:dyDescent="0.25">
      <c r="A3422" s="243">
        <v>89415</v>
      </c>
      <c r="B3422" s="242" t="s">
        <v>2234</v>
      </c>
      <c r="C3422" s="242" t="s">
        <v>239</v>
      </c>
      <c r="D3422" s="244">
        <v>11.79</v>
      </c>
    </row>
    <row r="3423" spans="1:4" x14ac:dyDescent="0.25">
      <c r="A3423" s="243">
        <v>89416</v>
      </c>
      <c r="B3423" s="242" t="s">
        <v>2235</v>
      </c>
      <c r="C3423" s="242" t="s">
        <v>239</v>
      </c>
      <c r="D3423" s="244">
        <v>8.7200000000000006</v>
      </c>
    </row>
    <row r="3424" spans="1:4" x14ac:dyDescent="0.25">
      <c r="A3424" s="243">
        <v>89417</v>
      </c>
      <c r="B3424" s="242" t="s">
        <v>2236</v>
      </c>
      <c r="C3424" s="242" t="s">
        <v>239</v>
      </c>
      <c r="D3424" s="244">
        <v>3.19</v>
      </c>
    </row>
    <row r="3425" spans="1:4" x14ac:dyDescent="0.25">
      <c r="A3425" s="243">
        <v>89418</v>
      </c>
      <c r="B3425" s="242" t="s">
        <v>2237</v>
      </c>
      <c r="C3425" s="242" t="s">
        <v>239</v>
      </c>
      <c r="D3425" s="244">
        <v>10.18</v>
      </c>
    </row>
    <row r="3426" spans="1:4" x14ac:dyDescent="0.25">
      <c r="A3426" s="243">
        <v>89419</v>
      </c>
      <c r="B3426" s="242" t="s">
        <v>2238</v>
      </c>
      <c r="C3426" s="242" t="s">
        <v>239</v>
      </c>
      <c r="D3426" s="244">
        <v>3.83</v>
      </c>
    </row>
    <row r="3427" spans="1:4" x14ac:dyDescent="0.25">
      <c r="A3427" s="243">
        <v>89420</v>
      </c>
      <c r="B3427" s="242" t="s">
        <v>2239</v>
      </c>
      <c r="C3427" s="242" t="s">
        <v>239</v>
      </c>
      <c r="D3427" s="244">
        <v>7.62</v>
      </c>
    </row>
    <row r="3428" spans="1:4" x14ac:dyDescent="0.25">
      <c r="A3428" s="243">
        <v>89421</v>
      </c>
      <c r="B3428" s="242" t="s">
        <v>2240</v>
      </c>
      <c r="C3428" s="242" t="s">
        <v>239</v>
      </c>
      <c r="D3428" s="244">
        <v>9.91</v>
      </c>
    </row>
    <row r="3429" spans="1:4" x14ac:dyDescent="0.25">
      <c r="A3429" s="243">
        <v>89422</v>
      </c>
      <c r="B3429" s="242" t="s">
        <v>2241</v>
      </c>
      <c r="C3429" s="242" t="s">
        <v>239</v>
      </c>
      <c r="D3429" s="244">
        <v>3.26</v>
      </c>
    </row>
    <row r="3430" spans="1:4" x14ac:dyDescent="0.25">
      <c r="A3430" s="243">
        <v>89423</v>
      </c>
      <c r="B3430" s="242" t="s">
        <v>2242</v>
      </c>
      <c r="C3430" s="242" t="s">
        <v>239</v>
      </c>
      <c r="D3430" s="244">
        <v>7.15</v>
      </c>
    </row>
    <row r="3431" spans="1:4" x14ac:dyDescent="0.25">
      <c r="A3431" s="243">
        <v>89424</v>
      </c>
      <c r="B3431" s="242" t="s">
        <v>2243</v>
      </c>
      <c r="C3431" s="242" t="s">
        <v>239</v>
      </c>
      <c r="D3431" s="244">
        <v>3.8</v>
      </c>
    </row>
    <row r="3432" spans="1:4" x14ac:dyDescent="0.25">
      <c r="A3432" s="243">
        <v>89425</v>
      </c>
      <c r="B3432" s="242" t="s">
        <v>2244</v>
      </c>
      <c r="C3432" s="242" t="s">
        <v>239</v>
      </c>
      <c r="D3432" s="244">
        <v>13.12</v>
      </c>
    </row>
    <row r="3433" spans="1:4" x14ac:dyDescent="0.25">
      <c r="A3433" s="243">
        <v>89426</v>
      </c>
      <c r="B3433" s="242" t="s">
        <v>2245</v>
      </c>
      <c r="C3433" s="242" t="s">
        <v>239</v>
      </c>
      <c r="D3433" s="244">
        <v>6.67</v>
      </c>
    </row>
    <row r="3434" spans="1:4" x14ac:dyDescent="0.25">
      <c r="A3434" s="243">
        <v>89427</v>
      </c>
      <c r="B3434" s="242" t="s">
        <v>2246</v>
      </c>
      <c r="C3434" s="242" t="s">
        <v>239</v>
      </c>
      <c r="D3434" s="244">
        <v>9.6999999999999993</v>
      </c>
    </row>
    <row r="3435" spans="1:4" x14ac:dyDescent="0.25">
      <c r="A3435" s="243">
        <v>89428</v>
      </c>
      <c r="B3435" s="242" t="s">
        <v>2247</v>
      </c>
      <c r="C3435" s="242" t="s">
        <v>239</v>
      </c>
      <c r="D3435" s="244">
        <v>11.83</v>
      </c>
    </row>
    <row r="3436" spans="1:4" x14ac:dyDescent="0.25">
      <c r="A3436" s="243">
        <v>89429</v>
      </c>
      <c r="B3436" s="242" t="s">
        <v>2248</v>
      </c>
      <c r="C3436" s="242" t="s">
        <v>239</v>
      </c>
      <c r="D3436" s="244">
        <v>3.9</v>
      </c>
    </row>
    <row r="3437" spans="1:4" x14ac:dyDescent="0.25">
      <c r="A3437" s="243">
        <v>89430</v>
      </c>
      <c r="B3437" s="242" t="s">
        <v>2249</v>
      </c>
      <c r="C3437" s="242" t="s">
        <v>239</v>
      </c>
      <c r="D3437" s="244">
        <v>9.85</v>
      </c>
    </row>
    <row r="3438" spans="1:4" x14ac:dyDescent="0.25">
      <c r="A3438" s="243">
        <v>89431</v>
      </c>
      <c r="B3438" s="242" t="s">
        <v>2250</v>
      </c>
      <c r="C3438" s="242" t="s">
        <v>239</v>
      </c>
      <c r="D3438" s="244">
        <v>5.67</v>
      </c>
    </row>
    <row r="3439" spans="1:4" x14ac:dyDescent="0.25">
      <c r="A3439" s="243">
        <v>89432</v>
      </c>
      <c r="B3439" s="242" t="s">
        <v>2251</v>
      </c>
      <c r="C3439" s="242" t="s">
        <v>239</v>
      </c>
      <c r="D3439" s="244">
        <v>27.91</v>
      </c>
    </row>
    <row r="3440" spans="1:4" x14ac:dyDescent="0.25">
      <c r="A3440" s="243">
        <v>89433</v>
      </c>
      <c r="B3440" s="242" t="s">
        <v>2252</v>
      </c>
      <c r="C3440" s="242" t="s">
        <v>239</v>
      </c>
      <c r="D3440" s="244">
        <v>8.19</v>
      </c>
    </row>
    <row r="3441" spans="1:4" x14ac:dyDescent="0.25">
      <c r="A3441" s="243">
        <v>89434</v>
      </c>
      <c r="B3441" s="242" t="s">
        <v>2253</v>
      </c>
      <c r="C3441" s="242" t="s">
        <v>239</v>
      </c>
      <c r="D3441" s="244">
        <v>9.0500000000000007</v>
      </c>
    </row>
    <row r="3442" spans="1:4" x14ac:dyDescent="0.25">
      <c r="A3442" s="243">
        <v>89435</v>
      </c>
      <c r="B3442" s="242" t="s">
        <v>2254</v>
      </c>
      <c r="C3442" s="242" t="s">
        <v>239</v>
      </c>
      <c r="D3442" s="244">
        <v>18.21</v>
      </c>
    </row>
    <row r="3443" spans="1:4" x14ac:dyDescent="0.25">
      <c r="A3443" s="243">
        <v>89436</v>
      </c>
      <c r="B3443" s="242" t="s">
        <v>2255</v>
      </c>
      <c r="C3443" s="242" t="s">
        <v>239</v>
      </c>
      <c r="D3443" s="244">
        <v>5.57</v>
      </c>
    </row>
    <row r="3444" spans="1:4" x14ac:dyDescent="0.25">
      <c r="A3444" s="243">
        <v>89437</v>
      </c>
      <c r="B3444" s="242" t="s">
        <v>2256</v>
      </c>
      <c r="C3444" s="242" t="s">
        <v>239</v>
      </c>
      <c r="D3444" s="244">
        <v>22.04</v>
      </c>
    </row>
    <row r="3445" spans="1:4" x14ac:dyDescent="0.25">
      <c r="A3445" s="243">
        <v>89438</v>
      </c>
      <c r="B3445" s="242" t="s">
        <v>2257</v>
      </c>
      <c r="C3445" s="242" t="s">
        <v>239</v>
      </c>
      <c r="D3445" s="244">
        <v>5.56</v>
      </c>
    </row>
    <row r="3446" spans="1:4" x14ac:dyDescent="0.25">
      <c r="A3446" s="243">
        <v>89439</v>
      </c>
      <c r="B3446" s="242" t="s">
        <v>2258</v>
      </c>
      <c r="C3446" s="242" t="s">
        <v>239</v>
      </c>
      <c r="D3446" s="244">
        <v>7.56</v>
      </c>
    </row>
    <row r="3447" spans="1:4" x14ac:dyDescent="0.25">
      <c r="A3447" s="243">
        <v>89440</v>
      </c>
      <c r="B3447" s="242" t="s">
        <v>2259</v>
      </c>
      <c r="C3447" s="242" t="s">
        <v>239</v>
      </c>
      <c r="D3447" s="244">
        <v>6.77</v>
      </c>
    </row>
    <row r="3448" spans="1:4" x14ac:dyDescent="0.25">
      <c r="A3448" s="243">
        <v>89441</v>
      </c>
      <c r="B3448" s="242" t="s">
        <v>2260</v>
      </c>
      <c r="C3448" s="242" t="s">
        <v>239</v>
      </c>
      <c r="D3448" s="244">
        <v>14.23</v>
      </c>
    </row>
    <row r="3449" spans="1:4" x14ac:dyDescent="0.25">
      <c r="A3449" s="243">
        <v>89442</v>
      </c>
      <c r="B3449" s="242" t="s">
        <v>2261</v>
      </c>
      <c r="C3449" s="242" t="s">
        <v>239</v>
      </c>
      <c r="D3449" s="244">
        <v>8.76</v>
      </c>
    </row>
    <row r="3450" spans="1:4" x14ac:dyDescent="0.25">
      <c r="A3450" s="243">
        <v>89443</v>
      </c>
      <c r="B3450" s="242" t="s">
        <v>2262</v>
      </c>
      <c r="C3450" s="242" t="s">
        <v>239</v>
      </c>
      <c r="D3450" s="244">
        <v>10.95</v>
      </c>
    </row>
    <row r="3451" spans="1:4" x14ac:dyDescent="0.25">
      <c r="A3451" s="243">
        <v>89444</v>
      </c>
      <c r="B3451" s="242" t="s">
        <v>2263</v>
      </c>
      <c r="C3451" s="242" t="s">
        <v>239</v>
      </c>
      <c r="D3451" s="244">
        <v>23.62</v>
      </c>
    </row>
    <row r="3452" spans="1:4" x14ac:dyDescent="0.25">
      <c r="A3452" s="243">
        <v>89445</v>
      </c>
      <c r="B3452" s="242" t="s">
        <v>2264</v>
      </c>
      <c r="C3452" s="242" t="s">
        <v>239</v>
      </c>
      <c r="D3452" s="244">
        <v>12.93</v>
      </c>
    </row>
    <row r="3453" spans="1:4" x14ac:dyDescent="0.25">
      <c r="A3453" s="243">
        <v>89481</v>
      </c>
      <c r="B3453" s="242" t="s">
        <v>2265</v>
      </c>
      <c r="C3453" s="242" t="s">
        <v>239</v>
      </c>
      <c r="D3453" s="244">
        <v>3.71</v>
      </c>
    </row>
    <row r="3454" spans="1:4" x14ac:dyDescent="0.25">
      <c r="A3454" s="243">
        <v>89485</v>
      </c>
      <c r="B3454" s="242" t="s">
        <v>2266</v>
      </c>
      <c r="C3454" s="242" t="s">
        <v>239</v>
      </c>
      <c r="D3454" s="244">
        <v>4.47</v>
      </c>
    </row>
    <row r="3455" spans="1:4" x14ac:dyDescent="0.25">
      <c r="A3455" s="243">
        <v>89489</v>
      </c>
      <c r="B3455" s="242" t="s">
        <v>2267</v>
      </c>
      <c r="C3455" s="242" t="s">
        <v>239</v>
      </c>
      <c r="D3455" s="244">
        <v>6.03</v>
      </c>
    </row>
    <row r="3456" spans="1:4" x14ac:dyDescent="0.25">
      <c r="A3456" s="243">
        <v>89490</v>
      </c>
      <c r="B3456" s="242" t="s">
        <v>2268</v>
      </c>
      <c r="C3456" s="242" t="s">
        <v>239</v>
      </c>
      <c r="D3456" s="244">
        <v>5.33</v>
      </c>
    </row>
    <row r="3457" spans="1:4" x14ac:dyDescent="0.25">
      <c r="A3457" s="243">
        <v>89492</v>
      </c>
      <c r="B3457" s="242" t="s">
        <v>2269</v>
      </c>
      <c r="C3457" s="242" t="s">
        <v>239</v>
      </c>
      <c r="D3457" s="244">
        <v>5.95</v>
      </c>
    </row>
    <row r="3458" spans="1:4" x14ac:dyDescent="0.25">
      <c r="A3458" s="243">
        <v>89493</v>
      </c>
      <c r="B3458" s="242" t="s">
        <v>2270</v>
      </c>
      <c r="C3458" s="242" t="s">
        <v>239</v>
      </c>
      <c r="D3458" s="244">
        <v>8.07</v>
      </c>
    </row>
    <row r="3459" spans="1:4" x14ac:dyDescent="0.25">
      <c r="A3459" s="243">
        <v>89494</v>
      </c>
      <c r="B3459" s="242" t="s">
        <v>2271</v>
      </c>
      <c r="C3459" s="242" t="s">
        <v>239</v>
      </c>
      <c r="D3459" s="244">
        <v>10.69</v>
      </c>
    </row>
    <row r="3460" spans="1:4" x14ac:dyDescent="0.25">
      <c r="A3460" s="243">
        <v>89496</v>
      </c>
      <c r="B3460" s="242" t="s">
        <v>2272</v>
      </c>
      <c r="C3460" s="242" t="s">
        <v>239</v>
      </c>
      <c r="D3460" s="244">
        <v>7.62</v>
      </c>
    </row>
    <row r="3461" spans="1:4" x14ac:dyDescent="0.25">
      <c r="A3461" s="243">
        <v>89497</v>
      </c>
      <c r="B3461" s="242" t="s">
        <v>2273</v>
      </c>
      <c r="C3461" s="242" t="s">
        <v>239</v>
      </c>
      <c r="D3461" s="244">
        <v>9.8699999999999992</v>
      </c>
    </row>
    <row r="3462" spans="1:4" x14ac:dyDescent="0.25">
      <c r="A3462" s="243">
        <v>89498</v>
      </c>
      <c r="B3462" s="242" t="s">
        <v>2274</v>
      </c>
      <c r="C3462" s="242" t="s">
        <v>239</v>
      </c>
      <c r="D3462" s="244">
        <v>10.84</v>
      </c>
    </row>
    <row r="3463" spans="1:4" x14ac:dyDescent="0.25">
      <c r="A3463" s="243">
        <v>89499</v>
      </c>
      <c r="B3463" s="242" t="s">
        <v>2275</v>
      </c>
      <c r="C3463" s="242" t="s">
        <v>239</v>
      </c>
      <c r="D3463" s="244">
        <v>17.010000000000002</v>
      </c>
    </row>
    <row r="3464" spans="1:4" x14ac:dyDescent="0.25">
      <c r="A3464" s="243">
        <v>89500</v>
      </c>
      <c r="B3464" s="242" t="s">
        <v>2276</v>
      </c>
      <c r="C3464" s="242" t="s">
        <v>239</v>
      </c>
      <c r="D3464" s="244">
        <v>11.03</v>
      </c>
    </row>
    <row r="3465" spans="1:4" x14ac:dyDescent="0.25">
      <c r="A3465" s="243">
        <v>89501</v>
      </c>
      <c r="B3465" s="242" t="s">
        <v>2277</v>
      </c>
      <c r="C3465" s="242" t="s">
        <v>239</v>
      </c>
      <c r="D3465" s="244">
        <v>11.95</v>
      </c>
    </row>
    <row r="3466" spans="1:4" x14ac:dyDescent="0.25">
      <c r="A3466" s="243">
        <v>89502</v>
      </c>
      <c r="B3466" s="242" t="s">
        <v>2278</v>
      </c>
      <c r="C3466" s="242" t="s">
        <v>239</v>
      </c>
      <c r="D3466" s="244">
        <v>13.7</v>
      </c>
    </row>
    <row r="3467" spans="1:4" x14ac:dyDescent="0.25">
      <c r="A3467" s="243">
        <v>89503</v>
      </c>
      <c r="B3467" s="242" t="s">
        <v>2279</v>
      </c>
      <c r="C3467" s="242" t="s">
        <v>239</v>
      </c>
      <c r="D3467" s="244">
        <v>21.36</v>
      </c>
    </row>
    <row r="3468" spans="1:4" x14ac:dyDescent="0.25">
      <c r="A3468" s="243">
        <v>89504</v>
      </c>
      <c r="B3468" s="242" t="s">
        <v>2280</v>
      </c>
      <c r="C3468" s="242" t="s">
        <v>239</v>
      </c>
      <c r="D3468" s="244">
        <v>18.579999999999998</v>
      </c>
    </row>
    <row r="3469" spans="1:4" x14ac:dyDescent="0.25">
      <c r="A3469" s="243">
        <v>89505</v>
      </c>
      <c r="B3469" s="242" t="s">
        <v>2281</v>
      </c>
      <c r="C3469" s="242" t="s">
        <v>239</v>
      </c>
      <c r="D3469" s="244">
        <v>32.159999999999997</v>
      </c>
    </row>
    <row r="3470" spans="1:4" x14ac:dyDescent="0.25">
      <c r="A3470" s="243">
        <v>89506</v>
      </c>
      <c r="B3470" s="242" t="s">
        <v>2282</v>
      </c>
      <c r="C3470" s="242" t="s">
        <v>239</v>
      </c>
      <c r="D3470" s="244">
        <v>36.340000000000003</v>
      </c>
    </row>
    <row r="3471" spans="1:4" x14ac:dyDescent="0.25">
      <c r="A3471" s="243">
        <v>89507</v>
      </c>
      <c r="B3471" s="242" t="s">
        <v>2283</v>
      </c>
      <c r="C3471" s="242" t="s">
        <v>239</v>
      </c>
      <c r="D3471" s="244">
        <v>45.04</v>
      </c>
    </row>
    <row r="3472" spans="1:4" x14ac:dyDescent="0.25">
      <c r="A3472" s="243">
        <v>89510</v>
      </c>
      <c r="B3472" s="242" t="s">
        <v>2284</v>
      </c>
      <c r="C3472" s="242" t="s">
        <v>239</v>
      </c>
      <c r="D3472" s="244">
        <v>29.07</v>
      </c>
    </row>
    <row r="3473" spans="1:4" x14ac:dyDescent="0.25">
      <c r="A3473" s="243">
        <v>89513</v>
      </c>
      <c r="B3473" s="242" t="s">
        <v>2285</v>
      </c>
      <c r="C3473" s="242" t="s">
        <v>239</v>
      </c>
      <c r="D3473" s="244">
        <v>102.21</v>
      </c>
    </row>
    <row r="3474" spans="1:4" x14ac:dyDescent="0.25">
      <c r="A3474" s="243">
        <v>89514</v>
      </c>
      <c r="B3474" s="242" t="s">
        <v>2286</v>
      </c>
      <c r="C3474" s="242" t="s">
        <v>239</v>
      </c>
      <c r="D3474" s="244">
        <v>8.82</v>
      </c>
    </row>
    <row r="3475" spans="1:4" x14ac:dyDescent="0.25">
      <c r="A3475" s="243">
        <v>89515</v>
      </c>
      <c r="B3475" s="242" t="s">
        <v>2287</v>
      </c>
      <c r="C3475" s="242" t="s">
        <v>239</v>
      </c>
      <c r="D3475" s="244">
        <v>76.760000000000005</v>
      </c>
    </row>
    <row r="3476" spans="1:4" x14ac:dyDescent="0.25">
      <c r="A3476" s="243">
        <v>89516</v>
      </c>
      <c r="B3476" s="242" t="s">
        <v>2288</v>
      </c>
      <c r="C3476" s="242" t="s">
        <v>239</v>
      </c>
      <c r="D3476" s="244">
        <v>7.63</v>
      </c>
    </row>
    <row r="3477" spans="1:4" x14ac:dyDescent="0.25">
      <c r="A3477" s="243">
        <v>89517</v>
      </c>
      <c r="B3477" s="242" t="s">
        <v>2289</v>
      </c>
      <c r="C3477" s="242" t="s">
        <v>239</v>
      </c>
      <c r="D3477" s="244">
        <v>64.38</v>
      </c>
    </row>
    <row r="3478" spans="1:4" x14ac:dyDescent="0.25">
      <c r="A3478" s="243">
        <v>89518</v>
      </c>
      <c r="B3478" s="242" t="s">
        <v>2290</v>
      </c>
      <c r="C3478" s="242" t="s">
        <v>239</v>
      </c>
      <c r="D3478" s="244">
        <v>13.29</v>
      </c>
    </row>
    <row r="3479" spans="1:4" x14ac:dyDescent="0.25">
      <c r="A3479" s="243">
        <v>89519</v>
      </c>
      <c r="B3479" s="242" t="s">
        <v>2291</v>
      </c>
      <c r="C3479" s="242" t="s">
        <v>239</v>
      </c>
      <c r="D3479" s="244">
        <v>43.02</v>
      </c>
    </row>
    <row r="3480" spans="1:4" x14ac:dyDescent="0.25">
      <c r="A3480" s="243">
        <v>89520</v>
      </c>
      <c r="B3480" s="242" t="s">
        <v>2292</v>
      </c>
      <c r="C3480" s="242" t="s">
        <v>239</v>
      </c>
      <c r="D3480" s="244">
        <v>11.72</v>
      </c>
    </row>
    <row r="3481" spans="1:4" x14ac:dyDescent="0.25">
      <c r="A3481" s="243">
        <v>89521</v>
      </c>
      <c r="B3481" s="242" t="s">
        <v>2293</v>
      </c>
      <c r="C3481" s="242" t="s">
        <v>239</v>
      </c>
      <c r="D3481" s="244">
        <v>120.56</v>
      </c>
    </row>
    <row r="3482" spans="1:4" x14ac:dyDescent="0.25">
      <c r="A3482" s="243">
        <v>89522</v>
      </c>
      <c r="B3482" s="242" t="s">
        <v>2294</v>
      </c>
      <c r="C3482" s="242" t="s">
        <v>239</v>
      </c>
      <c r="D3482" s="244">
        <v>26.88</v>
      </c>
    </row>
    <row r="3483" spans="1:4" x14ac:dyDescent="0.25">
      <c r="A3483" s="243">
        <v>89523</v>
      </c>
      <c r="B3483" s="242" t="s">
        <v>2295</v>
      </c>
      <c r="C3483" s="242" t="s">
        <v>239</v>
      </c>
      <c r="D3483" s="244">
        <v>90.6</v>
      </c>
    </row>
    <row r="3484" spans="1:4" x14ac:dyDescent="0.25">
      <c r="A3484" s="243">
        <v>89524</v>
      </c>
      <c r="B3484" s="242" t="s">
        <v>2296</v>
      </c>
      <c r="C3484" s="242" t="s">
        <v>239</v>
      </c>
      <c r="D3484" s="244">
        <v>23.86</v>
      </c>
    </row>
    <row r="3485" spans="1:4" x14ac:dyDescent="0.25">
      <c r="A3485" s="243">
        <v>89525</v>
      </c>
      <c r="B3485" s="242" t="s">
        <v>2297</v>
      </c>
      <c r="C3485" s="242" t="s">
        <v>239</v>
      </c>
      <c r="D3485" s="244">
        <v>89.08</v>
      </c>
    </row>
    <row r="3486" spans="1:4" x14ac:dyDescent="0.25">
      <c r="A3486" s="243">
        <v>89526</v>
      </c>
      <c r="B3486" s="242" t="s">
        <v>2298</v>
      </c>
      <c r="C3486" s="242" t="s">
        <v>239</v>
      </c>
      <c r="D3486" s="244">
        <v>34.85</v>
      </c>
    </row>
    <row r="3487" spans="1:4" x14ac:dyDescent="0.25">
      <c r="A3487" s="243">
        <v>89527</v>
      </c>
      <c r="B3487" s="242" t="s">
        <v>2299</v>
      </c>
      <c r="C3487" s="242" t="s">
        <v>239</v>
      </c>
      <c r="D3487" s="244">
        <v>68.06</v>
      </c>
    </row>
    <row r="3488" spans="1:4" x14ac:dyDescent="0.25">
      <c r="A3488" s="243">
        <v>89528</v>
      </c>
      <c r="B3488" s="242" t="s">
        <v>2300</v>
      </c>
      <c r="C3488" s="242" t="s">
        <v>239</v>
      </c>
      <c r="D3488" s="244">
        <v>3.14</v>
      </c>
    </row>
    <row r="3489" spans="1:4" x14ac:dyDescent="0.25">
      <c r="A3489" s="243">
        <v>89529</v>
      </c>
      <c r="B3489" s="242" t="s">
        <v>2301</v>
      </c>
      <c r="C3489" s="242" t="s">
        <v>239</v>
      </c>
      <c r="D3489" s="244">
        <v>39.31</v>
      </c>
    </row>
    <row r="3490" spans="1:4" x14ac:dyDescent="0.25">
      <c r="A3490" s="243">
        <v>89530</v>
      </c>
      <c r="B3490" s="242" t="s">
        <v>2302</v>
      </c>
      <c r="C3490" s="242" t="s">
        <v>239</v>
      </c>
      <c r="D3490" s="244">
        <v>12.46</v>
      </c>
    </row>
    <row r="3491" spans="1:4" x14ac:dyDescent="0.25">
      <c r="A3491" s="243">
        <v>89531</v>
      </c>
      <c r="B3491" s="242" t="s">
        <v>2303</v>
      </c>
      <c r="C3491" s="242" t="s">
        <v>239</v>
      </c>
      <c r="D3491" s="244">
        <v>31.97</v>
      </c>
    </row>
    <row r="3492" spans="1:4" x14ac:dyDescent="0.25">
      <c r="A3492" s="243">
        <v>89532</v>
      </c>
      <c r="B3492" s="242" t="s">
        <v>2304</v>
      </c>
      <c r="C3492" s="242" t="s">
        <v>239</v>
      </c>
      <c r="D3492" s="244">
        <v>6.01</v>
      </c>
    </row>
    <row r="3493" spans="1:4" x14ac:dyDescent="0.25">
      <c r="A3493" s="243">
        <v>89533</v>
      </c>
      <c r="B3493" s="242" t="s">
        <v>2305</v>
      </c>
      <c r="C3493" s="242" t="s">
        <v>239</v>
      </c>
      <c r="D3493" s="244">
        <v>31.97</v>
      </c>
    </row>
    <row r="3494" spans="1:4" x14ac:dyDescent="0.25">
      <c r="A3494" s="243">
        <v>89534</v>
      </c>
      <c r="B3494" s="242" t="s">
        <v>2306</v>
      </c>
      <c r="C3494" s="242" t="s">
        <v>239</v>
      </c>
      <c r="D3494" s="244">
        <v>3.98</v>
      </c>
    </row>
    <row r="3495" spans="1:4" x14ac:dyDescent="0.25">
      <c r="A3495" s="243">
        <v>89535</v>
      </c>
      <c r="B3495" s="242" t="s">
        <v>2307</v>
      </c>
      <c r="C3495" s="242" t="s">
        <v>239</v>
      </c>
      <c r="D3495" s="244">
        <v>50.81</v>
      </c>
    </row>
    <row r="3496" spans="1:4" x14ac:dyDescent="0.25">
      <c r="A3496" s="243">
        <v>89536</v>
      </c>
      <c r="B3496" s="242" t="s">
        <v>2308</v>
      </c>
      <c r="C3496" s="242" t="s">
        <v>239</v>
      </c>
      <c r="D3496" s="244">
        <v>11.17</v>
      </c>
    </row>
    <row r="3497" spans="1:4" x14ac:dyDescent="0.25">
      <c r="A3497" s="243">
        <v>89538</v>
      </c>
      <c r="B3497" s="242" t="s">
        <v>2309</v>
      </c>
      <c r="C3497" s="242" t="s">
        <v>239</v>
      </c>
      <c r="D3497" s="244">
        <v>3.24</v>
      </c>
    </row>
    <row r="3498" spans="1:4" x14ac:dyDescent="0.25">
      <c r="A3498" s="243">
        <v>89539</v>
      </c>
      <c r="B3498" s="242" t="s">
        <v>11666</v>
      </c>
      <c r="C3498" s="242" t="s">
        <v>239</v>
      </c>
      <c r="D3498" s="244">
        <v>34.01</v>
      </c>
    </row>
    <row r="3499" spans="1:4" x14ac:dyDescent="0.25">
      <c r="A3499" s="243">
        <v>89540</v>
      </c>
      <c r="B3499" s="242" t="s">
        <v>2310</v>
      </c>
      <c r="C3499" s="242" t="s">
        <v>239</v>
      </c>
      <c r="D3499" s="244">
        <v>9.19</v>
      </c>
    </row>
    <row r="3500" spans="1:4" x14ac:dyDescent="0.25">
      <c r="A3500" s="243">
        <v>89541</v>
      </c>
      <c r="B3500" s="242" t="s">
        <v>2311</v>
      </c>
      <c r="C3500" s="242" t="s">
        <v>239</v>
      </c>
      <c r="D3500" s="244">
        <v>4.95</v>
      </c>
    </row>
    <row r="3501" spans="1:4" x14ac:dyDescent="0.25">
      <c r="A3501" s="243">
        <v>89542</v>
      </c>
      <c r="B3501" s="242" t="s">
        <v>2312</v>
      </c>
      <c r="C3501" s="242" t="s">
        <v>239</v>
      </c>
      <c r="D3501" s="244">
        <v>27.19</v>
      </c>
    </row>
    <row r="3502" spans="1:4" x14ac:dyDescent="0.25">
      <c r="A3502" s="243">
        <v>89544</v>
      </c>
      <c r="B3502" s="242" t="s">
        <v>2313</v>
      </c>
      <c r="C3502" s="242" t="s">
        <v>239</v>
      </c>
      <c r="D3502" s="244">
        <v>7.89</v>
      </c>
    </row>
    <row r="3503" spans="1:4" x14ac:dyDescent="0.25">
      <c r="A3503" s="243">
        <v>89545</v>
      </c>
      <c r="B3503" s="242" t="s">
        <v>2314</v>
      </c>
      <c r="C3503" s="242" t="s">
        <v>239</v>
      </c>
      <c r="D3503" s="244">
        <v>12.33</v>
      </c>
    </row>
    <row r="3504" spans="1:4" x14ac:dyDescent="0.25">
      <c r="A3504" s="243">
        <v>89546</v>
      </c>
      <c r="B3504" s="242" t="s">
        <v>2315</v>
      </c>
      <c r="C3504" s="242" t="s">
        <v>239</v>
      </c>
      <c r="D3504" s="244">
        <v>10.74</v>
      </c>
    </row>
    <row r="3505" spans="1:4" x14ac:dyDescent="0.25">
      <c r="A3505" s="243">
        <v>89547</v>
      </c>
      <c r="B3505" s="242" t="s">
        <v>2316</v>
      </c>
      <c r="C3505" s="242" t="s">
        <v>239</v>
      </c>
      <c r="D3505" s="244">
        <v>18.75</v>
      </c>
    </row>
    <row r="3506" spans="1:4" x14ac:dyDescent="0.25">
      <c r="A3506" s="243">
        <v>89548</v>
      </c>
      <c r="B3506" s="242" t="s">
        <v>2317</v>
      </c>
      <c r="C3506" s="242" t="s">
        <v>239</v>
      </c>
      <c r="D3506" s="244">
        <v>20.25</v>
      </c>
    </row>
    <row r="3507" spans="1:4" x14ac:dyDescent="0.25">
      <c r="A3507" s="243">
        <v>89549</v>
      </c>
      <c r="B3507" s="242" t="s">
        <v>2318</v>
      </c>
      <c r="C3507" s="242" t="s">
        <v>239</v>
      </c>
      <c r="D3507" s="244">
        <v>14.73</v>
      </c>
    </row>
    <row r="3508" spans="1:4" x14ac:dyDescent="0.25">
      <c r="A3508" s="243">
        <v>89550</v>
      </c>
      <c r="B3508" s="242" t="s">
        <v>2319</v>
      </c>
      <c r="C3508" s="242" t="s">
        <v>239</v>
      </c>
      <c r="D3508" s="244">
        <v>35.22</v>
      </c>
    </row>
    <row r="3509" spans="1:4" x14ac:dyDescent="0.25">
      <c r="A3509" s="243">
        <v>89551</v>
      </c>
      <c r="B3509" s="242" t="s">
        <v>2320</v>
      </c>
      <c r="C3509" s="242" t="s">
        <v>239</v>
      </c>
      <c r="D3509" s="244">
        <v>8.33</v>
      </c>
    </row>
    <row r="3510" spans="1:4" x14ac:dyDescent="0.25">
      <c r="A3510" s="243">
        <v>89552</v>
      </c>
      <c r="B3510" s="242" t="s">
        <v>2321</v>
      </c>
      <c r="C3510" s="242" t="s">
        <v>239</v>
      </c>
      <c r="D3510" s="244">
        <v>17.489999999999998</v>
      </c>
    </row>
    <row r="3511" spans="1:4" x14ac:dyDescent="0.25">
      <c r="A3511" s="243">
        <v>89553</v>
      </c>
      <c r="B3511" s="242" t="s">
        <v>2322</v>
      </c>
      <c r="C3511" s="242" t="s">
        <v>239</v>
      </c>
      <c r="D3511" s="244">
        <v>4.8499999999999996</v>
      </c>
    </row>
    <row r="3512" spans="1:4" x14ac:dyDescent="0.25">
      <c r="A3512" s="243">
        <v>89554</v>
      </c>
      <c r="B3512" s="242" t="s">
        <v>2323</v>
      </c>
      <c r="C3512" s="242" t="s">
        <v>239</v>
      </c>
      <c r="D3512" s="244">
        <v>22.78</v>
      </c>
    </row>
    <row r="3513" spans="1:4" x14ac:dyDescent="0.25">
      <c r="A3513" s="243">
        <v>89555</v>
      </c>
      <c r="B3513" s="242" t="s">
        <v>2324</v>
      </c>
      <c r="C3513" s="242" t="s">
        <v>239</v>
      </c>
      <c r="D3513" s="244">
        <v>21.32</v>
      </c>
    </row>
    <row r="3514" spans="1:4" x14ac:dyDescent="0.25">
      <c r="A3514" s="243">
        <v>89556</v>
      </c>
      <c r="B3514" s="242" t="s">
        <v>2325</v>
      </c>
      <c r="C3514" s="242" t="s">
        <v>239</v>
      </c>
      <c r="D3514" s="244">
        <v>33.049999999999997</v>
      </c>
    </row>
    <row r="3515" spans="1:4" x14ac:dyDescent="0.25">
      <c r="A3515" s="243">
        <v>89557</v>
      </c>
      <c r="B3515" s="242" t="s">
        <v>2326</v>
      </c>
      <c r="C3515" s="242" t="s">
        <v>239</v>
      </c>
      <c r="D3515" s="244">
        <v>26.3</v>
      </c>
    </row>
    <row r="3516" spans="1:4" x14ac:dyDescent="0.25">
      <c r="A3516" s="243">
        <v>89558</v>
      </c>
      <c r="B3516" s="242" t="s">
        <v>2327</v>
      </c>
      <c r="C3516" s="242" t="s">
        <v>239</v>
      </c>
      <c r="D3516" s="244">
        <v>7.69</v>
      </c>
    </row>
    <row r="3517" spans="1:4" x14ac:dyDescent="0.25">
      <c r="A3517" s="243">
        <v>89559</v>
      </c>
      <c r="B3517" s="242" t="s">
        <v>2328</v>
      </c>
      <c r="C3517" s="242" t="s">
        <v>239</v>
      </c>
      <c r="D3517" s="244">
        <v>57.51</v>
      </c>
    </row>
    <row r="3518" spans="1:4" x14ac:dyDescent="0.25">
      <c r="A3518" s="243">
        <v>89561</v>
      </c>
      <c r="B3518" s="242" t="s">
        <v>2329</v>
      </c>
      <c r="C3518" s="242" t="s">
        <v>239</v>
      </c>
      <c r="D3518" s="244">
        <v>11.38</v>
      </c>
    </row>
    <row r="3519" spans="1:4" x14ac:dyDescent="0.25">
      <c r="A3519" s="243">
        <v>89562</v>
      </c>
      <c r="B3519" s="242" t="s">
        <v>2330</v>
      </c>
      <c r="C3519" s="242" t="s">
        <v>239</v>
      </c>
      <c r="D3519" s="244">
        <v>8.24</v>
      </c>
    </row>
    <row r="3520" spans="1:4" x14ac:dyDescent="0.25">
      <c r="A3520" s="243">
        <v>89563</v>
      </c>
      <c r="B3520" s="242" t="s">
        <v>2331</v>
      </c>
      <c r="C3520" s="242" t="s">
        <v>239</v>
      </c>
      <c r="D3520" s="244">
        <v>20.43</v>
      </c>
    </row>
    <row r="3521" spans="1:4" x14ac:dyDescent="0.25">
      <c r="A3521" s="243">
        <v>89564</v>
      </c>
      <c r="B3521" s="242" t="s">
        <v>2332</v>
      </c>
      <c r="C3521" s="242" t="s">
        <v>239</v>
      </c>
      <c r="D3521" s="244">
        <v>15.5</v>
      </c>
    </row>
    <row r="3522" spans="1:4" x14ac:dyDescent="0.25">
      <c r="A3522" s="243">
        <v>89565</v>
      </c>
      <c r="B3522" s="242" t="s">
        <v>2333</v>
      </c>
      <c r="C3522" s="242" t="s">
        <v>239</v>
      </c>
      <c r="D3522" s="244">
        <v>49.69</v>
      </c>
    </row>
    <row r="3523" spans="1:4" x14ac:dyDescent="0.25">
      <c r="A3523" s="243">
        <v>89566</v>
      </c>
      <c r="B3523" s="242" t="s">
        <v>2334</v>
      </c>
      <c r="C3523" s="242" t="s">
        <v>239</v>
      </c>
      <c r="D3523" s="244">
        <v>43.18</v>
      </c>
    </row>
    <row r="3524" spans="1:4" x14ac:dyDescent="0.25">
      <c r="A3524" s="243">
        <v>89567</v>
      </c>
      <c r="B3524" s="242" t="s">
        <v>2335</v>
      </c>
      <c r="C3524" s="242" t="s">
        <v>239</v>
      </c>
      <c r="D3524" s="244">
        <v>72.39</v>
      </c>
    </row>
    <row r="3525" spans="1:4" x14ac:dyDescent="0.25">
      <c r="A3525" s="243">
        <v>89568</v>
      </c>
      <c r="B3525" s="242" t="s">
        <v>2336</v>
      </c>
      <c r="C3525" s="242" t="s">
        <v>239</v>
      </c>
      <c r="D3525" s="244">
        <v>31.96</v>
      </c>
    </row>
    <row r="3526" spans="1:4" x14ac:dyDescent="0.25">
      <c r="A3526" s="243">
        <v>89569</v>
      </c>
      <c r="B3526" s="242" t="s">
        <v>2337</v>
      </c>
      <c r="C3526" s="242" t="s">
        <v>239</v>
      </c>
      <c r="D3526" s="244">
        <v>68.400000000000006</v>
      </c>
    </row>
    <row r="3527" spans="1:4" x14ac:dyDescent="0.25">
      <c r="A3527" s="243">
        <v>89570</v>
      </c>
      <c r="B3527" s="242" t="s">
        <v>2338</v>
      </c>
      <c r="C3527" s="242" t="s">
        <v>239</v>
      </c>
      <c r="D3527" s="244">
        <v>10.78</v>
      </c>
    </row>
    <row r="3528" spans="1:4" x14ac:dyDescent="0.25">
      <c r="A3528" s="243">
        <v>89571</v>
      </c>
      <c r="B3528" s="242" t="s">
        <v>2339</v>
      </c>
      <c r="C3528" s="242" t="s">
        <v>239</v>
      </c>
      <c r="D3528" s="244">
        <v>66.69</v>
      </c>
    </row>
    <row r="3529" spans="1:4" x14ac:dyDescent="0.25">
      <c r="A3529" s="243">
        <v>89572</v>
      </c>
      <c r="B3529" s="242" t="s">
        <v>2340</v>
      </c>
      <c r="C3529" s="242" t="s">
        <v>239</v>
      </c>
      <c r="D3529" s="244">
        <v>7.25</v>
      </c>
    </row>
    <row r="3530" spans="1:4" x14ac:dyDescent="0.25">
      <c r="A3530" s="243">
        <v>89573</v>
      </c>
      <c r="B3530" s="242" t="s">
        <v>2341</v>
      </c>
      <c r="C3530" s="242" t="s">
        <v>239</v>
      </c>
      <c r="D3530" s="244">
        <v>60.68</v>
      </c>
    </row>
    <row r="3531" spans="1:4" x14ac:dyDescent="0.25">
      <c r="A3531" s="243">
        <v>89574</v>
      </c>
      <c r="B3531" s="242" t="s">
        <v>2342</v>
      </c>
      <c r="C3531" s="242" t="s">
        <v>239</v>
      </c>
      <c r="D3531" s="244">
        <v>117.88</v>
      </c>
    </row>
    <row r="3532" spans="1:4" x14ac:dyDescent="0.25">
      <c r="A3532" s="243">
        <v>89575</v>
      </c>
      <c r="B3532" s="242" t="s">
        <v>2343</v>
      </c>
      <c r="C3532" s="242" t="s">
        <v>239</v>
      </c>
      <c r="D3532" s="244">
        <v>9.84</v>
      </c>
    </row>
    <row r="3533" spans="1:4" x14ac:dyDescent="0.25">
      <c r="A3533" s="243">
        <v>89577</v>
      </c>
      <c r="B3533" s="242" t="s">
        <v>2344</v>
      </c>
      <c r="C3533" s="242" t="s">
        <v>239</v>
      </c>
      <c r="D3533" s="244">
        <v>32.700000000000003</v>
      </c>
    </row>
    <row r="3534" spans="1:4" x14ac:dyDescent="0.25">
      <c r="A3534" s="243">
        <v>89579</v>
      </c>
      <c r="B3534" s="242" t="s">
        <v>2345</v>
      </c>
      <c r="C3534" s="242" t="s">
        <v>239</v>
      </c>
      <c r="D3534" s="244">
        <v>10.1</v>
      </c>
    </row>
    <row r="3535" spans="1:4" x14ac:dyDescent="0.25">
      <c r="A3535" s="243">
        <v>89581</v>
      </c>
      <c r="B3535" s="242" t="s">
        <v>2346</v>
      </c>
      <c r="C3535" s="242" t="s">
        <v>239</v>
      </c>
      <c r="D3535" s="244">
        <v>25.63</v>
      </c>
    </row>
    <row r="3536" spans="1:4" x14ac:dyDescent="0.25">
      <c r="A3536" s="243">
        <v>89582</v>
      </c>
      <c r="B3536" s="242" t="s">
        <v>2347</v>
      </c>
      <c r="C3536" s="242" t="s">
        <v>239</v>
      </c>
      <c r="D3536" s="244">
        <v>22.61</v>
      </c>
    </row>
    <row r="3537" spans="1:4" x14ac:dyDescent="0.25">
      <c r="A3537" s="243">
        <v>89583</v>
      </c>
      <c r="B3537" s="242" t="s">
        <v>2348</v>
      </c>
      <c r="C3537" s="242" t="s">
        <v>239</v>
      </c>
      <c r="D3537" s="244">
        <v>33.6</v>
      </c>
    </row>
    <row r="3538" spans="1:4" x14ac:dyDescent="0.25">
      <c r="A3538" s="243">
        <v>89584</v>
      </c>
      <c r="B3538" s="242" t="s">
        <v>2349</v>
      </c>
      <c r="C3538" s="242" t="s">
        <v>239</v>
      </c>
      <c r="D3538" s="244">
        <v>38.06</v>
      </c>
    </row>
    <row r="3539" spans="1:4" x14ac:dyDescent="0.25">
      <c r="A3539" s="243">
        <v>89585</v>
      </c>
      <c r="B3539" s="242" t="s">
        <v>2350</v>
      </c>
      <c r="C3539" s="242" t="s">
        <v>239</v>
      </c>
      <c r="D3539" s="244">
        <v>30.72</v>
      </c>
    </row>
    <row r="3540" spans="1:4" x14ac:dyDescent="0.25">
      <c r="A3540" s="243">
        <v>89586</v>
      </c>
      <c r="B3540" s="242" t="s">
        <v>2351</v>
      </c>
      <c r="C3540" s="242" t="s">
        <v>239</v>
      </c>
      <c r="D3540" s="244">
        <v>30.72</v>
      </c>
    </row>
    <row r="3541" spans="1:4" x14ac:dyDescent="0.25">
      <c r="A3541" s="243">
        <v>89587</v>
      </c>
      <c r="B3541" s="242" t="s">
        <v>2352</v>
      </c>
      <c r="C3541" s="242" t="s">
        <v>239</v>
      </c>
      <c r="D3541" s="244">
        <v>49.56</v>
      </c>
    </row>
    <row r="3542" spans="1:4" x14ac:dyDescent="0.25">
      <c r="A3542" s="243">
        <v>89589</v>
      </c>
      <c r="B3542" s="242" t="s">
        <v>11667</v>
      </c>
      <c r="C3542" s="242" t="s">
        <v>239</v>
      </c>
      <c r="D3542" s="244">
        <v>32.76</v>
      </c>
    </row>
    <row r="3543" spans="1:4" x14ac:dyDescent="0.25">
      <c r="A3543" s="243">
        <v>89590</v>
      </c>
      <c r="B3543" s="242" t="s">
        <v>2353</v>
      </c>
      <c r="C3543" s="242" t="s">
        <v>239</v>
      </c>
      <c r="D3543" s="244">
        <v>123.61</v>
      </c>
    </row>
    <row r="3544" spans="1:4" x14ac:dyDescent="0.25">
      <c r="A3544" s="243">
        <v>89591</v>
      </c>
      <c r="B3544" s="242" t="s">
        <v>2354</v>
      </c>
      <c r="C3544" s="242" t="s">
        <v>239</v>
      </c>
      <c r="D3544" s="244">
        <v>102.54</v>
      </c>
    </row>
    <row r="3545" spans="1:4" x14ac:dyDescent="0.25">
      <c r="A3545" s="243">
        <v>89592</v>
      </c>
      <c r="B3545" s="242" t="s">
        <v>2355</v>
      </c>
      <c r="C3545" s="242" t="s">
        <v>239</v>
      </c>
      <c r="D3545" s="244">
        <v>163.80000000000001</v>
      </c>
    </row>
    <row r="3546" spans="1:4" x14ac:dyDescent="0.25">
      <c r="A3546" s="243">
        <v>89593</v>
      </c>
      <c r="B3546" s="242" t="s">
        <v>2356</v>
      </c>
      <c r="C3546" s="242" t="s">
        <v>239</v>
      </c>
      <c r="D3546" s="244">
        <v>29.54</v>
      </c>
    </row>
    <row r="3547" spans="1:4" x14ac:dyDescent="0.25">
      <c r="A3547" s="243">
        <v>89594</v>
      </c>
      <c r="B3547" s="242" t="s">
        <v>2357</v>
      </c>
      <c r="C3547" s="242" t="s">
        <v>239</v>
      </c>
      <c r="D3547" s="244">
        <v>35.76</v>
      </c>
    </row>
    <row r="3548" spans="1:4" x14ac:dyDescent="0.25">
      <c r="A3548" s="243">
        <v>89595</v>
      </c>
      <c r="B3548" s="242" t="s">
        <v>2358</v>
      </c>
      <c r="C3548" s="242" t="s">
        <v>239</v>
      </c>
      <c r="D3548" s="244">
        <v>13.32</v>
      </c>
    </row>
    <row r="3549" spans="1:4" x14ac:dyDescent="0.25">
      <c r="A3549" s="243">
        <v>89596</v>
      </c>
      <c r="B3549" s="242" t="s">
        <v>2359</v>
      </c>
      <c r="C3549" s="242" t="s">
        <v>239</v>
      </c>
      <c r="D3549" s="244">
        <v>9.66</v>
      </c>
    </row>
    <row r="3550" spans="1:4" x14ac:dyDescent="0.25">
      <c r="A3550" s="243">
        <v>89597</v>
      </c>
      <c r="B3550" s="242" t="s">
        <v>2360</v>
      </c>
      <c r="C3550" s="242" t="s">
        <v>239</v>
      </c>
      <c r="D3550" s="244">
        <v>18.59</v>
      </c>
    </row>
    <row r="3551" spans="1:4" x14ac:dyDescent="0.25">
      <c r="A3551" s="243">
        <v>89598</v>
      </c>
      <c r="B3551" s="242" t="s">
        <v>2361</v>
      </c>
      <c r="C3551" s="242" t="s">
        <v>239</v>
      </c>
      <c r="D3551" s="244">
        <v>49.55</v>
      </c>
    </row>
    <row r="3552" spans="1:4" x14ac:dyDescent="0.25">
      <c r="A3552" s="243">
        <v>89599</v>
      </c>
      <c r="B3552" s="242" t="s">
        <v>2362</v>
      </c>
      <c r="C3552" s="242" t="s">
        <v>239</v>
      </c>
      <c r="D3552" s="244">
        <v>17.809999999999999</v>
      </c>
    </row>
    <row r="3553" spans="1:4" x14ac:dyDescent="0.25">
      <c r="A3553" s="243">
        <v>89600</v>
      </c>
      <c r="B3553" s="242" t="s">
        <v>2363</v>
      </c>
      <c r="C3553" s="242" t="s">
        <v>239</v>
      </c>
      <c r="D3553" s="244">
        <v>19.309999999999999</v>
      </c>
    </row>
    <row r="3554" spans="1:4" x14ac:dyDescent="0.25">
      <c r="A3554" s="243">
        <v>89605</v>
      </c>
      <c r="B3554" s="242" t="s">
        <v>2364</v>
      </c>
      <c r="C3554" s="242" t="s">
        <v>239</v>
      </c>
      <c r="D3554" s="244">
        <v>18.13</v>
      </c>
    </row>
    <row r="3555" spans="1:4" x14ac:dyDescent="0.25">
      <c r="A3555" s="243">
        <v>89609</v>
      </c>
      <c r="B3555" s="242" t="s">
        <v>2365</v>
      </c>
      <c r="C3555" s="242" t="s">
        <v>239</v>
      </c>
      <c r="D3555" s="244">
        <v>83.43</v>
      </c>
    </row>
    <row r="3556" spans="1:4" x14ac:dyDescent="0.25">
      <c r="A3556" s="243">
        <v>89610</v>
      </c>
      <c r="B3556" s="242" t="s">
        <v>2366</v>
      </c>
      <c r="C3556" s="242" t="s">
        <v>239</v>
      </c>
      <c r="D3556" s="244">
        <v>18.600000000000001</v>
      </c>
    </row>
    <row r="3557" spans="1:4" x14ac:dyDescent="0.25">
      <c r="A3557" s="243">
        <v>89611</v>
      </c>
      <c r="B3557" s="242" t="s">
        <v>2367</v>
      </c>
      <c r="C3557" s="242" t="s">
        <v>239</v>
      </c>
      <c r="D3557" s="244">
        <v>30.79</v>
      </c>
    </row>
    <row r="3558" spans="1:4" x14ac:dyDescent="0.25">
      <c r="A3558" s="243">
        <v>89612</v>
      </c>
      <c r="B3558" s="242" t="s">
        <v>2368</v>
      </c>
      <c r="C3558" s="242" t="s">
        <v>239</v>
      </c>
      <c r="D3558" s="244">
        <v>164.93</v>
      </c>
    </row>
    <row r="3559" spans="1:4" x14ac:dyDescent="0.25">
      <c r="A3559" s="243">
        <v>89613</v>
      </c>
      <c r="B3559" s="242" t="s">
        <v>2369</v>
      </c>
      <c r="C3559" s="242" t="s">
        <v>239</v>
      </c>
      <c r="D3559" s="244">
        <v>27.44</v>
      </c>
    </row>
    <row r="3560" spans="1:4" x14ac:dyDescent="0.25">
      <c r="A3560" s="243">
        <v>89614</v>
      </c>
      <c r="B3560" s="242" t="s">
        <v>2370</v>
      </c>
      <c r="C3560" s="242" t="s">
        <v>239</v>
      </c>
      <c r="D3560" s="244">
        <v>58.88</v>
      </c>
    </row>
    <row r="3561" spans="1:4" x14ac:dyDescent="0.25">
      <c r="A3561" s="243">
        <v>89615</v>
      </c>
      <c r="B3561" s="242" t="s">
        <v>2371</v>
      </c>
      <c r="C3561" s="242" t="s">
        <v>239</v>
      </c>
      <c r="D3561" s="244">
        <v>249.66</v>
      </c>
    </row>
    <row r="3562" spans="1:4" x14ac:dyDescent="0.25">
      <c r="A3562" s="243">
        <v>89616</v>
      </c>
      <c r="B3562" s="242" t="s">
        <v>2372</v>
      </c>
      <c r="C3562" s="242" t="s">
        <v>239</v>
      </c>
      <c r="D3562" s="244">
        <v>40.049999999999997</v>
      </c>
    </row>
    <row r="3563" spans="1:4" x14ac:dyDescent="0.25">
      <c r="A3563" s="243">
        <v>89617</v>
      </c>
      <c r="B3563" s="242" t="s">
        <v>2373</v>
      </c>
      <c r="C3563" s="242" t="s">
        <v>239</v>
      </c>
      <c r="D3563" s="244">
        <v>5.48</v>
      </c>
    </row>
    <row r="3564" spans="1:4" x14ac:dyDescent="0.25">
      <c r="A3564" s="243">
        <v>89618</v>
      </c>
      <c r="B3564" s="242" t="s">
        <v>2374</v>
      </c>
      <c r="C3564" s="242" t="s">
        <v>239</v>
      </c>
      <c r="D3564" s="244">
        <v>12.94</v>
      </c>
    </row>
    <row r="3565" spans="1:4" x14ac:dyDescent="0.25">
      <c r="A3565" s="243">
        <v>89619</v>
      </c>
      <c r="B3565" s="242" t="s">
        <v>2375</v>
      </c>
      <c r="C3565" s="242" t="s">
        <v>239</v>
      </c>
      <c r="D3565" s="244">
        <v>7.47</v>
      </c>
    </row>
    <row r="3566" spans="1:4" x14ac:dyDescent="0.25">
      <c r="A3566" s="243">
        <v>89620</v>
      </c>
      <c r="B3566" s="242" t="s">
        <v>2376</v>
      </c>
      <c r="C3566" s="242" t="s">
        <v>239</v>
      </c>
      <c r="D3566" s="244">
        <v>9.5</v>
      </c>
    </row>
    <row r="3567" spans="1:4" x14ac:dyDescent="0.25">
      <c r="A3567" s="243">
        <v>89621</v>
      </c>
      <c r="B3567" s="242" t="s">
        <v>2377</v>
      </c>
      <c r="C3567" s="242" t="s">
        <v>239</v>
      </c>
      <c r="D3567" s="244">
        <v>22.17</v>
      </c>
    </row>
    <row r="3568" spans="1:4" x14ac:dyDescent="0.25">
      <c r="A3568" s="243">
        <v>89622</v>
      </c>
      <c r="B3568" s="242" t="s">
        <v>2378</v>
      </c>
      <c r="C3568" s="242" t="s">
        <v>239</v>
      </c>
      <c r="D3568" s="244">
        <v>11.48</v>
      </c>
    </row>
    <row r="3569" spans="1:4" x14ac:dyDescent="0.25">
      <c r="A3569" s="243">
        <v>89623</v>
      </c>
      <c r="B3569" s="242" t="s">
        <v>2379</v>
      </c>
      <c r="C3569" s="242" t="s">
        <v>239</v>
      </c>
      <c r="D3569" s="244">
        <v>15.63</v>
      </c>
    </row>
    <row r="3570" spans="1:4" x14ac:dyDescent="0.25">
      <c r="A3570" s="243">
        <v>89624</v>
      </c>
      <c r="B3570" s="242" t="s">
        <v>2380</v>
      </c>
      <c r="C3570" s="242" t="s">
        <v>239</v>
      </c>
      <c r="D3570" s="244">
        <v>16.63</v>
      </c>
    </row>
    <row r="3571" spans="1:4" x14ac:dyDescent="0.25">
      <c r="A3571" s="243">
        <v>89625</v>
      </c>
      <c r="B3571" s="242" t="s">
        <v>2381</v>
      </c>
      <c r="C3571" s="242" t="s">
        <v>239</v>
      </c>
      <c r="D3571" s="244">
        <v>18.96</v>
      </c>
    </row>
    <row r="3572" spans="1:4" x14ac:dyDescent="0.25">
      <c r="A3572" s="243">
        <v>89626</v>
      </c>
      <c r="B3572" s="242" t="s">
        <v>2382</v>
      </c>
      <c r="C3572" s="242" t="s">
        <v>239</v>
      </c>
      <c r="D3572" s="244">
        <v>26.65</v>
      </c>
    </row>
    <row r="3573" spans="1:4" x14ac:dyDescent="0.25">
      <c r="A3573" s="243">
        <v>89627</v>
      </c>
      <c r="B3573" s="242" t="s">
        <v>2383</v>
      </c>
      <c r="C3573" s="242" t="s">
        <v>239</v>
      </c>
      <c r="D3573" s="244">
        <v>17.809999999999999</v>
      </c>
    </row>
    <row r="3574" spans="1:4" x14ac:dyDescent="0.25">
      <c r="A3574" s="243">
        <v>89628</v>
      </c>
      <c r="B3574" s="242" t="s">
        <v>2384</v>
      </c>
      <c r="C3574" s="242" t="s">
        <v>239</v>
      </c>
      <c r="D3574" s="244">
        <v>41.15</v>
      </c>
    </row>
    <row r="3575" spans="1:4" x14ac:dyDescent="0.25">
      <c r="A3575" s="243">
        <v>89629</v>
      </c>
      <c r="B3575" s="242" t="s">
        <v>2385</v>
      </c>
      <c r="C3575" s="242" t="s">
        <v>239</v>
      </c>
      <c r="D3575" s="244">
        <v>76.510000000000005</v>
      </c>
    </row>
    <row r="3576" spans="1:4" x14ac:dyDescent="0.25">
      <c r="A3576" s="243">
        <v>89630</v>
      </c>
      <c r="B3576" s="242" t="s">
        <v>2386</v>
      </c>
      <c r="C3576" s="242" t="s">
        <v>239</v>
      </c>
      <c r="D3576" s="244">
        <v>66.040000000000006</v>
      </c>
    </row>
    <row r="3577" spans="1:4" x14ac:dyDescent="0.25">
      <c r="A3577" s="243">
        <v>89631</v>
      </c>
      <c r="B3577" s="242" t="s">
        <v>2387</v>
      </c>
      <c r="C3577" s="242" t="s">
        <v>239</v>
      </c>
      <c r="D3577" s="244">
        <v>117.15</v>
      </c>
    </row>
    <row r="3578" spans="1:4" x14ac:dyDescent="0.25">
      <c r="A3578" s="243">
        <v>89632</v>
      </c>
      <c r="B3578" s="242" t="s">
        <v>2388</v>
      </c>
      <c r="C3578" s="242" t="s">
        <v>239</v>
      </c>
      <c r="D3578" s="244">
        <v>95.73</v>
      </c>
    </row>
    <row r="3579" spans="1:4" x14ac:dyDescent="0.25">
      <c r="A3579" s="243">
        <v>89637</v>
      </c>
      <c r="B3579" s="242" t="s">
        <v>2389</v>
      </c>
      <c r="C3579" s="242" t="s">
        <v>239</v>
      </c>
      <c r="D3579" s="244">
        <v>8.57</v>
      </c>
    </row>
    <row r="3580" spans="1:4" x14ac:dyDescent="0.25">
      <c r="A3580" s="243">
        <v>89638</v>
      </c>
      <c r="B3580" s="242" t="s">
        <v>2390</v>
      </c>
      <c r="C3580" s="242" t="s">
        <v>239</v>
      </c>
      <c r="D3580" s="244">
        <v>9.86</v>
      </c>
    </row>
    <row r="3581" spans="1:4" x14ac:dyDescent="0.25">
      <c r="A3581" s="243">
        <v>89639</v>
      </c>
      <c r="B3581" s="242" t="s">
        <v>2391</v>
      </c>
      <c r="C3581" s="242" t="s">
        <v>239</v>
      </c>
      <c r="D3581" s="244">
        <v>10.36</v>
      </c>
    </row>
    <row r="3582" spans="1:4" x14ac:dyDescent="0.25">
      <c r="A3582" s="243">
        <v>89640</v>
      </c>
      <c r="B3582" s="242" t="s">
        <v>5378</v>
      </c>
      <c r="C3582" s="242" t="s">
        <v>239</v>
      </c>
      <c r="D3582" s="244">
        <v>18.05</v>
      </c>
    </row>
    <row r="3583" spans="1:4" x14ac:dyDescent="0.25">
      <c r="A3583" s="243">
        <v>89641</v>
      </c>
      <c r="B3583" s="242" t="s">
        <v>2392</v>
      </c>
      <c r="C3583" s="242" t="s">
        <v>239</v>
      </c>
      <c r="D3583" s="244">
        <v>12.43</v>
      </c>
    </row>
    <row r="3584" spans="1:4" x14ac:dyDescent="0.25">
      <c r="A3584" s="243">
        <v>89642</v>
      </c>
      <c r="B3584" s="242" t="s">
        <v>2393</v>
      </c>
      <c r="C3584" s="242" t="s">
        <v>239</v>
      </c>
      <c r="D3584" s="244">
        <v>14.91</v>
      </c>
    </row>
    <row r="3585" spans="1:4" x14ac:dyDescent="0.25">
      <c r="A3585" s="243">
        <v>89643</v>
      </c>
      <c r="B3585" s="242" t="s">
        <v>2394</v>
      </c>
      <c r="C3585" s="242" t="s">
        <v>239</v>
      </c>
      <c r="D3585" s="244">
        <v>15.74</v>
      </c>
    </row>
    <row r="3586" spans="1:4" x14ac:dyDescent="0.25">
      <c r="A3586" s="243">
        <v>89644</v>
      </c>
      <c r="B3586" s="242" t="s">
        <v>5379</v>
      </c>
      <c r="C3586" s="242" t="s">
        <v>239</v>
      </c>
      <c r="D3586" s="244">
        <v>27.46</v>
      </c>
    </row>
    <row r="3587" spans="1:4" x14ac:dyDescent="0.25">
      <c r="A3587" s="243">
        <v>89645</v>
      </c>
      <c r="B3587" s="242" t="s">
        <v>2395</v>
      </c>
      <c r="C3587" s="242" t="s">
        <v>239</v>
      </c>
      <c r="D3587" s="244">
        <v>31.86</v>
      </c>
    </row>
    <row r="3588" spans="1:4" x14ac:dyDescent="0.25">
      <c r="A3588" s="243">
        <v>89646</v>
      </c>
      <c r="B3588" s="242" t="s">
        <v>2396</v>
      </c>
      <c r="C3588" s="242" t="s">
        <v>239</v>
      </c>
      <c r="D3588" s="244">
        <v>20.8</v>
      </c>
    </row>
    <row r="3589" spans="1:4" x14ac:dyDescent="0.25">
      <c r="A3589" s="243">
        <v>89647</v>
      </c>
      <c r="B3589" s="242" t="s">
        <v>2397</v>
      </c>
      <c r="C3589" s="242" t="s">
        <v>239</v>
      </c>
      <c r="D3589" s="244">
        <v>20.23</v>
      </c>
    </row>
    <row r="3590" spans="1:4" x14ac:dyDescent="0.25">
      <c r="A3590" s="243">
        <v>89648</v>
      </c>
      <c r="B3590" s="242" t="s">
        <v>2398</v>
      </c>
      <c r="C3590" s="242" t="s">
        <v>239</v>
      </c>
      <c r="D3590" s="244">
        <v>22.89</v>
      </c>
    </row>
    <row r="3591" spans="1:4" x14ac:dyDescent="0.25">
      <c r="A3591" s="243">
        <v>89649</v>
      </c>
      <c r="B3591" s="242" t="s">
        <v>2399</v>
      </c>
      <c r="C3591" s="242" t="s">
        <v>239</v>
      </c>
      <c r="D3591" s="244">
        <v>32.07</v>
      </c>
    </row>
    <row r="3592" spans="1:4" x14ac:dyDescent="0.25">
      <c r="A3592" s="243">
        <v>89650</v>
      </c>
      <c r="B3592" s="242" t="s">
        <v>2400</v>
      </c>
      <c r="C3592" s="242" t="s">
        <v>239</v>
      </c>
      <c r="D3592" s="244">
        <v>32.07</v>
      </c>
    </row>
    <row r="3593" spans="1:4" x14ac:dyDescent="0.25">
      <c r="A3593" s="243">
        <v>89651</v>
      </c>
      <c r="B3593" s="242" t="s">
        <v>2401</v>
      </c>
      <c r="C3593" s="242" t="s">
        <v>239</v>
      </c>
      <c r="D3593" s="244">
        <v>5.83</v>
      </c>
    </row>
    <row r="3594" spans="1:4" x14ac:dyDescent="0.25">
      <c r="A3594" s="243">
        <v>89652</v>
      </c>
      <c r="B3594" s="242" t="s">
        <v>2402</v>
      </c>
      <c r="C3594" s="242" t="s">
        <v>239</v>
      </c>
      <c r="D3594" s="244">
        <v>11.51</v>
      </c>
    </row>
    <row r="3595" spans="1:4" x14ac:dyDescent="0.25">
      <c r="A3595" s="243">
        <v>89653</v>
      </c>
      <c r="B3595" s="242" t="s">
        <v>2403</v>
      </c>
      <c r="C3595" s="242" t="s">
        <v>239</v>
      </c>
      <c r="D3595" s="244">
        <v>20.239999999999998</v>
      </c>
    </row>
    <row r="3596" spans="1:4" x14ac:dyDescent="0.25">
      <c r="A3596" s="243">
        <v>89654</v>
      </c>
      <c r="B3596" s="242" t="s">
        <v>2404</v>
      </c>
      <c r="C3596" s="242" t="s">
        <v>239</v>
      </c>
      <c r="D3596" s="244">
        <v>19.670000000000002</v>
      </c>
    </row>
    <row r="3597" spans="1:4" x14ac:dyDescent="0.25">
      <c r="A3597" s="243">
        <v>89655</v>
      </c>
      <c r="B3597" s="242" t="s">
        <v>2405</v>
      </c>
      <c r="C3597" s="242" t="s">
        <v>239</v>
      </c>
      <c r="D3597" s="244">
        <v>30.34</v>
      </c>
    </row>
    <row r="3598" spans="1:4" x14ac:dyDescent="0.25">
      <c r="A3598" s="243">
        <v>89656</v>
      </c>
      <c r="B3598" s="242" t="s">
        <v>2406</v>
      </c>
      <c r="C3598" s="242" t="s">
        <v>239</v>
      </c>
      <c r="D3598" s="244">
        <v>12.41</v>
      </c>
    </row>
    <row r="3599" spans="1:4" x14ac:dyDescent="0.25">
      <c r="A3599" s="243">
        <v>89657</v>
      </c>
      <c r="B3599" s="242" t="s">
        <v>2407</v>
      </c>
      <c r="C3599" s="242" t="s">
        <v>239</v>
      </c>
      <c r="D3599" s="244">
        <v>12.69</v>
      </c>
    </row>
    <row r="3600" spans="1:4" x14ac:dyDescent="0.25">
      <c r="A3600" s="243">
        <v>89658</v>
      </c>
      <c r="B3600" s="242" t="s">
        <v>2408</v>
      </c>
      <c r="C3600" s="242" t="s">
        <v>239</v>
      </c>
      <c r="D3600" s="244">
        <v>8.1999999999999993</v>
      </c>
    </row>
    <row r="3601" spans="1:4" x14ac:dyDescent="0.25">
      <c r="A3601" s="243">
        <v>89659</v>
      </c>
      <c r="B3601" s="242" t="s">
        <v>2409</v>
      </c>
      <c r="C3601" s="242" t="s">
        <v>239</v>
      </c>
      <c r="D3601" s="244">
        <v>16.899999999999999</v>
      </c>
    </row>
    <row r="3602" spans="1:4" x14ac:dyDescent="0.25">
      <c r="A3602" s="243">
        <v>89660</v>
      </c>
      <c r="B3602" s="242" t="s">
        <v>2410</v>
      </c>
      <c r="C3602" s="242" t="s">
        <v>239</v>
      </c>
      <c r="D3602" s="244">
        <v>7.44</v>
      </c>
    </row>
    <row r="3603" spans="1:4" x14ac:dyDescent="0.25">
      <c r="A3603" s="243">
        <v>89661</v>
      </c>
      <c r="B3603" s="242" t="s">
        <v>2411</v>
      </c>
      <c r="C3603" s="242" t="s">
        <v>239</v>
      </c>
      <c r="D3603" s="244">
        <v>23.51</v>
      </c>
    </row>
    <row r="3604" spans="1:4" x14ac:dyDescent="0.25">
      <c r="A3604" s="243">
        <v>89662</v>
      </c>
      <c r="B3604" s="242" t="s">
        <v>2412</v>
      </c>
      <c r="C3604" s="242" t="s">
        <v>239</v>
      </c>
      <c r="D3604" s="244">
        <v>37.67</v>
      </c>
    </row>
    <row r="3605" spans="1:4" x14ac:dyDescent="0.25">
      <c r="A3605" s="243">
        <v>89663</v>
      </c>
      <c r="B3605" s="242" t="s">
        <v>2413</v>
      </c>
      <c r="C3605" s="242" t="s">
        <v>239</v>
      </c>
      <c r="D3605" s="244">
        <v>13.95</v>
      </c>
    </row>
    <row r="3606" spans="1:4" x14ac:dyDescent="0.25">
      <c r="A3606" s="243">
        <v>89664</v>
      </c>
      <c r="B3606" s="242" t="s">
        <v>2414</v>
      </c>
      <c r="C3606" s="242" t="s">
        <v>239</v>
      </c>
      <c r="D3606" s="244">
        <v>16.899999999999999</v>
      </c>
    </row>
    <row r="3607" spans="1:4" x14ac:dyDescent="0.25">
      <c r="A3607" s="243">
        <v>89665</v>
      </c>
      <c r="B3607" s="242" t="s">
        <v>2415</v>
      </c>
      <c r="C3607" s="242" t="s">
        <v>239</v>
      </c>
      <c r="D3607" s="244">
        <v>13.79</v>
      </c>
    </row>
    <row r="3608" spans="1:4" x14ac:dyDescent="0.25">
      <c r="A3608" s="243">
        <v>89666</v>
      </c>
      <c r="B3608" s="242" t="s">
        <v>2416</v>
      </c>
      <c r="C3608" s="242" t="s">
        <v>239</v>
      </c>
      <c r="D3608" s="244">
        <v>6.15</v>
      </c>
    </row>
    <row r="3609" spans="1:4" x14ac:dyDescent="0.25">
      <c r="A3609" s="243">
        <v>89667</v>
      </c>
      <c r="B3609" s="242" t="s">
        <v>2417</v>
      </c>
      <c r="C3609" s="242" t="s">
        <v>239</v>
      </c>
      <c r="D3609" s="244">
        <v>34.28</v>
      </c>
    </row>
    <row r="3610" spans="1:4" x14ac:dyDescent="0.25">
      <c r="A3610" s="243">
        <v>89668</v>
      </c>
      <c r="B3610" s="242" t="s">
        <v>2418</v>
      </c>
      <c r="C3610" s="242" t="s">
        <v>239</v>
      </c>
      <c r="D3610" s="244">
        <v>35.590000000000003</v>
      </c>
    </row>
    <row r="3611" spans="1:4" x14ac:dyDescent="0.25">
      <c r="A3611" s="243">
        <v>89669</v>
      </c>
      <c r="B3611" s="242" t="s">
        <v>2419</v>
      </c>
      <c r="C3611" s="242" t="s">
        <v>239</v>
      </c>
      <c r="D3611" s="244">
        <v>22</v>
      </c>
    </row>
    <row r="3612" spans="1:4" x14ac:dyDescent="0.25">
      <c r="A3612" s="243">
        <v>89670</v>
      </c>
      <c r="B3612" s="242" t="s">
        <v>2420</v>
      </c>
      <c r="C3612" s="242" t="s">
        <v>239</v>
      </c>
      <c r="D3612" s="244">
        <v>12.93</v>
      </c>
    </row>
    <row r="3613" spans="1:4" x14ac:dyDescent="0.25">
      <c r="A3613" s="243">
        <v>89671</v>
      </c>
      <c r="B3613" s="242" t="s">
        <v>2421</v>
      </c>
      <c r="C3613" s="242" t="s">
        <v>239</v>
      </c>
      <c r="D3613" s="244">
        <v>32.270000000000003</v>
      </c>
    </row>
    <row r="3614" spans="1:4" x14ac:dyDescent="0.25">
      <c r="A3614" s="243">
        <v>89672</v>
      </c>
      <c r="B3614" s="242" t="s">
        <v>2422</v>
      </c>
      <c r="C3614" s="242" t="s">
        <v>239</v>
      </c>
      <c r="D3614" s="244">
        <v>22.89</v>
      </c>
    </row>
    <row r="3615" spans="1:4" x14ac:dyDescent="0.25">
      <c r="A3615" s="243">
        <v>89673</v>
      </c>
      <c r="B3615" s="242" t="s">
        <v>2423</v>
      </c>
      <c r="C3615" s="242" t="s">
        <v>239</v>
      </c>
      <c r="D3615" s="244">
        <v>25.52</v>
      </c>
    </row>
    <row r="3616" spans="1:4" x14ac:dyDescent="0.25">
      <c r="A3616" s="243">
        <v>89674</v>
      </c>
      <c r="B3616" s="242" t="s">
        <v>2424</v>
      </c>
      <c r="C3616" s="242" t="s">
        <v>239</v>
      </c>
      <c r="D3616" s="244">
        <v>35.57</v>
      </c>
    </row>
    <row r="3617" spans="1:4" x14ac:dyDescent="0.25">
      <c r="A3617" s="243">
        <v>89675</v>
      </c>
      <c r="B3617" s="242" t="s">
        <v>2425</v>
      </c>
      <c r="C3617" s="242" t="s">
        <v>239</v>
      </c>
      <c r="D3617" s="244">
        <v>56.73</v>
      </c>
    </row>
    <row r="3618" spans="1:4" x14ac:dyDescent="0.25">
      <c r="A3618" s="243">
        <v>89676</v>
      </c>
      <c r="B3618" s="242" t="s">
        <v>2426</v>
      </c>
      <c r="C3618" s="242" t="s">
        <v>239</v>
      </c>
      <c r="D3618" s="244">
        <v>56.28</v>
      </c>
    </row>
    <row r="3619" spans="1:4" x14ac:dyDescent="0.25">
      <c r="A3619" s="243">
        <v>89677</v>
      </c>
      <c r="B3619" s="242" t="s">
        <v>2427</v>
      </c>
      <c r="C3619" s="242" t="s">
        <v>239</v>
      </c>
      <c r="D3619" s="244">
        <v>66.83</v>
      </c>
    </row>
    <row r="3620" spans="1:4" x14ac:dyDescent="0.25">
      <c r="A3620" s="243">
        <v>89678</v>
      </c>
      <c r="B3620" s="242" t="s">
        <v>2428</v>
      </c>
      <c r="C3620" s="242" t="s">
        <v>239</v>
      </c>
      <c r="D3620" s="244">
        <v>8.51</v>
      </c>
    </row>
    <row r="3621" spans="1:4" x14ac:dyDescent="0.25">
      <c r="A3621" s="243">
        <v>89679</v>
      </c>
      <c r="B3621" s="242" t="s">
        <v>2429</v>
      </c>
      <c r="C3621" s="242" t="s">
        <v>239</v>
      </c>
      <c r="D3621" s="244">
        <v>103.46</v>
      </c>
    </row>
    <row r="3622" spans="1:4" x14ac:dyDescent="0.25">
      <c r="A3622" s="243">
        <v>89680</v>
      </c>
      <c r="B3622" s="242" t="s">
        <v>2430</v>
      </c>
      <c r="C3622" s="242" t="s">
        <v>239</v>
      </c>
      <c r="D3622" s="244">
        <v>21.63</v>
      </c>
    </row>
    <row r="3623" spans="1:4" x14ac:dyDescent="0.25">
      <c r="A3623" s="243">
        <v>89681</v>
      </c>
      <c r="B3623" s="242" t="s">
        <v>2431</v>
      </c>
      <c r="C3623" s="242" t="s">
        <v>239</v>
      </c>
      <c r="D3623" s="244">
        <v>73.319999999999993</v>
      </c>
    </row>
    <row r="3624" spans="1:4" x14ac:dyDescent="0.25">
      <c r="A3624" s="243">
        <v>89682</v>
      </c>
      <c r="B3624" s="242" t="s">
        <v>2432</v>
      </c>
      <c r="C3624" s="242" t="s">
        <v>239</v>
      </c>
      <c r="D3624" s="244">
        <v>36.51</v>
      </c>
    </row>
    <row r="3625" spans="1:4" x14ac:dyDescent="0.25">
      <c r="A3625" s="243">
        <v>89683</v>
      </c>
      <c r="B3625" s="242" t="s">
        <v>11668</v>
      </c>
      <c r="C3625" s="242" t="s">
        <v>239</v>
      </c>
      <c r="D3625" s="244">
        <v>252.86</v>
      </c>
    </row>
    <row r="3626" spans="1:4" x14ac:dyDescent="0.25">
      <c r="A3626" s="243">
        <v>89684</v>
      </c>
      <c r="B3626" s="242" t="s">
        <v>2433</v>
      </c>
      <c r="C3626" s="242" t="s">
        <v>239</v>
      </c>
      <c r="D3626" s="244">
        <v>52.47</v>
      </c>
    </row>
    <row r="3627" spans="1:4" x14ac:dyDescent="0.25">
      <c r="A3627" s="243">
        <v>89685</v>
      </c>
      <c r="B3627" s="242" t="s">
        <v>2434</v>
      </c>
      <c r="C3627" s="242" t="s">
        <v>239</v>
      </c>
      <c r="D3627" s="244">
        <v>47.98</v>
      </c>
    </row>
    <row r="3628" spans="1:4" x14ac:dyDescent="0.25">
      <c r="A3628" s="243">
        <v>89686</v>
      </c>
      <c r="B3628" s="242" t="s">
        <v>2435</v>
      </c>
      <c r="C3628" s="242" t="s">
        <v>239</v>
      </c>
      <c r="D3628" s="244">
        <v>210.35</v>
      </c>
    </row>
    <row r="3629" spans="1:4" x14ac:dyDescent="0.25">
      <c r="A3629" s="243">
        <v>89687</v>
      </c>
      <c r="B3629" s="242" t="s">
        <v>2436</v>
      </c>
      <c r="C3629" s="242" t="s">
        <v>239</v>
      </c>
      <c r="D3629" s="244">
        <v>41.47</v>
      </c>
    </row>
    <row r="3630" spans="1:4" x14ac:dyDescent="0.25">
      <c r="A3630" s="243">
        <v>89689</v>
      </c>
      <c r="B3630" s="242" t="s">
        <v>2437</v>
      </c>
      <c r="C3630" s="242" t="s">
        <v>239</v>
      </c>
      <c r="D3630" s="244">
        <v>39.71</v>
      </c>
    </row>
    <row r="3631" spans="1:4" x14ac:dyDescent="0.25">
      <c r="A3631" s="243">
        <v>89690</v>
      </c>
      <c r="B3631" s="242" t="s">
        <v>2438</v>
      </c>
      <c r="C3631" s="242" t="s">
        <v>239</v>
      </c>
      <c r="D3631" s="244">
        <v>70.680000000000007</v>
      </c>
    </row>
    <row r="3632" spans="1:4" x14ac:dyDescent="0.25">
      <c r="A3632" s="243">
        <v>89691</v>
      </c>
      <c r="B3632" s="242" t="s">
        <v>2439</v>
      </c>
      <c r="C3632" s="242" t="s">
        <v>239</v>
      </c>
      <c r="D3632" s="244">
        <v>10.85</v>
      </c>
    </row>
    <row r="3633" spans="1:4" x14ac:dyDescent="0.25">
      <c r="A3633" s="243">
        <v>89692</v>
      </c>
      <c r="B3633" s="242" t="s">
        <v>2440</v>
      </c>
      <c r="C3633" s="242" t="s">
        <v>239</v>
      </c>
      <c r="D3633" s="244">
        <v>66.69</v>
      </c>
    </row>
    <row r="3634" spans="1:4" x14ac:dyDescent="0.25">
      <c r="A3634" s="243">
        <v>89693</v>
      </c>
      <c r="B3634" s="242" t="s">
        <v>2441</v>
      </c>
      <c r="C3634" s="242" t="s">
        <v>239</v>
      </c>
      <c r="D3634" s="244">
        <v>64.98</v>
      </c>
    </row>
    <row r="3635" spans="1:4" x14ac:dyDescent="0.25">
      <c r="A3635" s="243">
        <v>89694</v>
      </c>
      <c r="B3635" s="242" t="s">
        <v>2442</v>
      </c>
      <c r="C3635" s="242" t="s">
        <v>239</v>
      </c>
      <c r="D3635" s="244">
        <v>20.6</v>
      </c>
    </row>
    <row r="3636" spans="1:4" x14ac:dyDescent="0.25">
      <c r="A3636" s="243">
        <v>89695</v>
      </c>
      <c r="B3636" s="242" t="s">
        <v>2443</v>
      </c>
      <c r="C3636" s="242" t="s">
        <v>239</v>
      </c>
      <c r="D3636" s="244">
        <v>18.760000000000002</v>
      </c>
    </row>
    <row r="3637" spans="1:4" x14ac:dyDescent="0.25">
      <c r="A3637" s="243">
        <v>89696</v>
      </c>
      <c r="B3637" s="242" t="s">
        <v>2444</v>
      </c>
      <c r="C3637" s="242" t="s">
        <v>239</v>
      </c>
      <c r="D3637" s="244">
        <v>58.97</v>
      </c>
    </row>
    <row r="3638" spans="1:4" x14ac:dyDescent="0.25">
      <c r="A3638" s="243">
        <v>89697</v>
      </c>
      <c r="B3638" s="242" t="s">
        <v>2445</v>
      </c>
      <c r="C3638" s="242" t="s">
        <v>239</v>
      </c>
      <c r="D3638" s="244">
        <v>13.36</v>
      </c>
    </row>
    <row r="3639" spans="1:4" x14ac:dyDescent="0.25">
      <c r="A3639" s="243">
        <v>89698</v>
      </c>
      <c r="B3639" s="242" t="s">
        <v>2446</v>
      </c>
      <c r="C3639" s="242" t="s">
        <v>239</v>
      </c>
      <c r="D3639" s="244">
        <v>215.07</v>
      </c>
    </row>
    <row r="3640" spans="1:4" x14ac:dyDescent="0.25">
      <c r="A3640" s="243">
        <v>89699</v>
      </c>
      <c r="B3640" s="242" t="s">
        <v>2447</v>
      </c>
      <c r="C3640" s="242" t="s">
        <v>239</v>
      </c>
      <c r="D3640" s="244">
        <v>180.19</v>
      </c>
    </row>
    <row r="3641" spans="1:4" x14ac:dyDescent="0.25">
      <c r="A3641" s="243">
        <v>89700</v>
      </c>
      <c r="B3641" s="242" t="s">
        <v>2448</v>
      </c>
      <c r="C3641" s="242" t="s">
        <v>239</v>
      </c>
      <c r="D3641" s="244">
        <v>21.7</v>
      </c>
    </row>
    <row r="3642" spans="1:4" x14ac:dyDescent="0.25">
      <c r="A3642" s="243">
        <v>89701</v>
      </c>
      <c r="B3642" s="242" t="s">
        <v>2449</v>
      </c>
      <c r="C3642" s="242" t="s">
        <v>239</v>
      </c>
      <c r="D3642" s="244">
        <v>170.37</v>
      </c>
    </row>
    <row r="3643" spans="1:4" x14ac:dyDescent="0.25">
      <c r="A3643" s="243">
        <v>89702</v>
      </c>
      <c r="B3643" s="242" t="s">
        <v>2450</v>
      </c>
      <c r="C3643" s="242" t="s">
        <v>239</v>
      </c>
      <c r="D3643" s="244">
        <v>21.7</v>
      </c>
    </row>
    <row r="3644" spans="1:4" x14ac:dyDescent="0.25">
      <c r="A3644" s="243">
        <v>89703</v>
      </c>
      <c r="B3644" s="242" t="s">
        <v>2451</v>
      </c>
      <c r="C3644" s="242" t="s">
        <v>239</v>
      </c>
      <c r="D3644" s="244">
        <v>55.56</v>
      </c>
    </row>
    <row r="3645" spans="1:4" x14ac:dyDescent="0.25">
      <c r="A3645" s="243">
        <v>89704</v>
      </c>
      <c r="B3645" s="242" t="s">
        <v>2452</v>
      </c>
      <c r="C3645" s="242" t="s">
        <v>239</v>
      </c>
      <c r="D3645" s="244">
        <v>116.11</v>
      </c>
    </row>
    <row r="3646" spans="1:4" x14ac:dyDescent="0.25">
      <c r="A3646" s="243">
        <v>89705</v>
      </c>
      <c r="B3646" s="242" t="s">
        <v>2453</v>
      </c>
      <c r="C3646" s="242" t="s">
        <v>239</v>
      </c>
      <c r="D3646" s="244">
        <v>24.01</v>
      </c>
    </row>
    <row r="3647" spans="1:4" x14ac:dyDescent="0.25">
      <c r="A3647" s="243">
        <v>89706</v>
      </c>
      <c r="B3647" s="242" t="s">
        <v>2454</v>
      </c>
      <c r="C3647" s="242" t="s">
        <v>239</v>
      </c>
      <c r="D3647" s="244">
        <v>59.13</v>
      </c>
    </row>
    <row r="3648" spans="1:4" x14ac:dyDescent="0.25">
      <c r="A3648" s="243">
        <v>89718</v>
      </c>
      <c r="B3648" s="242" t="s">
        <v>2455</v>
      </c>
      <c r="C3648" s="242" t="s">
        <v>187</v>
      </c>
      <c r="D3648" s="244">
        <v>41.86</v>
      </c>
    </row>
    <row r="3649" spans="1:4" x14ac:dyDescent="0.25">
      <c r="A3649" s="243">
        <v>89719</v>
      </c>
      <c r="B3649" s="242" t="s">
        <v>2456</v>
      </c>
      <c r="C3649" s="242" t="s">
        <v>239</v>
      </c>
      <c r="D3649" s="244">
        <v>10.68</v>
      </c>
    </row>
    <row r="3650" spans="1:4" x14ac:dyDescent="0.25">
      <c r="A3650" s="243">
        <v>89720</v>
      </c>
      <c r="B3650" s="242" t="s">
        <v>2457</v>
      </c>
      <c r="C3650" s="242" t="s">
        <v>239</v>
      </c>
      <c r="D3650" s="244">
        <v>13.16</v>
      </c>
    </row>
    <row r="3651" spans="1:4" x14ac:dyDescent="0.25">
      <c r="A3651" s="243">
        <v>89721</v>
      </c>
      <c r="B3651" s="242" t="s">
        <v>2458</v>
      </c>
      <c r="C3651" s="242" t="s">
        <v>239</v>
      </c>
      <c r="D3651" s="244">
        <v>13.99</v>
      </c>
    </row>
    <row r="3652" spans="1:4" x14ac:dyDescent="0.25">
      <c r="A3652" s="243">
        <v>89722</v>
      </c>
      <c r="B3652" s="242" t="s">
        <v>5380</v>
      </c>
      <c r="C3652" s="242" t="s">
        <v>239</v>
      </c>
      <c r="D3652" s="244">
        <v>25.71</v>
      </c>
    </row>
    <row r="3653" spans="1:4" x14ac:dyDescent="0.25">
      <c r="A3653" s="243">
        <v>89723</v>
      </c>
      <c r="B3653" s="242" t="s">
        <v>2459</v>
      </c>
      <c r="C3653" s="242" t="s">
        <v>239</v>
      </c>
      <c r="D3653" s="244">
        <v>18.77</v>
      </c>
    </row>
    <row r="3654" spans="1:4" x14ac:dyDescent="0.25">
      <c r="A3654" s="243">
        <v>89724</v>
      </c>
      <c r="B3654" s="242" t="s">
        <v>2460</v>
      </c>
      <c r="C3654" s="242" t="s">
        <v>239</v>
      </c>
      <c r="D3654" s="244">
        <v>8.32</v>
      </c>
    </row>
    <row r="3655" spans="1:4" x14ac:dyDescent="0.25">
      <c r="A3655" s="243">
        <v>89725</v>
      </c>
      <c r="B3655" s="242" t="s">
        <v>2461</v>
      </c>
      <c r="C3655" s="242" t="s">
        <v>239</v>
      </c>
      <c r="D3655" s="244">
        <v>18.2</v>
      </c>
    </row>
    <row r="3656" spans="1:4" x14ac:dyDescent="0.25">
      <c r="A3656" s="243">
        <v>89726</v>
      </c>
      <c r="B3656" s="242" t="s">
        <v>2462</v>
      </c>
      <c r="C3656" s="242" t="s">
        <v>239</v>
      </c>
      <c r="D3656" s="244">
        <v>5.94</v>
      </c>
    </row>
    <row r="3657" spans="1:4" x14ac:dyDescent="0.25">
      <c r="A3657" s="243">
        <v>89727</v>
      </c>
      <c r="B3657" s="242" t="s">
        <v>2463</v>
      </c>
      <c r="C3657" s="242" t="s">
        <v>239</v>
      </c>
      <c r="D3657" s="244">
        <v>20.86</v>
      </c>
    </row>
    <row r="3658" spans="1:4" x14ac:dyDescent="0.25">
      <c r="A3658" s="243">
        <v>89728</v>
      </c>
      <c r="B3658" s="242" t="s">
        <v>2464</v>
      </c>
      <c r="C3658" s="242" t="s">
        <v>239</v>
      </c>
      <c r="D3658" s="244">
        <v>8.91</v>
      </c>
    </row>
    <row r="3659" spans="1:4" x14ac:dyDescent="0.25">
      <c r="A3659" s="243">
        <v>89729</v>
      </c>
      <c r="B3659" s="242" t="s">
        <v>2465</v>
      </c>
      <c r="C3659" s="242" t="s">
        <v>239</v>
      </c>
      <c r="D3659" s="244">
        <v>29.67</v>
      </c>
    </row>
    <row r="3660" spans="1:4" x14ac:dyDescent="0.25">
      <c r="A3660" s="243">
        <v>89730</v>
      </c>
      <c r="B3660" s="242" t="s">
        <v>2466</v>
      </c>
      <c r="C3660" s="242" t="s">
        <v>239</v>
      </c>
      <c r="D3660" s="244">
        <v>9.68</v>
      </c>
    </row>
    <row r="3661" spans="1:4" x14ac:dyDescent="0.25">
      <c r="A3661" s="243">
        <v>89731</v>
      </c>
      <c r="B3661" s="242" t="s">
        <v>2467</v>
      </c>
      <c r="C3661" s="242" t="s">
        <v>239</v>
      </c>
      <c r="D3661" s="244">
        <v>9.8800000000000008</v>
      </c>
    </row>
    <row r="3662" spans="1:4" x14ac:dyDescent="0.25">
      <c r="A3662" s="243">
        <v>89732</v>
      </c>
      <c r="B3662" s="242" t="s">
        <v>2468</v>
      </c>
      <c r="C3662" s="242" t="s">
        <v>239</v>
      </c>
      <c r="D3662" s="244">
        <v>10.44</v>
      </c>
    </row>
    <row r="3663" spans="1:4" x14ac:dyDescent="0.25">
      <c r="A3663" s="243">
        <v>89733</v>
      </c>
      <c r="B3663" s="242" t="s">
        <v>2469</v>
      </c>
      <c r="C3663" s="242" t="s">
        <v>239</v>
      </c>
      <c r="D3663" s="244">
        <v>16.5</v>
      </c>
    </row>
    <row r="3664" spans="1:4" x14ac:dyDescent="0.25">
      <c r="A3664" s="243">
        <v>89734</v>
      </c>
      <c r="B3664" s="242" t="s">
        <v>2470</v>
      </c>
      <c r="C3664" s="242" t="s">
        <v>239</v>
      </c>
      <c r="D3664" s="244">
        <v>29.67</v>
      </c>
    </row>
    <row r="3665" spans="1:4" x14ac:dyDescent="0.25">
      <c r="A3665" s="243">
        <v>89735</v>
      </c>
      <c r="B3665" s="242" t="s">
        <v>2471</v>
      </c>
      <c r="C3665" s="242" t="s">
        <v>239</v>
      </c>
      <c r="D3665" s="244">
        <v>17.420000000000002</v>
      </c>
    </row>
    <row r="3666" spans="1:4" x14ac:dyDescent="0.25">
      <c r="A3666" s="243">
        <v>89736</v>
      </c>
      <c r="B3666" s="242" t="s">
        <v>2472</v>
      </c>
      <c r="C3666" s="242" t="s">
        <v>239</v>
      </c>
      <c r="D3666" s="244">
        <v>7.05</v>
      </c>
    </row>
    <row r="3667" spans="1:4" x14ac:dyDescent="0.25">
      <c r="A3667" s="243">
        <v>89737</v>
      </c>
      <c r="B3667" s="242" t="s">
        <v>2473</v>
      </c>
      <c r="C3667" s="242" t="s">
        <v>239</v>
      </c>
      <c r="D3667" s="244">
        <v>16.93</v>
      </c>
    </row>
    <row r="3668" spans="1:4" x14ac:dyDescent="0.25">
      <c r="A3668" s="243">
        <v>89738</v>
      </c>
      <c r="B3668" s="242" t="s">
        <v>2474</v>
      </c>
      <c r="C3668" s="242" t="s">
        <v>239</v>
      </c>
      <c r="D3668" s="244">
        <v>15.75</v>
      </c>
    </row>
    <row r="3669" spans="1:4" x14ac:dyDescent="0.25">
      <c r="A3669" s="243">
        <v>89739</v>
      </c>
      <c r="B3669" s="242" t="s">
        <v>2475</v>
      </c>
      <c r="C3669" s="242" t="s">
        <v>239</v>
      </c>
      <c r="D3669" s="244">
        <v>17.739999999999998</v>
      </c>
    </row>
    <row r="3670" spans="1:4" x14ac:dyDescent="0.25">
      <c r="A3670" s="243">
        <v>89740</v>
      </c>
      <c r="B3670" s="242" t="s">
        <v>2476</v>
      </c>
      <c r="C3670" s="242" t="s">
        <v>239</v>
      </c>
      <c r="D3670" s="244">
        <v>6.29</v>
      </c>
    </row>
    <row r="3671" spans="1:4" x14ac:dyDescent="0.25">
      <c r="A3671" s="243">
        <v>89741</v>
      </c>
      <c r="B3671" s="242" t="s">
        <v>2477</v>
      </c>
      <c r="C3671" s="242" t="s">
        <v>239</v>
      </c>
      <c r="D3671" s="244">
        <v>22.36</v>
      </c>
    </row>
    <row r="3672" spans="1:4" x14ac:dyDescent="0.25">
      <c r="A3672" s="243">
        <v>89742</v>
      </c>
      <c r="B3672" s="242" t="s">
        <v>2478</v>
      </c>
      <c r="C3672" s="242" t="s">
        <v>239</v>
      </c>
      <c r="D3672" s="244">
        <v>28.4</v>
      </c>
    </row>
    <row r="3673" spans="1:4" x14ac:dyDescent="0.25">
      <c r="A3673" s="243">
        <v>89743</v>
      </c>
      <c r="B3673" s="242" t="s">
        <v>2479</v>
      </c>
      <c r="C3673" s="242" t="s">
        <v>239</v>
      </c>
      <c r="D3673" s="244">
        <v>39.909999999999997</v>
      </c>
    </row>
    <row r="3674" spans="1:4" x14ac:dyDescent="0.25">
      <c r="A3674" s="243">
        <v>89744</v>
      </c>
      <c r="B3674" s="242" t="s">
        <v>2480</v>
      </c>
      <c r="C3674" s="242" t="s">
        <v>239</v>
      </c>
      <c r="D3674" s="244">
        <v>21.96</v>
      </c>
    </row>
    <row r="3675" spans="1:4" x14ac:dyDescent="0.25">
      <c r="A3675" s="243">
        <v>89745</v>
      </c>
      <c r="B3675" s="242" t="s">
        <v>2481</v>
      </c>
      <c r="C3675" s="242" t="s">
        <v>239</v>
      </c>
      <c r="D3675" s="244">
        <v>36.520000000000003</v>
      </c>
    </row>
    <row r="3676" spans="1:4" x14ac:dyDescent="0.25">
      <c r="A3676" s="243">
        <v>89746</v>
      </c>
      <c r="B3676" s="242" t="s">
        <v>2482</v>
      </c>
      <c r="C3676" s="242" t="s">
        <v>239</v>
      </c>
      <c r="D3676" s="244">
        <v>21.91</v>
      </c>
    </row>
    <row r="3677" spans="1:4" x14ac:dyDescent="0.25">
      <c r="A3677" s="243">
        <v>89747</v>
      </c>
      <c r="B3677" s="242" t="s">
        <v>2483</v>
      </c>
      <c r="C3677" s="242" t="s">
        <v>239</v>
      </c>
      <c r="D3677" s="244">
        <v>12.8</v>
      </c>
    </row>
    <row r="3678" spans="1:4" x14ac:dyDescent="0.25">
      <c r="A3678" s="243">
        <v>89748</v>
      </c>
      <c r="B3678" s="242" t="s">
        <v>2484</v>
      </c>
      <c r="C3678" s="242" t="s">
        <v>239</v>
      </c>
      <c r="D3678" s="244">
        <v>34.44</v>
      </c>
    </row>
    <row r="3679" spans="1:4" x14ac:dyDescent="0.25">
      <c r="A3679" s="243">
        <v>89749</v>
      </c>
      <c r="B3679" s="242" t="s">
        <v>2485</v>
      </c>
      <c r="C3679" s="242" t="s">
        <v>239</v>
      </c>
      <c r="D3679" s="244">
        <v>15.75</v>
      </c>
    </row>
    <row r="3680" spans="1:4" x14ac:dyDescent="0.25">
      <c r="A3680" s="243">
        <v>89750</v>
      </c>
      <c r="B3680" s="242" t="s">
        <v>2486</v>
      </c>
      <c r="C3680" s="242" t="s">
        <v>239</v>
      </c>
      <c r="D3680" s="244">
        <v>56.57</v>
      </c>
    </row>
    <row r="3681" spans="1:4" x14ac:dyDescent="0.25">
      <c r="A3681" s="243">
        <v>89751</v>
      </c>
      <c r="B3681" s="242" t="s">
        <v>2487</v>
      </c>
      <c r="C3681" s="242" t="s">
        <v>239</v>
      </c>
      <c r="D3681" s="244">
        <v>5</v>
      </c>
    </row>
    <row r="3682" spans="1:4" x14ac:dyDescent="0.25">
      <c r="A3682" s="243">
        <v>89752</v>
      </c>
      <c r="B3682" s="242" t="s">
        <v>2488</v>
      </c>
      <c r="C3682" s="242" t="s">
        <v>239</v>
      </c>
      <c r="D3682" s="244">
        <v>5.23</v>
      </c>
    </row>
    <row r="3683" spans="1:4" x14ac:dyDescent="0.25">
      <c r="A3683" s="243">
        <v>89753</v>
      </c>
      <c r="B3683" s="242" t="s">
        <v>2489</v>
      </c>
      <c r="C3683" s="242" t="s">
        <v>239</v>
      </c>
      <c r="D3683" s="244">
        <v>8.66</v>
      </c>
    </row>
    <row r="3684" spans="1:4" x14ac:dyDescent="0.25">
      <c r="A3684" s="243">
        <v>89754</v>
      </c>
      <c r="B3684" s="242" t="s">
        <v>2490</v>
      </c>
      <c r="C3684" s="242" t="s">
        <v>239</v>
      </c>
      <c r="D3684" s="244">
        <v>15.38</v>
      </c>
    </row>
    <row r="3685" spans="1:4" x14ac:dyDescent="0.25">
      <c r="A3685" s="243">
        <v>89755</v>
      </c>
      <c r="B3685" s="242" t="s">
        <v>2491</v>
      </c>
      <c r="C3685" s="242" t="s">
        <v>239</v>
      </c>
      <c r="D3685" s="244">
        <v>11.59</v>
      </c>
    </row>
    <row r="3686" spans="1:4" x14ac:dyDescent="0.25">
      <c r="A3686" s="243">
        <v>89756</v>
      </c>
      <c r="B3686" s="242" t="s">
        <v>2492</v>
      </c>
      <c r="C3686" s="242" t="s">
        <v>239</v>
      </c>
      <c r="D3686" s="244">
        <v>21.55</v>
      </c>
    </row>
    <row r="3687" spans="1:4" x14ac:dyDescent="0.25">
      <c r="A3687" s="243">
        <v>89757</v>
      </c>
      <c r="B3687" s="242" t="s">
        <v>2493</v>
      </c>
      <c r="C3687" s="242" t="s">
        <v>239</v>
      </c>
      <c r="D3687" s="244">
        <v>34.229999999999997</v>
      </c>
    </row>
    <row r="3688" spans="1:4" x14ac:dyDescent="0.25">
      <c r="A3688" s="243">
        <v>89758</v>
      </c>
      <c r="B3688" s="242" t="s">
        <v>2494</v>
      </c>
      <c r="C3688" s="242" t="s">
        <v>239</v>
      </c>
      <c r="D3688" s="244">
        <v>54.94</v>
      </c>
    </row>
    <row r="3689" spans="1:4" x14ac:dyDescent="0.25">
      <c r="A3689" s="243">
        <v>89759</v>
      </c>
      <c r="B3689" s="242" t="s">
        <v>2495</v>
      </c>
      <c r="C3689" s="242" t="s">
        <v>239</v>
      </c>
      <c r="D3689" s="244">
        <v>7.17</v>
      </c>
    </row>
    <row r="3690" spans="1:4" x14ac:dyDescent="0.25">
      <c r="A3690" s="243">
        <v>89760</v>
      </c>
      <c r="B3690" s="242" t="s">
        <v>2496</v>
      </c>
      <c r="C3690" s="242" t="s">
        <v>239</v>
      </c>
      <c r="D3690" s="244">
        <v>20.04</v>
      </c>
    </row>
    <row r="3691" spans="1:4" x14ac:dyDescent="0.25">
      <c r="A3691" s="243">
        <v>89761</v>
      </c>
      <c r="B3691" s="242" t="s">
        <v>2497</v>
      </c>
      <c r="C3691" s="242" t="s">
        <v>239</v>
      </c>
      <c r="D3691" s="244">
        <v>34.92</v>
      </c>
    </row>
    <row r="3692" spans="1:4" x14ac:dyDescent="0.25">
      <c r="A3692" s="243">
        <v>89762</v>
      </c>
      <c r="B3692" s="242" t="s">
        <v>2498</v>
      </c>
      <c r="C3692" s="242" t="s">
        <v>239</v>
      </c>
      <c r="D3692" s="244">
        <v>50.88</v>
      </c>
    </row>
    <row r="3693" spans="1:4" x14ac:dyDescent="0.25">
      <c r="A3693" s="243">
        <v>89763</v>
      </c>
      <c r="B3693" s="242" t="s">
        <v>2499</v>
      </c>
      <c r="C3693" s="242" t="s">
        <v>239</v>
      </c>
      <c r="D3693" s="244">
        <v>208.76</v>
      </c>
    </row>
    <row r="3694" spans="1:4" x14ac:dyDescent="0.25">
      <c r="A3694" s="243">
        <v>89764</v>
      </c>
      <c r="B3694" s="242" t="s">
        <v>2500</v>
      </c>
      <c r="C3694" s="242" t="s">
        <v>239</v>
      </c>
      <c r="D3694" s="244">
        <v>38.119999999999997</v>
      </c>
    </row>
    <row r="3695" spans="1:4" x14ac:dyDescent="0.25">
      <c r="A3695" s="243">
        <v>89765</v>
      </c>
      <c r="B3695" s="242" t="s">
        <v>2501</v>
      </c>
      <c r="C3695" s="242" t="s">
        <v>239</v>
      </c>
      <c r="D3695" s="244">
        <v>13.55</v>
      </c>
    </row>
    <row r="3696" spans="1:4" x14ac:dyDescent="0.25">
      <c r="A3696" s="243">
        <v>89766</v>
      </c>
      <c r="B3696" s="242" t="s">
        <v>2502</v>
      </c>
      <c r="C3696" s="242" t="s">
        <v>239</v>
      </c>
      <c r="D3696" s="244">
        <v>21.89</v>
      </c>
    </row>
    <row r="3697" spans="1:4" x14ac:dyDescent="0.25">
      <c r="A3697" s="243">
        <v>89767</v>
      </c>
      <c r="B3697" s="242" t="s">
        <v>2503</v>
      </c>
      <c r="C3697" s="242" t="s">
        <v>239</v>
      </c>
      <c r="D3697" s="244">
        <v>21.89</v>
      </c>
    </row>
    <row r="3698" spans="1:4" x14ac:dyDescent="0.25">
      <c r="A3698" s="243">
        <v>89768</v>
      </c>
      <c r="B3698" s="242" t="s">
        <v>2504</v>
      </c>
      <c r="C3698" s="242" t="s">
        <v>239</v>
      </c>
      <c r="D3698" s="244">
        <v>21.29</v>
      </c>
    </row>
    <row r="3699" spans="1:4" x14ac:dyDescent="0.25">
      <c r="A3699" s="243">
        <v>89769</v>
      </c>
      <c r="B3699" s="242" t="s">
        <v>2505</v>
      </c>
      <c r="C3699" s="242" t="s">
        <v>239</v>
      </c>
      <c r="D3699" s="244">
        <v>55.92</v>
      </c>
    </row>
    <row r="3700" spans="1:4" x14ac:dyDescent="0.25">
      <c r="A3700" s="243">
        <v>89772</v>
      </c>
      <c r="B3700" s="242" t="s">
        <v>2506</v>
      </c>
      <c r="C3700" s="242" t="s">
        <v>187</v>
      </c>
      <c r="D3700" s="244">
        <v>79.05</v>
      </c>
    </row>
    <row r="3701" spans="1:4" x14ac:dyDescent="0.25">
      <c r="A3701" s="243">
        <v>89774</v>
      </c>
      <c r="B3701" s="242" t="s">
        <v>2507</v>
      </c>
      <c r="C3701" s="242" t="s">
        <v>239</v>
      </c>
      <c r="D3701" s="244">
        <v>14.09</v>
      </c>
    </row>
    <row r="3702" spans="1:4" x14ac:dyDescent="0.25">
      <c r="A3702" s="243">
        <v>89776</v>
      </c>
      <c r="B3702" s="242" t="s">
        <v>2508</v>
      </c>
      <c r="C3702" s="242" t="s">
        <v>239</v>
      </c>
      <c r="D3702" s="244">
        <v>19.28</v>
      </c>
    </row>
    <row r="3703" spans="1:4" x14ac:dyDescent="0.25">
      <c r="A3703" s="243">
        <v>89777</v>
      </c>
      <c r="B3703" s="242" t="s">
        <v>2509</v>
      </c>
      <c r="C3703" s="242" t="s">
        <v>239</v>
      </c>
      <c r="D3703" s="244">
        <v>28.58</v>
      </c>
    </row>
    <row r="3704" spans="1:4" x14ac:dyDescent="0.25">
      <c r="A3704" s="243">
        <v>89778</v>
      </c>
      <c r="B3704" s="242" t="s">
        <v>2510</v>
      </c>
      <c r="C3704" s="242" t="s">
        <v>239</v>
      </c>
      <c r="D3704" s="244">
        <v>17.670000000000002</v>
      </c>
    </row>
    <row r="3705" spans="1:4" x14ac:dyDescent="0.25">
      <c r="A3705" s="243">
        <v>89779</v>
      </c>
      <c r="B3705" s="242" t="s">
        <v>2511</v>
      </c>
      <c r="C3705" s="242" t="s">
        <v>239</v>
      </c>
      <c r="D3705" s="244">
        <v>27.29</v>
      </c>
    </row>
    <row r="3706" spans="1:4" x14ac:dyDescent="0.25">
      <c r="A3706" s="243">
        <v>89780</v>
      </c>
      <c r="B3706" s="242" t="s">
        <v>2512</v>
      </c>
      <c r="C3706" s="242" t="s">
        <v>239</v>
      </c>
      <c r="D3706" s="244">
        <v>28.58</v>
      </c>
    </row>
    <row r="3707" spans="1:4" x14ac:dyDescent="0.25">
      <c r="A3707" s="243">
        <v>89781</v>
      </c>
      <c r="B3707" s="242" t="s">
        <v>2513</v>
      </c>
      <c r="C3707" s="242" t="s">
        <v>239</v>
      </c>
      <c r="D3707" s="244">
        <v>43.59</v>
      </c>
    </row>
    <row r="3708" spans="1:4" x14ac:dyDescent="0.25">
      <c r="A3708" s="243">
        <v>89782</v>
      </c>
      <c r="B3708" s="242" t="s">
        <v>2514</v>
      </c>
      <c r="C3708" s="242" t="s">
        <v>239</v>
      </c>
      <c r="D3708" s="244">
        <v>9.8000000000000007</v>
      </c>
    </row>
    <row r="3709" spans="1:4" x14ac:dyDescent="0.25">
      <c r="A3709" s="243">
        <v>89783</v>
      </c>
      <c r="B3709" s="242" t="s">
        <v>2515</v>
      </c>
      <c r="C3709" s="242" t="s">
        <v>239</v>
      </c>
      <c r="D3709" s="244">
        <v>10.039999999999999</v>
      </c>
    </row>
    <row r="3710" spans="1:4" x14ac:dyDescent="0.25">
      <c r="A3710" s="243">
        <v>89784</v>
      </c>
      <c r="B3710" s="242" t="s">
        <v>2516</v>
      </c>
      <c r="C3710" s="242" t="s">
        <v>239</v>
      </c>
      <c r="D3710" s="244">
        <v>18.850000000000001</v>
      </c>
    </row>
    <row r="3711" spans="1:4" x14ac:dyDescent="0.25">
      <c r="A3711" s="243">
        <v>89785</v>
      </c>
      <c r="B3711" s="242" t="s">
        <v>2517</v>
      </c>
      <c r="C3711" s="242" t="s">
        <v>239</v>
      </c>
      <c r="D3711" s="244">
        <v>20.45</v>
      </c>
    </row>
    <row r="3712" spans="1:4" x14ac:dyDescent="0.25">
      <c r="A3712" s="243">
        <v>89786</v>
      </c>
      <c r="B3712" s="242" t="s">
        <v>2518</v>
      </c>
      <c r="C3712" s="242" t="s">
        <v>239</v>
      </c>
      <c r="D3712" s="244">
        <v>30.82</v>
      </c>
    </row>
    <row r="3713" spans="1:4" x14ac:dyDescent="0.25">
      <c r="A3713" s="243">
        <v>89787</v>
      </c>
      <c r="B3713" s="242" t="s">
        <v>2519</v>
      </c>
      <c r="C3713" s="242" t="s">
        <v>239</v>
      </c>
      <c r="D3713" s="244">
        <v>43.59</v>
      </c>
    </row>
    <row r="3714" spans="1:4" x14ac:dyDescent="0.25">
      <c r="A3714" s="243">
        <v>89788</v>
      </c>
      <c r="B3714" s="242" t="s">
        <v>2520</v>
      </c>
      <c r="C3714" s="242" t="s">
        <v>239</v>
      </c>
      <c r="D3714" s="244">
        <v>87.95</v>
      </c>
    </row>
    <row r="3715" spans="1:4" x14ac:dyDescent="0.25">
      <c r="A3715" s="243">
        <v>89789</v>
      </c>
      <c r="B3715" s="242" t="s">
        <v>2521</v>
      </c>
      <c r="C3715" s="242" t="s">
        <v>239</v>
      </c>
      <c r="D3715" s="244">
        <v>89.42</v>
      </c>
    </row>
    <row r="3716" spans="1:4" x14ac:dyDescent="0.25">
      <c r="A3716" s="243">
        <v>89790</v>
      </c>
      <c r="B3716" s="242" t="s">
        <v>2522</v>
      </c>
      <c r="C3716" s="242" t="s">
        <v>239</v>
      </c>
      <c r="D3716" s="244">
        <v>223.15</v>
      </c>
    </row>
    <row r="3717" spans="1:4" x14ac:dyDescent="0.25">
      <c r="A3717" s="243">
        <v>89791</v>
      </c>
      <c r="B3717" s="242" t="s">
        <v>2523</v>
      </c>
      <c r="C3717" s="242" t="s">
        <v>239</v>
      </c>
      <c r="D3717" s="244">
        <v>228.54</v>
      </c>
    </row>
    <row r="3718" spans="1:4" x14ac:dyDescent="0.25">
      <c r="A3718" s="243">
        <v>89792</v>
      </c>
      <c r="B3718" s="242" t="s">
        <v>2524</v>
      </c>
      <c r="C3718" s="242" t="s">
        <v>239</v>
      </c>
      <c r="D3718" s="244">
        <v>261.45</v>
      </c>
    </row>
    <row r="3719" spans="1:4" x14ac:dyDescent="0.25">
      <c r="A3719" s="243">
        <v>89793</v>
      </c>
      <c r="B3719" s="242" t="s">
        <v>2525</v>
      </c>
      <c r="C3719" s="242" t="s">
        <v>239</v>
      </c>
      <c r="D3719" s="244">
        <v>268.70999999999998</v>
      </c>
    </row>
    <row r="3720" spans="1:4" x14ac:dyDescent="0.25">
      <c r="A3720" s="243">
        <v>89794</v>
      </c>
      <c r="B3720" s="242" t="s">
        <v>2526</v>
      </c>
      <c r="C3720" s="242" t="s">
        <v>239</v>
      </c>
      <c r="D3720" s="244">
        <v>19.32</v>
      </c>
    </row>
    <row r="3721" spans="1:4" x14ac:dyDescent="0.25">
      <c r="A3721" s="243">
        <v>89795</v>
      </c>
      <c r="B3721" s="242" t="s">
        <v>2527</v>
      </c>
      <c r="C3721" s="242" t="s">
        <v>239</v>
      </c>
      <c r="D3721" s="244">
        <v>33.020000000000003</v>
      </c>
    </row>
    <row r="3722" spans="1:4" x14ac:dyDescent="0.25">
      <c r="A3722" s="243">
        <v>89796</v>
      </c>
      <c r="B3722" s="242" t="s">
        <v>2528</v>
      </c>
      <c r="C3722" s="242" t="s">
        <v>239</v>
      </c>
      <c r="D3722" s="244">
        <v>38.03</v>
      </c>
    </row>
    <row r="3723" spans="1:4" x14ac:dyDescent="0.25">
      <c r="A3723" s="243">
        <v>89797</v>
      </c>
      <c r="B3723" s="242" t="s">
        <v>2529</v>
      </c>
      <c r="C3723" s="242" t="s">
        <v>239</v>
      </c>
      <c r="D3723" s="244">
        <v>43.19</v>
      </c>
    </row>
    <row r="3724" spans="1:4" x14ac:dyDescent="0.25">
      <c r="A3724" s="243">
        <v>89801</v>
      </c>
      <c r="B3724" s="242" t="s">
        <v>2530</v>
      </c>
      <c r="C3724" s="242" t="s">
        <v>239</v>
      </c>
      <c r="D3724" s="244">
        <v>7.07</v>
      </c>
    </row>
    <row r="3725" spans="1:4" x14ac:dyDescent="0.25">
      <c r="A3725" s="243">
        <v>89802</v>
      </c>
      <c r="B3725" s="242" t="s">
        <v>2531</v>
      </c>
      <c r="C3725" s="242" t="s">
        <v>239</v>
      </c>
      <c r="D3725" s="244">
        <v>7.63</v>
      </c>
    </row>
    <row r="3726" spans="1:4" x14ac:dyDescent="0.25">
      <c r="A3726" s="243">
        <v>89803</v>
      </c>
      <c r="B3726" s="242" t="s">
        <v>2532</v>
      </c>
      <c r="C3726" s="242" t="s">
        <v>239</v>
      </c>
      <c r="D3726" s="244">
        <v>13.69</v>
      </c>
    </row>
    <row r="3727" spans="1:4" x14ac:dyDescent="0.25">
      <c r="A3727" s="243">
        <v>89804</v>
      </c>
      <c r="B3727" s="242" t="s">
        <v>2533</v>
      </c>
      <c r="C3727" s="242" t="s">
        <v>239</v>
      </c>
      <c r="D3727" s="244">
        <v>14.61</v>
      </c>
    </row>
    <row r="3728" spans="1:4" x14ac:dyDescent="0.25">
      <c r="A3728" s="243">
        <v>89805</v>
      </c>
      <c r="B3728" s="242" t="s">
        <v>2534</v>
      </c>
      <c r="C3728" s="242" t="s">
        <v>239</v>
      </c>
      <c r="D3728" s="244">
        <v>13.5</v>
      </c>
    </row>
    <row r="3729" spans="1:4" x14ac:dyDescent="0.25">
      <c r="A3729" s="243">
        <v>89806</v>
      </c>
      <c r="B3729" s="242" t="s">
        <v>2535</v>
      </c>
      <c r="C3729" s="242" t="s">
        <v>239</v>
      </c>
      <c r="D3729" s="244">
        <v>14.31</v>
      </c>
    </row>
    <row r="3730" spans="1:4" x14ac:dyDescent="0.25">
      <c r="A3730" s="243">
        <v>89807</v>
      </c>
      <c r="B3730" s="242" t="s">
        <v>2536</v>
      </c>
      <c r="C3730" s="242" t="s">
        <v>239</v>
      </c>
      <c r="D3730" s="244">
        <v>24.97</v>
      </c>
    </row>
    <row r="3731" spans="1:4" x14ac:dyDescent="0.25">
      <c r="A3731" s="243">
        <v>89808</v>
      </c>
      <c r="B3731" s="242" t="s">
        <v>2537</v>
      </c>
      <c r="C3731" s="242" t="s">
        <v>239</v>
      </c>
      <c r="D3731" s="244">
        <v>36.479999999999997</v>
      </c>
    </row>
    <row r="3732" spans="1:4" x14ac:dyDescent="0.25">
      <c r="A3732" s="243">
        <v>89809</v>
      </c>
      <c r="B3732" s="242" t="s">
        <v>2538</v>
      </c>
      <c r="C3732" s="242" t="s">
        <v>239</v>
      </c>
      <c r="D3732" s="244">
        <v>17.899999999999999</v>
      </c>
    </row>
    <row r="3733" spans="1:4" x14ac:dyDescent="0.25">
      <c r="A3733" s="243">
        <v>89810</v>
      </c>
      <c r="B3733" s="242" t="s">
        <v>2539</v>
      </c>
      <c r="C3733" s="242" t="s">
        <v>239</v>
      </c>
      <c r="D3733" s="244">
        <v>17.850000000000001</v>
      </c>
    </row>
    <row r="3734" spans="1:4" x14ac:dyDescent="0.25">
      <c r="A3734" s="243">
        <v>89811</v>
      </c>
      <c r="B3734" s="242" t="s">
        <v>2540</v>
      </c>
      <c r="C3734" s="242" t="s">
        <v>239</v>
      </c>
      <c r="D3734" s="244">
        <v>30.38</v>
      </c>
    </row>
    <row r="3735" spans="1:4" x14ac:dyDescent="0.25">
      <c r="A3735" s="243">
        <v>89812</v>
      </c>
      <c r="B3735" s="242" t="s">
        <v>2541</v>
      </c>
      <c r="C3735" s="242" t="s">
        <v>239</v>
      </c>
      <c r="D3735" s="244">
        <v>52.51</v>
      </c>
    </row>
    <row r="3736" spans="1:4" x14ac:dyDescent="0.25">
      <c r="A3736" s="243">
        <v>89813</v>
      </c>
      <c r="B3736" s="242" t="s">
        <v>2542</v>
      </c>
      <c r="C3736" s="242" t="s">
        <v>239</v>
      </c>
      <c r="D3736" s="244">
        <v>7.1</v>
      </c>
    </row>
    <row r="3737" spans="1:4" x14ac:dyDescent="0.25">
      <c r="A3737" s="243">
        <v>89814</v>
      </c>
      <c r="B3737" s="242" t="s">
        <v>2543</v>
      </c>
      <c r="C3737" s="242" t="s">
        <v>239</v>
      </c>
      <c r="D3737" s="244">
        <v>13.82</v>
      </c>
    </row>
    <row r="3738" spans="1:4" x14ac:dyDescent="0.25">
      <c r="A3738" s="243">
        <v>89815</v>
      </c>
      <c r="B3738" s="242" t="s">
        <v>2544</v>
      </c>
      <c r="C3738" s="242" t="s">
        <v>239</v>
      </c>
      <c r="D3738" s="244">
        <v>34.200000000000003</v>
      </c>
    </row>
    <row r="3739" spans="1:4" x14ac:dyDescent="0.25">
      <c r="A3739" s="243">
        <v>89816</v>
      </c>
      <c r="B3739" s="242" t="s">
        <v>2545</v>
      </c>
      <c r="C3739" s="242" t="s">
        <v>239</v>
      </c>
      <c r="D3739" s="244">
        <v>50.16</v>
      </c>
    </row>
    <row r="3740" spans="1:4" x14ac:dyDescent="0.25">
      <c r="A3740" s="243">
        <v>89817</v>
      </c>
      <c r="B3740" s="242" t="s">
        <v>2546</v>
      </c>
      <c r="C3740" s="242" t="s">
        <v>239</v>
      </c>
      <c r="D3740" s="244">
        <v>11.9</v>
      </c>
    </row>
    <row r="3741" spans="1:4" x14ac:dyDescent="0.25">
      <c r="A3741" s="243">
        <v>89818</v>
      </c>
      <c r="B3741" s="242" t="s">
        <v>2547</v>
      </c>
      <c r="C3741" s="242" t="s">
        <v>239</v>
      </c>
      <c r="D3741" s="244">
        <v>208.04</v>
      </c>
    </row>
    <row r="3742" spans="1:4" x14ac:dyDescent="0.25">
      <c r="A3742" s="243">
        <v>89819</v>
      </c>
      <c r="B3742" s="242" t="s">
        <v>2548</v>
      </c>
      <c r="C3742" s="242" t="s">
        <v>239</v>
      </c>
      <c r="D3742" s="244">
        <v>17.09</v>
      </c>
    </row>
    <row r="3743" spans="1:4" x14ac:dyDescent="0.25">
      <c r="A3743" s="243">
        <v>89820</v>
      </c>
      <c r="B3743" s="242" t="s">
        <v>2549</v>
      </c>
      <c r="C3743" s="242" t="s">
        <v>239</v>
      </c>
      <c r="D3743" s="244">
        <v>37.4</v>
      </c>
    </row>
    <row r="3744" spans="1:4" x14ac:dyDescent="0.25">
      <c r="A3744" s="243">
        <v>89821</v>
      </c>
      <c r="B3744" s="242" t="s">
        <v>2550</v>
      </c>
      <c r="C3744" s="242" t="s">
        <v>239</v>
      </c>
      <c r="D3744" s="244">
        <v>14.86</v>
      </c>
    </row>
    <row r="3745" spans="1:4" x14ac:dyDescent="0.25">
      <c r="A3745" s="243">
        <v>89822</v>
      </c>
      <c r="B3745" s="242" t="s">
        <v>2551</v>
      </c>
      <c r="C3745" s="242" t="s">
        <v>239</v>
      </c>
      <c r="D3745" s="244">
        <v>25.72</v>
      </c>
    </row>
    <row r="3746" spans="1:4" x14ac:dyDescent="0.25">
      <c r="A3746" s="243">
        <v>89823</v>
      </c>
      <c r="B3746" s="242" t="s">
        <v>2552</v>
      </c>
      <c r="C3746" s="242" t="s">
        <v>239</v>
      </c>
      <c r="D3746" s="244">
        <v>24.48</v>
      </c>
    </row>
    <row r="3747" spans="1:4" x14ac:dyDescent="0.25">
      <c r="A3747" s="243">
        <v>89824</v>
      </c>
      <c r="B3747" s="242" t="s">
        <v>2553</v>
      </c>
      <c r="C3747" s="242" t="s">
        <v>239</v>
      </c>
      <c r="D3747" s="244">
        <v>46.93</v>
      </c>
    </row>
    <row r="3748" spans="1:4" x14ac:dyDescent="0.25">
      <c r="A3748" s="243">
        <v>89825</v>
      </c>
      <c r="B3748" s="242" t="s">
        <v>2554</v>
      </c>
      <c r="C3748" s="242" t="s">
        <v>239</v>
      </c>
      <c r="D3748" s="244">
        <v>15.41</v>
      </c>
    </row>
    <row r="3749" spans="1:4" x14ac:dyDescent="0.25">
      <c r="A3749" s="243">
        <v>89826</v>
      </c>
      <c r="B3749" s="242" t="s">
        <v>2555</v>
      </c>
      <c r="C3749" s="242" t="s">
        <v>239</v>
      </c>
      <c r="D3749" s="244">
        <v>212.03</v>
      </c>
    </row>
    <row r="3750" spans="1:4" x14ac:dyDescent="0.25">
      <c r="A3750" s="243">
        <v>89827</v>
      </c>
      <c r="B3750" s="242" t="s">
        <v>2556</v>
      </c>
      <c r="C3750" s="242" t="s">
        <v>239</v>
      </c>
      <c r="D3750" s="244">
        <v>17.010000000000002</v>
      </c>
    </row>
    <row r="3751" spans="1:4" x14ac:dyDescent="0.25">
      <c r="A3751" s="243">
        <v>89828</v>
      </c>
      <c r="B3751" s="242" t="s">
        <v>2557</v>
      </c>
      <c r="C3751" s="242" t="s">
        <v>239</v>
      </c>
      <c r="D3751" s="244">
        <v>73.099999999999994</v>
      </c>
    </row>
    <row r="3752" spans="1:4" x14ac:dyDescent="0.25">
      <c r="A3752" s="243">
        <v>89829</v>
      </c>
      <c r="B3752" s="242" t="s">
        <v>2558</v>
      </c>
      <c r="C3752" s="242" t="s">
        <v>239</v>
      </c>
      <c r="D3752" s="244">
        <v>26.46</v>
      </c>
    </row>
    <row r="3753" spans="1:4" x14ac:dyDescent="0.25">
      <c r="A3753" s="243">
        <v>89830</v>
      </c>
      <c r="B3753" s="242" t="s">
        <v>2559</v>
      </c>
      <c r="C3753" s="242" t="s">
        <v>239</v>
      </c>
      <c r="D3753" s="244">
        <v>28.66</v>
      </c>
    </row>
    <row r="3754" spans="1:4" x14ac:dyDescent="0.25">
      <c r="A3754" s="243">
        <v>89831</v>
      </c>
      <c r="B3754" s="242" t="s">
        <v>2560</v>
      </c>
      <c r="C3754" s="242" t="s">
        <v>239</v>
      </c>
      <c r="D3754" s="244">
        <v>254.12</v>
      </c>
    </row>
    <row r="3755" spans="1:4" x14ac:dyDescent="0.25">
      <c r="A3755" s="243">
        <v>89832</v>
      </c>
      <c r="B3755" s="242" t="s">
        <v>2561</v>
      </c>
      <c r="C3755" s="242" t="s">
        <v>239</v>
      </c>
      <c r="D3755" s="244">
        <v>49.34</v>
      </c>
    </row>
    <row r="3756" spans="1:4" x14ac:dyDescent="0.25">
      <c r="A3756" s="243">
        <v>89833</v>
      </c>
      <c r="B3756" s="242" t="s">
        <v>2562</v>
      </c>
      <c r="C3756" s="242" t="s">
        <v>239</v>
      </c>
      <c r="D3756" s="244">
        <v>32.74</v>
      </c>
    </row>
    <row r="3757" spans="1:4" x14ac:dyDescent="0.25">
      <c r="A3757" s="243">
        <v>89834</v>
      </c>
      <c r="B3757" s="242" t="s">
        <v>2563</v>
      </c>
      <c r="C3757" s="242" t="s">
        <v>239</v>
      </c>
      <c r="D3757" s="244">
        <v>37.9</v>
      </c>
    </row>
    <row r="3758" spans="1:4" x14ac:dyDescent="0.25">
      <c r="A3758" s="243">
        <v>89835</v>
      </c>
      <c r="B3758" s="242" t="s">
        <v>2564</v>
      </c>
      <c r="C3758" s="242" t="s">
        <v>239</v>
      </c>
      <c r="D3758" s="244">
        <v>47.8</v>
      </c>
    </row>
    <row r="3759" spans="1:4" x14ac:dyDescent="0.25">
      <c r="A3759" s="243">
        <v>89836</v>
      </c>
      <c r="B3759" s="242" t="s">
        <v>2565</v>
      </c>
      <c r="C3759" s="242" t="s">
        <v>239</v>
      </c>
      <c r="D3759" s="244">
        <v>343.7</v>
      </c>
    </row>
    <row r="3760" spans="1:4" x14ac:dyDescent="0.25">
      <c r="A3760" s="243">
        <v>89837</v>
      </c>
      <c r="B3760" s="242" t="s">
        <v>2566</v>
      </c>
      <c r="C3760" s="242" t="s">
        <v>239</v>
      </c>
      <c r="D3760" s="244">
        <v>169.22</v>
      </c>
    </row>
    <row r="3761" spans="1:4" x14ac:dyDescent="0.25">
      <c r="A3761" s="243">
        <v>89838</v>
      </c>
      <c r="B3761" s="242" t="s">
        <v>2567</v>
      </c>
      <c r="C3761" s="242" t="s">
        <v>239</v>
      </c>
      <c r="D3761" s="244">
        <v>184.19</v>
      </c>
    </row>
    <row r="3762" spans="1:4" x14ac:dyDescent="0.25">
      <c r="A3762" s="243">
        <v>89839</v>
      </c>
      <c r="B3762" s="242" t="s">
        <v>2568</v>
      </c>
      <c r="C3762" s="242" t="s">
        <v>239</v>
      </c>
      <c r="D3762" s="244">
        <v>245.39</v>
      </c>
    </row>
    <row r="3763" spans="1:4" x14ac:dyDescent="0.25">
      <c r="A3763" s="243">
        <v>89840</v>
      </c>
      <c r="B3763" s="242" t="s">
        <v>2569</v>
      </c>
      <c r="C3763" s="242" t="s">
        <v>239</v>
      </c>
      <c r="D3763" s="244">
        <v>210.84</v>
      </c>
    </row>
    <row r="3764" spans="1:4" x14ac:dyDescent="0.25">
      <c r="A3764" s="243">
        <v>89841</v>
      </c>
      <c r="B3764" s="242" t="s">
        <v>2570</v>
      </c>
      <c r="C3764" s="242" t="s">
        <v>239</v>
      </c>
      <c r="D3764" s="244">
        <v>360.84</v>
      </c>
    </row>
    <row r="3765" spans="1:4" x14ac:dyDescent="0.25">
      <c r="A3765" s="243">
        <v>89842</v>
      </c>
      <c r="B3765" s="242" t="s">
        <v>2571</v>
      </c>
      <c r="C3765" s="242" t="s">
        <v>239</v>
      </c>
      <c r="D3765" s="244">
        <v>54.49</v>
      </c>
    </row>
    <row r="3766" spans="1:4" x14ac:dyDescent="0.25">
      <c r="A3766" s="243">
        <v>89844</v>
      </c>
      <c r="B3766" s="242" t="s">
        <v>2572</v>
      </c>
      <c r="C3766" s="242" t="s">
        <v>239</v>
      </c>
      <c r="D3766" s="244">
        <v>69.87</v>
      </c>
    </row>
    <row r="3767" spans="1:4" x14ac:dyDescent="0.25">
      <c r="A3767" s="243">
        <v>89845</v>
      </c>
      <c r="B3767" s="242" t="s">
        <v>2573</v>
      </c>
      <c r="C3767" s="242" t="s">
        <v>239</v>
      </c>
      <c r="D3767" s="244">
        <v>110.2</v>
      </c>
    </row>
    <row r="3768" spans="1:4" x14ac:dyDescent="0.25">
      <c r="A3768" s="243">
        <v>89846</v>
      </c>
      <c r="B3768" s="242" t="s">
        <v>2574</v>
      </c>
      <c r="C3768" s="242" t="s">
        <v>239</v>
      </c>
      <c r="D3768" s="244">
        <v>254.35</v>
      </c>
    </row>
    <row r="3769" spans="1:4" x14ac:dyDescent="0.25">
      <c r="A3769" s="243">
        <v>89847</v>
      </c>
      <c r="B3769" s="242" t="s">
        <v>2575</v>
      </c>
      <c r="C3769" s="242" t="s">
        <v>239</v>
      </c>
      <c r="D3769" s="244">
        <v>311.77</v>
      </c>
    </row>
    <row r="3770" spans="1:4" x14ac:dyDescent="0.25">
      <c r="A3770" s="243">
        <v>89850</v>
      </c>
      <c r="B3770" s="242" t="s">
        <v>2576</v>
      </c>
      <c r="C3770" s="242" t="s">
        <v>239</v>
      </c>
      <c r="D3770" s="244">
        <v>21.64</v>
      </c>
    </row>
    <row r="3771" spans="1:4" x14ac:dyDescent="0.25">
      <c r="A3771" s="243">
        <v>89851</v>
      </c>
      <c r="B3771" s="242" t="s">
        <v>2577</v>
      </c>
      <c r="C3771" s="242" t="s">
        <v>239</v>
      </c>
      <c r="D3771" s="244">
        <v>21.59</v>
      </c>
    </row>
    <row r="3772" spans="1:4" x14ac:dyDescent="0.25">
      <c r="A3772" s="243">
        <v>89852</v>
      </c>
      <c r="B3772" s="242" t="s">
        <v>2578</v>
      </c>
      <c r="C3772" s="242" t="s">
        <v>239</v>
      </c>
      <c r="D3772" s="244">
        <v>34.119999999999997</v>
      </c>
    </row>
    <row r="3773" spans="1:4" x14ac:dyDescent="0.25">
      <c r="A3773" s="243">
        <v>89853</v>
      </c>
      <c r="B3773" s="242" t="s">
        <v>2579</v>
      </c>
      <c r="C3773" s="242" t="s">
        <v>239</v>
      </c>
      <c r="D3773" s="244">
        <v>56.25</v>
      </c>
    </row>
    <row r="3774" spans="1:4" x14ac:dyDescent="0.25">
      <c r="A3774" s="243">
        <v>89854</v>
      </c>
      <c r="B3774" s="242" t="s">
        <v>2580</v>
      </c>
      <c r="C3774" s="242" t="s">
        <v>239</v>
      </c>
      <c r="D3774" s="244">
        <v>77.650000000000006</v>
      </c>
    </row>
    <row r="3775" spans="1:4" x14ac:dyDescent="0.25">
      <c r="A3775" s="243">
        <v>89855</v>
      </c>
      <c r="B3775" s="242" t="s">
        <v>2581</v>
      </c>
      <c r="C3775" s="242" t="s">
        <v>239</v>
      </c>
      <c r="D3775" s="244">
        <v>82.11</v>
      </c>
    </row>
    <row r="3776" spans="1:4" x14ac:dyDescent="0.25">
      <c r="A3776" s="243">
        <v>89856</v>
      </c>
      <c r="B3776" s="242" t="s">
        <v>2582</v>
      </c>
      <c r="C3776" s="242" t="s">
        <v>239</v>
      </c>
      <c r="D3776" s="244">
        <v>17.350000000000001</v>
      </c>
    </row>
    <row r="3777" spans="1:4" x14ac:dyDescent="0.25">
      <c r="A3777" s="243">
        <v>89857</v>
      </c>
      <c r="B3777" s="242" t="s">
        <v>2583</v>
      </c>
      <c r="C3777" s="242" t="s">
        <v>239</v>
      </c>
      <c r="D3777" s="244">
        <v>26.97</v>
      </c>
    </row>
    <row r="3778" spans="1:4" x14ac:dyDescent="0.25">
      <c r="A3778" s="243">
        <v>89859</v>
      </c>
      <c r="B3778" s="242" t="s">
        <v>2584</v>
      </c>
      <c r="C3778" s="242" t="s">
        <v>239</v>
      </c>
      <c r="D3778" s="244">
        <v>116.75</v>
      </c>
    </row>
    <row r="3779" spans="1:4" x14ac:dyDescent="0.25">
      <c r="A3779" s="243">
        <v>89860</v>
      </c>
      <c r="B3779" s="242" t="s">
        <v>2585</v>
      </c>
      <c r="C3779" s="242" t="s">
        <v>239</v>
      </c>
      <c r="D3779" s="244">
        <v>37.729999999999997</v>
      </c>
    </row>
    <row r="3780" spans="1:4" x14ac:dyDescent="0.25">
      <c r="A3780" s="243">
        <v>89861</v>
      </c>
      <c r="B3780" s="242" t="s">
        <v>2586</v>
      </c>
      <c r="C3780" s="242" t="s">
        <v>239</v>
      </c>
      <c r="D3780" s="244">
        <v>42.89</v>
      </c>
    </row>
    <row r="3781" spans="1:4" x14ac:dyDescent="0.25">
      <c r="A3781" s="243">
        <v>89862</v>
      </c>
      <c r="B3781" s="242" t="s">
        <v>2587</v>
      </c>
      <c r="C3781" s="242" t="s">
        <v>239</v>
      </c>
      <c r="D3781" s="244">
        <v>90.62</v>
      </c>
    </row>
    <row r="3782" spans="1:4" x14ac:dyDescent="0.25">
      <c r="A3782" s="243">
        <v>89863</v>
      </c>
      <c r="B3782" s="242" t="s">
        <v>2588</v>
      </c>
      <c r="C3782" s="242" t="s">
        <v>239</v>
      </c>
      <c r="D3782" s="244">
        <v>176.78</v>
      </c>
    </row>
    <row r="3783" spans="1:4" x14ac:dyDescent="0.25">
      <c r="A3783" s="243">
        <v>89866</v>
      </c>
      <c r="B3783" s="242" t="s">
        <v>2589</v>
      </c>
      <c r="C3783" s="242" t="s">
        <v>239</v>
      </c>
      <c r="D3783" s="244">
        <v>4.0599999999999996</v>
      </c>
    </row>
    <row r="3784" spans="1:4" x14ac:dyDescent="0.25">
      <c r="A3784" s="243">
        <v>89867</v>
      </c>
      <c r="B3784" s="242" t="s">
        <v>2590</v>
      </c>
      <c r="C3784" s="242" t="s">
        <v>239</v>
      </c>
      <c r="D3784" s="244">
        <v>4.82</v>
      </c>
    </row>
    <row r="3785" spans="1:4" x14ac:dyDescent="0.25">
      <c r="A3785" s="243">
        <v>89868</v>
      </c>
      <c r="B3785" s="242" t="s">
        <v>2591</v>
      </c>
      <c r="C3785" s="242" t="s">
        <v>239</v>
      </c>
      <c r="D3785" s="244">
        <v>3.17</v>
      </c>
    </row>
    <row r="3786" spans="1:4" x14ac:dyDescent="0.25">
      <c r="A3786" s="243">
        <v>89869</v>
      </c>
      <c r="B3786" s="242" t="s">
        <v>2592</v>
      </c>
      <c r="C3786" s="242" t="s">
        <v>239</v>
      </c>
      <c r="D3786" s="244">
        <v>6.87</v>
      </c>
    </row>
    <row r="3787" spans="1:4" x14ac:dyDescent="0.25">
      <c r="A3787" s="243">
        <v>89979</v>
      </c>
      <c r="B3787" s="242" t="s">
        <v>2593</v>
      </c>
      <c r="C3787" s="242" t="s">
        <v>239</v>
      </c>
      <c r="D3787" s="244">
        <v>23.48</v>
      </c>
    </row>
    <row r="3788" spans="1:4" x14ac:dyDescent="0.25">
      <c r="A3788" s="243">
        <v>89980</v>
      </c>
      <c r="B3788" s="242" t="s">
        <v>2594</v>
      </c>
      <c r="C3788" s="242" t="s">
        <v>239</v>
      </c>
      <c r="D3788" s="244">
        <v>9.0399999999999991</v>
      </c>
    </row>
    <row r="3789" spans="1:4" x14ac:dyDescent="0.25">
      <c r="A3789" s="243">
        <v>89981</v>
      </c>
      <c r="B3789" s="242" t="s">
        <v>2595</v>
      </c>
      <c r="C3789" s="242" t="s">
        <v>239</v>
      </c>
      <c r="D3789" s="244">
        <v>21.2</v>
      </c>
    </row>
    <row r="3790" spans="1:4" x14ac:dyDescent="0.25">
      <c r="A3790" s="243">
        <v>90373</v>
      </c>
      <c r="B3790" s="242" t="s">
        <v>2596</v>
      </c>
      <c r="C3790" s="242" t="s">
        <v>239</v>
      </c>
      <c r="D3790" s="244">
        <v>11.92</v>
      </c>
    </row>
    <row r="3791" spans="1:4" x14ac:dyDescent="0.25">
      <c r="A3791" s="243">
        <v>90374</v>
      </c>
      <c r="B3791" s="242" t="s">
        <v>2597</v>
      </c>
      <c r="C3791" s="242" t="s">
        <v>239</v>
      </c>
      <c r="D3791" s="244">
        <v>18.98</v>
      </c>
    </row>
    <row r="3792" spans="1:4" x14ac:dyDescent="0.25">
      <c r="A3792" s="243">
        <v>90375</v>
      </c>
      <c r="B3792" s="242" t="s">
        <v>2598</v>
      </c>
      <c r="C3792" s="242" t="s">
        <v>239</v>
      </c>
      <c r="D3792" s="244">
        <v>7.26</v>
      </c>
    </row>
    <row r="3793" spans="1:4" x14ac:dyDescent="0.25">
      <c r="A3793" s="243">
        <v>92287</v>
      </c>
      <c r="B3793" s="242" t="s">
        <v>2599</v>
      </c>
      <c r="C3793" s="242" t="s">
        <v>239</v>
      </c>
      <c r="D3793" s="244">
        <v>16.059999999999999</v>
      </c>
    </row>
    <row r="3794" spans="1:4" x14ac:dyDescent="0.25">
      <c r="A3794" s="243">
        <v>92288</v>
      </c>
      <c r="B3794" s="242" t="s">
        <v>2600</v>
      </c>
      <c r="C3794" s="242" t="s">
        <v>239</v>
      </c>
      <c r="D3794" s="244">
        <v>25.32</v>
      </c>
    </row>
    <row r="3795" spans="1:4" x14ac:dyDescent="0.25">
      <c r="A3795" s="243">
        <v>92289</v>
      </c>
      <c r="B3795" s="242" t="s">
        <v>2601</v>
      </c>
      <c r="C3795" s="242" t="s">
        <v>239</v>
      </c>
      <c r="D3795" s="244">
        <v>45.44</v>
      </c>
    </row>
    <row r="3796" spans="1:4" x14ac:dyDescent="0.25">
      <c r="A3796" s="243">
        <v>92290</v>
      </c>
      <c r="B3796" s="242" t="s">
        <v>2602</v>
      </c>
      <c r="C3796" s="242" t="s">
        <v>239</v>
      </c>
      <c r="D3796" s="244">
        <v>69.78</v>
      </c>
    </row>
    <row r="3797" spans="1:4" x14ac:dyDescent="0.25">
      <c r="A3797" s="243">
        <v>92291</v>
      </c>
      <c r="B3797" s="242" t="s">
        <v>2603</v>
      </c>
      <c r="C3797" s="242" t="s">
        <v>239</v>
      </c>
      <c r="D3797" s="244">
        <v>107.62</v>
      </c>
    </row>
    <row r="3798" spans="1:4" x14ac:dyDescent="0.25">
      <c r="A3798" s="243">
        <v>92292</v>
      </c>
      <c r="B3798" s="242" t="s">
        <v>2604</v>
      </c>
      <c r="C3798" s="242" t="s">
        <v>239</v>
      </c>
      <c r="D3798" s="244">
        <v>341.84</v>
      </c>
    </row>
    <row r="3799" spans="1:4" x14ac:dyDescent="0.25">
      <c r="A3799" s="243">
        <v>92293</v>
      </c>
      <c r="B3799" s="242" t="s">
        <v>2605</v>
      </c>
      <c r="C3799" s="242" t="s">
        <v>239</v>
      </c>
      <c r="D3799" s="244">
        <v>9.11</v>
      </c>
    </row>
    <row r="3800" spans="1:4" x14ac:dyDescent="0.25">
      <c r="A3800" s="243">
        <v>92294</v>
      </c>
      <c r="B3800" s="242" t="s">
        <v>2606</v>
      </c>
      <c r="C3800" s="242" t="s">
        <v>239</v>
      </c>
      <c r="D3800" s="244">
        <v>15.45</v>
      </c>
    </row>
    <row r="3801" spans="1:4" x14ac:dyDescent="0.25">
      <c r="A3801" s="243">
        <v>92295</v>
      </c>
      <c r="B3801" s="242" t="s">
        <v>2607</v>
      </c>
      <c r="C3801" s="242" t="s">
        <v>239</v>
      </c>
      <c r="D3801" s="244">
        <v>29.56</v>
      </c>
    </row>
    <row r="3802" spans="1:4" x14ac:dyDescent="0.25">
      <c r="A3802" s="243">
        <v>92296</v>
      </c>
      <c r="B3802" s="242" t="s">
        <v>2608</v>
      </c>
      <c r="C3802" s="242" t="s">
        <v>239</v>
      </c>
      <c r="D3802" s="244">
        <v>39.61</v>
      </c>
    </row>
    <row r="3803" spans="1:4" x14ac:dyDescent="0.25">
      <c r="A3803" s="243">
        <v>92297</v>
      </c>
      <c r="B3803" s="242" t="s">
        <v>2609</v>
      </c>
      <c r="C3803" s="242" t="s">
        <v>239</v>
      </c>
      <c r="D3803" s="244">
        <v>61.72</v>
      </c>
    </row>
    <row r="3804" spans="1:4" x14ac:dyDescent="0.25">
      <c r="A3804" s="243">
        <v>92298</v>
      </c>
      <c r="B3804" s="242" t="s">
        <v>2610</v>
      </c>
      <c r="C3804" s="242" t="s">
        <v>239</v>
      </c>
      <c r="D3804" s="244">
        <v>176.42</v>
      </c>
    </row>
    <row r="3805" spans="1:4" x14ac:dyDescent="0.25">
      <c r="A3805" s="243">
        <v>92299</v>
      </c>
      <c r="B3805" s="242" t="s">
        <v>2611</v>
      </c>
      <c r="C3805" s="242" t="s">
        <v>239</v>
      </c>
      <c r="D3805" s="244">
        <v>21.17</v>
      </c>
    </row>
    <row r="3806" spans="1:4" x14ac:dyDescent="0.25">
      <c r="A3806" s="243">
        <v>92300</v>
      </c>
      <c r="B3806" s="242" t="s">
        <v>2612</v>
      </c>
      <c r="C3806" s="242" t="s">
        <v>239</v>
      </c>
      <c r="D3806" s="244">
        <v>32.15</v>
      </c>
    </row>
    <row r="3807" spans="1:4" x14ac:dyDescent="0.25">
      <c r="A3807" s="243">
        <v>92301</v>
      </c>
      <c r="B3807" s="242" t="s">
        <v>2613</v>
      </c>
      <c r="C3807" s="242" t="s">
        <v>239</v>
      </c>
      <c r="D3807" s="244">
        <v>64.84</v>
      </c>
    </row>
    <row r="3808" spans="1:4" x14ac:dyDescent="0.25">
      <c r="A3808" s="243">
        <v>92302</v>
      </c>
      <c r="B3808" s="242" t="s">
        <v>2614</v>
      </c>
      <c r="C3808" s="242" t="s">
        <v>239</v>
      </c>
      <c r="D3808" s="244">
        <v>86.31</v>
      </c>
    </row>
    <row r="3809" spans="1:4" x14ac:dyDescent="0.25">
      <c r="A3809" s="243">
        <v>92303</v>
      </c>
      <c r="B3809" s="242" t="s">
        <v>2615</v>
      </c>
      <c r="C3809" s="242" t="s">
        <v>239</v>
      </c>
      <c r="D3809" s="244">
        <v>159.97999999999999</v>
      </c>
    </row>
    <row r="3810" spans="1:4" x14ac:dyDescent="0.25">
      <c r="A3810" s="243">
        <v>92304</v>
      </c>
      <c r="B3810" s="242" t="s">
        <v>2616</v>
      </c>
      <c r="C3810" s="242" t="s">
        <v>239</v>
      </c>
      <c r="D3810" s="244">
        <v>421.5</v>
      </c>
    </row>
    <row r="3811" spans="1:4" x14ac:dyDescent="0.25">
      <c r="A3811" s="243">
        <v>92311</v>
      </c>
      <c r="B3811" s="242" t="s">
        <v>2617</v>
      </c>
      <c r="C3811" s="242" t="s">
        <v>239</v>
      </c>
      <c r="D3811" s="244">
        <v>10.35</v>
      </c>
    </row>
    <row r="3812" spans="1:4" x14ac:dyDescent="0.25">
      <c r="A3812" s="243">
        <v>92312</v>
      </c>
      <c r="B3812" s="242" t="s">
        <v>2618</v>
      </c>
      <c r="C3812" s="242" t="s">
        <v>239</v>
      </c>
      <c r="D3812" s="244">
        <v>18.010000000000002</v>
      </c>
    </row>
    <row r="3813" spans="1:4" x14ac:dyDescent="0.25">
      <c r="A3813" s="243">
        <v>92313</v>
      </c>
      <c r="B3813" s="242" t="s">
        <v>2619</v>
      </c>
      <c r="C3813" s="242" t="s">
        <v>239</v>
      </c>
      <c r="D3813" s="244">
        <v>27.26</v>
      </c>
    </row>
    <row r="3814" spans="1:4" x14ac:dyDescent="0.25">
      <c r="A3814" s="243">
        <v>92314</v>
      </c>
      <c r="B3814" s="242" t="s">
        <v>2620</v>
      </c>
      <c r="C3814" s="242" t="s">
        <v>239</v>
      </c>
      <c r="D3814" s="244">
        <v>6.69</v>
      </c>
    </row>
    <row r="3815" spans="1:4" x14ac:dyDescent="0.25">
      <c r="A3815" s="243">
        <v>92315</v>
      </c>
      <c r="B3815" s="242" t="s">
        <v>2621</v>
      </c>
      <c r="C3815" s="242" t="s">
        <v>239</v>
      </c>
      <c r="D3815" s="244">
        <v>10.43</v>
      </c>
    </row>
    <row r="3816" spans="1:4" x14ac:dyDescent="0.25">
      <c r="A3816" s="243">
        <v>92316</v>
      </c>
      <c r="B3816" s="242" t="s">
        <v>2622</v>
      </c>
      <c r="C3816" s="242" t="s">
        <v>239</v>
      </c>
      <c r="D3816" s="244">
        <v>16.77</v>
      </c>
    </row>
    <row r="3817" spans="1:4" x14ac:dyDescent="0.25">
      <c r="A3817" s="243">
        <v>92317</v>
      </c>
      <c r="B3817" s="242" t="s">
        <v>2623</v>
      </c>
      <c r="C3817" s="242" t="s">
        <v>239</v>
      </c>
      <c r="D3817" s="244">
        <v>14.12</v>
      </c>
    </row>
    <row r="3818" spans="1:4" x14ac:dyDescent="0.25">
      <c r="A3818" s="243">
        <v>92318</v>
      </c>
      <c r="B3818" s="242" t="s">
        <v>2624</v>
      </c>
      <c r="C3818" s="242" t="s">
        <v>239</v>
      </c>
      <c r="D3818" s="244">
        <v>23.78</v>
      </c>
    </row>
    <row r="3819" spans="1:4" x14ac:dyDescent="0.25">
      <c r="A3819" s="243">
        <v>92319</v>
      </c>
      <c r="B3819" s="242" t="s">
        <v>2625</v>
      </c>
      <c r="C3819" s="242" t="s">
        <v>239</v>
      </c>
      <c r="D3819" s="244">
        <v>34.770000000000003</v>
      </c>
    </row>
    <row r="3820" spans="1:4" x14ac:dyDescent="0.25">
      <c r="A3820" s="243">
        <v>92326</v>
      </c>
      <c r="B3820" s="242" t="s">
        <v>2626</v>
      </c>
      <c r="C3820" s="242" t="s">
        <v>239</v>
      </c>
      <c r="D3820" s="244">
        <v>11.72</v>
      </c>
    </row>
    <row r="3821" spans="1:4" x14ac:dyDescent="0.25">
      <c r="A3821" s="243">
        <v>92327</v>
      </c>
      <c r="B3821" s="242" t="s">
        <v>2627</v>
      </c>
      <c r="C3821" s="242" t="s">
        <v>239</v>
      </c>
      <c r="D3821" s="244">
        <v>19.82</v>
      </c>
    </row>
    <row r="3822" spans="1:4" x14ac:dyDescent="0.25">
      <c r="A3822" s="243">
        <v>92328</v>
      </c>
      <c r="B3822" s="242" t="s">
        <v>2628</v>
      </c>
      <c r="C3822" s="242" t="s">
        <v>239</v>
      </c>
      <c r="D3822" s="244">
        <v>30.49</v>
      </c>
    </row>
    <row r="3823" spans="1:4" x14ac:dyDescent="0.25">
      <c r="A3823" s="243">
        <v>92329</v>
      </c>
      <c r="B3823" s="242" t="s">
        <v>2629</v>
      </c>
      <c r="C3823" s="242" t="s">
        <v>239</v>
      </c>
      <c r="D3823" s="244">
        <v>6.82</v>
      </c>
    </row>
    <row r="3824" spans="1:4" x14ac:dyDescent="0.25">
      <c r="A3824" s="243">
        <v>92330</v>
      </c>
      <c r="B3824" s="242" t="s">
        <v>2630</v>
      </c>
      <c r="C3824" s="242" t="s">
        <v>239</v>
      </c>
      <c r="D3824" s="244">
        <v>11.62</v>
      </c>
    </row>
    <row r="3825" spans="1:4" x14ac:dyDescent="0.25">
      <c r="A3825" s="243">
        <v>92331</v>
      </c>
      <c r="B3825" s="242" t="s">
        <v>2631</v>
      </c>
      <c r="C3825" s="242" t="s">
        <v>239</v>
      </c>
      <c r="D3825" s="244">
        <v>18.93</v>
      </c>
    </row>
    <row r="3826" spans="1:4" x14ac:dyDescent="0.25">
      <c r="A3826" s="243">
        <v>92332</v>
      </c>
      <c r="B3826" s="242" t="s">
        <v>2632</v>
      </c>
      <c r="C3826" s="242" t="s">
        <v>239</v>
      </c>
      <c r="D3826" s="244">
        <v>14.3</v>
      </c>
    </row>
    <row r="3827" spans="1:4" x14ac:dyDescent="0.25">
      <c r="A3827" s="243">
        <v>92333</v>
      </c>
      <c r="B3827" s="242" t="s">
        <v>2633</v>
      </c>
      <c r="C3827" s="242" t="s">
        <v>239</v>
      </c>
      <c r="D3827" s="244">
        <v>26.18</v>
      </c>
    </row>
    <row r="3828" spans="1:4" x14ac:dyDescent="0.25">
      <c r="A3828" s="243">
        <v>92334</v>
      </c>
      <c r="B3828" s="242" t="s">
        <v>2634</v>
      </c>
      <c r="C3828" s="242" t="s">
        <v>239</v>
      </c>
      <c r="D3828" s="244">
        <v>39.049999999999997</v>
      </c>
    </row>
    <row r="3829" spans="1:4" x14ac:dyDescent="0.25">
      <c r="A3829" s="243">
        <v>92344</v>
      </c>
      <c r="B3829" s="242" t="s">
        <v>11669</v>
      </c>
      <c r="C3829" s="242" t="s">
        <v>239</v>
      </c>
      <c r="D3829" s="244">
        <v>42.66</v>
      </c>
    </row>
    <row r="3830" spans="1:4" x14ac:dyDescent="0.25">
      <c r="A3830" s="243">
        <v>92345</v>
      </c>
      <c r="B3830" s="242" t="s">
        <v>11670</v>
      </c>
      <c r="C3830" s="242" t="s">
        <v>239</v>
      </c>
      <c r="D3830" s="244">
        <v>42.64</v>
      </c>
    </row>
    <row r="3831" spans="1:4" x14ac:dyDescent="0.25">
      <c r="A3831" s="243">
        <v>92346</v>
      </c>
      <c r="B3831" s="242" t="s">
        <v>11671</v>
      </c>
      <c r="C3831" s="242" t="s">
        <v>239</v>
      </c>
      <c r="D3831" s="244">
        <v>56.24</v>
      </c>
    </row>
    <row r="3832" spans="1:4" x14ac:dyDescent="0.25">
      <c r="A3832" s="243">
        <v>92347</v>
      </c>
      <c r="B3832" s="242" t="s">
        <v>11672</v>
      </c>
      <c r="C3832" s="242" t="s">
        <v>239</v>
      </c>
      <c r="D3832" s="244">
        <v>62.67</v>
      </c>
    </row>
    <row r="3833" spans="1:4" x14ac:dyDescent="0.25">
      <c r="A3833" s="243">
        <v>92348</v>
      </c>
      <c r="B3833" s="242" t="s">
        <v>11673</v>
      </c>
      <c r="C3833" s="242" t="s">
        <v>239</v>
      </c>
      <c r="D3833" s="244">
        <v>79.2</v>
      </c>
    </row>
    <row r="3834" spans="1:4" x14ac:dyDescent="0.25">
      <c r="A3834" s="243">
        <v>92349</v>
      </c>
      <c r="B3834" s="242" t="s">
        <v>11674</v>
      </c>
      <c r="C3834" s="242" t="s">
        <v>239</v>
      </c>
      <c r="D3834" s="244">
        <v>84.92</v>
      </c>
    </row>
    <row r="3835" spans="1:4" x14ac:dyDescent="0.25">
      <c r="A3835" s="243">
        <v>92350</v>
      </c>
      <c r="B3835" s="242" t="s">
        <v>11675</v>
      </c>
      <c r="C3835" s="242" t="s">
        <v>239</v>
      </c>
      <c r="D3835" s="244">
        <v>63.34</v>
      </c>
    </row>
    <row r="3836" spans="1:4" x14ac:dyDescent="0.25">
      <c r="A3836" s="243">
        <v>92351</v>
      </c>
      <c r="B3836" s="242" t="s">
        <v>11676</v>
      </c>
      <c r="C3836" s="242" t="s">
        <v>239</v>
      </c>
      <c r="D3836" s="244">
        <v>61.9</v>
      </c>
    </row>
    <row r="3837" spans="1:4" x14ac:dyDescent="0.25">
      <c r="A3837" s="243">
        <v>92352</v>
      </c>
      <c r="B3837" s="242" t="s">
        <v>11677</v>
      </c>
      <c r="C3837" s="242" t="s">
        <v>239</v>
      </c>
      <c r="D3837" s="244">
        <v>96.58</v>
      </c>
    </row>
    <row r="3838" spans="1:4" x14ac:dyDescent="0.25">
      <c r="A3838" s="243">
        <v>92353</v>
      </c>
      <c r="B3838" s="242" t="s">
        <v>11678</v>
      </c>
      <c r="C3838" s="242" t="s">
        <v>239</v>
      </c>
      <c r="D3838" s="244">
        <v>90.29</v>
      </c>
    </row>
    <row r="3839" spans="1:4" x14ac:dyDescent="0.25">
      <c r="A3839" s="243">
        <v>92354</v>
      </c>
      <c r="B3839" s="242" t="s">
        <v>11679</v>
      </c>
      <c r="C3839" s="242" t="s">
        <v>239</v>
      </c>
      <c r="D3839" s="244">
        <v>128.51</v>
      </c>
    </row>
    <row r="3840" spans="1:4" x14ac:dyDescent="0.25">
      <c r="A3840" s="243">
        <v>92355</v>
      </c>
      <c r="B3840" s="242" t="s">
        <v>11680</v>
      </c>
      <c r="C3840" s="242" t="s">
        <v>239</v>
      </c>
      <c r="D3840" s="244">
        <v>116.38</v>
      </c>
    </row>
    <row r="3841" spans="1:4" x14ac:dyDescent="0.25">
      <c r="A3841" s="243">
        <v>92356</v>
      </c>
      <c r="B3841" s="242" t="s">
        <v>11681</v>
      </c>
      <c r="C3841" s="242" t="s">
        <v>239</v>
      </c>
      <c r="D3841" s="244">
        <v>82.55</v>
      </c>
    </row>
    <row r="3842" spans="1:4" x14ac:dyDescent="0.25">
      <c r="A3842" s="243">
        <v>92357</v>
      </c>
      <c r="B3842" s="242" t="s">
        <v>11682</v>
      </c>
      <c r="C3842" s="242" t="s">
        <v>239</v>
      </c>
      <c r="D3842" s="244">
        <v>123.6</v>
      </c>
    </row>
    <row r="3843" spans="1:4" x14ac:dyDescent="0.25">
      <c r="A3843" s="243">
        <v>92358</v>
      </c>
      <c r="B3843" s="242" t="s">
        <v>11683</v>
      </c>
      <c r="C3843" s="242" t="s">
        <v>239</v>
      </c>
      <c r="D3843" s="244">
        <v>154.07</v>
      </c>
    </row>
    <row r="3844" spans="1:4" x14ac:dyDescent="0.25">
      <c r="A3844" s="243">
        <v>92369</v>
      </c>
      <c r="B3844" s="242" t="s">
        <v>11684</v>
      </c>
      <c r="C3844" s="242" t="s">
        <v>239</v>
      </c>
      <c r="D3844" s="244">
        <v>22.79</v>
      </c>
    </row>
    <row r="3845" spans="1:4" x14ac:dyDescent="0.25">
      <c r="A3845" s="243">
        <v>92370</v>
      </c>
      <c r="B3845" s="242" t="s">
        <v>11685</v>
      </c>
      <c r="C3845" s="242" t="s">
        <v>239</v>
      </c>
      <c r="D3845" s="244">
        <v>23.94</v>
      </c>
    </row>
    <row r="3846" spans="1:4" x14ac:dyDescent="0.25">
      <c r="A3846" s="243">
        <v>92371</v>
      </c>
      <c r="B3846" s="242" t="s">
        <v>11686</v>
      </c>
      <c r="C3846" s="242" t="s">
        <v>239</v>
      </c>
      <c r="D3846" s="244">
        <v>27.65</v>
      </c>
    </row>
    <row r="3847" spans="1:4" x14ac:dyDescent="0.25">
      <c r="A3847" s="243">
        <v>92372</v>
      </c>
      <c r="B3847" s="242" t="s">
        <v>11687</v>
      </c>
      <c r="C3847" s="242" t="s">
        <v>239</v>
      </c>
      <c r="D3847" s="244">
        <v>28.73</v>
      </c>
    </row>
    <row r="3848" spans="1:4" x14ac:dyDescent="0.25">
      <c r="A3848" s="243">
        <v>92373</v>
      </c>
      <c r="B3848" s="242" t="s">
        <v>11688</v>
      </c>
      <c r="C3848" s="242" t="s">
        <v>239</v>
      </c>
      <c r="D3848" s="244">
        <v>32.72</v>
      </c>
    </row>
    <row r="3849" spans="1:4" x14ac:dyDescent="0.25">
      <c r="A3849" s="243">
        <v>92374</v>
      </c>
      <c r="B3849" s="242" t="s">
        <v>11689</v>
      </c>
      <c r="C3849" s="242" t="s">
        <v>239</v>
      </c>
      <c r="D3849" s="244">
        <v>32.93</v>
      </c>
    </row>
    <row r="3850" spans="1:4" x14ac:dyDescent="0.25">
      <c r="A3850" s="243">
        <v>92375</v>
      </c>
      <c r="B3850" s="242" t="s">
        <v>11690</v>
      </c>
      <c r="C3850" s="242" t="s">
        <v>239</v>
      </c>
      <c r="D3850" s="244">
        <v>42.63</v>
      </c>
    </row>
    <row r="3851" spans="1:4" x14ac:dyDescent="0.25">
      <c r="A3851" s="243">
        <v>92376</v>
      </c>
      <c r="B3851" s="242" t="s">
        <v>11691</v>
      </c>
      <c r="C3851" s="242" t="s">
        <v>239</v>
      </c>
      <c r="D3851" s="244">
        <v>42.61</v>
      </c>
    </row>
    <row r="3852" spans="1:4" x14ac:dyDescent="0.25">
      <c r="A3852" s="243">
        <v>92377</v>
      </c>
      <c r="B3852" s="242" t="s">
        <v>11692</v>
      </c>
      <c r="C3852" s="242" t="s">
        <v>239</v>
      </c>
      <c r="D3852" s="244">
        <v>57.3</v>
      </c>
    </row>
    <row r="3853" spans="1:4" x14ac:dyDescent="0.25">
      <c r="A3853" s="243">
        <v>92378</v>
      </c>
      <c r="B3853" s="242" t="s">
        <v>11693</v>
      </c>
      <c r="C3853" s="242" t="s">
        <v>239</v>
      </c>
      <c r="D3853" s="244">
        <v>63.73</v>
      </c>
    </row>
    <row r="3854" spans="1:4" x14ac:dyDescent="0.25">
      <c r="A3854" s="243">
        <v>92379</v>
      </c>
      <c r="B3854" s="242" t="s">
        <v>11694</v>
      </c>
      <c r="C3854" s="242" t="s">
        <v>239</v>
      </c>
      <c r="D3854" s="244">
        <v>81.39</v>
      </c>
    </row>
    <row r="3855" spans="1:4" x14ac:dyDescent="0.25">
      <c r="A3855" s="243">
        <v>92380</v>
      </c>
      <c r="B3855" s="242" t="s">
        <v>11695</v>
      </c>
      <c r="C3855" s="242" t="s">
        <v>239</v>
      </c>
      <c r="D3855" s="244">
        <v>87.11</v>
      </c>
    </row>
    <row r="3856" spans="1:4" x14ac:dyDescent="0.25">
      <c r="A3856" s="243">
        <v>92381</v>
      </c>
      <c r="B3856" s="242" t="s">
        <v>11696</v>
      </c>
      <c r="C3856" s="242" t="s">
        <v>239</v>
      </c>
      <c r="D3856" s="244">
        <v>34.47</v>
      </c>
    </row>
    <row r="3857" spans="1:4" x14ac:dyDescent="0.25">
      <c r="A3857" s="243">
        <v>92382</v>
      </c>
      <c r="B3857" s="242" t="s">
        <v>11697</v>
      </c>
      <c r="C3857" s="242" t="s">
        <v>239</v>
      </c>
      <c r="D3857" s="244">
        <v>32.93</v>
      </c>
    </row>
    <row r="3858" spans="1:4" x14ac:dyDescent="0.25">
      <c r="A3858" s="243">
        <v>92383</v>
      </c>
      <c r="B3858" s="242" t="s">
        <v>11698</v>
      </c>
      <c r="C3858" s="242" t="s">
        <v>239</v>
      </c>
      <c r="D3858" s="244">
        <v>43.62</v>
      </c>
    </row>
    <row r="3859" spans="1:4" x14ac:dyDescent="0.25">
      <c r="A3859" s="243">
        <v>92384</v>
      </c>
      <c r="B3859" s="242" t="s">
        <v>11699</v>
      </c>
      <c r="C3859" s="242" t="s">
        <v>239</v>
      </c>
      <c r="D3859" s="244">
        <v>40.57</v>
      </c>
    </row>
    <row r="3860" spans="1:4" x14ac:dyDescent="0.25">
      <c r="A3860" s="243">
        <v>92385</v>
      </c>
      <c r="B3860" s="242" t="s">
        <v>11700</v>
      </c>
      <c r="C3860" s="242" t="s">
        <v>239</v>
      </c>
      <c r="D3860" s="244">
        <v>50.04</v>
      </c>
    </row>
    <row r="3861" spans="1:4" x14ac:dyDescent="0.25">
      <c r="A3861" s="243">
        <v>92386</v>
      </c>
      <c r="B3861" s="242" t="s">
        <v>11701</v>
      </c>
      <c r="C3861" s="242" t="s">
        <v>239</v>
      </c>
      <c r="D3861" s="244">
        <v>47.93</v>
      </c>
    </row>
    <row r="3862" spans="1:4" x14ac:dyDescent="0.25">
      <c r="A3862" s="243">
        <v>92387</v>
      </c>
      <c r="B3862" s="242" t="s">
        <v>11702</v>
      </c>
      <c r="C3862" s="242" t="s">
        <v>239</v>
      </c>
      <c r="D3862" s="244">
        <v>63.28</v>
      </c>
    </row>
    <row r="3863" spans="1:4" x14ac:dyDescent="0.25">
      <c r="A3863" s="243">
        <v>92388</v>
      </c>
      <c r="B3863" s="242" t="s">
        <v>11703</v>
      </c>
      <c r="C3863" s="242" t="s">
        <v>239</v>
      </c>
      <c r="D3863" s="244">
        <v>61.84</v>
      </c>
    </row>
    <row r="3864" spans="1:4" x14ac:dyDescent="0.25">
      <c r="A3864" s="243">
        <v>92389</v>
      </c>
      <c r="B3864" s="242" t="s">
        <v>11704</v>
      </c>
      <c r="C3864" s="242" t="s">
        <v>239</v>
      </c>
      <c r="D3864" s="244">
        <v>98.2</v>
      </c>
    </row>
    <row r="3865" spans="1:4" x14ac:dyDescent="0.25">
      <c r="A3865" s="243">
        <v>92390</v>
      </c>
      <c r="B3865" s="242" t="s">
        <v>11705</v>
      </c>
      <c r="C3865" s="242" t="s">
        <v>239</v>
      </c>
      <c r="D3865" s="244">
        <v>91.91</v>
      </c>
    </row>
    <row r="3866" spans="1:4" x14ac:dyDescent="0.25">
      <c r="A3866" s="243">
        <v>92635</v>
      </c>
      <c r="B3866" s="242" t="s">
        <v>11706</v>
      </c>
      <c r="C3866" s="242" t="s">
        <v>239</v>
      </c>
      <c r="D3866" s="244">
        <v>131.79</v>
      </c>
    </row>
    <row r="3867" spans="1:4" x14ac:dyDescent="0.25">
      <c r="A3867" s="243">
        <v>92636</v>
      </c>
      <c r="B3867" s="242" t="s">
        <v>11707</v>
      </c>
      <c r="C3867" s="242" t="s">
        <v>239</v>
      </c>
      <c r="D3867" s="244">
        <v>119.66</v>
      </c>
    </row>
    <row r="3868" spans="1:4" x14ac:dyDescent="0.25">
      <c r="A3868" s="243">
        <v>92637</v>
      </c>
      <c r="B3868" s="242" t="s">
        <v>11708</v>
      </c>
      <c r="C3868" s="242" t="s">
        <v>239</v>
      </c>
      <c r="D3868" s="244">
        <v>44.51</v>
      </c>
    </row>
    <row r="3869" spans="1:4" x14ac:dyDescent="0.25">
      <c r="A3869" s="243">
        <v>92638</v>
      </c>
      <c r="B3869" s="242" t="s">
        <v>11709</v>
      </c>
      <c r="C3869" s="242" t="s">
        <v>239</v>
      </c>
      <c r="D3869" s="244">
        <v>54.47</v>
      </c>
    </row>
    <row r="3870" spans="1:4" x14ac:dyDescent="0.25">
      <c r="A3870" s="243">
        <v>92639</v>
      </c>
      <c r="B3870" s="242" t="s">
        <v>11710</v>
      </c>
      <c r="C3870" s="242" t="s">
        <v>239</v>
      </c>
      <c r="D3870" s="244">
        <v>63.16</v>
      </c>
    </row>
    <row r="3871" spans="1:4" x14ac:dyDescent="0.25">
      <c r="A3871" s="243">
        <v>92640</v>
      </c>
      <c r="B3871" s="242" t="s">
        <v>11711</v>
      </c>
      <c r="C3871" s="242" t="s">
        <v>239</v>
      </c>
      <c r="D3871" s="244">
        <v>82.45</v>
      </c>
    </row>
    <row r="3872" spans="1:4" x14ac:dyDescent="0.25">
      <c r="A3872" s="243">
        <v>92642</v>
      </c>
      <c r="B3872" s="242" t="s">
        <v>11712</v>
      </c>
      <c r="C3872" s="242" t="s">
        <v>239</v>
      </c>
      <c r="D3872" s="244">
        <v>125.71</v>
      </c>
    </row>
    <row r="3873" spans="1:4" x14ac:dyDescent="0.25">
      <c r="A3873" s="243">
        <v>92644</v>
      </c>
      <c r="B3873" s="242" t="s">
        <v>11713</v>
      </c>
      <c r="C3873" s="242" t="s">
        <v>239</v>
      </c>
      <c r="D3873" s="244">
        <v>158.43</v>
      </c>
    </row>
    <row r="3874" spans="1:4" x14ac:dyDescent="0.25">
      <c r="A3874" s="243">
        <v>92657</v>
      </c>
      <c r="B3874" s="242" t="s">
        <v>11714</v>
      </c>
      <c r="C3874" s="242" t="s">
        <v>239</v>
      </c>
      <c r="D3874" s="244">
        <v>16.899999999999999</v>
      </c>
    </row>
    <row r="3875" spans="1:4" x14ac:dyDescent="0.25">
      <c r="A3875" s="243">
        <v>92658</v>
      </c>
      <c r="B3875" s="242" t="s">
        <v>11715</v>
      </c>
      <c r="C3875" s="242" t="s">
        <v>239</v>
      </c>
      <c r="D3875" s="244">
        <v>18.05</v>
      </c>
    </row>
    <row r="3876" spans="1:4" x14ac:dyDescent="0.25">
      <c r="A3876" s="243">
        <v>92659</v>
      </c>
      <c r="B3876" s="242" t="s">
        <v>11716</v>
      </c>
      <c r="C3876" s="242" t="s">
        <v>239</v>
      </c>
      <c r="D3876" s="244">
        <v>20.95</v>
      </c>
    </row>
    <row r="3877" spans="1:4" x14ac:dyDescent="0.25">
      <c r="A3877" s="243">
        <v>92660</v>
      </c>
      <c r="B3877" s="242" t="s">
        <v>11717</v>
      </c>
      <c r="C3877" s="242" t="s">
        <v>239</v>
      </c>
      <c r="D3877" s="244">
        <v>22.03</v>
      </c>
    </row>
    <row r="3878" spans="1:4" x14ac:dyDescent="0.25">
      <c r="A3878" s="243">
        <v>92661</v>
      </c>
      <c r="B3878" s="242" t="s">
        <v>11718</v>
      </c>
      <c r="C3878" s="242" t="s">
        <v>239</v>
      </c>
      <c r="D3878" s="244">
        <v>25.1</v>
      </c>
    </row>
    <row r="3879" spans="1:4" x14ac:dyDescent="0.25">
      <c r="A3879" s="243">
        <v>92662</v>
      </c>
      <c r="B3879" s="242" t="s">
        <v>11719</v>
      </c>
      <c r="C3879" s="242" t="s">
        <v>239</v>
      </c>
      <c r="D3879" s="244">
        <v>25.31</v>
      </c>
    </row>
    <row r="3880" spans="1:4" x14ac:dyDescent="0.25">
      <c r="A3880" s="243">
        <v>92663</v>
      </c>
      <c r="B3880" s="242" t="s">
        <v>11720</v>
      </c>
      <c r="C3880" s="242" t="s">
        <v>239</v>
      </c>
      <c r="D3880" s="244">
        <v>33.840000000000003</v>
      </c>
    </row>
    <row r="3881" spans="1:4" x14ac:dyDescent="0.25">
      <c r="A3881" s="243">
        <v>92664</v>
      </c>
      <c r="B3881" s="242" t="s">
        <v>11721</v>
      </c>
      <c r="C3881" s="242" t="s">
        <v>239</v>
      </c>
      <c r="D3881" s="244">
        <v>33.82</v>
      </c>
    </row>
    <row r="3882" spans="1:4" x14ac:dyDescent="0.25">
      <c r="A3882" s="243">
        <v>92665</v>
      </c>
      <c r="B3882" s="242" t="s">
        <v>11722</v>
      </c>
      <c r="C3882" s="242" t="s">
        <v>239</v>
      </c>
      <c r="D3882" s="244">
        <v>46.77</v>
      </c>
    </row>
    <row r="3883" spans="1:4" x14ac:dyDescent="0.25">
      <c r="A3883" s="243">
        <v>92666</v>
      </c>
      <c r="B3883" s="242" t="s">
        <v>11723</v>
      </c>
      <c r="C3883" s="242" t="s">
        <v>239</v>
      </c>
      <c r="D3883" s="244">
        <v>53.2</v>
      </c>
    </row>
    <row r="3884" spans="1:4" x14ac:dyDescent="0.25">
      <c r="A3884" s="243">
        <v>92667</v>
      </c>
      <c r="B3884" s="242" t="s">
        <v>11724</v>
      </c>
      <c r="C3884" s="242" t="s">
        <v>239</v>
      </c>
      <c r="D3884" s="244">
        <v>69.150000000000006</v>
      </c>
    </row>
    <row r="3885" spans="1:4" x14ac:dyDescent="0.25">
      <c r="A3885" s="243">
        <v>92668</v>
      </c>
      <c r="B3885" s="242" t="s">
        <v>11725</v>
      </c>
      <c r="C3885" s="242" t="s">
        <v>239</v>
      </c>
      <c r="D3885" s="244">
        <v>74.87</v>
      </c>
    </row>
    <row r="3886" spans="1:4" x14ac:dyDescent="0.25">
      <c r="A3886" s="243">
        <v>92669</v>
      </c>
      <c r="B3886" s="242" t="s">
        <v>11726</v>
      </c>
      <c r="C3886" s="242" t="s">
        <v>239</v>
      </c>
      <c r="D3886" s="244">
        <v>25.62</v>
      </c>
    </row>
    <row r="3887" spans="1:4" x14ac:dyDescent="0.25">
      <c r="A3887" s="243">
        <v>92670</v>
      </c>
      <c r="B3887" s="242" t="s">
        <v>11727</v>
      </c>
      <c r="C3887" s="242" t="s">
        <v>239</v>
      </c>
      <c r="D3887" s="244">
        <v>24.08</v>
      </c>
    </row>
    <row r="3888" spans="1:4" x14ac:dyDescent="0.25">
      <c r="A3888" s="243">
        <v>92671</v>
      </c>
      <c r="B3888" s="242" t="s">
        <v>11728</v>
      </c>
      <c r="C3888" s="242" t="s">
        <v>239</v>
      </c>
      <c r="D3888" s="244">
        <v>33.58</v>
      </c>
    </row>
    <row r="3889" spans="1:4" x14ac:dyDescent="0.25">
      <c r="A3889" s="243">
        <v>92672</v>
      </c>
      <c r="B3889" s="242" t="s">
        <v>11729</v>
      </c>
      <c r="C3889" s="242" t="s">
        <v>239</v>
      </c>
      <c r="D3889" s="244">
        <v>30.53</v>
      </c>
    </row>
    <row r="3890" spans="1:4" x14ac:dyDescent="0.25">
      <c r="A3890" s="243">
        <v>92673</v>
      </c>
      <c r="B3890" s="242" t="s">
        <v>11730</v>
      </c>
      <c r="C3890" s="242" t="s">
        <v>239</v>
      </c>
      <c r="D3890" s="244">
        <v>38.619999999999997</v>
      </c>
    </row>
    <row r="3891" spans="1:4" x14ac:dyDescent="0.25">
      <c r="A3891" s="243">
        <v>92674</v>
      </c>
      <c r="B3891" s="242" t="s">
        <v>11731</v>
      </c>
      <c r="C3891" s="242" t="s">
        <v>239</v>
      </c>
      <c r="D3891" s="244">
        <v>36.51</v>
      </c>
    </row>
    <row r="3892" spans="1:4" x14ac:dyDescent="0.25">
      <c r="A3892" s="243">
        <v>92675</v>
      </c>
      <c r="B3892" s="242" t="s">
        <v>11732</v>
      </c>
      <c r="C3892" s="242" t="s">
        <v>239</v>
      </c>
      <c r="D3892" s="244">
        <v>50.13</v>
      </c>
    </row>
    <row r="3893" spans="1:4" x14ac:dyDescent="0.25">
      <c r="A3893" s="243">
        <v>92676</v>
      </c>
      <c r="B3893" s="242" t="s">
        <v>11733</v>
      </c>
      <c r="C3893" s="242" t="s">
        <v>239</v>
      </c>
      <c r="D3893" s="244">
        <v>48.69</v>
      </c>
    </row>
    <row r="3894" spans="1:4" x14ac:dyDescent="0.25">
      <c r="A3894" s="243">
        <v>92677</v>
      </c>
      <c r="B3894" s="242" t="s">
        <v>11734</v>
      </c>
      <c r="C3894" s="242" t="s">
        <v>239</v>
      </c>
      <c r="D3894" s="244">
        <v>82.45</v>
      </c>
    </row>
    <row r="3895" spans="1:4" x14ac:dyDescent="0.25">
      <c r="A3895" s="243">
        <v>92678</v>
      </c>
      <c r="B3895" s="242" t="s">
        <v>11735</v>
      </c>
      <c r="C3895" s="242" t="s">
        <v>239</v>
      </c>
      <c r="D3895" s="244">
        <v>76.16</v>
      </c>
    </row>
    <row r="3896" spans="1:4" x14ac:dyDescent="0.25">
      <c r="A3896" s="243">
        <v>92679</v>
      </c>
      <c r="B3896" s="242" t="s">
        <v>11736</v>
      </c>
      <c r="C3896" s="242" t="s">
        <v>239</v>
      </c>
      <c r="D3896" s="244">
        <v>113.45</v>
      </c>
    </row>
    <row r="3897" spans="1:4" x14ac:dyDescent="0.25">
      <c r="A3897" s="243">
        <v>92680</v>
      </c>
      <c r="B3897" s="242" t="s">
        <v>11737</v>
      </c>
      <c r="C3897" s="242" t="s">
        <v>239</v>
      </c>
      <c r="D3897" s="244">
        <v>101.32</v>
      </c>
    </row>
    <row r="3898" spans="1:4" x14ac:dyDescent="0.25">
      <c r="A3898" s="243">
        <v>92681</v>
      </c>
      <c r="B3898" s="242" t="s">
        <v>11738</v>
      </c>
      <c r="C3898" s="242" t="s">
        <v>239</v>
      </c>
      <c r="D3898" s="244">
        <v>32.71</v>
      </c>
    </row>
    <row r="3899" spans="1:4" x14ac:dyDescent="0.25">
      <c r="A3899" s="243">
        <v>92682</v>
      </c>
      <c r="B3899" s="242" t="s">
        <v>11739</v>
      </c>
      <c r="C3899" s="242" t="s">
        <v>239</v>
      </c>
      <c r="D3899" s="244">
        <v>41.05</v>
      </c>
    </row>
    <row r="3900" spans="1:4" x14ac:dyDescent="0.25">
      <c r="A3900" s="243">
        <v>92683</v>
      </c>
      <c r="B3900" s="242" t="s">
        <v>11740</v>
      </c>
      <c r="C3900" s="242" t="s">
        <v>239</v>
      </c>
      <c r="D3900" s="244">
        <v>47.93</v>
      </c>
    </row>
    <row r="3901" spans="1:4" x14ac:dyDescent="0.25">
      <c r="A3901" s="243">
        <v>92684</v>
      </c>
      <c r="B3901" s="242" t="s">
        <v>11741</v>
      </c>
      <c r="C3901" s="242" t="s">
        <v>239</v>
      </c>
      <c r="D3901" s="244">
        <v>64.92</v>
      </c>
    </row>
    <row r="3902" spans="1:4" x14ac:dyDescent="0.25">
      <c r="A3902" s="243">
        <v>92685</v>
      </c>
      <c r="B3902" s="242" t="s">
        <v>11742</v>
      </c>
      <c r="C3902" s="242" t="s">
        <v>239</v>
      </c>
      <c r="D3902" s="244">
        <v>104.73</v>
      </c>
    </row>
    <row r="3903" spans="1:4" x14ac:dyDescent="0.25">
      <c r="A3903" s="243">
        <v>92686</v>
      </c>
      <c r="B3903" s="242" t="s">
        <v>11743</v>
      </c>
      <c r="C3903" s="242" t="s">
        <v>239</v>
      </c>
      <c r="D3903" s="244">
        <v>133.94999999999999</v>
      </c>
    </row>
    <row r="3904" spans="1:4" x14ac:dyDescent="0.25">
      <c r="A3904" s="243">
        <v>92692</v>
      </c>
      <c r="B3904" s="242" t="s">
        <v>11744</v>
      </c>
      <c r="C3904" s="242" t="s">
        <v>239</v>
      </c>
      <c r="D3904" s="244">
        <v>9.1</v>
      </c>
    </row>
    <row r="3905" spans="1:4" x14ac:dyDescent="0.25">
      <c r="A3905" s="243">
        <v>92693</v>
      </c>
      <c r="B3905" s="242" t="s">
        <v>11745</v>
      </c>
      <c r="C3905" s="242" t="s">
        <v>239</v>
      </c>
      <c r="D3905" s="244">
        <v>9.36</v>
      </c>
    </row>
    <row r="3906" spans="1:4" x14ac:dyDescent="0.25">
      <c r="A3906" s="243">
        <v>92694</v>
      </c>
      <c r="B3906" s="242" t="s">
        <v>11746</v>
      </c>
      <c r="C3906" s="242" t="s">
        <v>239</v>
      </c>
      <c r="D3906" s="244">
        <v>14.42</v>
      </c>
    </row>
    <row r="3907" spans="1:4" x14ac:dyDescent="0.25">
      <c r="A3907" s="243">
        <v>92695</v>
      </c>
      <c r="B3907" s="242" t="s">
        <v>11747</v>
      </c>
      <c r="C3907" s="242" t="s">
        <v>239</v>
      </c>
      <c r="D3907" s="244">
        <v>14.67</v>
      </c>
    </row>
    <row r="3908" spans="1:4" x14ac:dyDescent="0.25">
      <c r="A3908" s="243">
        <v>92696</v>
      </c>
      <c r="B3908" s="242" t="s">
        <v>11748</v>
      </c>
      <c r="C3908" s="242" t="s">
        <v>239</v>
      </c>
      <c r="D3908" s="244">
        <v>22.54</v>
      </c>
    </row>
    <row r="3909" spans="1:4" x14ac:dyDescent="0.25">
      <c r="A3909" s="243">
        <v>92697</v>
      </c>
      <c r="B3909" s="242" t="s">
        <v>11749</v>
      </c>
      <c r="C3909" s="242" t="s">
        <v>239</v>
      </c>
      <c r="D3909" s="244">
        <v>23.69</v>
      </c>
    </row>
    <row r="3910" spans="1:4" x14ac:dyDescent="0.25">
      <c r="A3910" s="243">
        <v>92698</v>
      </c>
      <c r="B3910" s="242" t="s">
        <v>11750</v>
      </c>
      <c r="C3910" s="242" t="s">
        <v>239</v>
      </c>
      <c r="D3910" s="244">
        <v>13.42</v>
      </c>
    </row>
    <row r="3911" spans="1:4" x14ac:dyDescent="0.25">
      <c r="A3911" s="243">
        <v>92699</v>
      </c>
      <c r="B3911" s="242" t="s">
        <v>11751</v>
      </c>
      <c r="C3911" s="242" t="s">
        <v>239</v>
      </c>
      <c r="D3911" s="244">
        <v>12.58</v>
      </c>
    </row>
    <row r="3912" spans="1:4" x14ac:dyDescent="0.25">
      <c r="A3912" s="243">
        <v>92700</v>
      </c>
      <c r="B3912" s="242" t="s">
        <v>11752</v>
      </c>
      <c r="C3912" s="242" t="s">
        <v>239</v>
      </c>
      <c r="D3912" s="244">
        <v>21.85</v>
      </c>
    </row>
    <row r="3913" spans="1:4" x14ac:dyDescent="0.25">
      <c r="A3913" s="243">
        <v>92701</v>
      </c>
      <c r="B3913" s="242" t="s">
        <v>11753</v>
      </c>
      <c r="C3913" s="242" t="s">
        <v>239</v>
      </c>
      <c r="D3913" s="244">
        <v>20.61</v>
      </c>
    </row>
    <row r="3914" spans="1:4" x14ac:dyDescent="0.25">
      <c r="A3914" s="243">
        <v>92702</v>
      </c>
      <c r="B3914" s="242" t="s">
        <v>11754</v>
      </c>
      <c r="C3914" s="242" t="s">
        <v>239</v>
      </c>
      <c r="D3914" s="244">
        <v>34.119999999999997</v>
      </c>
    </row>
    <row r="3915" spans="1:4" x14ac:dyDescent="0.25">
      <c r="A3915" s="243">
        <v>92703</v>
      </c>
      <c r="B3915" s="242" t="s">
        <v>11755</v>
      </c>
      <c r="C3915" s="242" t="s">
        <v>239</v>
      </c>
      <c r="D3915" s="244">
        <v>32.58</v>
      </c>
    </row>
    <row r="3916" spans="1:4" x14ac:dyDescent="0.25">
      <c r="A3916" s="243">
        <v>92704</v>
      </c>
      <c r="B3916" s="242" t="s">
        <v>11756</v>
      </c>
      <c r="C3916" s="242" t="s">
        <v>239</v>
      </c>
      <c r="D3916" s="244">
        <v>16.97</v>
      </c>
    </row>
    <row r="3917" spans="1:4" x14ac:dyDescent="0.25">
      <c r="A3917" s="243">
        <v>92705</v>
      </c>
      <c r="B3917" s="242" t="s">
        <v>11757</v>
      </c>
      <c r="C3917" s="242" t="s">
        <v>239</v>
      </c>
      <c r="D3917" s="244">
        <v>27.25</v>
      </c>
    </row>
    <row r="3918" spans="1:4" x14ac:dyDescent="0.25">
      <c r="A3918" s="243">
        <v>92706</v>
      </c>
      <c r="B3918" s="242" t="s">
        <v>11758</v>
      </c>
      <c r="C3918" s="242" t="s">
        <v>239</v>
      </c>
      <c r="D3918" s="244">
        <v>44.04</v>
      </c>
    </row>
    <row r="3919" spans="1:4" x14ac:dyDescent="0.25">
      <c r="A3919" s="243">
        <v>92889</v>
      </c>
      <c r="B3919" s="242" t="s">
        <v>11759</v>
      </c>
      <c r="C3919" s="242" t="s">
        <v>239</v>
      </c>
      <c r="D3919" s="244">
        <v>84.39</v>
      </c>
    </row>
    <row r="3920" spans="1:4" x14ac:dyDescent="0.25">
      <c r="A3920" s="243">
        <v>92890</v>
      </c>
      <c r="B3920" s="242" t="s">
        <v>11760</v>
      </c>
      <c r="C3920" s="242" t="s">
        <v>239</v>
      </c>
      <c r="D3920" s="244">
        <v>128.01</v>
      </c>
    </row>
    <row r="3921" spans="1:4" x14ac:dyDescent="0.25">
      <c r="A3921" s="243">
        <v>92891</v>
      </c>
      <c r="B3921" s="242" t="s">
        <v>11761</v>
      </c>
      <c r="C3921" s="242" t="s">
        <v>239</v>
      </c>
      <c r="D3921" s="244">
        <v>187.78</v>
      </c>
    </row>
    <row r="3922" spans="1:4" x14ac:dyDescent="0.25">
      <c r="A3922" s="243">
        <v>92892</v>
      </c>
      <c r="B3922" s="242" t="s">
        <v>11762</v>
      </c>
      <c r="C3922" s="242" t="s">
        <v>239</v>
      </c>
      <c r="D3922" s="244">
        <v>36.369999999999997</v>
      </c>
    </row>
    <row r="3923" spans="1:4" x14ac:dyDescent="0.25">
      <c r="A3923" s="243">
        <v>92893</v>
      </c>
      <c r="B3923" s="242" t="s">
        <v>11763</v>
      </c>
      <c r="C3923" s="242" t="s">
        <v>239</v>
      </c>
      <c r="D3923" s="244">
        <v>51.82</v>
      </c>
    </row>
    <row r="3924" spans="1:4" x14ac:dyDescent="0.25">
      <c r="A3924" s="243">
        <v>92894</v>
      </c>
      <c r="B3924" s="242" t="s">
        <v>11764</v>
      </c>
      <c r="C3924" s="242" t="s">
        <v>239</v>
      </c>
      <c r="D3924" s="244">
        <v>61.91</v>
      </c>
    </row>
    <row r="3925" spans="1:4" x14ac:dyDescent="0.25">
      <c r="A3925" s="243">
        <v>92895</v>
      </c>
      <c r="B3925" s="242" t="s">
        <v>11765</v>
      </c>
      <c r="C3925" s="242" t="s">
        <v>239</v>
      </c>
      <c r="D3925" s="244">
        <v>84.36</v>
      </c>
    </row>
    <row r="3926" spans="1:4" x14ac:dyDescent="0.25">
      <c r="A3926" s="243">
        <v>92896</v>
      </c>
      <c r="B3926" s="242" t="s">
        <v>11766</v>
      </c>
      <c r="C3926" s="242" t="s">
        <v>239</v>
      </c>
      <c r="D3926" s="244">
        <v>129.07</v>
      </c>
    </row>
    <row r="3927" spans="1:4" x14ac:dyDescent="0.25">
      <c r="A3927" s="243">
        <v>92897</v>
      </c>
      <c r="B3927" s="242" t="s">
        <v>11767</v>
      </c>
      <c r="C3927" s="242" t="s">
        <v>239</v>
      </c>
      <c r="D3927" s="244">
        <v>189.97</v>
      </c>
    </row>
    <row r="3928" spans="1:4" x14ac:dyDescent="0.25">
      <c r="A3928" s="243">
        <v>92898</v>
      </c>
      <c r="B3928" s="242" t="s">
        <v>11768</v>
      </c>
      <c r="C3928" s="242" t="s">
        <v>239</v>
      </c>
      <c r="D3928" s="244">
        <v>30.48</v>
      </c>
    </row>
    <row r="3929" spans="1:4" x14ac:dyDescent="0.25">
      <c r="A3929" s="243">
        <v>92899</v>
      </c>
      <c r="B3929" s="242" t="s">
        <v>11769</v>
      </c>
      <c r="C3929" s="242" t="s">
        <v>239</v>
      </c>
      <c r="D3929" s="244">
        <v>45.12</v>
      </c>
    </row>
    <row r="3930" spans="1:4" x14ac:dyDescent="0.25">
      <c r="A3930" s="243">
        <v>92900</v>
      </c>
      <c r="B3930" s="242" t="s">
        <v>11770</v>
      </c>
      <c r="C3930" s="242" t="s">
        <v>239</v>
      </c>
      <c r="D3930" s="244">
        <v>54.29</v>
      </c>
    </row>
    <row r="3931" spans="1:4" x14ac:dyDescent="0.25">
      <c r="A3931" s="243">
        <v>92901</v>
      </c>
      <c r="B3931" s="242" t="s">
        <v>11771</v>
      </c>
      <c r="C3931" s="242" t="s">
        <v>239</v>
      </c>
      <c r="D3931" s="244">
        <v>75.569999999999993</v>
      </c>
    </row>
    <row r="3932" spans="1:4" x14ac:dyDescent="0.25">
      <c r="A3932" s="243">
        <v>92902</v>
      </c>
      <c r="B3932" s="242" t="s">
        <v>11772</v>
      </c>
      <c r="C3932" s="242" t="s">
        <v>239</v>
      </c>
      <c r="D3932" s="244">
        <v>118.54</v>
      </c>
    </row>
    <row r="3933" spans="1:4" x14ac:dyDescent="0.25">
      <c r="A3933" s="243">
        <v>92903</v>
      </c>
      <c r="B3933" s="242" t="s">
        <v>11773</v>
      </c>
      <c r="C3933" s="242" t="s">
        <v>239</v>
      </c>
      <c r="D3933" s="244">
        <v>177.73</v>
      </c>
    </row>
    <row r="3934" spans="1:4" x14ac:dyDescent="0.25">
      <c r="A3934" s="243">
        <v>92904</v>
      </c>
      <c r="B3934" s="242" t="s">
        <v>11774</v>
      </c>
      <c r="C3934" s="242" t="s">
        <v>239</v>
      </c>
      <c r="D3934" s="244">
        <v>20.76</v>
      </c>
    </row>
    <row r="3935" spans="1:4" x14ac:dyDescent="0.25">
      <c r="A3935" s="243">
        <v>92905</v>
      </c>
      <c r="B3935" s="242" t="s">
        <v>11775</v>
      </c>
      <c r="C3935" s="242" t="s">
        <v>239</v>
      </c>
      <c r="D3935" s="244">
        <v>29.64</v>
      </c>
    </row>
    <row r="3936" spans="1:4" x14ac:dyDescent="0.25">
      <c r="A3936" s="243">
        <v>92906</v>
      </c>
      <c r="B3936" s="242" t="s">
        <v>11776</v>
      </c>
      <c r="C3936" s="242" t="s">
        <v>239</v>
      </c>
      <c r="D3936" s="244">
        <v>36.119999999999997</v>
      </c>
    </row>
    <row r="3937" spans="1:4" x14ac:dyDescent="0.25">
      <c r="A3937" s="243">
        <v>92907</v>
      </c>
      <c r="B3937" s="242" t="s">
        <v>11777</v>
      </c>
      <c r="C3937" s="242" t="s">
        <v>239</v>
      </c>
      <c r="D3937" s="244">
        <v>45.07</v>
      </c>
    </row>
    <row r="3938" spans="1:4" x14ac:dyDescent="0.25">
      <c r="A3938" s="243">
        <v>92908</v>
      </c>
      <c r="B3938" s="242" t="s">
        <v>11778</v>
      </c>
      <c r="C3938" s="242" t="s">
        <v>239</v>
      </c>
      <c r="D3938" s="244">
        <v>45.07</v>
      </c>
    </row>
    <row r="3939" spans="1:4" x14ac:dyDescent="0.25">
      <c r="A3939" s="243">
        <v>92909</v>
      </c>
      <c r="B3939" s="242" t="s">
        <v>11779</v>
      </c>
      <c r="C3939" s="242" t="s">
        <v>239</v>
      </c>
      <c r="D3939" s="244">
        <v>45.07</v>
      </c>
    </row>
    <row r="3940" spans="1:4" x14ac:dyDescent="0.25">
      <c r="A3940" s="243">
        <v>92910</v>
      </c>
      <c r="B3940" s="242" t="s">
        <v>11780</v>
      </c>
      <c r="C3940" s="242" t="s">
        <v>239</v>
      </c>
      <c r="D3940" s="244">
        <v>65.38</v>
      </c>
    </row>
    <row r="3941" spans="1:4" x14ac:dyDescent="0.25">
      <c r="A3941" s="243">
        <v>92911</v>
      </c>
      <c r="B3941" s="242" t="s">
        <v>11781</v>
      </c>
      <c r="C3941" s="242" t="s">
        <v>239</v>
      </c>
      <c r="D3941" s="244">
        <v>65.38</v>
      </c>
    </row>
    <row r="3942" spans="1:4" x14ac:dyDescent="0.25">
      <c r="A3942" s="243">
        <v>92912</v>
      </c>
      <c r="B3942" s="242" t="s">
        <v>11782</v>
      </c>
      <c r="C3942" s="242" t="s">
        <v>239</v>
      </c>
      <c r="D3942" s="244">
        <v>87.79</v>
      </c>
    </row>
    <row r="3943" spans="1:4" x14ac:dyDescent="0.25">
      <c r="A3943" s="243">
        <v>92913</v>
      </c>
      <c r="B3943" s="242" t="s">
        <v>11783</v>
      </c>
      <c r="C3943" s="242" t="s">
        <v>239</v>
      </c>
      <c r="D3943" s="244">
        <v>89.66</v>
      </c>
    </row>
    <row r="3944" spans="1:4" x14ac:dyDescent="0.25">
      <c r="A3944" s="243">
        <v>92914</v>
      </c>
      <c r="B3944" s="242" t="s">
        <v>11784</v>
      </c>
      <c r="C3944" s="242" t="s">
        <v>239</v>
      </c>
      <c r="D3944" s="244">
        <v>89.66</v>
      </c>
    </row>
    <row r="3945" spans="1:4" x14ac:dyDescent="0.25">
      <c r="A3945" s="243">
        <v>92918</v>
      </c>
      <c r="B3945" s="242" t="s">
        <v>11785</v>
      </c>
      <c r="C3945" s="242" t="s">
        <v>239</v>
      </c>
      <c r="D3945" s="244">
        <v>23.85</v>
      </c>
    </row>
    <row r="3946" spans="1:4" x14ac:dyDescent="0.25">
      <c r="A3946" s="243">
        <v>92920</v>
      </c>
      <c r="B3946" s="242" t="s">
        <v>11786</v>
      </c>
      <c r="C3946" s="242" t="s">
        <v>239</v>
      </c>
      <c r="D3946" s="244">
        <v>24.01</v>
      </c>
    </row>
    <row r="3947" spans="1:4" x14ac:dyDescent="0.25">
      <c r="A3947" s="243">
        <v>92925</v>
      </c>
      <c r="B3947" s="242" t="s">
        <v>11787</v>
      </c>
      <c r="C3947" s="242" t="s">
        <v>239</v>
      </c>
      <c r="D3947" s="244">
        <v>29.59</v>
      </c>
    </row>
    <row r="3948" spans="1:4" x14ac:dyDescent="0.25">
      <c r="A3948" s="243">
        <v>92926</v>
      </c>
      <c r="B3948" s="242" t="s">
        <v>11788</v>
      </c>
      <c r="C3948" s="242" t="s">
        <v>239</v>
      </c>
      <c r="D3948" s="244">
        <v>29.58</v>
      </c>
    </row>
    <row r="3949" spans="1:4" x14ac:dyDescent="0.25">
      <c r="A3949" s="243">
        <v>92927</v>
      </c>
      <c r="B3949" s="242" t="s">
        <v>11789</v>
      </c>
      <c r="C3949" s="242" t="s">
        <v>239</v>
      </c>
      <c r="D3949" s="244">
        <v>29.58</v>
      </c>
    </row>
    <row r="3950" spans="1:4" x14ac:dyDescent="0.25">
      <c r="A3950" s="243">
        <v>92928</v>
      </c>
      <c r="B3950" s="242" t="s">
        <v>11790</v>
      </c>
      <c r="C3950" s="242" t="s">
        <v>239</v>
      </c>
      <c r="D3950" s="244">
        <v>33.82</v>
      </c>
    </row>
    <row r="3951" spans="1:4" x14ac:dyDescent="0.25">
      <c r="A3951" s="243">
        <v>92929</v>
      </c>
      <c r="B3951" s="242" t="s">
        <v>11791</v>
      </c>
      <c r="C3951" s="242" t="s">
        <v>239</v>
      </c>
      <c r="D3951" s="244">
        <v>33.82</v>
      </c>
    </row>
    <row r="3952" spans="1:4" x14ac:dyDescent="0.25">
      <c r="A3952" s="243">
        <v>92930</v>
      </c>
      <c r="B3952" s="242" t="s">
        <v>11792</v>
      </c>
      <c r="C3952" s="242" t="s">
        <v>239</v>
      </c>
      <c r="D3952" s="244">
        <v>33.82</v>
      </c>
    </row>
    <row r="3953" spans="1:4" x14ac:dyDescent="0.25">
      <c r="A3953" s="243">
        <v>92931</v>
      </c>
      <c r="B3953" s="242" t="s">
        <v>11793</v>
      </c>
      <c r="C3953" s="242" t="s">
        <v>239</v>
      </c>
      <c r="D3953" s="244">
        <v>45.04</v>
      </c>
    </row>
    <row r="3954" spans="1:4" x14ac:dyDescent="0.25">
      <c r="A3954" s="243">
        <v>92932</v>
      </c>
      <c r="B3954" s="242" t="s">
        <v>11794</v>
      </c>
      <c r="C3954" s="242" t="s">
        <v>239</v>
      </c>
      <c r="D3954" s="244">
        <v>45.04</v>
      </c>
    </row>
    <row r="3955" spans="1:4" x14ac:dyDescent="0.25">
      <c r="A3955" s="243">
        <v>92933</v>
      </c>
      <c r="B3955" s="242" t="s">
        <v>11795</v>
      </c>
      <c r="C3955" s="242" t="s">
        <v>239</v>
      </c>
      <c r="D3955" s="244">
        <v>45.04</v>
      </c>
    </row>
    <row r="3956" spans="1:4" x14ac:dyDescent="0.25">
      <c r="A3956" s="243">
        <v>92934</v>
      </c>
      <c r="B3956" s="242" t="s">
        <v>11796</v>
      </c>
      <c r="C3956" s="242" t="s">
        <v>239</v>
      </c>
      <c r="D3956" s="244">
        <v>66.44</v>
      </c>
    </row>
    <row r="3957" spans="1:4" x14ac:dyDescent="0.25">
      <c r="A3957" s="243">
        <v>92935</v>
      </c>
      <c r="B3957" s="242" t="s">
        <v>11797</v>
      </c>
      <c r="C3957" s="242" t="s">
        <v>239</v>
      </c>
      <c r="D3957" s="244">
        <v>66.44</v>
      </c>
    </row>
    <row r="3958" spans="1:4" x14ac:dyDescent="0.25">
      <c r="A3958" s="243">
        <v>92936</v>
      </c>
      <c r="B3958" s="242" t="s">
        <v>11798</v>
      </c>
      <c r="C3958" s="242" t="s">
        <v>239</v>
      </c>
      <c r="D3958" s="244">
        <v>91.85</v>
      </c>
    </row>
    <row r="3959" spans="1:4" x14ac:dyDescent="0.25">
      <c r="A3959" s="243">
        <v>92937</v>
      </c>
      <c r="B3959" s="242" t="s">
        <v>11799</v>
      </c>
      <c r="C3959" s="242" t="s">
        <v>239</v>
      </c>
      <c r="D3959" s="244">
        <v>91.85</v>
      </c>
    </row>
    <row r="3960" spans="1:4" x14ac:dyDescent="0.25">
      <c r="A3960" s="243">
        <v>92938</v>
      </c>
      <c r="B3960" s="242" t="s">
        <v>11800</v>
      </c>
      <c r="C3960" s="242" t="s">
        <v>239</v>
      </c>
      <c r="D3960" s="244">
        <v>17.96</v>
      </c>
    </row>
    <row r="3961" spans="1:4" x14ac:dyDescent="0.25">
      <c r="A3961" s="243">
        <v>92939</v>
      </c>
      <c r="B3961" s="242" t="s">
        <v>11801</v>
      </c>
      <c r="C3961" s="242" t="s">
        <v>239</v>
      </c>
      <c r="D3961" s="244">
        <v>18.12</v>
      </c>
    </row>
    <row r="3962" spans="1:4" x14ac:dyDescent="0.25">
      <c r="A3962" s="243">
        <v>92940</v>
      </c>
      <c r="B3962" s="242" t="s">
        <v>11802</v>
      </c>
      <c r="C3962" s="242" t="s">
        <v>239</v>
      </c>
      <c r="D3962" s="244">
        <v>22.89</v>
      </c>
    </row>
    <row r="3963" spans="1:4" x14ac:dyDescent="0.25">
      <c r="A3963" s="243">
        <v>92941</v>
      </c>
      <c r="B3963" s="242" t="s">
        <v>11803</v>
      </c>
      <c r="C3963" s="242" t="s">
        <v>239</v>
      </c>
      <c r="D3963" s="244">
        <v>22.88</v>
      </c>
    </row>
    <row r="3964" spans="1:4" x14ac:dyDescent="0.25">
      <c r="A3964" s="243">
        <v>92942</v>
      </c>
      <c r="B3964" s="242" t="s">
        <v>11804</v>
      </c>
      <c r="C3964" s="242" t="s">
        <v>239</v>
      </c>
      <c r="D3964" s="244">
        <v>22.88</v>
      </c>
    </row>
    <row r="3965" spans="1:4" x14ac:dyDescent="0.25">
      <c r="A3965" s="243">
        <v>92943</v>
      </c>
      <c r="B3965" s="242" t="s">
        <v>11805</v>
      </c>
      <c r="C3965" s="242" t="s">
        <v>239</v>
      </c>
      <c r="D3965" s="244">
        <v>26.2</v>
      </c>
    </row>
    <row r="3966" spans="1:4" x14ac:dyDescent="0.25">
      <c r="A3966" s="243">
        <v>92944</v>
      </c>
      <c r="B3966" s="242" t="s">
        <v>11806</v>
      </c>
      <c r="C3966" s="242" t="s">
        <v>239</v>
      </c>
      <c r="D3966" s="244">
        <v>26.2</v>
      </c>
    </row>
    <row r="3967" spans="1:4" x14ac:dyDescent="0.25">
      <c r="A3967" s="243">
        <v>92945</v>
      </c>
      <c r="B3967" s="242" t="s">
        <v>11807</v>
      </c>
      <c r="C3967" s="242" t="s">
        <v>239</v>
      </c>
      <c r="D3967" s="244">
        <v>26.2</v>
      </c>
    </row>
    <row r="3968" spans="1:4" x14ac:dyDescent="0.25">
      <c r="A3968" s="243">
        <v>92946</v>
      </c>
      <c r="B3968" s="242" t="s">
        <v>11808</v>
      </c>
      <c r="C3968" s="242" t="s">
        <v>239</v>
      </c>
      <c r="D3968" s="244">
        <v>36.25</v>
      </c>
    </row>
    <row r="3969" spans="1:4" x14ac:dyDescent="0.25">
      <c r="A3969" s="243">
        <v>92947</v>
      </c>
      <c r="B3969" s="242" t="s">
        <v>11809</v>
      </c>
      <c r="C3969" s="242" t="s">
        <v>239</v>
      </c>
      <c r="D3969" s="244">
        <v>36.25</v>
      </c>
    </row>
    <row r="3970" spans="1:4" x14ac:dyDescent="0.25">
      <c r="A3970" s="243">
        <v>92948</v>
      </c>
      <c r="B3970" s="242" t="s">
        <v>11810</v>
      </c>
      <c r="C3970" s="242" t="s">
        <v>239</v>
      </c>
      <c r="D3970" s="244">
        <v>36.25</v>
      </c>
    </row>
    <row r="3971" spans="1:4" x14ac:dyDescent="0.25">
      <c r="A3971" s="243">
        <v>92949</v>
      </c>
      <c r="B3971" s="242" t="s">
        <v>11811</v>
      </c>
      <c r="C3971" s="242" t="s">
        <v>239</v>
      </c>
      <c r="D3971" s="244">
        <v>55.91</v>
      </c>
    </row>
    <row r="3972" spans="1:4" x14ac:dyDescent="0.25">
      <c r="A3972" s="243">
        <v>92950</v>
      </c>
      <c r="B3972" s="242" t="s">
        <v>11812</v>
      </c>
      <c r="C3972" s="242" t="s">
        <v>239</v>
      </c>
      <c r="D3972" s="244">
        <v>55.91</v>
      </c>
    </row>
    <row r="3973" spans="1:4" x14ac:dyDescent="0.25">
      <c r="A3973" s="243">
        <v>92951</v>
      </c>
      <c r="B3973" s="242" t="s">
        <v>11813</v>
      </c>
      <c r="C3973" s="242" t="s">
        <v>239</v>
      </c>
      <c r="D3973" s="244">
        <v>79.61</v>
      </c>
    </row>
    <row r="3974" spans="1:4" x14ac:dyDescent="0.25">
      <c r="A3974" s="243">
        <v>92952</v>
      </c>
      <c r="B3974" s="242" t="s">
        <v>11814</v>
      </c>
      <c r="C3974" s="242" t="s">
        <v>239</v>
      </c>
      <c r="D3974" s="244">
        <v>79.61</v>
      </c>
    </row>
    <row r="3975" spans="1:4" x14ac:dyDescent="0.25">
      <c r="A3975" s="243">
        <v>92953</v>
      </c>
      <c r="B3975" s="242" t="s">
        <v>11815</v>
      </c>
      <c r="C3975" s="242" t="s">
        <v>239</v>
      </c>
      <c r="D3975" s="244">
        <v>15.51</v>
      </c>
    </row>
    <row r="3976" spans="1:4" x14ac:dyDescent="0.25">
      <c r="A3976" s="243">
        <v>93050</v>
      </c>
      <c r="B3976" s="242" t="s">
        <v>2635</v>
      </c>
      <c r="C3976" s="242" t="s">
        <v>239</v>
      </c>
      <c r="D3976" s="244">
        <v>10.4</v>
      </c>
    </row>
    <row r="3977" spans="1:4" x14ac:dyDescent="0.25">
      <c r="A3977" s="243">
        <v>93051</v>
      </c>
      <c r="B3977" s="242" t="s">
        <v>2636</v>
      </c>
      <c r="C3977" s="242" t="s">
        <v>239</v>
      </c>
      <c r="D3977" s="244">
        <v>9.52</v>
      </c>
    </row>
    <row r="3978" spans="1:4" x14ac:dyDescent="0.25">
      <c r="A3978" s="243">
        <v>93052</v>
      </c>
      <c r="B3978" s="242" t="s">
        <v>2637</v>
      </c>
      <c r="C3978" s="242" t="s">
        <v>239</v>
      </c>
      <c r="D3978" s="244">
        <v>505.55</v>
      </c>
    </row>
    <row r="3979" spans="1:4" x14ac:dyDescent="0.25">
      <c r="A3979" s="243">
        <v>93054</v>
      </c>
      <c r="B3979" s="242" t="s">
        <v>2638</v>
      </c>
      <c r="C3979" s="242" t="s">
        <v>239</v>
      </c>
      <c r="D3979" s="244">
        <v>20.72</v>
      </c>
    </row>
    <row r="3980" spans="1:4" x14ac:dyDescent="0.25">
      <c r="A3980" s="243">
        <v>93055</v>
      </c>
      <c r="B3980" s="242" t="s">
        <v>2639</v>
      </c>
      <c r="C3980" s="242" t="s">
        <v>239</v>
      </c>
      <c r="D3980" s="244">
        <v>43.19</v>
      </c>
    </row>
    <row r="3981" spans="1:4" x14ac:dyDescent="0.25">
      <c r="A3981" s="243">
        <v>93056</v>
      </c>
      <c r="B3981" s="242" t="s">
        <v>2640</v>
      </c>
      <c r="C3981" s="242" t="s">
        <v>239</v>
      </c>
      <c r="D3981" s="244">
        <v>15.45</v>
      </c>
    </row>
    <row r="3982" spans="1:4" x14ac:dyDescent="0.25">
      <c r="A3982" s="243">
        <v>93057</v>
      </c>
      <c r="B3982" s="242" t="s">
        <v>2641</v>
      </c>
      <c r="C3982" s="242" t="s">
        <v>239</v>
      </c>
      <c r="D3982" s="244">
        <v>13.35</v>
      </c>
    </row>
    <row r="3983" spans="1:4" x14ac:dyDescent="0.25">
      <c r="A3983" s="243">
        <v>93058</v>
      </c>
      <c r="B3983" s="242" t="s">
        <v>2642</v>
      </c>
      <c r="C3983" s="242" t="s">
        <v>239</v>
      </c>
      <c r="D3983" s="244">
        <v>555.85</v>
      </c>
    </row>
    <row r="3984" spans="1:4" x14ac:dyDescent="0.25">
      <c r="A3984" s="243">
        <v>93059</v>
      </c>
      <c r="B3984" s="242" t="s">
        <v>2643</v>
      </c>
      <c r="C3984" s="242" t="s">
        <v>239</v>
      </c>
      <c r="D3984" s="244">
        <v>28.61</v>
      </c>
    </row>
    <row r="3985" spans="1:4" x14ac:dyDescent="0.25">
      <c r="A3985" s="243">
        <v>93060</v>
      </c>
      <c r="B3985" s="242" t="s">
        <v>2644</v>
      </c>
      <c r="C3985" s="242" t="s">
        <v>239</v>
      </c>
      <c r="D3985" s="244">
        <v>75.739999999999995</v>
      </c>
    </row>
    <row r="3986" spans="1:4" x14ac:dyDescent="0.25">
      <c r="A3986" s="243">
        <v>93061</v>
      </c>
      <c r="B3986" s="242" t="s">
        <v>2645</v>
      </c>
      <c r="C3986" s="242" t="s">
        <v>239</v>
      </c>
      <c r="D3986" s="244">
        <v>29.68</v>
      </c>
    </row>
    <row r="3987" spans="1:4" x14ac:dyDescent="0.25">
      <c r="A3987" s="243">
        <v>93062</v>
      </c>
      <c r="B3987" s="242" t="s">
        <v>2646</v>
      </c>
      <c r="C3987" s="242" t="s">
        <v>239</v>
      </c>
      <c r="D3987" s="244">
        <v>25.61</v>
      </c>
    </row>
    <row r="3988" spans="1:4" x14ac:dyDescent="0.25">
      <c r="A3988" s="243">
        <v>93063</v>
      </c>
      <c r="B3988" s="242" t="s">
        <v>2647</v>
      </c>
      <c r="C3988" s="242" t="s">
        <v>239</v>
      </c>
      <c r="D3988" s="244">
        <v>636.64</v>
      </c>
    </row>
    <row r="3989" spans="1:4" x14ac:dyDescent="0.25">
      <c r="A3989" s="243">
        <v>93064</v>
      </c>
      <c r="B3989" s="242" t="s">
        <v>2648</v>
      </c>
      <c r="C3989" s="242" t="s">
        <v>239</v>
      </c>
      <c r="D3989" s="244">
        <v>46.29</v>
      </c>
    </row>
    <row r="3990" spans="1:4" x14ac:dyDescent="0.25">
      <c r="A3990" s="243">
        <v>93065</v>
      </c>
      <c r="B3990" s="242" t="s">
        <v>2649</v>
      </c>
      <c r="C3990" s="242" t="s">
        <v>239</v>
      </c>
      <c r="D3990" s="244">
        <v>43.28</v>
      </c>
    </row>
    <row r="3991" spans="1:4" x14ac:dyDescent="0.25">
      <c r="A3991" s="243">
        <v>93066</v>
      </c>
      <c r="B3991" s="242" t="s">
        <v>2650</v>
      </c>
      <c r="C3991" s="242" t="s">
        <v>239</v>
      </c>
      <c r="D3991" s="244">
        <v>799.29</v>
      </c>
    </row>
    <row r="3992" spans="1:4" x14ac:dyDescent="0.25">
      <c r="A3992" s="243">
        <v>93067</v>
      </c>
      <c r="B3992" s="242" t="s">
        <v>2651</v>
      </c>
      <c r="C3992" s="242" t="s">
        <v>239</v>
      </c>
      <c r="D3992" s="244">
        <v>69</v>
      </c>
    </row>
    <row r="3993" spans="1:4" x14ac:dyDescent="0.25">
      <c r="A3993" s="243">
        <v>93068</v>
      </c>
      <c r="B3993" s="242" t="s">
        <v>2652</v>
      </c>
      <c r="C3993" s="242" t="s">
        <v>239</v>
      </c>
      <c r="D3993" s="244">
        <v>60.16</v>
      </c>
    </row>
    <row r="3994" spans="1:4" x14ac:dyDescent="0.25">
      <c r="A3994" s="243">
        <v>93069</v>
      </c>
      <c r="B3994" s="242" t="s">
        <v>2653</v>
      </c>
      <c r="C3994" s="242" t="s">
        <v>239</v>
      </c>
      <c r="D3994" s="245">
        <v>1107.94</v>
      </c>
    </row>
    <row r="3995" spans="1:4" x14ac:dyDescent="0.25">
      <c r="A3995" s="243">
        <v>93070</v>
      </c>
      <c r="B3995" s="242" t="s">
        <v>2654</v>
      </c>
      <c r="C3995" s="242" t="s">
        <v>239</v>
      </c>
      <c r="D3995" s="244">
        <v>176.42</v>
      </c>
    </row>
    <row r="3996" spans="1:4" x14ac:dyDescent="0.25">
      <c r="A3996" s="243">
        <v>93071</v>
      </c>
      <c r="B3996" s="242" t="s">
        <v>2655</v>
      </c>
      <c r="C3996" s="242" t="s">
        <v>239</v>
      </c>
      <c r="D3996" s="244">
        <v>163.68</v>
      </c>
    </row>
    <row r="3997" spans="1:4" x14ac:dyDescent="0.25">
      <c r="A3997" s="243">
        <v>93072</v>
      </c>
      <c r="B3997" s="242" t="s">
        <v>2656</v>
      </c>
      <c r="C3997" s="242" t="s">
        <v>239</v>
      </c>
      <c r="D3997" s="245">
        <v>1462.04</v>
      </c>
    </row>
    <row r="3998" spans="1:4" x14ac:dyDescent="0.25">
      <c r="A3998" s="243">
        <v>93073</v>
      </c>
      <c r="B3998" s="242" t="s">
        <v>2657</v>
      </c>
      <c r="C3998" s="242" t="s">
        <v>239</v>
      </c>
      <c r="D3998" s="244">
        <v>78.83</v>
      </c>
    </row>
    <row r="3999" spans="1:4" x14ac:dyDescent="0.25">
      <c r="A3999" s="243">
        <v>93074</v>
      </c>
      <c r="B3999" s="242" t="s">
        <v>2658</v>
      </c>
      <c r="C3999" s="242" t="s">
        <v>239</v>
      </c>
      <c r="D3999" s="244">
        <v>10.31</v>
      </c>
    </row>
    <row r="4000" spans="1:4" x14ac:dyDescent="0.25">
      <c r="A4000" s="243">
        <v>93075</v>
      </c>
      <c r="B4000" s="242" t="s">
        <v>2659</v>
      </c>
      <c r="C4000" s="242" t="s">
        <v>239</v>
      </c>
      <c r="D4000" s="244">
        <v>18.72</v>
      </c>
    </row>
    <row r="4001" spans="1:4" x14ac:dyDescent="0.25">
      <c r="A4001" s="243">
        <v>93076</v>
      </c>
      <c r="B4001" s="242" t="s">
        <v>2660</v>
      </c>
      <c r="C4001" s="242" t="s">
        <v>239</v>
      </c>
      <c r="D4001" s="244">
        <v>17.73</v>
      </c>
    </row>
    <row r="4002" spans="1:4" x14ac:dyDescent="0.25">
      <c r="A4002" s="243">
        <v>93077</v>
      </c>
      <c r="B4002" s="242" t="s">
        <v>2661</v>
      </c>
      <c r="C4002" s="242" t="s">
        <v>239</v>
      </c>
      <c r="D4002" s="244">
        <v>27.18</v>
      </c>
    </row>
    <row r="4003" spans="1:4" x14ac:dyDescent="0.25">
      <c r="A4003" s="243">
        <v>93078</v>
      </c>
      <c r="B4003" s="242" t="s">
        <v>2662</v>
      </c>
      <c r="C4003" s="242" t="s">
        <v>239</v>
      </c>
      <c r="D4003" s="244">
        <v>29.65</v>
      </c>
    </row>
    <row r="4004" spans="1:4" x14ac:dyDescent="0.25">
      <c r="A4004" s="243">
        <v>93079</v>
      </c>
      <c r="B4004" s="242" t="s">
        <v>2663</v>
      </c>
      <c r="C4004" s="242" t="s">
        <v>239</v>
      </c>
      <c r="D4004" s="244">
        <v>25.53</v>
      </c>
    </row>
    <row r="4005" spans="1:4" x14ac:dyDescent="0.25">
      <c r="A4005" s="243">
        <v>93080</v>
      </c>
      <c r="B4005" s="242" t="s">
        <v>2664</v>
      </c>
      <c r="C4005" s="242" t="s">
        <v>239</v>
      </c>
      <c r="D4005" s="244">
        <v>6.72</v>
      </c>
    </row>
    <row r="4006" spans="1:4" x14ac:dyDescent="0.25">
      <c r="A4006" s="243">
        <v>93081</v>
      </c>
      <c r="B4006" s="242" t="s">
        <v>2665</v>
      </c>
      <c r="C4006" s="242" t="s">
        <v>239</v>
      </c>
      <c r="D4006" s="244">
        <v>17.39</v>
      </c>
    </row>
    <row r="4007" spans="1:4" x14ac:dyDescent="0.25">
      <c r="A4007" s="243">
        <v>93082</v>
      </c>
      <c r="B4007" s="242" t="s">
        <v>2666</v>
      </c>
      <c r="C4007" s="242" t="s">
        <v>239</v>
      </c>
      <c r="D4007" s="244">
        <v>21.64</v>
      </c>
    </row>
    <row r="4008" spans="1:4" x14ac:dyDescent="0.25">
      <c r="A4008" s="243">
        <v>93083</v>
      </c>
      <c r="B4008" s="242" t="s">
        <v>2667</v>
      </c>
      <c r="C4008" s="242" t="s">
        <v>239</v>
      </c>
      <c r="D4008" s="244">
        <v>436.51</v>
      </c>
    </row>
    <row r="4009" spans="1:4" x14ac:dyDescent="0.25">
      <c r="A4009" s="243">
        <v>93084</v>
      </c>
      <c r="B4009" s="242" t="s">
        <v>2668</v>
      </c>
      <c r="C4009" s="242" t="s">
        <v>239</v>
      </c>
      <c r="D4009" s="244">
        <v>11.72</v>
      </c>
    </row>
    <row r="4010" spans="1:4" x14ac:dyDescent="0.25">
      <c r="A4010" s="243">
        <v>93085</v>
      </c>
      <c r="B4010" s="242" t="s">
        <v>2669</v>
      </c>
      <c r="C4010" s="242" t="s">
        <v>239</v>
      </c>
      <c r="D4010" s="244">
        <v>10.84</v>
      </c>
    </row>
    <row r="4011" spans="1:4" x14ac:dyDescent="0.25">
      <c r="A4011" s="243">
        <v>93086</v>
      </c>
      <c r="B4011" s="242" t="s">
        <v>2670</v>
      </c>
      <c r="C4011" s="242" t="s">
        <v>239</v>
      </c>
      <c r="D4011" s="244">
        <v>506.87</v>
      </c>
    </row>
    <row r="4012" spans="1:4" x14ac:dyDescent="0.25">
      <c r="A4012" s="243">
        <v>93087</v>
      </c>
      <c r="B4012" s="242" t="s">
        <v>2671</v>
      </c>
      <c r="C4012" s="242" t="s">
        <v>239</v>
      </c>
      <c r="D4012" s="244">
        <v>18.75</v>
      </c>
    </row>
    <row r="4013" spans="1:4" x14ac:dyDescent="0.25">
      <c r="A4013" s="243">
        <v>93088</v>
      </c>
      <c r="B4013" s="242" t="s">
        <v>2672</v>
      </c>
      <c r="C4013" s="242" t="s">
        <v>239</v>
      </c>
      <c r="D4013" s="244">
        <v>22.22</v>
      </c>
    </row>
    <row r="4014" spans="1:4" x14ac:dyDescent="0.25">
      <c r="A4014" s="243">
        <v>93089</v>
      </c>
      <c r="B4014" s="242" t="s">
        <v>2673</v>
      </c>
      <c r="C4014" s="242" t="s">
        <v>239</v>
      </c>
      <c r="D4014" s="244">
        <v>44.51</v>
      </c>
    </row>
    <row r="4015" spans="1:4" x14ac:dyDescent="0.25">
      <c r="A4015" s="243">
        <v>93090</v>
      </c>
      <c r="B4015" s="242" t="s">
        <v>2674</v>
      </c>
      <c r="C4015" s="242" t="s">
        <v>239</v>
      </c>
      <c r="D4015" s="244">
        <v>16.77</v>
      </c>
    </row>
    <row r="4016" spans="1:4" x14ac:dyDescent="0.25">
      <c r="A4016" s="243">
        <v>93091</v>
      </c>
      <c r="B4016" s="242" t="s">
        <v>2675</v>
      </c>
      <c r="C4016" s="242" t="s">
        <v>239</v>
      </c>
      <c r="D4016" s="244">
        <v>14.67</v>
      </c>
    </row>
    <row r="4017" spans="1:4" x14ac:dyDescent="0.25">
      <c r="A4017" s="243">
        <v>93092</v>
      </c>
      <c r="B4017" s="242" t="s">
        <v>2676</v>
      </c>
      <c r="C4017" s="242" t="s">
        <v>239</v>
      </c>
      <c r="D4017" s="244">
        <v>557.16999999999996</v>
      </c>
    </row>
    <row r="4018" spans="1:4" x14ac:dyDescent="0.25">
      <c r="A4018" s="243">
        <v>93093</v>
      </c>
      <c r="B4018" s="242" t="s">
        <v>2677</v>
      </c>
      <c r="C4018" s="242" t="s">
        <v>239</v>
      </c>
      <c r="D4018" s="244">
        <v>29.93</v>
      </c>
    </row>
    <row r="4019" spans="1:4" x14ac:dyDescent="0.25">
      <c r="A4019" s="243">
        <v>93094</v>
      </c>
      <c r="B4019" s="242" t="s">
        <v>2678</v>
      </c>
      <c r="C4019" s="242" t="s">
        <v>239</v>
      </c>
      <c r="D4019" s="244">
        <v>77.06</v>
      </c>
    </row>
    <row r="4020" spans="1:4" x14ac:dyDescent="0.25">
      <c r="A4020" s="243">
        <v>93095</v>
      </c>
      <c r="B4020" s="242" t="s">
        <v>2679</v>
      </c>
      <c r="C4020" s="242" t="s">
        <v>239</v>
      </c>
      <c r="D4020" s="244">
        <v>56.56</v>
      </c>
    </row>
    <row r="4021" spans="1:4" x14ac:dyDescent="0.25">
      <c r="A4021" s="243">
        <v>93096</v>
      </c>
      <c r="B4021" s="242" t="s">
        <v>2680</v>
      </c>
      <c r="C4021" s="242" t="s">
        <v>239</v>
      </c>
      <c r="D4021" s="244">
        <v>81.44</v>
      </c>
    </row>
    <row r="4022" spans="1:4" x14ac:dyDescent="0.25">
      <c r="A4022" s="243">
        <v>93097</v>
      </c>
      <c r="B4022" s="242" t="s">
        <v>2681</v>
      </c>
      <c r="C4022" s="242" t="s">
        <v>239</v>
      </c>
      <c r="D4022" s="244">
        <v>10.47</v>
      </c>
    </row>
    <row r="4023" spans="1:4" x14ac:dyDescent="0.25">
      <c r="A4023" s="243">
        <v>93098</v>
      </c>
      <c r="B4023" s="242" t="s">
        <v>2682</v>
      </c>
      <c r="C4023" s="242" t="s">
        <v>239</v>
      </c>
      <c r="D4023" s="244">
        <v>18.88</v>
      </c>
    </row>
    <row r="4024" spans="1:4" x14ac:dyDescent="0.25">
      <c r="A4024" s="243">
        <v>93099</v>
      </c>
      <c r="B4024" s="242" t="s">
        <v>2683</v>
      </c>
      <c r="C4024" s="242" t="s">
        <v>239</v>
      </c>
      <c r="D4024" s="244">
        <v>19.54</v>
      </c>
    </row>
    <row r="4025" spans="1:4" x14ac:dyDescent="0.25">
      <c r="A4025" s="243">
        <v>93100</v>
      </c>
      <c r="B4025" s="242" t="s">
        <v>2684</v>
      </c>
      <c r="C4025" s="242" t="s">
        <v>239</v>
      </c>
      <c r="D4025" s="244">
        <v>28.99</v>
      </c>
    </row>
    <row r="4026" spans="1:4" x14ac:dyDescent="0.25">
      <c r="A4026" s="243">
        <v>93101</v>
      </c>
      <c r="B4026" s="242" t="s">
        <v>2685</v>
      </c>
      <c r="C4026" s="242" t="s">
        <v>239</v>
      </c>
      <c r="D4026" s="244">
        <v>31.46</v>
      </c>
    </row>
    <row r="4027" spans="1:4" x14ac:dyDescent="0.25">
      <c r="A4027" s="243">
        <v>93102</v>
      </c>
      <c r="B4027" s="242" t="s">
        <v>2686</v>
      </c>
      <c r="C4027" s="242" t="s">
        <v>239</v>
      </c>
      <c r="D4027" s="244">
        <v>27.19</v>
      </c>
    </row>
    <row r="4028" spans="1:4" x14ac:dyDescent="0.25">
      <c r="A4028" s="243">
        <v>93103</v>
      </c>
      <c r="B4028" s="242" t="s">
        <v>2687</v>
      </c>
      <c r="C4028" s="242" t="s">
        <v>239</v>
      </c>
      <c r="D4028" s="244">
        <v>6.85</v>
      </c>
    </row>
    <row r="4029" spans="1:4" x14ac:dyDescent="0.25">
      <c r="A4029" s="243">
        <v>93104</v>
      </c>
      <c r="B4029" s="242" t="s">
        <v>2688</v>
      </c>
      <c r="C4029" s="242" t="s">
        <v>239</v>
      </c>
      <c r="D4029" s="244">
        <v>17.52</v>
      </c>
    </row>
    <row r="4030" spans="1:4" x14ac:dyDescent="0.25">
      <c r="A4030" s="243">
        <v>93105</v>
      </c>
      <c r="B4030" s="242" t="s">
        <v>2689</v>
      </c>
      <c r="C4030" s="242" t="s">
        <v>239</v>
      </c>
      <c r="D4030" s="244">
        <v>21.77</v>
      </c>
    </row>
    <row r="4031" spans="1:4" x14ac:dyDescent="0.25">
      <c r="A4031" s="243">
        <v>93106</v>
      </c>
      <c r="B4031" s="242" t="s">
        <v>2690</v>
      </c>
      <c r="C4031" s="242" t="s">
        <v>239</v>
      </c>
      <c r="D4031" s="244">
        <v>436.64</v>
      </c>
    </row>
    <row r="4032" spans="1:4" x14ac:dyDescent="0.25">
      <c r="A4032" s="243">
        <v>93107</v>
      </c>
      <c r="B4032" s="242" t="s">
        <v>2691</v>
      </c>
      <c r="C4032" s="242" t="s">
        <v>239</v>
      </c>
      <c r="D4032" s="244">
        <v>12.91</v>
      </c>
    </row>
    <row r="4033" spans="1:4" x14ac:dyDescent="0.25">
      <c r="A4033" s="243">
        <v>93108</v>
      </c>
      <c r="B4033" s="242" t="s">
        <v>2692</v>
      </c>
      <c r="C4033" s="242" t="s">
        <v>239</v>
      </c>
      <c r="D4033" s="244">
        <v>12.03</v>
      </c>
    </row>
    <row r="4034" spans="1:4" x14ac:dyDescent="0.25">
      <c r="A4034" s="243">
        <v>93109</v>
      </c>
      <c r="B4034" s="242" t="s">
        <v>2693</v>
      </c>
      <c r="C4034" s="242" t="s">
        <v>239</v>
      </c>
      <c r="D4034" s="244">
        <v>508.06</v>
      </c>
    </row>
    <row r="4035" spans="1:4" x14ac:dyDescent="0.25">
      <c r="A4035" s="243">
        <v>93110</v>
      </c>
      <c r="B4035" s="242" t="s">
        <v>2694</v>
      </c>
      <c r="C4035" s="242" t="s">
        <v>239</v>
      </c>
      <c r="D4035" s="244">
        <v>19.940000000000001</v>
      </c>
    </row>
    <row r="4036" spans="1:4" x14ac:dyDescent="0.25">
      <c r="A4036" s="243">
        <v>93111</v>
      </c>
      <c r="B4036" s="242" t="s">
        <v>2695</v>
      </c>
      <c r="C4036" s="242" t="s">
        <v>239</v>
      </c>
      <c r="D4036" s="244">
        <v>23.23</v>
      </c>
    </row>
    <row r="4037" spans="1:4" x14ac:dyDescent="0.25">
      <c r="A4037" s="243">
        <v>93112</v>
      </c>
      <c r="B4037" s="242" t="s">
        <v>2696</v>
      </c>
      <c r="C4037" s="242" t="s">
        <v>239</v>
      </c>
      <c r="D4037" s="244">
        <v>45.7</v>
      </c>
    </row>
    <row r="4038" spans="1:4" x14ac:dyDescent="0.25">
      <c r="A4038" s="243">
        <v>93113</v>
      </c>
      <c r="B4038" s="242" t="s">
        <v>2697</v>
      </c>
      <c r="C4038" s="242" t="s">
        <v>239</v>
      </c>
      <c r="D4038" s="244">
        <v>18.93</v>
      </c>
    </row>
    <row r="4039" spans="1:4" x14ac:dyDescent="0.25">
      <c r="A4039" s="243">
        <v>93114</v>
      </c>
      <c r="B4039" s="242" t="s">
        <v>2698</v>
      </c>
      <c r="C4039" s="242" t="s">
        <v>239</v>
      </c>
      <c r="D4039" s="244">
        <v>32.090000000000003</v>
      </c>
    </row>
    <row r="4040" spans="1:4" x14ac:dyDescent="0.25">
      <c r="A4040" s="243">
        <v>93115</v>
      </c>
      <c r="B4040" s="242" t="s">
        <v>2699</v>
      </c>
      <c r="C4040" s="242" t="s">
        <v>239</v>
      </c>
      <c r="D4040" s="244">
        <v>79.22</v>
      </c>
    </row>
    <row r="4041" spans="1:4" x14ac:dyDescent="0.25">
      <c r="A4041" s="243">
        <v>93116</v>
      </c>
      <c r="B4041" s="242" t="s">
        <v>2700</v>
      </c>
      <c r="C4041" s="242" t="s">
        <v>239</v>
      </c>
      <c r="D4041" s="244">
        <v>559.33000000000004</v>
      </c>
    </row>
    <row r="4042" spans="1:4" x14ac:dyDescent="0.25">
      <c r="A4042" s="243">
        <v>93117</v>
      </c>
      <c r="B4042" s="242" t="s">
        <v>2701</v>
      </c>
      <c r="C4042" s="242" t="s">
        <v>239</v>
      </c>
      <c r="D4042" s="244">
        <v>56.74</v>
      </c>
    </row>
    <row r="4043" spans="1:4" x14ac:dyDescent="0.25">
      <c r="A4043" s="243">
        <v>93118</v>
      </c>
      <c r="B4043" s="242" t="s">
        <v>2702</v>
      </c>
      <c r="C4043" s="242" t="s">
        <v>239</v>
      </c>
      <c r="D4043" s="244">
        <v>83.84</v>
      </c>
    </row>
    <row r="4044" spans="1:4" x14ac:dyDescent="0.25">
      <c r="A4044" s="243">
        <v>93119</v>
      </c>
      <c r="B4044" s="242" t="s">
        <v>2703</v>
      </c>
      <c r="C4044" s="242" t="s">
        <v>239</v>
      </c>
      <c r="D4044" s="244">
        <v>15.78</v>
      </c>
    </row>
    <row r="4045" spans="1:4" x14ac:dyDescent="0.25">
      <c r="A4045" s="243">
        <v>93120</v>
      </c>
      <c r="B4045" s="242" t="s">
        <v>2704</v>
      </c>
      <c r="C4045" s="242" t="s">
        <v>239</v>
      </c>
      <c r="D4045" s="244">
        <v>25.23</v>
      </c>
    </row>
    <row r="4046" spans="1:4" x14ac:dyDescent="0.25">
      <c r="A4046" s="243">
        <v>93121</v>
      </c>
      <c r="B4046" s="242" t="s">
        <v>2705</v>
      </c>
      <c r="C4046" s="242" t="s">
        <v>239</v>
      </c>
      <c r="D4046" s="244">
        <v>27.7</v>
      </c>
    </row>
    <row r="4047" spans="1:4" x14ac:dyDescent="0.25">
      <c r="A4047" s="243">
        <v>93122</v>
      </c>
      <c r="B4047" s="242" t="s">
        <v>2706</v>
      </c>
      <c r="C4047" s="242" t="s">
        <v>239</v>
      </c>
      <c r="D4047" s="244">
        <v>23.59</v>
      </c>
    </row>
    <row r="4048" spans="1:4" x14ac:dyDescent="0.25">
      <c r="A4048" s="243">
        <v>93123</v>
      </c>
      <c r="B4048" s="242" t="s">
        <v>2707</v>
      </c>
      <c r="C4048" s="242" t="s">
        <v>239</v>
      </c>
      <c r="D4048" s="244">
        <v>53.9</v>
      </c>
    </row>
    <row r="4049" spans="1:4" x14ac:dyDescent="0.25">
      <c r="A4049" s="243">
        <v>93124</v>
      </c>
      <c r="B4049" s="242" t="s">
        <v>2708</v>
      </c>
      <c r="C4049" s="242" t="s">
        <v>239</v>
      </c>
      <c r="D4049" s="244">
        <v>85.66</v>
      </c>
    </row>
    <row r="4050" spans="1:4" x14ac:dyDescent="0.25">
      <c r="A4050" s="243">
        <v>93125</v>
      </c>
      <c r="B4050" s="242" t="s">
        <v>2709</v>
      </c>
      <c r="C4050" s="242" t="s">
        <v>239</v>
      </c>
      <c r="D4050" s="244">
        <v>125.21</v>
      </c>
    </row>
    <row r="4051" spans="1:4" x14ac:dyDescent="0.25">
      <c r="A4051" s="243">
        <v>93126</v>
      </c>
      <c r="B4051" s="242" t="s">
        <v>2710</v>
      </c>
      <c r="C4051" s="242" t="s">
        <v>239</v>
      </c>
      <c r="D4051" s="244">
        <v>280.68</v>
      </c>
    </row>
    <row r="4052" spans="1:4" x14ac:dyDescent="0.25">
      <c r="A4052" s="243">
        <v>93133</v>
      </c>
      <c r="B4052" s="242" t="s">
        <v>2711</v>
      </c>
      <c r="C4052" s="242" t="s">
        <v>239</v>
      </c>
      <c r="D4052" s="244">
        <v>16.829999999999998</v>
      </c>
    </row>
    <row r="4053" spans="1:4" x14ac:dyDescent="0.25">
      <c r="A4053" s="243">
        <v>94465</v>
      </c>
      <c r="B4053" s="242" t="s">
        <v>2712</v>
      </c>
      <c r="C4053" s="242" t="s">
        <v>239</v>
      </c>
      <c r="D4053" s="244">
        <v>33.369999999999997</v>
      </c>
    </row>
    <row r="4054" spans="1:4" x14ac:dyDescent="0.25">
      <c r="A4054" s="243">
        <v>94466</v>
      </c>
      <c r="B4054" s="242" t="s">
        <v>2713</v>
      </c>
      <c r="C4054" s="242" t="s">
        <v>239</v>
      </c>
      <c r="D4054" s="244">
        <v>33.39</v>
      </c>
    </row>
    <row r="4055" spans="1:4" x14ac:dyDescent="0.25">
      <c r="A4055" s="243">
        <v>94467</v>
      </c>
      <c r="B4055" s="242" t="s">
        <v>2714</v>
      </c>
      <c r="C4055" s="242" t="s">
        <v>239</v>
      </c>
      <c r="D4055" s="244">
        <v>51.49</v>
      </c>
    </row>
    <row r="4056" spans="1:4" x14ac:dyDescent="0.25">
      <c r="A4056" s="243">
        <v>94468</v>
      </c>
      <c r="B4056" s="242" t="s">
        <v>2715</v>
      </c>
      <c r="C4056" s="242" t="s">
        <v>239</v>
      </c>
      <c r="D4056" s="244">
        <v>45.06</v>
      </c>
    </row>
    <row r="4057" spans="1:4" x14ac:dyDescent="0.25">
      <c r="A4057" s="243">
        <v>94469</v>
      </c>
      <c r="B4057" s="242" t="s">
        <v>2716</v>
      </c>
      <c r="C4057" s="242" t="s">
        <v>239</v>
      </c>
      <c r="D4057" s="244">
        <v>74.760000000000005</v>
      </c>
    </row>
    <row r="4058" spans="1:4" x14ac:dyDescent="0.25">
      <c r="A4058" s="243">
        <v>94470</v>
      </c>
      <c r="B4058" s="242" t="s">
        <v>2717</v>
      </c>
      <c r="C4058" s="242" t="s">
        <v>239</v>
      </c>
      <c r="D4058" s="244">
        <v>69.040000000000006</v>
      </c>
    </row>
    <row r="4059" spans="1:4" x14ac:dyDescent="0.25">
      <c r="A4059" s="243">
        <v>94471</v>
      </c>
      <c r="B4059" s="242" t="s">
        <v>2718</v>
      </c>
      <c r="C4059" s="242" t="s">
        <v>239</v>
      </c>
      <c r="D4059" s="244">
        <v>48.02</v>
      </c>
    </row>
    <row r="4060" spans="1:4" x14ac:dyDescent="0.25">
      <c r="A4060" s="243">
        <v>94472</v>
      </c>
      <c r="B4060" s="242" t="s">
        <v>2719</v>
      </c>
      <c r="C4060" s="242" t="s">
        <v>239</v>
      </c>
      <c r="D4060" s="244">
        <v>49.46</v>
      </c>
    </row>
    <row r="4061" spans="1:4" x14ac:dyDescent="0.25">
      <c r="A4061" s="243">
        <v>94473</v>
      </c>
      <c r="B4061" s="242" t="s">
        <v>2720</v>
      </c>
      <c r="C4061" s="242" t="s">
        <v>239</v>
      </c>
      <c r="D4061" s="244">
        <v>73.62</v>
      </c>
    </row>
    <row r="4062" spans="1:4" x14ac:dyDescent="0.25">
      <c r="A4062" s="243">
        <v>94474</v>
      </c>
      <c r="B4062" s="242" t="s">
        <v>2721</v>
      </c>
      <c r="C4062" s="242" t="s">
        <v>239</v>
      </c>
      <c r="D4062" s="244">
        <v>79.91</v>
      </c>
    </row>
    <row r="4063" spans="1:4" x14ac:dyDescent="0.25">
      <c r="A4063" s="243">
        <v>94475</v>
      </c>
      <c r="B4063" s="242" t="s">
        <v>2722</v>
      </c>
      <c r="C4063" s="242" t="s">
        <v>239</v>
      </c>
      <c r="D4063" s="244">
        <v>101.17</v>
      </c>
    </row>
    <row r="4064" spans="1:4" x14ac:dyDescent="0.25">
      <c r="A4064" s="243">
        <v>94476</v>
      </c>
      <c r="B4064" s="242" t="s">
        <v>2723</v>
      </c>
      <c r="C4064" s="242" t="s">
        <v>239</v>
      </c>
      <c r="D4064" s="244">
        <v>113.3</v>
      </c>
    </row>
    <row r="4065" spans="1:4" x14ac:dyDescent="0.25">
      <c r="A4065" s="243">
        <v>94477</v>
      </c>
      <c r="B4065" s="242" t="s">
        <v>2724</v>
      </c>
      <c r="C4065" s="242" t="s">
        <v>239</v>
      </c>
      <c r="D4065" s="244">
        <v>63.96</v>
      </c>
    </row>
    <row r="4066" spans="1:4" x14ac:dyDescent="0.25">
      <c r="A4066" s="243">
        <v>94478</v>
      </c>
      <c r="B4066" s="242" t="s">
        <v>2725</v>
      </c>
      <c r="C4066" s="242" t="s">
        <v>239</v>
      </c>
      <c r="D4066" s="244">
        <v>101.26</v>
      </c>
    </row>
    <row r="4067" spans="1:4" x14ac:dyDescent="0.25">
      <c r="A4067" s="243">
        <v>94479</v>
      </c>
      <c r="B4067" s="242" t="s">
        <v>2726</v>
      </c>
      <c r="C4067" s="242" t="s">
        <v>239</v>
      </c>
      <c r="D4067" s="244">
        <v>133.68</v>
      </c>
    </row>
    <row r="4068" spans="1:4" x14ac:dyDescent="0.25">
      <c r="A4068" s="243">
        <v>94606</v>
      </c>
      <c r="B4068" s="242" t="s">
        <v>2727</v>
      </c>
      <c r="C4068" s="242" t="s">
        <v>239</v>
      </c>
      <c r="D4068" s="244">
        <v>71.33</v>
      </c>
    </row>
    <row r="4069" spans="1:4" x14ac:dyDescent="0.25">
      <c r="A4069" s="243">
        <v>94608</v>
      </c>
      <c r="B4069" s="242" t="s">
        <v>2728</v>
      </c>
      <c r="C4069" s="242" t="s">
        <v>239</v>
      </c>
      <c r="D4069" s="244">
        <v>183.38</v>
      </c>
    </row>
    <row r="4070" spans="1:4" x14ac:dyDescent="0.25">
      <c r="A4070" s="243">
        <v>94610</v>
      </c>
      <c r="B4070" s="242" t="s">
        <v>2729</v>
      </c>
      <c r="C4070" s="242" t="s">
        <v>239</v>
      </c>
      <c r="D4070" s="244">
        <v>274.60000000000002</v>
      </c>
    </row>
    <row r="4071" spans="1:4" x14ac:dyDescent="0.25">
      <c r="A4071" s="243">
        <v>94612</v>
      </c>
      <c r="B4071" s="242" t="s">
        <v>2730</v>
      </c>
      <c r="C4071" s="242" t="s">
        <v>239</v>
      </c>
      <c r="D4071" s="244">
        <v>387.72</v>
      </c>
    </row>
    <row r="4072" spans="1:4" x14ac:dyDescent="0.25">
      <c r="A4072" s="243">
        <v>94614</v>
      </c>
      <c r="B4072" s="242" t="s">
        <v>2731</v>
      </c>
      <c r="C4072" s="242" t="s">
        <v>239</v>
      </c>
      <c r="D4072" s="244">
        <v>121.7</v>
      </c>
    </row>
    <row r="4073" spans="1:4" x14ac:dyDescent="0.25">
      <c r="A4073" s="243">
        <v>94615</v>
      </c>
      <c r="B4073" s="242" t="s">
        <v>2732</v>
      </c>
      <c r="C4073" s="242" t="s">
        <v>239</v>
      </c>
      <c r="D4073" s="244">
        <v>139.29</v>
      </c>
    </row>
    <row r="4074" spans="1:4" x14ac:dyDescent="0.25">
      <c r="A4074" s="243">
        <v>94616</v>
      </c>
      <c r="B4074" s="242" t="s">
        <v>2733</v>
      </c>
      <c r="C4074" s="242" t="s">
        <v>239</v>
      </c>
      <c r="D4074" s="244">
        <v>352.89</v>
      </c>
    </row>
    <row r="4075" spans="1:4" x14ac:dyDescent="0.25">
      <c r="A4075" s="243">
        <v>94617</v>
      </c>
      <c r="B4075" s="242" t="s">
        <v>2734</v>
      </c>
      <c r="C4075" s="242" t="s">
        <v>239</v>
      </c>
      <c r="D4075" s="244">
        <v>291.73</v>
      </c>
    </row>
    <row r="4076" spans="1:4" x14ac:dyDescent="0.25">
      <c r="A4076" s="243">
        <v>94618</v>
      </c>
      <c r="B4076" s="242" t="s">
        <v>2735</v>
      </c>
      <c r="C4076" s="242" t="s">
        <v>239</v>
      </c>
      <c r="D4076" s="244">
        <v>345.68</v>
      </c>
    </row>
    <row r="4077" spans="1:4" x14ac:dyDescent="0.25">
      <c r="A4077" s="243">
        <v>94620</v>
      </c>
      <c r="B4077" s="242" t="s">
        <v>2736</v>
      </c>
      <c r="C4077" s="242" t="s">
        <v>239</v>
      </c>
      <c r="D4077" s="244">
        <v>803.18</v>
      </c>
    </row>
    <row r="4078" spans="1:4" x14ac:dyDescent="0.25">
      <c r="A4078" s="243">
        <v>94622</v>
      </c>
      <c r="B4078" s="242" t="s">
        <v>2737</v>
      </c>
      <c r="C4078" s="242" t="s">
        <v>239</v>
      </c>
      <c r="D4078" s="244">
        <v>179.13</v>
      </c>
    </row>
    <row r="4079" spans="1:4" x14ac:dyDescent="0.25">
      <c r="A4079" s="243">
        <v>94623</v>
      </c>
      <c r="B4079" s="242" t="s">
        <v>2738</v>
      </c>
      <c r="C4079" s="242" t="s">
        <v>239</v>
      </c>
      <c r="D4079" s="244">
        <v>436.28</v>
      </c>
    </row>
    <row r="4080" spans="1:4" x14ac:dyDescent="0.25">
      <c r="A4080" s="243">
        <v>94624</v>
      </c>
      <c r="B4080" s="242" t="s">
        <v>2739</v>
      </c>
      <c r="C4080" s="242" t="s">
        <v>239</v>
      </c>
      <c r="D4080" s="244">
        <v>668.72</v>
      </c>
    </row>
    <row r="4081" spans="1:4" x14ac:dyDescent="0.25">
      <c r="A4081" s="243">
        <v>94625</v>
      </c>
      <c r="B4081" s="242" t="s">
        <v>2740</v>
      </c>
      <c r="C4081" s="242" t="s">
        <v>239</v>
      </c>
      <c r="D4081" s="245">
        <v>1404.56</v>
      </c>
    </row>
    <row r="4082" spans="1:4" x14ac:dyDescent="0.25">
      <c r="A4082" s="243">
        <v>94656</v>
      </c>
      <c r="B4082" s="242" t="s">
        <v>2741</v>
      </c>
      <c r="C4082" s="242" t="s">
        <v>239</v>
      </c>
      <c r="D4082" s="244">
        <v>5.09</v>
      </c>
    </row>
    <row r="4083" spans="1:4" x14ac:dyDescent="0.25">
      <c r="A4083" s="243">
        <v>94657</v>
      </c>
      <c r="B4083" s="242" t="s">
        <v>2742</v>
      </c>
      <c r="C4083" s="242" t="s">
        <v>239</v>
      </c>
      <c r="D4083" s="244">
        <v>4.99</v>
      </c>
    </row>
    <row r="4084" spans="1:4" x14ac:dyDescent="0.25">
      <c r="A4084" s="243">
        <v>94658</v>
      </c>
      <c r="B4084" s="242" t="s">
        <v>2743</v>
      </c>
      <c r="C4084" s="242" t="s">
        <v>239</v>
      </c>
      <c r="D4084" s="244">
        <v>6.02</v>
      </c>
    </row>
    <row r="4085" spans="1:4" x14ac:dyDescent="0.25">
      <c r="A4085" s="243">
        <v>94659</v>
      </c>
      <c r="B4085" s="242" t="s">
        <v>2744</v>
      </c>
      <c r="C4085" s="242" t="s">
        <v>239</v>
      </c>
      <c r="D4085" s="244">
        <v>6.12</v>
      </c>
    </row>
    <row r="4086" spans="1:4" x14ac:dyDescent="0.25">
      <c r="A4086" s="243">
        <v>94660</v>
      </c>
      <c r="B4086" s="242" t="s">
        <v>2745</v>
      </c>
      <c r="C4086" s="242" t="s">
        <v>239</v>
      </c>
      <c r="D4086" s="244">
        <v>10.07</v>
      </c>
    </row>
    <row r="4087" spans="1:4" x14ac:dyDescent="0.25">
      <c r="A4087" s="243">
        <v>94661</v>
      </c>
      <c r="B4087" s="242" t="s">
        <v>2746</v>
      </c>
      <c r="C4087" s="242" t="s">
        <v>239</v>
      </c>
      <c r="D4087" s="244">
        <v>10.51</v>
      </c>
    </row>
    <row r="4088" spans="1:4" x14ac:dyDescent="0.25">
      <c r="A4088" s="243">
        <v>94662</v>
      </c>
      <c r="B4088" s="242" t="s">
        <v>2747</v>
      </c>
      <c r="C4088" s="242" t="s">
        <v>239</v>
      </c>
      <c r="D4088" s="244">
        <v>11</v>
      </c>
    </row>
    <row r="4089" spans="1:4" x14ac:dyDescent="0.25">
      <c r="A4089" s="243">
        <v>94663</v>
      </c>
      <c r="B4089" s="242" t="s">
        <v>2748</v>
      </c>
      <c r="C4089" s="242" t="s">
        <v>239</v>
      </c>
      <c r="D4089" s="244">
        <v>11.18</v>
      </c>
    </row>
    <row r="4090" spans="1:4" x14ac:dyDescent="0.25">
      <c r="A4090" s="243">
        <v>94664</v>
      </c>
      <c r="B4090" s="242" t="s">
        <v>2749</v>
      </c>
      <c r="C4090" s="242" t="s">
        <v>239</v>
      </c>
      <c r="D4090" s="244">
        <v>24.45</v>
      </c>
    </row>
    <row r="4091" spans="1:4" x14ac:dyDescent="0.25">
      <c r="A4091" s="243">
        <v>94665</v>
      </c>
      <c r="B4091" s="242" t="s">
        <v>2750</v>
      </c>
      <c r="C4091" s="242" t="s">
        <v>239</v>
      </c>
      <c r="D4091" s="244">
        <v>24.44</v>
      </c>
    </row>
    <row r="4092" spans="1:4" x14ac:dyDescent="0.25">
      <c r="A4092" s="243">
        <v>94666</v>
      </c>
      <c r="B4092" s="242" t="s">
        <v>2751</v>
      </c>
      <c r="C4092" s="242" t="s">
        <v>239</v>
      </c>
      <c r="D4092" s="244">
        <v>29.84</v>
      </c>
    </row>
    <row r="4093" spans="1:4" x14ac:dyDescent="0.25">
      <c r="A4093" s="243">
        <v>94667</v>
      </c>
      <c r="B4093" s="242" t="s">
        <v>2752</v>
      </c>
      <c r="C4093" s="242" t="s">
        <v>239</v>
      </c>
      <c r="D4093" s="244">
        <v>33.19</v>
      </c>
    </row>
    <row r="4094" spans="1:4" x14ac:dyDescent="0.25">
      <c r="A4094" s="243">
        <v>94668</v>
      </c>
      <c r="B4094" s="242" t="s">
        <v>2753</v>
      </c>
      <c r="C4094" s="242" t="s">
        <v>239</v>
      </c>
      <c r="D4094" s="244">
        <v>51.21</v>
      </c>
    </row>
    <row r="4095" spans="1:4" x14ac:dyDescent="0.25">
      <c r="A4095" s="243">
        <v>94669</v>
      </c>
      <c r="B4095" s="242" t="s">
        <v>2754</v>
      </c>
      <c r="C4095" s="242" t="s">
        <v>239</v>
      </c>
      <c r="D4095" s="244">
        <v>70.040000000000006</v>
      </c>
    </row>
    <row r="4096" spans="1:4" x14ac:dyDescent="0.25">
      <c r="A4096" s="243">
        <v>94670</v>
      </c>
      <c r="B4096" s="242" t="s">
        <v>2755</v>
      </c>
      <c r="C4096" s="242" t="s">
        <v>239</v>
      </c>
      <c r="D4096" s="244">
        <v>67.97</v>
      </c>
    </row>
    <row r="4097" spans="1:4" x14ac:dyDescent="0.25">
      <c r="A4097" s="243">
        <v>94671</v>
      </c>
      <c r="B4097" s="242" t="s">
        <v>2756</v>
      </c>
      <c r="C4097" s="242" t="s">
        <v>239</v>
      </c>
      <c r="D4097" s="244">
        <v>99.36</v>
      </c>
    </row>
    <row r="4098" spans="1:4" x14ac:dyDescent="0.25">
      <c r="A4098" s="243">
        <v>94672</v>
      </c>
      <c r="B4098" s="242" t="s">
        <v>2757</v>
      </c>
      <c r="C4098" s="242" t="s">
        <v>239</v>
      </c>
      <c r="D4098" s="244">
        <v>8.76</v>
      </c>
    </row>
    <row r="4099" spans="1:4" x14ac:dyDescent="0.25">
      <c r="A4099" s="243">
        <v>94673</v>
      </c>
      <c r="B4099" s="242" t="s">
        <v>2758</v>
      </c>
      <c r="C4099" s="242" t="s">
        <v>239</v>
      </c>
      <c r="D4099" s="244">
        <v>8.51</v>
      </c>
    </row>
    <row r="4100" spans="1:4" x14ac:dyDescent="0.25">
      <c r="A4100" s="243">
        <v>94674</v>
      </c>
      <c r="B4100" s="242" t="s">
        <v>2759</v>
      </c>
      <c r="C4100" s="242" t="s">
        <v>239</v>
      </c>
      <c r="D4100" s="244">
        <v>7.63</v>
      </c>
    </row>
    <row r="4101" spans="1:4" x14ac:dyDescent="0.25">
      <c r="A4101" s="243">
        <v>94675</v>
      </c>
      <c r="B4101" s="242" t="s">
        <v>2760</v>
      </c>
      <c r="C4101" s="242" t="s">
        <v>239</v>
      </c>
      <c r="D4101" s="244">
        <v>12.37</v>
      </c>
    </row>
    <row r="4102" spans="1:4" x14ac:dyDescent="0.25">
      <c r="A4102" s="243">
        <v>94676</v>
      </c>
      <c r="B4102" s="242" t="s">
        <v>2761</v>
      </c>
      <c r="C4102" s="242" t="s">
        <v>239</v>
      </c>
      <c r="D4102" s="244">
        <v>13.54</v>
      </c>
    </row>
    <row r="4103" spans="1:4" x14ac:dyDescent="0.25">
      <c r="A4103" s="243">
        <v>94677</v>
      </c>
      <c r="B4103" s="242" t="s">
        <v>2762</v>
      </c>
      <c r="C4103" s="242" t="s">
        <v>239</v>
      </c>
      <c r="D4103" s="244">
        <v>20.68</v>
      </c>
    </row>
    <row r="4104" spans="1:4" x14ac:dyDescent="0.25">
      <c r="A4104" s="243">
        <v>94678</v>
      </c>
      <c r="B4104" s="242" t="s">
        <v>2763</v>
      </c>
      <c r="C4104" s="242" t="s">
        <v>239</v>
      </c>
      <c r="D4104" s="244">
        <v>13.96</v>
      </c>
    </row>
    <row r="4105" spans="1:4" x14ac:dyDescent="0.25">
      <c r="A4105" s="243">
        <v>94679</v>
      </c>
      <c r="B4105" s="242" t="s">
        <v>2764</v>
      </c>
      <c r="C4105" s="242" t="s">
        <v>239</v>
      </c>
      <c r="D4105" s="244">
        <v>23.37</v>
      </c>
    </row>
    <row r="4106" spans="1:4" x14ac:dyDescent="0.25">
      <c r="A4106" s="243">
        <v>94680</v>
      </c>
      <c r="B4106" s="242" t="s">
        <v>2765</v>
      </c>
      <c r="C4106" s="242" t="s">
        <v>239</v>
      </c>
      <c r="D4106" s="244">
        <v>39.57</v>
      </c>
    </row>
    <row r="4107" spans="1:4" x14ac:dyDescent="0.25">
      <c r="A4107" s="243">
        <v>94681</v>
      </c>
      <c r="B4107" s="242" t="s">
        <v>2766</v>
      </c>
      <c r="C4107" s="242" t="s">
        <v>239</v>
      </c>
      <c r="D4107" s="244">
        <v>52.45</v>
      </c>
    </row>
    <row r="4108" spans="1:4" x14ac:dyDescent="0.25">
      <c r="A4108" s="243">
        <v>94682</v>
      </c>
      <c r="B4108" s="242" t="s">
        <v>2767</v>
      </c>
      <c r="C4108" s="242" t="s">
        <v>239</v>
      </c>
      <c r="D4108" s="244">
        <v>105.86</v>
      </c>
    </row>
    <row r="4109" spans="1:4" x14ac:dyDescent="0.25">
      <c r="A4109" s="243">
        <v>94683</v>
      </c>
      <c r="B4109" s="242" t="s">
        <v>2768</v>
      </c>
      <c r="C4109" s="242" t="s">
        <v>239</v>
      </c>
      <c r="D4109" s="244">
        <v>68.03</v>
      </c>
    </row>
    <row r="4110" spans="1:4" x14ac:dyDescent="0.25">
      <c r="A4110" s="243">
        <v>94684</v>
      </c>
      <c r="B4110" s="242" t="s">
        <v>2769</v>
      </c>
      <c r="C4110" s="242" t="s">
        <v>239</v>
      </c>
      <c r="D4110" s="244">
        <v>134.94999999999999</v>
      </c>
    </row>
    <row r="4111" spans="1:4" x14ac:dyDescent="0.25">
      <c r="A4111" s="243">
        <v>94685</v>
      </c>
      <c r="B4111" s="242" t="s">
        <v>2770</v>
      </c>
      <c r="C4111" s="242" t="s">
        <v>239</v>
      </c>
      <c r="D4111" s="244">
        <v>103.47</v>
      </c>
    </row>
    <row r="4112" spans="1:4" x14ac:dyDescent="0.25">
      <c r="A4112" s="243">
        <v>94686</v>
      </c>
      <c r="B4112" s="242" t="s">
        <v>2771</v>
      </c>
      <c r="C4112" s="242" t="s">
        <v>239</v>
      </c>
      <c r="D4112" s="244">
        <v>253.64</v>
      </c>
    </row>
    <row r="4113" spans="1:4" x14ac:dyDescent="0.25">
      <c r="A4113" s="243">
        <v>94687</v>
      </c>
      <c r="B4113" s="242" t="s">
        <v>2772</v>
      </c>
      <c r="C4113" s="242" t="s">
        <v>239</v>
      </c>
      <c r="D4113" s="244">
        <v>206.18</v>
      </c>
    </row>
    <row r="4114" spans="1:4" x14ac:dyDescent="0.25">
      <c r="A4114" s="243">
        <v>94688</v>
      </c>
      <c r="B4114" s="242" t="s">
        <v>2773</v>
      </c>
      <c r="C4114" s="242" t="s">
        <v>239</v>
      </c>
      <c r="D4114" s="244">
        <v>8.74</v>
      </c>
    </row>
    <row r="4115" spans="1:4" x14ac:dyDescent="0.25">
      <c r="A4115" s="243">
        <v>94689</v>
      </c>
      <c r="B4115" s="242" t="s">
        <v>2774</v>
      </c>
      <c r="C4115" s="242" t="s">
        <v>239</v>
      </c>
      <c r="D4115" s="244">
        <v>12.15</v>
      </c>
    </row>
    <row r="4116" spans="1:4" x14ac:dyDescent="0.25">
      <c r="A4116" s="243">
        <v>94690</v>
      </c>
      <c r="B4116" s="242" t="s">
        <v>2775</v>
      </c>
      <c r="C4116" s="242" t="s">
        <v>239</v>
      </c>
      <c r="D4116" s="244">
        <v>11.59</v>
      </c>
    </row>
    <row r="4117" spans="1:4" x14ac:dyDescent="0.25">
      <c r="A4117" s="243">
        <v>94691</v>
      </c>
      <c r="B4117" s="242" t="s">
        <v>2776</v>
      </c>
      <c r="C4117" s="242" t="s">
        <v>239</v>
      </c>
      <c r="D4117" s="244">
        <v>13.57</v>
      </c>
    </row>
    <row r="4118" spans="1:4" x14ac:dyDescent="0.25">
      <c r="A4118" s="243">
        <v>94692</v>
      </c>
      <c r="B4118" s="242" t="s">
        <v>2777</v>
      </c>
      <c r="C4118" s="242" t="s">
        <v>239</v>
      </c>
      <c r="D4118" s="244">
        <v>20.7</v>
      </c>
    </row>
    <row r="4119" spans="1:4" x14ac:dyDescent="0.25">
      <c r="A4119" s="243">
        <v>94693</v>
      </c>
      <c r="B4119" s="242" t="s">
        <v>2778</v>
      </c>
      <c r="C4119" s="242" t="s">
        <v>239</v>
      </c>
      <c r="D4119" s="244">
        <v>21.7</v>
      </c>
    </row>
    <row r="4120" spans="1:4" x14ac:dyDescent="0.25">
      <c r="A4120" s="243">
        <v>94694</v>
      </c>
      <c r="B4120" s="242" t="s">
        <v>2779</v>
      </c>
      <c r="C4120" s="242" t="s">
        <v>239</v>
      </c>
      <c r="D4120" s="244">
        <v>21.75</v>
      </c>
    </row>
    <row r="4121" spans="1:4" x14ac:dyDescent="0.25">
      <c r="A4121" s="243">
        <v>94695</v>
      </c>
      <c r="B4121" s="242" t="s">
        <v>2780</v>
      </c>
      <c r="C4121" s="242" t="s">
        <v>239</v>
      </c>
      <c r="D4121" s="244">
        <v>29.44</v>
      </c>
    </row>
    <row r="4122" spans="1:4" x14ac:dyDescent="0.25">
      <c r="A4122" s="243">
        <v>94696</v>
      </c>
      <c r="B4122" s="242" t="s">
        <v>2781</v>
      </c>
      <c r="C4122" s="242" t="s">
        <v>239</v>
      </c>
      <c r="D4122" s="244">
        <v>51.65</v>
      </c>
    </row>
    <row r="4123" spans="1:4" x14ac:dyDescent="0.25">
      <c r="A4123" s="243">
        <v>94697</v>
      </c>
      <c r="B4123" s="242" t="s">
        <v>2782</v>
      </c>
      <c r="C4123" s="242" t="s">
        <v>239</v>
      </c>
      <c r="D4123" s="244">
        <v>81.42</v>
      </c>
    </row>
    <row r="4124" spans="1:4" x14ac:dyDescent="0.25">
      <c r="A4124" s="243">
        <v>94698</v>
      </c>
      <c r="B4124" s="242" t="s">
        <v>2783</v>
      </c>
      <c r="C4124" s="242" t="s">
        <v>239</v>
      </c>
      <c r="D4124" s="244">
        <v>70.95</v>
      </c>
    </row>
    <row r="4125" spans="1:4" x14ac:dyDescent="0.25">
      <c r="A4125" s="243">
        <v>94699</v>
      </c>
      <c r="B4125" s="242" t="s">
        <v>2784</v>
      </c>
      <c r="C4125" s="242" t="s">
        <v>239</v>
      </c>
      <c r="D4125" s="244">
        <v>137.11000000000001</v>
      </c>
    </row>
    <row r="4126" spans="1:4" x14ac:dyDescent="0.25">
      <c r="A4126" s="243">
        <v>94700</v>
      </c>
      <c r="B4126" s="242" t="s">
        <v>2785</v>
      </c>
      <c r="C4126" s="242" t="s">
        <v>239</v>
      </c>
      <c r="D4126" s="244">
        <v>115.69</v>
      </c>
    </row>
    <row r="4127" spans="1:4" x14ac:dyDescent="0.25">
      <c r="A4127" s="243">
        <v>94701</v>
      </c>
      <c r="B4127" s="242" t="s">
        <v>2786</v>
      </c>
      <c r="C4127" s="242" t="s">
        <v>239</v>
      </c>
      <c r="D4127" s="244">
        <v>205.05</v>
      </c>
    </row>
    <row r="4128" spans="1:4" x14ac:dyDescent="0.25">
      <c r="A4128" s="243">
        <v>94702</v>
      </c>
      <c r="B4128" s="242" t="s">
        <v>2787</v>
      </c>
      <c r="C4128" s="242" t="s">
        <v>239</v>
      </c>
      <c r="D4128" s="244">
        <v>194.09</v>
      </c>
    </row>
    <row r="4129" spans="1:4" x14ac:dyDescent="0.25">
      <c r="A4129" s="243">
        <v>94703</v>
      </c>
      <c r="B4129" s="242" t="s">
        <v>2788</v>
      </c>
      <c r="C4129" s="242" t="s">
        <v>239</v>
      </c>
      <c r="D4129" s="244">
        <v>17.22</v>
      </c>
    </row>
    <row r="4130" spans="1:4" x14ac:dyDescent="0.25">
      <c r="A4130" s="243">
        <v>94704</v>
      </c>
      <c r="B4130" s="242" t="s">
        <v>2789</v>
      </c>
      <c r="C4130" s="242" t="s">
        <v>239</v>
      </c>
      <c r="D4130" s="244">
        <v>20.51</v>
      </c>
    </row>
    <row r="4131" spans="1:4" x14ac:dyDescent="0.25">
      <c r="A4131" s="243">
        <v>94705</v>
      </c>
      <c r="B4131" s="242" t="s">
        <v>2790</v>
      </c>
      <c r="C4131" s="242" t="s">
        <v>239</v>
      </c>
      <c r="D4131" s="244">
        <v>25.49</v>
      </c>
    </row>
    <row r="4132" spans="1:4" x14ac:dyDescent="0.25">
      <c r="A4132" s="243">
        <v>94706</v>
      </c>
      <c r="B4132" s="242" t="s">
        <v>2791</v>
      </c>
      <c r="C4132" s="242" t="s">
        <v>239</v>
      </c>
      <c r="D4132" s="244">
        <v>37.68</v>
      </c>
    </row>
    <row r="4133" spans="1:4" x14ac:dyDescent="0.25">
      <c r="A4133" s="243">
        <v>94707</v>
      </c>
      <c r="B4133" s="242" t="s">
        <v>2792</v>
      </c>
      <c r="C4133" s="242" t="s">
        <v>239</v>
      </c>
      <c r="D4133" s="244">
        <v>46.92</v>
      </c>
    </row>
    <row r="4134" spans="1:4" x14ac:dyDescent="0.25">
      <c r="A4134" s="243">
        <v>94708</v>
      </c>
      <c r="B4134" s="242" t="s">
        <v>2793</v>
      </c>
      <c r="C4134" s="242" t="s">
        <v>239</v>
      </c>
      <c r="D4134" s="244">
        <v>21.57</v>
      </c>
    </row>
    <row r="4135" spans="1:4" x14ac:dyDescent="0.25">
      <c r="A4135" s="243">
        <v>94709</v>
      </c>
      <c r="B4135" s="242" t="s">
        <v>2794</v>
      </c>
      <c r="C4135" s="242" t="s">
        <v>239</v>
      </c>
      <c r="D4135" s="244">
        <v>28.12</v>
      </c>
    </row>
    <row r="4136" spans="1:4" x14ac:dyDescent="0.25">
      <c r="A4136" s="243">
        <v>94710</v>
      </c>
      <c r="B4136" s="242" t="s">
        <v>2795</v>
      </c>
      <c r="C4136" s="242" t="s">
        <v>239</v>
      </c>
      <c r="D4136" s="244">
        <v>44.4</v>
      </c>
    </row>
    <row r="4137" spans="1:4" x14ac:dyDescent="0.25">
      <c r="A4137" s="243">
        <v>94711</v>
      </c>
      <c r="B4137" s="242" t="s">
        <v>2796</v>
      </c>
      <c r="C4137" s="242" t="s">
        <v>239</v>
      </c>
      <c r="D4137" s="244">
        <v>53.64</v>
      </c>
    </row>
    <row r="4138" spans="1:4" x14ac:dyDescent="0.25">
      <c r="A4138" s="243">
        <v>94712</v>
      </c>
      <c r="B4138" s="242" t="s">
        <v>2797</v>
      </c>
      <c r="C4138" s="242" t="s">
        <v>239</v>
      </c>
      <c r="D4138" s="244">
        <v>72.319999999999993</v>
      </c>
    </row>
    <row r="4139" spans="1:4" x14ac:dyDescent="0.25">
      <c r="A4139" s="243">
        <v>94713</v>
      </c>
      <c r="B4139" s="242" t="s">
        <v>2798</v>
      </c>
      <c r="C4139" s="242" t="s">
        <v>239</v>
      </c>
      <c r="D4139" s="244">
        <v>190.84</v>
      </c>
    </row>
    <row r="4140" spans="1:4" x14ac:dyDescent="0.25">
      <c r="A4140" s="243">
        <v>94714</v>
      </c>
      <c r="B4140" s="242" t="s">
        <v>2799</v>
      </c>
      <c r="C4140" s="242" t="s">
        <v>239</v>
      </c>
      <c r="D4140" s="244">
        <v>259.19</v>
      </c>
    </row>
    <row r="4141" spans="1:4" x14ac:dyDescent="0.25">
      <c r="A4141" s="243">
        <v>94715</v>
      </c>
      <c r="B4141" s="242" t="s">
        <v>2800</v>
      </c>
      <c r="C4141" s="242" t="s">
        <v>239</v>
      </c>
      <c r="D4141" s="244">
        <v>358.3</v>
      </c>
    </row>
    <row r="4142" spans="1:4" x14ac:dyDescent="0.25">
      <c r="A4142" s="243">
        <v>94724</v>
      </c>
      <c r="B4142" s="242" t="s">
        <v>2801</v>
      </c>
      <c r="C4142" s="242" t="s">
        <v>239</v>
      </c>
      <c r="D4142" s="244">
        <v>33.880000000000003</v>
      </c>
    </row>
    <row r="4143" spans="1:4" x14ac:dyDescent="0.25">
      <c r="A4143" s="243">
        <v>94725</v>
      </c>
      <c r="B4143" s="242" t="s">
        <v>2802</v>
      </c>
      <c r="C4143" s="242" t="s">
        <v>239</v>
      </c>
      <c r="D4143" s="244">
        <v>6.49</v>
      </c>
    </row>
    <row r="4144" spans="1:4" x14ac:dyDescent="0.25">
      <c r="A4144" s="243">
        <v>94726</v>
      </c>
      <c r="B4144" s="242" t="s">
        <v>2803</v>
      </c>
      <c r="C4144" s="242" t="s">
        <v>239</v>
      </c>
      <c r="D4144" s="244">
        <v>53.47</v>
      </c>
    </row>
    <row r="4145" spans="1:4" x14ac:dyDescent="0.25">
      <c r="A4145" s="243">
        <v>94727</v>
      </c>
      <c r="B4145" s="242" t="s">
        <v>2804</v>
      </c>
      <c r="C4145" s="242" t="s">
        <v>239</v>
      </c>
      <c r="D4145" s="244">
        <v>10.119999999999999</v>
      </c>
    </row>
    <row r="4146" spans="1:4" x14ac:dyDescent="0.25">
      <c r="A4146" s="243">
        <v>94728</v>
      </c>
      <c r="B4146" s="242" t="s">
        <v>2805</v>
      </c>
      <c r="C4146" s="242" t="s">
        <v>239</v>
      </c>
      <c r="D4146" s="244">
        <v>207.5</v>
      </c>
    </row>
    <row r="4147" spans="1:4" x14ac:dyDescent="0.25">
      <c r="A4147" s="243">
        <v>94729</v>
      </c>
      <c r="B4147" s="242" t="s">
        <v>2806</v>
      </c>
      <c r="C4147" s="242" t="s">
        <v>239</v>
      </c>
      <c r="D4147" s="244">
        <v>18.78</v>
      </c>
    </row>
    <row r="4148" spans="1:4" x14ac:dyDescent="0.25">
      <c r="A4148" s="243">
        <v>94730</v>
      </c>
      <c r="B4148" s="242" t="s">
        <v>2807</v>
      </c>
      <c r="C4148" s="242" t="s">
        <v>239</v>
      </c>
      <c r="D4148" s="244">
        <v>252.68</v>
      </c>
    </row>
    <row r="4149" spans="1:4" x14ac:dyDescent="0.25">
      <c r="A4149" s="243">
        <v>94731</v>
      </c>
      <c r="B4149" s="242" t="s">
        <v>2808</v>
      </c>
      <c r="C4149" s="242" t="s">
        <v>239</v>
      </c>
      <c r="D4149" s="244">
        <v>24.28</v>
      </c>
    </row>
    <row r="4150" spans="1:4" x14ac:dyDescent="0.25">
      <c r="A4150" s="243">
        <v>94733</v>
      </c>
      <c r="B4150" s="242" t="s">
        <v>2809</v>
      </c>
      <c r="C4150" s="242" t="s">
        <v>239</v>
      </c>
      <c r="D4150" s="244">
        <v>47.72</v>
      </c>
    </row>
    <row r="4151" spans="1:4" x14ac:dyDescent="0.25">
      <c r="A4151" s="243">
        <v>94737</v>
      </c>
      <c r="B4151" s="242" t="s">
        <v>2810</v>
      </c>
      <c r="C4151" s="242" t="s">
        <v>239</v>
      </c>
      <c r="D4151" s="244">
        <v>210.15</v>
      </c>
    </row>
    <row r="4152" spans="1:4" x14ac:dyDescent="0.25">
      <c r="A4152" s="243">
        <v>94740</v>
      </c>
      <c r="B4152" s="242" t="s">
        <v>2811</v>
      </c>
      <c r="C4152" s="242" t="s">
        <v>239</v>
      </c>
      <c r="D4152" s="244">
        <v>10.43</v>
      </c>
    </row>
    <row r="4153" spans="1:4" x14ac:dyDescent="0.25">
      <c r="A4153" s="243">
        <v>94741</v>
      </c>
      <c r="B4153" s="242" t="s">
        <v>2812</v>
      </c>
      <c r="C4153" s="242" t="s">
        <v>239</v>
      </c>
      <c r="D4153" s="244">
        <v>13.74</v>
      </c>
    </row>
    <row r="4154" spans="1:4" x14ac:dyDescent="0.25">
      <c r="A4154" s="243">
        <v>94742</v>
      </c>
      <c r="B4154" s="242" t="s">
        <v>2813</v>
      </c>
      <c r="C4154" s="242" t="s">
        <v>239</v>
      </c>
      <c r="D4154" s="244">
        <v>17.440000000000001</v>
      </c>
    </row>
    <row r="4155" spans="1:4" x14ac:dyDescent="0.25">
      <c r="A4155" s="243">
        <v>94743</v>
      </c>
      <c r="B4155" s="242" t="s">
        <v>2814</v>
      </c>
      <c r="C4155" s="242" t="s">
        <v>239</v>
      </c>
      <c r="D4155" s="244">
        <v>19.53</v>
      </c>
    </row>
    <row r="4156" spans="1:4" x14ac:dyDescent="0.25">
      <c r="A4156" s="243">
        <v>94744</v>
      </c>
      <c r="B4156" s="242" t="s">
        <v>2815</v>
      </c>
      <c r="C4156" s="242" t="s">
        <v>239</v>
      </c>
      <c r="D4156" s="244">
        <v>28.73</v>
      </c>
    </row>
    <row r="4157" spans="1:4" x14ac:dyDescent="0.25">
      <c r="A4157" s="243">
        <v>94746</v>
      </c>
      <c r="B4157" s="242" t="s">
        <v>2816</v>
      </c>
      <c r="C4157" s="242" t="s">
        <v>239</v>
      </c>
      <c r="D4157" s="244">
        <v>42.68</v>
      </c>
    </row>
    <row r="4158" spans="1:4" x14ac:dyDescent="0.25">
      <c r="A4158" s="243">
        <v>94748</v>
      </c>
      <c r="B4158" s="242" t="s">
        <v>2817</v>
      </c>
      <c r="C4158" s="242" t="s">
        <v>239</v>
      </c>
      <c r="D4158" s="244">
        <v>89.31</v>
      </c>
    </row>
    <row r="4159" spans="1:4" x14ac:dyDescent="0.25">
      <c r="A4159" s="243">
        <v>94750</v>
      </c>
      <c r="B4159" s="242" t="s">
        <v>2818</v>
      </c>
      <c r="C4159" s="242" t="s">
        <v>239</v>
      </c>
      <c r="D4159" s="244">
        <v>221.23</v>
      </c>
    </row>
    <row r="4160" spans="1:4" x14ac:dyDescent="0.25">
      <c r="A4160" s="243">
        <v>94752</v>
      </c>
      <c r="B4160" s="242" t="s">
        <v>2819</v>
      </c>
      <c r="C4160" s="242" t="s">
        <v>239</v>
      </c>
      <c r="D4160" s="244">
        <v>264.24</v>
      </c>
    </row>
    <row r="4161" spans="1:4" x14ac:dyDescent="0.25">
      <c r="A4161" s="243">
        <v>94756</v>
      </c>
      <c r="B4161" s="242" t="s">
        <v>2820</v>
      </c>
      <c r="C4161" s="242" t="s">
        <v>239</v>
      </c>
      <c r="D4161" s="244">
        <v>13</v>
      </c>
    </row>
    <row r="4162" spans="1:4" x14ac:dyDescent="0.25">
      <c r="A4162" s="243">
        <v>94757</v>
      </c>
      <c r="B4162" s="242" t="s">
        <v>2821</v>
      </c>
      <c r="C4162" s="242" t="s">
        <v>239</v>
      </c>
      <c r="D4162" s="244">
        <v>19.25</v>
      </c>
    </row>
    <row r="4163" spans="1:4" x14ac:dyDescent="0.25">
      <c r="A4163" s="243">
        <v>94758</v>
      </c>
      <c r="B4163" s="242" t="s">
        <v>2822</v>
      </c>
      <c r="C4163" s="242" t="s">
        <v>239</v>
      </c>
      <c r="D4163" s="244">
        <v>54.29</v>
      </c>
    </row>
    <row r="4164" spans="1:4" x14ac:dyDescent="0.25">
      <c r="A4164" s="243">
        <v>94759</v>
      </c>
      <c r="B4164" s="242" t="s">
        <v>2823</v>
      </c>
      <c r="C4164" s="242" t="s">
        <v>239</v>
      </c>
      <c r="D4164" s="244">
        <v>68.2</v>
      </c>
    </row>
    <row r="4165" spans="1:4" x14ac:dyDescent="0.25">
      <c r="A4165" s="243">
        <v>94760</v>
      </c>
      <c r="B4165" s="242" t="s">
        <v>2824</v>
      </c>
      <c r="C4165" s="242" t="s">
        <v>239</v>
      </c>
      <c r="D4165" s="244">
        <v>111.52</v>
      </c>
    </row>
    <row r="4166" spans="1:4" x14ac:dyDescent="0.25">
      <c r="A4166" s="243">
        <v>94761</v>
      </c>
      <c r="B4166" s="242" t="s">
        <v>2825</v>
      </c>
      <c r="C4166" s="242" t="s">
        <v>239</v>
      </c>
      <c r="D4166" s="244">
        <v>250.95</v>
      </c>
    </row>
    <row r="4167" spans="1:4" x14ac:dyDescent="0.25">
      <c r="A4167" s="243">
        <v>94762</v>
      </c>
      <c r="B4167" s="242" t="s">
        <v>2826</v>
      </c>
      <c r="C4167" s="242" t="s">
        <v>239</v>
      </c>
      <c r="D4167" s="244">
        <v>314.3</v>
      </c>
    </row>
    <row r="4168" spans="1:4" x14ac:dyDescent="0.25">
      <c r="A4168" s="243">
        <v>94783</v>
      </c>
      <c r="B4168" s="242" t="s">
        <v>2827</v>
      </c>
      <c r="C4168" s="242" t="s">
        <v>239</v>
      </c>
      <c r="D4168" s="244">
        <v>15.79</v>
      </c>
    </row>
    <row r="4169" spans="1:4" x14ac:dyDescent="0.25">
      <c r="A4169" s="243">
        <v>94785</v>
      </c>
      <c r="B4169" s="242" t="s">
        <v>2828</v>
      </c>
      <c r="C4169" s="242" t="s">
        <v>239</v>
      </c>
      <c r="D4169" s="244">
        <v>28.59</v>
      </c>
    </row>
    <row r="4170" spans="1:4" x14ac:dyDescent="0.25">
      <c r="A4170" s="243">
        <v>94786</v>
      </c>
      <c r="B4170" s="242" t="s">
        <v>2829</v>
      </c>
      <c r="C4170" s="242" t="s">
        <v>239</v>
      </c>
      <c r="D4170" s="244">
        <v>37.880000000000003</v>
      </c>
    </row>
    <row r="4171" spans="1:4" x14ac:dyDescent="0.25">
      <c r="A4171" s="243">
        <v>94787</v>
      </c>
      <c r="B4171" s="242" t="s">
        <v>2830</v>
      </c>
      <c r="C4171" s="242" t="s">
        <v>239</v>
      </c>
      <c r="D4171" s="244">
        <v>51.18</v>
      </c>
    </row>
    <row r="4172" spans="1:4" x14ac:dyDescent="0.25">
      <c r="A4172" s="243">
        <v>94788</v>
      </c>
      <c r="B4172" s="242" t="s">
        <v>2831</v>
      </c>
      <c r="C4172" s="242" t="s">
        <v>239</v>
      </c>
      <c r="D4172" s="244">
        <v>74.540000000000006</v>
      </c>
    </row>
    <row r="4173" spans="1:4" x14ac:dyDescent="0.25">
      <c r="A4173" s="243">
        <v>94789</v>
      </c>
      <c r="B4173" s="242" t="s">
        <v>2832</v>
      </c>
      <c r="C4173" s="242" t="s">
        <v>239</v>
      </c>
      <c r="D4173" s="244">
        <v>236.65</v>
      </c>
    </row>
    <row r="4174" spans="1:4" x14ac:dyDescent="0.25">
      <c r="A4174" s="243">
        <v>94790</v>
      </c>
      <c r="B4174" s="242" t="s">
        <v>2833</v>
      </c>
      <c r="C4174" s="242" t="s">
        <v>239</v>
      </c>
      <c r="D4174" s="244">
        <v>273.94</v>
      </c>
    </row>
    <row r="4175" spans="1:4" x14ac:dyDescent="0.25">
      <c r="A4175" s="243">
        <v>94791</v>
      </c>
      <c r="B4175" s="242" t="s">
        <v>2834</v>
      </c>
      <c r="C4175" s="242" t="s">
        <v>239</v>
      </c>
      <c r="D4175" s="244">
        <v>384.26</v>
      </c>
    </row>
    <row r="4176" spans="1:4" x14ac:dyDescent="0.25">
      <c r="A4176" s="243">
        <v>94863</v>
      </c>
      <c r="B4176" s="242" t="s">
        <v>2835</v>
      </c>
      <c r="C4176" s="242" t="s">
        <v>239</v>
      </c>
      <c r="D4176" s="244">
        <v>182.41</v>
      </c>
    </row>
    <row r="4177" spans="1:4" x14ac:dyDescent="0.25">
      <c r="A4177" s="243">
        <v>95141</v>
      </c>
      <c r="B4177" s="242" t="s">
        <v>2836</v>
      </c>
      <c r="C4177" s="242" t="s">
        <v>239</v>
      </c>
      <c r="D4177" s="244">
        <v>26.57</v>
      </c>
    </row>
    <row r="4178" spans="1:4" x14ac:dyDescent="0.25">
      <c r="A4178" s="243">
        <v>95237</v>
      </c>
      <c r="B4178" s="242" t="s">
        <v>2837</v>
      </c>
      <c r="C4178" s="242" t="s">
        <v>239</v>
      </c>
      <c r="D4178" s="244">
        <v>21.92</v>
      </c>
    </row>
    <row r="4179" spans="1:4" x14ac:dyDescent="0.25">
      <c r="A4179" s="243">
        <v>95693</v>
      </c>
      <c r="B4179" s="242" t="s">
        <v>2838</v>
      </c>
      <c r="C4179" s="242" t="s">
        <v>239</v>
      </c>
      <c r="D4179" s="244">
        <v>53.64</v>
      </c>
    </row>
    <row r="4180" spans="1:4" x14ac:dyDescent="0.25">
      <c r="A4180" s="243">
        <v>95694</v>
      </c>
      <c r="B4180" s="242" t="s">
        <v>2839</v>
      </c>
      <c r="C4180" s="242" t="s">
        <v>239</v>
      </c>
      <c r="D4180" s="244">
        <v>63.25</v>
      </c>
    </row>
    <row r="4181" spans="1:4" x14ac:dyDescent="0.25">
      <c r="A4181" s="243">
        <v>95695</v>
      </c>
      <c r="B4181" s="242" t="s">
        <v>2840</v>
      </c>
      <c r="C4181" s="242" t="s">
        <v>239</v>
      </c>
      <c r="D4181" s="244">
        <v>62</v>
      </c>
    </row>
    <row r="4182" spans="1:4" x14ac:dyDescent="0.25">
      <c r="A4182" s="243">
        <v>95696</v>
      </c>
      <c r="B4182" s="242" t="s">
        <v>11816</v>
      </c>
      <c r="C4182" s="242" t="s">
        <v>239</v>
      </c>
      <c r="D4182" s="244">
        <v>41.79</v>
      </c>
    </row>
    <row r="4183" spans="1:4" x14ac:dyDescent="0.25">
      <c r="A4183" s="243">
        <v>96637</v>
      </c>
      <c r="B4183" s="242" t="s">
        <v>2841</v>
      </c>
      <c r="C4183" s="242" t="s">
        <v>239</v>
      </c>
      <c r="D4183" s="244">
        <v>10.57</v>
      </c>
    </row>
    <row r="4184" spans="1:4" x14ac:dyDescent="0.25">
      <c r="A4184" s="243">
        <v>96638</v>
      </c>
      <c r="B4184" s="242" t="s">
        <v>2842</v>
      </c>
      <c r="C4184" s="242" t="s">
        <v>239</v>
      </c>
      <c r="D4184" s="244">
        <v>9.9700000000000006</v>
      </c>
    </row>
    <row r="4185" spans="1:4" x14ac:dyDescent="0.25">
      <c r="A4185" s="243">
        <v>96639</v>
      </c>
      <c r="B4185" s="242" t="s">
        <v>2843</v>
      </c>
      <c r="C4185" s="242" t="s">
        <v>239</v>
      </c>
      <c r="D4185" s="244">
        <v>7.54</v>
      </c>
    </row>
    <row r="4186" spans="1:4" x14ac:dyDescent="0.25">
      <c r="A4186" s="243">
        <v>96640</v>
      </c>
      <c r="B4186" s="242" t="s">
        <v>2844</v>
      </c>
      <c r="C4186" s="242" t="s">
        <v>239</v>
      </c>
      <c r="D4186" s="244">
        <v>24.11</v>
      </c>
    </row>
    <row r="4187" spans="1:4" x14ac:dyDescent="0.25">
      <c r="A4187" s="243">
        <v>96641</v>
      </c>
      <c r="B4187" s="242" t="s">
        <v>2845</v>
      </c>
      <c r="C4187" s="242" t="s">
        <v>239</v>
      </c>
      <c r="D4187" s="244">
        <v>18.190000000000001</v>
      </c>
    </row>
    <row r="4188" spans="1:4" x14ac:dyDescent="0.25">
      <c r="A4188" s="243">
        <v>96642</v>
      </c>
      <c r="B4188" s="242" t="s">
        <v>2846</v>
      </c>
      <c r="C4188" s="242" t="s">
        <v>239</v>
      </c>
      <c r="D4188" s="244">
        <v>13.93</v>
      </c>
    </row>
    <row r="4189" spans="1:4" x14ac:dyDescent="0.25">
      <c r="A4189" s="243">
        <v>96643</v>
      </c>
      <c r="B4189" s="242" t="s">
        <v>2847</v>
      </c>
      <c r="C4189" s="242" t="s">
        <v>239</v>
      </c>
      <c r="D4189" s="244">
        <v>48.64</v>
      </c>
    </row>
    <row r="4190" spans="1:4" x14ac:dyDescent="0.25">
      <c r="A4190" s="243">
        <v>96650</v>
      </c>
      <c r="B4190" s="242" t="s">
        <v>2848</v>
      </c>
      <c r="C4190" s="242" t="s">
        <v>239</v>
      </c>
      <c r="D4190" s="244">
        <v>8.1999999999999993</v>
      </c>
    </row>
    <row r="4191" spans="1:4" x14ac:dyDescent="0.25">
      <c r="A4191" s="243">
        <v>96651</v>
      </c>
      <c r="B4191" s="242" t="s">
        <v>2849</v>
      </c>
      <c r="C4191" s="242" t="s">
        <v>239</v>
      </c>
      <c r="D4191" s="244">
        <v>7.6</v>
      </c>
    </row>
    <row r="4192" spans="1:4" x14ac:dyDescent="0.25">
      <c r="A4192" s="243">
        <v>96652</v>
      </c>
      <c r="B4192" s="242" t="s">
        <v>2850</v>
      </c>
      <c r="C4192" s="242" t="s">
        <v>239</v>
      </c>
      <c r="D4192" s="244">
        <v>15.15</v>
      </c>
    </row>
    <row r="4193" spans="1:4" x14ac:dyDescent="0.25">
      <c r="A4193" s="243">
        <v>96653</v>
      </c>
      <c r="B4193" s="242" t="s">
        <v>2851</v>
      </c>
      <c r="C4193" s="242" t="s">
        <v>239</v>
      </c>
      <c r="D4193" s="244">
        <v>15.09</v>
      </c>
    </row>
    <row r="4194" spans="1:4" x14ac:dyDescent="0.25">
      <c r="A4194" s="243">
        <v>96654</v>
      </c>
      <c r="B4194" s="242" t="s">
        <v>2852</v>
      </c>
      <c r="C4194" s="242" t="s">
        <v>239</v>
      </c>
      <c r="D4194" s="244">
        <v>25.57</v>
      </c>
    </row>
    <row r="4195" spans="1:4" x14ac:dyDescent="0.25">
      <c r="A4195" s="243">
        <v>96655</v>
      </c>
      <c r="B4195" s="242" t="s">
        <v>2853</v>
      </c>
      <c r="C4195" s="242" t="s">
        <v>239</v>
      </c>
      <c r="D4195" s="244">
        <v>24.92</v>
      </c>
    </row>
    <row r="4196" spans="1:4" x14ac:dyDescent="0.25">
      <c r="A4196" s="243">
        <v>96656</v>
      </c>
      <c r="B4196" s="242" t="s">
        <v>2854</v>
      </c>
      <c r="C4196" s="242" t="s">
        <v>239</v>
      </c>
      <c r="D4196" s="244">
        <v>5.98</v>
      </c>
    </row>
    <row r="4197" spans="1:4" x14ac:dyDescent="0.25">
      <c r="A4197" s="243">
        <v>96657</v>
      </c>
      <c r="B4197" s="242" t="s">
        <v>2855</v>
      </c>
      <c r="C4197" s="242" t="s">
        <v>239</v>
      </c>
      <c r="D4197" s="244">
        <v>22.55</v>
      </c>
    </row>
    <row r="4198" spans="1:4" x14ac:dyDescent="0.25">
      <c r="A4198" s="243">
        <v>96658</v>
      </c>
      <c r="B4198" s="242" t="s">
        <v>2856</v>
      </c>
      <c r="C4198" s="242" t="s">
        <v>239</v>
      </c>
      <c r="D4198" s="244">
        <v>16.63</v>
      </c>
    </row>
    <row r="4199" spans="1:4" x14ac:dyDescent="0.25">
      <c r="A4199" s="243">
        <v>96659</v>
      </c>
      <c r="B4199" s="242" t="s">
        <v>2857</v>
      </c>
      <c r="C4199" s="242" t="s">
        <v>239</v>
      </c>
      <c r="D4199" s="244">
        <v>10.3</v>
      </c>
    </row>
    <row r="4200" spans="1:4" x14ac:dyDescent="0.25">
      <c r="A4200" s="243">
        <v>96660</v>
      </c>
      <c r="B4200" s="242" t="s">
        <v>2858</v>
      </c>
      <c r="C4200" s="242" t="s">
        <v>239</v>
      </c>
      <c r="D4200" s="244">
        <v>37.94</v>
      </c>
    </row>
    <row r="4201" spans="1:4" x14ac:dyDescent="0.25">
      <c r="A4201" s="243">
        <v>96661</v>
      </c>
      <c r="B4201" s="242" t="s">
        <v>2859</v>
      </c>
      <c r="C4201" s="242" t="s">
        <v>239</v>
      </c>
      <c r="D4201" s="244">
        <v>28.84</v>
      </c>
    </row>
    <row r="4202" spans="1:4" x14ac:dyDescent="0.25">
      <c r="A4202" s="243">
        <v>96662</v>
      </c>
      <c r="B4202" s="242" t="s">
        <v>2860</v>
      </c>
      <c r="C4202" s="242" t="s">
        <v>239</v>
      </c>
      <c r="D4202" s="244">
        <v>10.61</v>
      </c>
    </row>
    <row r="4203" spans="1:4" x14ac:dyDescent="0.25">
      <c r="A4203" s="243">
        <v>96663</v>
      </c>
      <c r="B4203" s="242" t="s">
        <v>2861</v>
      </c>
      <c r="C4203" s="242" t="s">
        <v>239</v>
      </c>
      <c r="D4203" s="244">
        <v>19.670000000000002</v>
      </c>
    </row>
    <row r="4204" spans="1:4" x14ac:dyDescent="0.25">
      <c r="A4204" s="243">
        <v>96664</v>
      </c>
      <c r="B4204" s="242" t="s">
        <v>2862</v>
      </c>
      <c r="C4204" s="242" t="s">
        <v>239</v>
      </c>
      <c r="D4204" s="244">
        <v>21.62</v>
      </c>
    </row>
    <row r="4205" spans="1:4" x14ac:dyDescent="0.25">
      <c r="A4205" s="243">
        <v>96665</v>
      </c>
      <c r="B4205" s="242" t="s">
        <v>2863</v>
      </c>
      <c r="C4205" s="242" t="s">
        <v>239</v>
      </c>
      <c r="D4205" s="244">
        <v>10.76</v>
      </c>
    </row>
    <row r="4206" spans="1:4" x14ac:dyDescent="0.25">
      <c r="A4206" s="243">
        <v>96666</v>
      </c>
      <c r="B4206" s="242" t="s">
        <v>2864</v>
      </c>
      <c r="C4206" s="242" t="s">
        <v>239</v>
      </c>
      <c r="D4206" s="244">
        <v>20.34</v>
      </c>
    </row>
    <row r="4207" spans="1:4" x14ac:dyDescent="0.25">
      <c r="A4207" s="243">
        <v>96667</v>
      </c>
      <c r="B4207" s="242" t="s">
        <v>2865</v>
      </c>
      <c r="C4207" s="242" t="s">
        <v>239</v>
      </c>
      <c r="D4207" s="244">
        <v>36.78</v>
      </c>
    </row>
    <row r="4208" spans="1:4" x14ac:dyDescent="0.25">
      <c r="A4208" s="243">
        <v>96684</v>
      </c>
      <c r="B4208" s="242" t="s">
        <v>2866</v>
      </c>
      <c r="C4208" s="242" t="s">
        <v>239</v>
      </c>
      <c r="D4208" s="244">
        <v>4.66</v>
      </c>
    </row>
    <row r="4209" spans="1:4" x14ac:dyDescent="0.25">
      <c r="A4209" s="243">
        <v>96685</v>
      </c>
      <c r="B4209" s="242" t="s">
        <v>2867</v>
      </c>
      <c r="C4209" s="242" t="s">
        <v>239</v>
      </c>
      <c r="D4209" s="244">
        <v>4.0599999999999996</v>
      </c>
    </row>
    <row r="4210" spans="1:4" x14ac:dyDescent="0.25">
      <c r="A4210" s="243">
        <v>96686</v>
      </c>
      <c r="B4210" s="242" t="s">
        <v>2868</v>
      </c>
      <c r="C4210" s="242" t="s">
        <v>239</v>
      </c>
      <c r="D4210" s="244">
        <v>7.02</v>
      </c>
    </row>
    <row r="4211" spans="1:4" x14ac:dyDescent="0.25">
      <c r="A4211" s="243">
        <v>96687</v>
      </c>
      <c r="B4211" s="242" t="s">
        <v>2869</v>
      </c>
      <c r="C4211" s="242" t="s">
        <v>239</v>
      </c>
      <c r="D4211" s="244">
        <v>6.96</v>
      </c>
    </row>
    <row r="4212" spans="1:4" x14ac:dyDescent="0.25">
      <c r="A4212" s="243">
        <v>96688</v>
      </c>
      <c r="B4212" s="242" t="s">
        <v>2870</v>
      </c>
      <c r="C4212" s="242" t="s">
        <v>239</v>
      </c>
      <c r="D4212" s="244">
        <v>12.44</v>
      </c>
    </row>
    <row r="4213" spans="1:4" x14ac:dyDescent="0.25">
      <c r="A4213" s="243">
        <v>96689</v>
      </c>
      <c r="B4213" s="242" t="s">
        <v>2871</v>
      </c>
      <c r="C4213" s="242" t="s">
        <v>239</v>
      </c>
      <c r="D4213" s="244">
        <v>11.79</v>
      </c>
    </row>
    <row r="4214" spans="1:4" x14ac:dyDescent="0.25">
      <c r="A4214" s="243">
        <v>96690</v>
      </c>
      <c r="B4214" s="242" t="s">
        <v>2872</v>
      </c>
      <c r="C4214" s="242" t="s">
        <v>239</v>
      </c>
      <c r="D4214" s="244">
        <v>23.92</v>
      </c>
    </row>
    <row r="4215" spans="1:4" x14ac:dyDescent="0.25">
      <c r="A4215" s="243">
        <v>96691</v>
      </c>
      <c r="B4215" s="242" t="s">
        <v>2873</v>
      </c>
      <c r="C4215" s="242" t="s">
        <v>239</v>
      </c>
      <c r="D4215" s="244">
        <v>24.8</v>
      </c>
    </row>
    <row r="4216" spans="1:4" x14ac:dyDescent="0.25">
      <c r="A4216" s="243">
        <v>96692</v>
      </c>
      <c r="B4216" s="242" t="s">
        <v>2874</v>
      </c>
      <c r="C4216" s="242" t="s">
        <v>239</v>
      </c>
      <c r="D4216" s="244">
        <v>36.07</v>
      </c>
    </row>
    <row r="4217" spans="1:4" x14ac:dyDescent="0.25">
      <c r="A4217" s="243">
        <v>96693</v>
      </c>
      <c r="B4217" s="242" t="s">
        <v>2875</v>
      </c>
      <c r="C4217" s="242" t="s">
        <v>239</v>
      </c>
      <c r="D4217" s="244">
        <v>33.9</v>
      </c>
    </row>
    <row r="4218" spans="1:4" x14ac:dyDescent="0.25">
      <c r="A4218" s="243">
        <v>96694</v>
      </c>
      <c r="B4218" s="242" t="s">
        <v>2876</v>
      </c>
      <c r="C4218" s="242" t="s">
        <v>239</v>
      </c>
      <c r="D4218" s="244">
        <v>83.28</v>
      </c>
    </row>
    <row r="4219" spans="1:4" x14ac:dyDescent="0.25">
      <c r="A4219" s="243">
        <v>96695</v>
      </c>
      <c r="B4219" s="242" t="s">
        <v>2877</v>
      </c>
      <c r="C4219" s="242" t="s">
        <v>239</v>
      </c>
      <c r="D4219" s="244">
        <v>80.72</v>
      </c>
    </row>
    <row r="4220" spans="1:4" x14ac:dyDescent="0.25">
      <c r="A4220" s="243">
        <v>96696</v>
      </c>
      <c r="B4220" s="242" t="s">
        <v>2878</v>
      </c>
      <c r="C4220" s="242" t="s">
        <v>239</v>
      </c>
      <c r="D4220" s="244">
        <v>125.96</v>
      </c>
    </row>
    <row r="4221" spans="1:4" x14ac:dyDescent="0.25">
      <c r="A4221" s="243">
        <v>96697</v>
      </c>
      <c r="B4221" s="242" t="s">
        <v>2879</v>
      </c>
      <c r="C4221" s="242" t="s">
        <v>239</v>
      </c>
      <c r="D4221" s="244">
        <v>188.62</v>
      </c>
    </row>
    <row r="4222" spans="1:4" x14ac:dyDescent="0.25">
      <c r="A4222" s="243">
        <v>96698</v>
      </c>
      <c r="B4222" s="242" t="s">
        <v>2880</v>
      </c>
      <c r="C4222" s="242" t="s">
        <v>239</v>
      </c>
      <c r="D4222" s="244">
        <v>3.61</v>
      </c>
    </row>
    <row r="4223" spans="1:4" x14ac:dyDescent="0.25">
      <c r="A4223" s="243">
        <v>96699</v>
      </c>
      <c r="B4223" s="242" t="s">
        <v>2881</v>
      </c>
      <c r="C4223" s="242" t="s">
        <v>239</v>
      </c>
      <c r="D4223" s="244">
        <v>20.18</v>
      </c>
    </row>
    <row r="4224" spans="1:4" x14ac:dyDescent="0.25">
      <c r="A4224" s="243">
        <v>96700</v>
      </c>
      <c r="B4224" s="242" t="s">
        <v>2882</v>
      </c>
      <c r="C4224" s="242" t="s">
        <v>239</v>
      </c>
      <c r="D4224" s="244">
        <v>14.26</v>
      </c>
    </row>
    <row r="4225" spans="1:4" x14ac:dyDescent="0.25">
      <c r="A4225" s="243">
        <v>96701</v>
      </c>
      <c r="B4225" s="242" t="s">
        <v>2883</v>
      </c>
      <c r="C4225" s="242" t="s">
        <v>239</v>
      </c>
      <c r="D4225" s="244">
        <v>4.88</v>
      </c>
    </row>
    <row r="4226" spans="1:4" x14ac:dyDescent="0.25">
      <c r="A4226" s="243">
        <v>96702</v>
      </c>
      <c r="B4226" s="242" t="s">
        <v>2884</v>
      </c>
      <c r="C4226" s="242" t="s">
        <v>239</v>
      </c>
      <c r="D4226" s="244">
        <v>5.19</v>
      </c>
    </row>
    <row r="4227" spans="1:4" x14ac:dyDescent="0.25">
      <c r="A4227" s="243">
        <v>96703</v>
      </c>
      <c r="B4227" s="242" t="s">
        <v>2885</v>
      </c>
      <c r="C4227" s="242" t="s">
        <v>239</v>
      </c>
      <c r="D4227" s="244">
        <v>10.89</v>
      </c>
    </row>
    <row r="4228" spans="1:4" x14ac:dyDescent="0.25">
      <c r="A4228" s="243">
        <v>96704</v>
      </c>
      <c r="B4228" s="242" t="s">
        <v>2886</v>
      </c>
      <c r="C4228" s="242" t="s">
        <v>239</v>
      </c>
      <c r="D4228" s="244">
        <v>12.84</v>
      </c>
    </row>
    <row r="4229" spans="1:4" x14ac:dyDescent="0.25">
      <c r="A4229" s="243">
        <v>96705</v>
      </c>
      <c r="B4229" s="242" t="s">
        <v>2887</v>
      </c>
      <c r="C4229" s="242" t="s">
        <v>239</v>
      </c>
      <c r="D4229" s="244">
        <v>16.43</v>
      </c>
    </row>
    <row r="4230" spans="1:4" x14ac:dyDescent="0.25">
      <c r="A4230" s="243">
        <v>96706</v>
      </c>
      <c r="B4230" s="242" t="s">
        <v>2888</v>
      </c>
      <c r="C4230" s="242" t="s">
        <v>239</v>
      </c>
      <c r="D4230" s="244">
        <v>24.6</v>
      </c>
    </row>
    <row r="4231" spans="1:4" x14ac:dyDescent="0.25">
      <c r="A4231" s="243">
        <v>96707</v>
      </c>
      <c r="B4231" s="242" t="s">
        <v>2889</v>
      </c>
      <c r="C4231" s="242" t="s">
        <v>239</v>
      </c>
      <c r="D4231" s="244">
        <v>53.36</v>
      </c>
    </row>
    <row r="4232" spans="1:4" x14ac:dyDescent="0.25">
      <c r="A4232" s="243">
        <v>96708</v>
      </c>
      <c r="B4232" s="242" t="s">
        <v>2890</v>
      </c>
      <c r="C4232" s="242" t="s">
        <v>239</v>
      </c>
      <c r="D4232" s="244">
        <v>84.87</v>
      </c>
    </row>
    <row r="4233" spans="1:4" x14ac:dyDescent="0.25">
      <c r="A4233" s="243">
        <v>96709</v>
      </c>
      <c r="B4233" s="242" t="s">
        <v>2891</v>
      </c>
      <c r="C4233" s="242" t="s">
        <v>239</v>
      </c>
      <c r="D4233" s="244">
        <v>134.69999999999999</v>
      </c>
    </row>
    <row r="4234" spans="1:4" x14ac:dyDescent="0.25">
      <c r="A4234" s="243">
        <v>96710</v>
      </c>
      <c r="B4234" s="242" t="s">
        <v>2892</v>
      </c>
      <c r="C4234" s="242" t="s">
        <v>239</v>
      </c>
      <c r="D4234" s="244">
        <v>6.05</v>
      </c>
    </row>
    <row r="4235" spans="1:4" x14ac:dyDescent="0.25">
      <c r="A4235" s="243">
        <v>96711</v>
      </c>
      <c r="B4235" s="242" t="s">
        <v>2893</v>
      </c>
      <c r="C4235" s="242" t="s">
        <v>239</v>
      </c>
      <c r="D4235" s="244">
        <v>9.5299999999999994</v>
      </c>
    </row>
    <row r="4236" spans="1:4" x14ac:dyDescent="0.25">
      <c r="A4236" s="243">
        <v>96712</v>
      </c>
      <c r="B4236" s="242" t="s">
        <v>2894</v>
      </c>
      <c r="C4236" s="242" t="s">
        <v>239</v>
      </c>
      <c r="D4236" s="244">
        <v>19.22</v>
      </c>
    </row>
    <row r="4237" spans="1:4" x14ac:dyDescent="0.25">
      <c r="A4237" s="243">
        <v>96713</v>
      </c>
      <c r="B4237" s="242" t="s">
        <v>2895</v>
      </c>
      <c r="C4237" s="242" t="s">
        <v>239</v>
      </c>
      <c r="D4237" s="244">
        <v>26.38</v>
      </c>
    </row>
    <row r="4238" spans="1:4" x14ac:dyDescent="0.25">
      <c r="A4238" s="243">
        <v>96714</v>
      </c>
      <c r="B4238" s="242" t="s">
        <v>2896</v>
      </c>
      <c r="C4238" s="242" t="s">
        <v>239</v>
      </c>
      <c r="D4238" s="244">
        <v>45.16</v>
      </c>
    </row>
    <row r="4239" spans="1:4" x14ac:dyDescent="0.25">
      <c r="A4239" s="243">
        <v>96715</v>
      </c>
      <c r="B4239" s="242" t="s">
        <v>2897</v>
      </c>
      <c r="C4239" s="242" t="s">
        <v>239</v>
      </c>
      <c r="D4239" s="244">
        <v>87.91</v>
      </c>
    </row>
    <row r="4240" spans="1:4" x14ac:dyDescent="0.25">
      <c r="A4240" s="243">
        <v>96716</v>
      </c>
      <c r="B4240" s="242" t="s">
        <v>2898</v>
      </c>
      <c r="C4240" s="242" t="s">
        <v>239</v>
      </c>
      <c r="D4240" s="244">
        <v>132.75</v>
      </c>
    </row>
    <row r="4241" spans="1:4" x14ac:dyDescent="0.25">
      <c r="A4241" s="243">
        <v>96717</v>
      </c>
      <c r="B4241" s="242" t="s">
        <v>2899</v>
      </c>
      <c r="C4241" s="242" t="s">
        <v>239</v>
      </c>
      <c r="D4241" s="244">
        <v>210.22</v>
      </c>
    </row>
    <row r="4242" spans="1:4" x14ac:dyDescent="0.25">
      <c r="A4242" s="243">
        <v>96736</v>
      </c>
      <c r="B4242" s="242" t="s">
        <v>2900</v>
      </c>
      <c r="C4242" s="242" t="s">
        <v>239</v>
      </c>
      <c r="D4242" s="244">
        <v>4.41</v>
      </c>
    </row>
    <row r="4243" spans="1:4" x14ac:dyDescent="0.25">
      <c r="A4243" s="243">
        <v>96737</v>
      </c>
      <c r="B4243" s="242" t="s">
        <v>2901</v>
      </c>
      <c r="C4243" s="242" t="s">
        <v>239</v>
      </c>
      <c r="D4243" s="244">
        <v>5.32</v>
      </c>
    </row>
    <row r="4244" spans="1:4" x14ac:dyDescent="0.25">
      <c r="A4244" s="243">
        <v>96738</v>
      </c>
      <c r="B4244" s="242" t="s">
        <v>2902</v>
      </c>
      <c r="C4244" s="242" t="s">
        <v>239</v>
      </c>
      <c r="D4244" s="244">
        <v>21.89</v>
      </c>
    </row>
    <row r="4245" spans="1:4" x14ac:dyDescent="0.25">
      <c r="A4245" s="243">
        <v>96739</v>
      </c>
      <c r="B4245" s="242" t="s">
        <v>2903</v>
      </c>
      <c r="C4245" s="242" t="s">
        <v>239</v>
      </c>
      <c r="D4245" s="244">
        <v>6.91</v>
      </c>
    </row>
    <row r="4246" spans="1:4" x14ac:dyDescent="0.25">
      <c r="A4246" s="243">
        <v>96740</v>
      </c>
      <c r="B4246" s="242" t="s">
        <v>2904</v>
      </c>
      <c r="C4246" s="242" t="s">
        <v>239</v>
      </c>
      <c r="D4246" s="244">
        <v>34.549999999999997</v>
      </c>
    </row>
    <row r="4247" spans="1:4" x14ac:dyDescent="0.25">
      <c r="A4247" s="243">
        <v>96741</v>
      </c>
      <c r="B4247" s="242" t="s">
        <v>2905</v>
      </c>
      <c r="C4247" s="242" t="s">
        <v>239</v>
      </c>
      <c r="D4247" s="244">
        <v>12.3</v>
      </c>
    </row>
    <row r="4248" spans="1:4" x14ac:dyDescent="0.25">
      <c r="A4248" s="243">
        <v>96742</v>
      </c>
      <c r="B4248" s="242" t="s">
        <v>2906</v>
      </c>
      <c r="C4248" s="242" t="s">
        <v>239</v>
      </c>
      <c r="D4248" s="244">
        <v>18.64</v>
      </c>
    </row>
    <row r="4249" spans="1:4" x14ac:dyDescent="0.25">
      <c r="A4249" s="243">
        <v>96743</v>
      </c>
      <c r="B4249" s="242" t="s">
        <v>2907</v>
      </c>
      <c r="C4249" s="242" t="s">
        <v>239</v>
      </c>
      <c r="D4249" s="244">
        <v>25.19</v>
      </c>
    </row>
    <row r="4250" spans="1:4" x14ac:dyDescent="0.25">
      <c r="A4250" s="243">
        <v>96744</v>
      </c>
      <c r="B4250" s="242" t="s">
        <v>2908</v>
      </c>
      <c r="C4250" s="242" t="s">
        <v>239</v>
      </c>
      <c r="D4250" s="244">
        <v>55.54</v>
      </c>
    </row>
    <row r="4251" spans="1:4" x14ac:dyDescent="0.25">
      <c r="A4251" s="243">
        <v>96745</v>
      </c>
      <c r="B4251" s="242" t="s">
        <v>2909</v>
      </c>
      <c r="C4251" s="242" t="s">
        <v>239</v>
      </c>
      <c r="D4251" s="244">
        <v>84.34</v>
      </c>
    </row>
    <row r="4252" spans="1:4" x14ac:dyDescent="0.25">
      <c r="A4252" s="243">
        <v>96746</v>
      </c>
      <c r="B4252" s="242" t="s">
        <v>2910</v>
      </c>
      <c r="C4252" s="242" t="s">
        <v>239</v>
      </c>
      <c r="D4252" s="244">
        <v>134.66999999999999</v>
      </c>
    </row>
    <row r="4253" spans="1:4" x14ac:dyDescent="0.25">
      <c r="A4253" s="243">
        <v>96747</v>
      </c>
      <c r="B4253" s="242" t="s">
        <v>2911</v>
      </c>
      <c r="C4253" s="242" t="s">
        <v>239</v>
      </c>
      <c r="D4253" s="244">
        <v>6.09</v>
      </c>
    </row>
    <row r="4254" spans="1:4" x14ac:dyDescent="0.25">
      <c r="A4254" s="243">
        <v>96748</v>
      </c>
      <c r="B4254" s="242" t="s">
        <v>2912</v>
      </c>
      <c r="C4254" s="242" t="s">
        <v>239</v>
      </c>
      <c r="D4254" s="244">
        <v>7.23</v>
      </c>
    </row>
    <row r="4255" spans="1:4" x14ac:dyDescent="0.25">
      <c r="A4255" s="243">
        <v>96749</v>
      </c>
      <c r="B4255" s="242" t="s">
        <v>2913</v>
      </c>
      <c r="C4255" s="242" t="s">
        <v>239</v>
      </c>
      <c r="D4255" s="244">
        <v>10.07</v>
      </c>
    </row>
    <row r="4256" spans="1:4" x14ac:dyDescent="0.25">
      <c r="A4256" s="243">
        <v>96750</v>
      </c>
      <c r="B4256" s="242" t="s">
        <v>2914</v>
      </c>
      <c r="C4256" s="242" t="s">
        <v>239</v>
      </c>
      <c r="D4256" s="244">
        <v>14.52</v>
      </c>
    </row>
    <row r="4257" spans="1:4" x14ac:dyDescent="0.25">
      <c r="A4257" s="243">
        <v>96751</v>
      </c>
      <c r="B4257" s="242" t="s">
        <v>2915</v>
      </c>
      <c r="C4257" s="242" t="s">
        <v>239</v>
      </c>
      <c r="D4257" s="244">
        <v>27.22</v>
      </c>
    </row>
    <row r="4258" spans="1:4" x14ac:dyDescent="0.25">
      <c r="A4258" s="243">
        <v>96752</v>
      </c>
      <c r="B4258" s="242" t="s">
        <v>2916</v>
      </c>
      <c r="C4258" s="242" t="s">
        <v>239</v>
      </c>
      <c r="D4258" s="244">
        <v>36.950000000000003</v>
      </c>
    </row>
    <row r="4259" spans="1:4" x14ac:dyDescent="0.25">
      <c r="A4259" s="243">
        <v>96753</v>
      </c>
      <c r="B4259" s="242" t="s">
        <v>2917</v>
      </c>
      <c r="C4259" s="242" t="s">
        <v>239</v>
      </c>
      <c r="D4259" s="244">
        <v>86.55</v>
      </c>
    </row>
    <row r="4260" spans="1:4" x14ac:dyDescent="0.25">
      <c r="A4260" s="243">
        <v>96754</v>
      </c>
      <c r="B4260" s="242" t="s">
        <v>2918</v>
      </c>
      <c r="C4260" s="242" t="s">
        <v>239</v>
      </c>
      <c r="D4260" s="244">
        <v>125.15</v>
      </c>
    </row>
    <row r="4261" spans="1:4" x14ac:dyDescent="0.25">
      <c r="A4261" s="243">
        <v>96755</v>
      </c>
      <c r="B4261" s="242" t="s">
        <v>2919</v>
      </c>
      <c r="C4261" s="242" t="s">
        <v>239</v>
      </c>
      <c r="D4261" s="244">
        <v>188.59</v>
      </c>
    </row>
    <row r="4262" spans="1:4" x14ac:dyDescent="0.25">
      <c r="A4262" s="243">
        <v>96756</v>
      </c>
      <c r="B4262" s="242" t="s">
        <v>2920</v>
      </c>
      <c r="C4262" s="242" t="s">
        <v>239</v>
      </c>
      <c r="D4262" s="244">
        <v>12.43</v>
      </c>
    </row>
    <row r="4263" spans="1:4" x14ac:dyDescent="0.25">
      <c r="A4263" s="243">
        <v>96757</v>
      </c>
      <c r="B4263" s="242" t="s">
        <v>2921</v>
      </c>
      <c r="C4263" s="242" t="s">
        <v>239</v>
      </c>
      <c r="D4263" s="244">
        <v>11.83</v>
      </c>
    </row>
    <row r="4264" spans="1:4" x14ac:dyDescent="0.25">
      <c r="A4264" s="243">
        <v>96758</v>
      </c>
      <c r="B4264" s="242" t="s">
        <v>2922</v>
      </c>
      <c r="C4264" s="242" t="s">
        <v>239</v>
      </c>
      <c r="D4264" s="244">
        <v>13.58</v>
      </c>
    </row>
    <row r="4265" spans="1:4" x14ac:dyDescent="0.25">
      <c r="A4265" s="243">
        <v>96759</v>
      </c>
      <c r="B4265" s="242" t="s">
        <v>2923</v>
      </c>
      <c r="C4265" s="242" t="s">
        <v>239</v>
      </c>
      <c r="D4265" s="244">
        <v>22.02</v>
      </c>
    </row>
    <row r="4266" spans="1:4" x14ac:dyDescent="0.25">
      <c r="A4266" s="243">
        <v>96760</v>
      </c>
      <c r="B4266" s="242" t="s">
        <v>2924</v>
      </c>
      <c r="C4266" s="242" t="s">
        <v>239</v>
      </c>
      <c r="D4266" s="244">
        <v>30.77</v>
      </c>
    </row>
    <row r="4267" spans="1:4" x14ac:dyDescent="0.25">
      <c r="A4267" s="243">
        <v>96761</v>
      </c>
      <c r="B4267" s="242" t="s">
        <v>2925</v>
      </c>
      <c r="C4267" s="242" t="s">
        <v>239</v>
      </c>
      <c r="D4267" s="244">
        <v>46.34</v>
      </c>
    </row>
    <row r="4268" spans="1:4" x14ac:dyDescent="0.25">
      <c r="A4268" s="243">
        <v>96762</v>
      </c>
      <c r="B4268" s="242" t="s">
        <v>2926</v>
      </c>
      <c r="C4268" s="242" t="s">
        <v>239</v>
      </c>
      <c r="D4268" s="244">
        <v>92.23</v>
      </c>
    </row>
    <row r="4269" spans="1:4" x14ac:dyDescent="0.25">
      <c r="A4269" s="243">
        <v>96763</v>
      </c>
      <c r="B4269" s="242" t="s">
        <v>2927</v>
      </c>
      <c r="C4269" s="242" t="s">
        <v>239</v>
      </c>
      <c r="D4269" s="244">
        <v>131.66</v>
      </c>
    </row>
    <row r="4270" spans="1:4" x14ac:dyDescent="0.25">
      <c r="A4270" s="243">
        <v>96764</v>
      </c>
      <c r="B4270" s="242" t="s">
        <v>2928</v>
      </c>
      <c r="C4270" s="242" t="s">
        <v>239</v>
      </c>
      <c r="D4270" s="244">
        <v>210.16</v>
      </c>
    </row>
    <row r="4271" spans="1:4" x14ac:dyDescent="0.25">
      <c r="A4271" s="243">
        <v>96802</v>
      </c>
      <c r="B4271" s="242" t="s">
        <v>2929</v>
      </c>
      <c r="C4271" s="242" t="s">
        <v>239</v>
      </c>
      <c r="D4271" s="244">
        <v>303.19</v>
      </c>
    </row>
    <row r="4272" spans="1:4" x14ac:dyDescent="0.25">
      <c r="A4272" s="243">
        <v>96803</v>
      </c>
      <c r="B4272" s="242" t="s">
        <v>2930</v>
      </c>
      <c r="C4272" s="242" t="s">
        <v>239</v>
      </c>
      <c r="D4272" s="244">
        <v>153.91</v>
      </c>
    </row>
    <row r="4273" spans="1:4" x14ac:dyDescent="0.25">
      <c r="A4273" s="243">
        <v>96804</v>
      </c>
      <c r="B4273" s="242" t="s">
        <v>2931</v>
      </c>
      <c r="C4273" s="242" t="s">
        <v>239</v>
      </c>
      <c r="D4273" s="244">
        <v>270.57</v>
      </c>
    </row>
    <row r="4274" spans="1:4" x14ac:dyDescent="0.25">
      <c r="A4274" s="243">
        <v>96805</v>
      </c>
      <c r="B4274" s="242" t="s">
        <v>2932</v>
      </c>
      <c r="C4274" s="242" t="s">
        <v>239</v>
      </c>
      <c r="D4274" s="244">
        <v>309.63</v>
      </c>
    </row>
    <row r="4275" spans="1:4" x14ac:dyDescent="0.25">
      <c r="A4275" s="243">
        <v>96806</v>
      </c>
      <c r="B4275" s="242" t="s">
        <v>2933</v>
      </c>
      <c r="C4275" s="242" t="s">
        <v>239</v>
      </c>
      <c r="D4275" s="244">
        <v>146.44</v>
      </c>
    </row>
    <row r="4276" spans="1:4" x14ac:dyDescent="0.25">
      <c r="A4276" s="243">
        <v>96807</v>
      </c>
      <c r="B4276" s="242" t="s">
        <v>2934</v>
      </c>
      <c r="C4276" s="242" t="s">
        <v>239</v>
      </c>
      <c r="D4276" s="244">
        <v>241.12</v>
      </c>
    </row>
    <row r="4277" spans="1:4" x14ac:dyDescent="0.25">
      <c r="A4277" s="243">
        <v>96808</v>
      </c>
      <c r="B4277" s="242" t="s">
        <v>2935</v>
      </c>
      <c r="C4277" s="242" t="s">
        <v>239</v>
      </c>
      <c r="D4277" s="244">
        <v>12.34</v>
      </c>
    </row>
    <row r="4278" spans="1:4" x14ac:dyDescent="0.25">
      <c r="A4278" s="243">
        <v>96809</v>
      </c>
      <c r="B4278" s="242" t="s">
        <v>2936</v>
      </c>
      <c r="C4278" s="242" t="s">
        <v>239</v>
      </c>
      <c r="D4278" s="244">
        <v>14.43</v>
      </c>
    </row>
    <row r="4279" spans="1:4" x14ac:dyDescent="0.25">
      <c r="A4279" s="243">
        <v>96810</v>
      </c>
      <c r="B4279" s="242" t="s">
        <v>2937</v>
      </c>
      <c r="C4279" s="242" t="s">
        <v>239</v>
      </c>
      <c r="D4279" s="244">
        <v>15.84</v>
      </c>
    </row>
    <row r="4280" spans="1:4" x14ac:dyDescent="0.25">
      <c r="A4280" s="243">
        <v>96811</v>
      </c>
      <c r="B4280" s="242" t="s">
        <v>2938</v>
      </c>
      <c r="C4280" s="242" t="s">
        <v>239</v>
      </c>
      <c r="D4280" s="244">
        <v>16.82</v>
      </c>
    </row>
    <row r="4281" spans="1:4" x14ac:dyDescent="0.25">
      <c r="A4281" s="243">
        <v>96812</v>
      </c>
      <c r="B4281" s="242" t="s">
        <v>2939</v>
      </c>
      <c r="C4281" s="242" t="s">
        <v>239</v>
      </c>
      <c r="D4281" s="244">
        <v>16.07</v>
      </c>
    </row>
    <row r="4282" spans="1:4" x14ac:dyDescent="0.25">
      <c r="A4282" s="243">
        <v>96813</v>
      </c>
      <c r="B4282" s="242" t="s">
        <v>2940</v>
      </c>
      <c r="C4282" s="242" t="s">
        <v>239</v>
      </c>
      <c r="D4282" s="244">
        <v>18.87</v>
      </c>
    </row>
    <row r="4283" spans="1:4" x14ac:dyDescent="0.25">
      <c r="A4283" s="243">
        <v>96814</v>
      </c>
      <c r="B4283" s="242" t="s">
        <v>2941</v>
      </c>
      <c r="C4283" s="242" t="s">
        <v>239</v>
      </c>
      <c r="D4283" s="244">
        <v>15.6</v>
      </c>
    </row>
    <row r="4284" spans="1:4" x14ac:dyDescent="0.25">
      <c r="A4284" s="243">
        <v>96815</v>
      </c>
      <c r="B4284" s="242" t="s">
        <v>2942</v>
      </c>
      <c r="C4284" s="242" t="s">
        <v>239</v>
      </c>
      <c r="D4284" s="244">
        <v>27.43</v>
      </c>
    </row>
    <row r="4285" spans="1:4" x14ac:dyDescent="0.25">
      <c r="A4285" s="243">
        <v>96816</v>
      </c>
      <c r="B4285" s="242" t="s">
        <v>2943</v>
      </c>
      <c r="C4285" s="242" t="s">
        <v>239</v>
      </c>
      <c r="D4285" s="244">
        <v>22.09</v>
      </c>
    </row>
    <row r="4286" spans="1:4" x14ac:dyDescent="0.25">
      <c r="A4286" s="243">
        <v>96817</v>
      </c>
      <c r="B4286" s="242" t="s">
        <v>2944</v>
      </c>
      <c r="C4286" s="242" t="s">
        <v>239</v>
      </c>
      <c r="D4286" s="244">
        <v>25.49</v>
      </c>
    </row>
    <row r="4287" spans="1:4" x14ac:dyDescent="0.25">
      <c r="A4287" s="243">
        <v>96818</v>
      </c>
      <c r="B4287" s="242" t="s">
        <v>2945</v>
      </c>
      <c r="C4287" s="242" t="s">
        <v>239</v>
      </c>
      <c r="D4287" s="244">
        <v>23.55</v>
      </c>
    </row>
    <row r="4288" spans="1:4" x14ac:dyDescent="0.25">
      <c r="A4288" s="243">
        <v>96819</v>
      </c>
      <c r="B4288" s="242" t="s">
        <v>2946</v>
      </c>
      <c r="C4288" s="242" t="s">
        <v>239</v>
      </c>
      <c r="D4288" s="244">
        <v>23.55</v>
      </c>
    </row>
    <row r="4289" spans="1:4" x14ac:dyDescent="0.25">
      <c r="A4289" s="243">
        <v>96820</v>
      </c>
      <c r="B4289" s="242" t="s">
        <v>2947</v>
      </c>
      <c r="C4289" s="242" t="s">
        <v>239</v>
      </c>
      <c r="D4289" s="244">
        <v>44.46</v>
      </c>
    </row>
    <row r="4290" spans="1:4" x14ac:dyDescent="0.25">
      <c r="A4290" s="243">
        <v>96821</v>
      </c>
      <c r="B4290" s="242" t="s">
        <v>2948</v>
      </c>
      <c r="C4290" s="242" t="s">
        <v>239</v>
      </c>
      <c r="D4290" s="244">
        <v>37.380000000000003</v>
      </c>
    </row>
    <row r="4291" spans="1:4" x14ac:dyDescent="0.25">
      <c r="A4291" s="243">
        <v>96822</v>
      </c>
      <c r="B4291" s="242" t="s">
        <v>2949</v>
      </c>
      <c r="C4291" s="242" t="s">
        <v>239</v>
      </c>
      <c r="D4291" s="244">
        <v>37.92</v>
      </c>
    </row>
    <row r="4292" spans="1:4" x14ac:dyDescent="0.25">
      <c r="A4292" s="243">
        <v>96823</v>
      </c>
      <c r="B4292" s="242" t="s">
        <v>2950</v>
      </c>
      <c r="C4292" s="242" t="s">
        <v>239</v>
      </c>
      <c r="D4292" s="244">
        <v>15.55</v>
      </c>
    </row>
    <row r="4293" spans="1:4" x14ac:dyDescent="0.25">
      <c r="A4293" s="243">
        <v>96824</v>
      </c>
      <c r="B4293" s="242" t="s">
        <v>2951</v>
      </c>
      <c r="C4293" s="242" t="s">
        <v>239</v>
      </c>
      <c r="D4293" s="244">
        <v>17.739999999999998</v>
      </c>
    </row>
    <row r="4294" spans="1:4" x14ac:dyDescent="0.25">
      <c r="A4294" s="243">
        <v>96825</v>
      </c>
      <c r="B4294" s="242" t="s">
        <v>2952</v>
      </c>
      <c r="C4294" s="242" t="s">
        <v>239</v>
      </c>
      <c r="D4294" s="244">
        <v>24.54</v>
      </c>
    </row>
    <row r="4295" spans="1:4" x14ac:dyDescent="0.25">
      <c r="A4295" s="243">
        <v>96826</v>
      </c>
      <c r="B4295" s="242" t="s">
        <v>2953</v>
      </c>
      <c r="C4295" s="242" t="s">
        <v>239</v>
      </c>
      <c r="D4295" s="244">
        <v>21.85</v>
      </c>
    </row>
    <row r="4296" spans="1:4" x14ac:dyDescent="0.25">
      <c r="A4296" s="243">
        <v>96827</v>
      </c>
      <c r="B4296" s="242" t="s">
        <v>2954</v>
      </c>
      <c r="C4296" s="242" t="s">
        <v>239</v>
      </c>
      <c r="D4296" s="244">
        <v>22.73</v>
      </c>
    </row>
    <row r="4297" spans="1:4" x14ac:dyDescent="0.25">
      <c r="A4297" s="243">
        <v>96828</v>
      </c>
      <c r="B4297" s="242" t="s">
        <v>2955</v>
      </c>
      <c r="C4297" s="242" t="s">
        <v>239</v>
      </c>
      <c r="D4297" s="244">
        <v>28.98</v>
      </c>
    </row>
    <row r="4298" spans="1:4" x14ac:dyDescent="0.25">
      <c r="A4298" s="243">
        <v>96829</v>
      </c>
      <c r="B4298" s="242" t="s">
        <v>2956</v>
      </c>
      <c r="C4298" s="242" t="s">
        <v>239</v>
      </c>
      <c r="D4298" s="244">
        <v>21.81</v>
      </c>
    </row>
    <row r="4299" spans="1:4" x14ac:dyDescent="0.25">
      <c r="A4299" s="243">
        <v>96830</v>
      </c>
      <c r="B4299" s="242" t="s">
        <v>2957</v>
      </c>
      <c r="C4299" s="242" t="s">
        <v>239</v>
      </c>
      <c r="D4299" s="244">
        <v>32.15</v>
      </c>
    </row>
    <row r="4300" spans="1:4" x14ac:dyDescent="0.25">
      <c r="A4300" s="243">
        <v>96831</v>
      </c>
      <c r="B4300" s="242" t="s">
        <v>2958</v>
      </c>
      <c r="C4300" s="242" t="s">
        <v>239</v>
      </c>
      <c r="D4300" s="244">
        <v>25.83</v>
      </c>
    </row>
    <row r="4301" spans="1:4" x14ac:dyDescent="0.25">
      <c r="A4301" s="243">
        <v>96832</v>
      </c>
      <c r="B4301" s="242" t="s">
        <v>2959</v>
      </c>
      <c r="C4301" s="242" t="s">
        <v>239</v>
      </c>
      <c r="D4301" s="244">
        <v>30.18</v>
      </c>
    </row>
    <row r="4302" spans="1:4" x14ac:dyDescent="0.25">
      <c r="A4302" s="243">
        <v>96833</v>
      </c>
      <c r="B4302" s="242" t="s">
        <v>2960</v>
      </c>
      <c r="C4302" s="242" t="s">
        <v>239</v>
      </c>
      <c r="D4302" s="244">
        <v>28.13</v>
      </c>
    </row>
    <row r="4303" spans="1:4" x14ac:dyDescent="0.25">
      <c r="A4303" s="243">
        <v>96834</v>
      </c>
      <c r="B4303" s="242" t="s">
        <v>2961</v>
      </c>
      <c r="C4303" s="242" t="s">
        <v>239</v>
      </c>
      <c r="D4303" s="244">
        <v>47.32</v>
      </c>
    </row>
    <row r="4304" spans="1:4" x14ac:dyDescent="0.25">
      <c r="A4304" s="243">
        <v>96835</v>
      </c>
      <c r="B4304" s="242" t="s">
        <v>2962</v>
      </c>
      <c r="C4304" s="242" t="s">
        <v>239</v>
      </c>
      <c r="D4304" s="244">
        <v>40.58</v>
      </c>
    </row>
    <row r="4305" spans="1:4" x14ac:dyDescent="0.25">
      <c r="A4305" s="243">
        <v>96836</v>
      </c>
      <c r="B4305" s="242" t="s">
        <v>2963</v>
      </c>
      <c r="C4305" s="242" t="s">
        <v>239</v>
      </c>
      <c r="D4305" s="244">
        <v>43.38</v>
      </c>
    </row>
    <row r="4306" spans="1:4" x14ac:dyDescent="0.25">
      <c r="A4306" s="243">
        <v>96837</v>
      </c>
      <c r="B4306" s="242" t="s">
        <v>2964</v>
      </c>
      <c r="C4306" s="242" t="s">
        <v>239</v>
      </c>
      <c r="D4306" s="244">
        <v>22.06</v>
      </c>
    </row>
    <row r="4307" spans="1:4" x14ac:dyDescent="0.25">
      <c r="A4307" s="243">
        <v>96838</v>
      </c>
      <c r="B4307" s="242" t="s">
        <v>2965</v>
      </c>
      <c r="C4307" s="242" t="s">
        <v>239</v>
      </c>
      <c r="D4307" s="244">
        <v>20.04</v>
      </c>
    </row>
    <row r="4308" spans="1:4" x14ac:dyDescent="0.25">
      <c r="A4308" s="243">
        <v>96839</v>
      </c>
      <c r="B4308" s="242" t="s">
        <v>2966</v>
      </c>
      <c r="C4308" s="242" t="s">
        <v>239</v>
      </c>
      <c r="D4308" s="244">
        <v>19.68</v>
      </c>
    </row>
    <row r="4309" spans="1:4" x14ac:dyDescent="0.25">
      <c r="A4309" s="243">
        <v>96840</v>
      </c>
      <c r="B4309" s="242" t="s">
        <v>2967</v>
      </c>
      <c r="C4309" s="242" t="s">
        <v>239</v>
      </c>
      <c r="D4309" s="244">
        <v>25.71</v>
      </c>
    </row>
    <row r="4310" spans="1:4" x14ac:dyDescent="0.25">
      <c r="A4310" s="243">
        <v>96841</v>
      </c>
      <c r="B4310" s="242" t="s">
        <v>2968</v>
      </c>
      <c r="C4310" s="242" t="s">
        <v>239</v>
      </c>
      <c r="D4310" s="244">
        <v>22.08</v>
      </c>
    </row>
    <row r="4311" spans="1:4" x14ac:dyDescent="0.25">
      <c r="A4311" s="243">
        <v>96842</v>
      </c>
      <c r="B4311" s="242" t="s">
        <v>2969</v>
      </c>
      <c r="C4311" s="242" t="s">
        <v>239</v>
      </c>
      <c r="D4311" s="244">
        <v>29.03</v>
      </c>
    </row>
    <row r="4312" spans="1:4" x14ac:dyDescent="0.25">
      <c r="A4312" s="243">
        <v>96843</v>
      </c>
      <c r="B4312" s="242" t="s">
        <v>2970</v>
      </c>
      <c r="C4312" s="242" t="s">
        <v>239</v>
      </c>
      <c r="D4312" s="244">
        <v>27.79</v>
      </c>
    </row>
    <row r="4313" spans="1:4" x14ac:dyDescent="0.25">
      <c r="A4313" s="243">
        <v>96844</v>
      </c>
      <c r="B4313" s="242" t="s">
        <v>2971</v>
      </c>
      <c r="C4313" s="242" t="s">
        <v>239</v>
      </c>
      <c r="D4313" s="244">
        <v>39.11</v>
      </c>
    </row>
    <row r="4314" spans="1:4" x14ac:dyDescent="0.25">
      <c r="A4314" s="243">
        <v>96845</v>
      </c>
      <c r="B4314" s="242" t="s">
        <v>2972</v>
      </c>
      <c r="C4314" s="242" t="s">
        <v>239</v>
      </c>
      <c r="D4314" s="244">
        <v>41.46</v>
      </c>
    </row>
    <row r="4315" spans="1:4" x14ac:dyDescent="0.25">
      <c r="A4315" s="243">
        <v>96846</v>
      </c>
      <c r="B4315" s="242" t="s">
        <v>2973</v>
      </c>
      <c r="C4315" s="242" t="s">
        <v>239</v>
      </c>
      <c r="D4315" s="244">
        <v>31.79</v>
      </c>
    </row>
    <row r="4316" spans="1:4" x14ac:dyDescent="0.25">
      <c r="A4316" s="243">
        <v>96847</v>
      </c>
      <c r="B4316" s="242" t="s">
        <v>2974</v>
      </c>
      <c r="C4316" s="242" t="s">
        <v>239</v>
      </c>
      <c r="D4316" s="244">
        <v>35.33</v>
      </c>
    </row>
    <row r="4317" spans="1:4" x14ac:dyDescent="0.25">
      <c r="A4317" s="243">
        <v>96848</v>
      </c>
      <c r="B4317" s="242" t="s">
        <v>2975</v>
      </c>
      <c r="C4317" s="242" t="s">
        <v>239</v>
      </c>
      <c r="D4317" s="244">
        <v>54.06</v>
      </c>
    </row>
    <row r="4318" spans="1:4" x14ac:dyDescent="0.25">
      <c r="A4318" s="243">
        <v>96849</v>
      </c>
      <c r="B4318" s="242" t="s">
        <v>2976</v>
      </c>
      <c r="C4318" s="242" t="s">
        <v>239</v>
      </c>
      <c r="D4318" s="244">
        <v>19.239999999999998</v>
      </c>
    </row>
    <row r="4319" spans="1:4" x14ac:dyDescent="0.25">
      <c r="A4319" s="243">
        <v>96850</v>
      </c>
      <c r="B4319" s="242" t="s">
        <v>2977</v>
      </c>
      <c r="C4319" s="242" t="s">
        <v>239</v>
      </c>
      <c r="D4319" s="244">
        <v>22.86</v>
      </c>
    </row>
    <row r="4320" spans="1:4" x14ac:dyDescent="0.25">
      <c r="A4320" s="243">
        <v>96851</v>
      </c>
      <c r="B4320" s="242" t="s">
        <v>2978</v>
      </c>
      <c r="C4320" s="242" t="s">
        <v>239</v>
      </c>
      <c r="D4320" s="244">
        <v>30.97</v>
      </c>
    </row>
    <row r="4321" spans="1:4" x14ac:dyDescent="0.25">
      <c r="A4321" s="243">
        <v>96852</v>
      </c>
      <c r="B4321" s="242" t="s">
        <v>2979</v>
      </c>
      <c r="C4321" s="242" t="s">
        <v>239</v>
      </c>
      <c r="D4321" s="244">
        <v>25.92</v>
      </c>
    </row>
    <row r="4322" spans="1:4" x14ac:dyDescent="0.25">
      <c r="A4322" s="243">
        <v>96853</v>
      </c>
      <c r="B4322" s="242" t="s">
        <v>2980</v>
      </c>
      <c r="C4322" s="242" t="s">
        <v>239</v>
      </c>
      <c r="D4322" s="244">
        <v>29.46</v>
      </c>
    </row>
    <row r="4323" spans="1:4" x14ac:dyDescent="0.25">
      <c r="A4323" s="243">
        <v>96854</v>
      </c>
      <c r="B4323" s="242" t="s">
        <v>2981</v>
      </c>
      <c r="C4323" s="242" t="s">
        <v>239</v>
      </c>
      <c r="D4323" s="244">
        <v>35.729999999999997</v>
      </c>
    </row>
    <row r="4324" spans="1:4" x14ac:dyDescent="0.25">
      <c r="A4324" s="243">
        <v>96855</v>
      </c>
      <c r="B4324" s="242" t="s">
        <v>2982</v>
      </c>
      <c r="C4324" s="242" t="s">
        <v>239</v>
      </c>
      <c r="D4324" s="244">
        <v>32.31</v>
      </c>
    </row>
    <row r="4325" spans="1:4" x14ac:dyDescent="0.25">
      <c r="A4325" s="243">
        <v>96856</v>
      </c>
      <c r="B4325" s="242" t="s">
        <v>2983</v>
      </c>
      <c r="C4325" s="242" t="s">
        <v>239</v>
      </c>
      <c r="D4325" s="244">
        <v>32.82</v>
      </c>
    </row>
    <row r="4326" spans="1:4" x14ac:dyDescent="0.25">
      <c r="A4326" s="243">
        <v>96857</v>
      </c>
      <c r="B4326" s="242" t="s">
        <v>2984</v>
      </c>
      <c r="C4326" s="242" t="s">
        <v>239</v>
      </c>
      <c r="D4326" s="244">
        <v>54.03</v>
      </c>
    </row>
    <row r="4327" spans="1:4" x14ac:dyDescent="0.25">
      <c r="A4327" s="243">
        <v>96858</v>
      </c>
      <c r="B4327" s="242" t="s">
        <v>2985</v>
      </c>
      <c r="C4327" s="242" t="s">
        <v>239</v>
      </c>
      <c r="D4327" s="244">
        <v>53.96</v>
      </c>
    </row>
    <row r="4328" spans="1:4" x14ac:dyDescent="0.25">
      <c r="A4328" s="243">
        <v>96859</v>
      </c>
      <c r="B4328" s="242" t="s">
        <v>2986</v>
      </c>
      <c r="C4328" s="242" t="s">
        <v>239</v>
      </c>
      <c r="D4328" s="244">
        <v>67.739999999999995</v>
      </c>
    </row>
    <row r="4329" spans="1:4" x14ac:dyDescent="0.25">
      <c r="A4329" s="243">
        <v>96860</v>
      </c>
      <c r="B4329" s="242" t="s">
        <v>2987</v>
      </c>
      <c r="C4329" s="242" t="s">
        <v>239</v>
      </c>
      <c r="D4329" s="244">
        <v>25.12</v>
      </c>
    </row>
    <row r="4330" spans="1:4" x14ac:dyDescent="0.25">
      <c r="A4330" s="243">
        <v>96861</v>
      </c>
      <c r="B4330" s="242" t="s">
        <v>2988</v>
      </c>
      <c r="C4330" s="242" t="s">
        <v>239</v>
      </c>
      <c r="D4330" s="244">
        <v>27.41</v>
      </c>
    </row>
    <row r="4331" spans="1:4" x14ac:dyDescent="0.25">
      <c r="A4331" s="243">
        <v>96862</v>
      </c>
      <c r="B4331" s="242" t="s">
        <v>2989</v>
      </c>
      <c r="C4331" s="242" t="s">
        <v>239</v>
      </c>
      <c r="D4331" s="244">
        <v>30.35</v>
      </c>
    </row>
    <row r="4332" spans="1:4" x14ac:dyDescent="0.25">
      <c r="A4332" s="243">
        <v>96863</v>
      </c>
      <c r="B4332" s="242" t="s">
        <v>2990</v>
      </c>
      <c r="C4332" s="242" t="s">
        <v>239</v>
      </c>
      <c r="D4332" s="244">
        <v>29.97</v>
      </c>
    </row>
    <row r="4333" spans="1:4" x14ac:dyDescent="0.25">
      <c r="A4333" s="243">
        <v>96864</v>
      </c>
      <c r="B4333" s="242" t="s">
        <v>2991</v>
      </c>
      <c r="C4333" s="242" t="s">
        <v>239</v>
      </c>
      <c r="D4333" s="244">
        <v>49.14</v>
      </c>
    </row>
    <row r="4334" spans="1:4" x14ac:dyDescent="0.25">
      <c r="A4334" s="243">
        <v>96865</v>
      </c>
      <c r="B4334" s="242" t="s">
        <v>2992</v>
      </c>
      <c r="C4334" s="242" t="s">
        <v>239</v>
      </c>
      <c r="D4334" s="244">
        <v>48.03</v>
      </c>
    </row>
    <row r="4335" spans="1:4" x14ac:dyDescent="0.25">
      <c r="A4335" s="243">
        <v>96866</v>
      </c>
      <c r="B4335" s="242" t="s">
        <v>2993</v>
      </c>
      <c r="C4335" s="242" t="s">
        <v>239</v>
      </c>
      <c r="D4335" s="244">
        <v>65.040000000000006</v>
      </c>
    </row>
    <row r="4336" spans="1:4" x14ac:dyDescent="0.25">
      <c r="A4336" s="243">
        <v>96867</v>
      </c>
      <c r="B4336" s="242" t="s">
        <v>2994</v>
      </c>
      <c r="C4336" s="242" t="s">
        <v>239</v>
      </c>
      <c r="D4336" s="244">
        <v>76.61</v>
      </c>
    </row>
    <row r="4337" spans="1:4" x14ac:dyDescent="0.25">
      <c r="A4337" s="243">
        <v>96868</v>
      </c>
      <c r="B4337" s="242" t="s">
        <v>2995</v>
      </c>
      <c r="C4337" s="242" t="s">
        <v>239</v>
      </c>
      <c r="D4337" s="244">
        <v>30.28</v>
      </c>
    </row>
    <row r="4338" spans="1:4" x14ac:dyDescent="0.25">
      <c r="A4338" s="243">
        <v>96869</v>
      </c>
      <c r="B4338" s="242" t="s">
        <v>2996</v>
      </c>
      <c r="C4338" s="242" t="s">
        <v>239</v>
      </c>
      <c r="D4338" s="244">
        <v>36.200000000000003</v>
      </c>
    </row>
    <row r="4339" spans="1:4" x14ac:dyDescent="0.25">
      <c r="A4339" s="243">
        <v>96870</v>
      </c>
      <c r="B4339" s="242" t="s">
        <v>2997</v>
      </c>
      <c r="C4339" s="242" t="s">
        <v>239</v>
      </c>
      <c r="D4339" s="244">
        <v>58.45</v>
      </c>
    </row>
    <row r="4340" spans="1:4" x14ac:dyDescent="0.25">
      <c r="A4340" s="243">
        <v>96871</v>
      </c>
      <c r="B4340" s="242" t="s">
        <v>2998</v>
      </c>
      <c r="C4340" s="242" t="s">
        <v>239</v>
      </c>
      <c r="D4340" s="244">
        <v>85.59</v>
      </c>
    </row>
    <row r="4341" spans="1:4" x14ac:dyDescent="0.25">
      <c r="A4341" s="243">
        <v>96872</v>
      </c>
      <c r="B4341" s="242" t="s">
        <v>2999</v>
      </c>
      <c r="C4341" s="242" t="s">
        <v>239</v>
      </c>
      <c r="D4341" s="244">
        <v>76.010000000000005</v>
      </c>
    </row>
    <row r="4342" spans="1:4" x14ac:dyDescent="0.25">
      <c r="A4342" s="243">
        <v>96873</v>
      </c>
      <c r="B4342" s="242" t="s">
        <v>3000</v>
      </c>
      <c r="C4342" s="242" t="s">
        <v>239</v>
      </c>
      <c r="D4342" s="244">
        <v>88.77</v>
      </c>
    </row>
    <row r="4343" spans="1:4" x14ac:dyDescent="0.25">
      <c r="A4343" s="243">
        <v>96874</v>
      </c>
      <c r="B4343" s="242" t="s">
        <v>3001</v>
      </c>
      <c r="C4343" s="242" t="s">
        <v>239</v>
      </c>
      <c r="D4343" s="244">
        <v>91.68</v>
      </c>
    </row>
    <row r="4344" spans="1:4" x14ac:dyDescent="0.25">
      <c r="A4344" s="243">
        <v>96875</v>
      </c>
      <c r="B4344" s="242" t="s">
        <v>3002</v>
      </c>
      <c r="C4344" s="242" t="s">
        <v>239</v>
      </c>
      <c r="D4344" s="244">
        <v>112.2</v>
      </c>
    </row>
    <row r="4345" spans="1:4" x14ac:dyDescent="0.25">
      <c r="A4345" s="243">
        <v>96876</v>
      </c>
      <c r="B4345" s="242" t="s">
        <v>3003</v>
      </c>
      <c r="C4345" s="242" t="s">
        <v>239</v>
      </c>
      <c r="D4345" s="244">
        <v>206.38</v>
      </c>
    </row>
    <row r="4346" spans="1:4" x14ac:dyDescent="0.25">
      <c r="A4346" s="243">
        <v>96877</v>
      </c>
      <c r="B4346" s="242" t="s">
        <v>3004</v>
      </c>
      <c r="C4346" s="242" t="s">
        <v>239</v>
      </c>
      <c r="D4346" s="244">
        <v>221.28</v>
      </c>
    </row>
    <row r="4347" spans="1:4" x14ac:dyDescent="0.25">
      <c r="A4347" s="243">
        <v>96878</v>
      </c>
      <c r="B4347" s="242" t="s">
        <v>3005</v>
      </c>
      <c r="C4347" s="242" t="s">
        <v>239</v>
      </c>
      <c r="D4347" s="244">
        <v>224.06</v>
      </c>
    </row>
    <row r="4348" spans="1:4" x14ac:dyDescent="0.25">
      <c r="A4348" s="243">
        <v>96879</v>
      </c>
      <c r="B4348" s="242" t="s">
        <v>3006</v>
      </c>
      <c r="C4348" s="242" t="s">
        <v>239</v>
      </c>
      <c r="D4348" s="244">
        <v>223.15</v>
      </c>
    </row>
    <row r="4349" spans="1:4" x14ac:dyDescent="0.25">
      <c r="A4349" s="243">
        <v>96880</v>
      </c>
      <c r="B4349" s="242" t="s">
        <v>3007</v>
      </c>
      <c r="C4349" s="242" t="s">
        <v>239</v>
      </c>
      <c r="D4349" s="244">
        <v>256.51</v>
      </c>
    </row>
    <row r="4350" spans="1:4" x14ac:dyDescent="0.25">
      <c r="A4350" s="243">
        <v>96881</v>
      </c>
      <c r="B4350" s="242" t="s">
        <v>3008</v>
      </c>
      <c r="C4350" s="242" t="s">
        <v>239</v>
      </c>
      <c r="D4350" s="244">
        <v>271.62</v>
      </c>
    </row>
    <row r="4351" spans="1:4" x14ac:dyDescent="0.25">
      <c r="A4351" s="243">
        <v>97425</v>
      </c>
      <c r="B4351" s="242" t="s">
        <v>3009</v>
      </c>
      <c r="C4351" s="242" t="s">
        <v>239</v>
      </c>
      <c r="D4351" s="244">
        <v>19.93</v>
      </c>
    </row>
    <row r="4352" spans="1:4" x14ac:dyDescent="0.25">
      <c r="A4352" s="243">
        <v>97426</v>
      </c>
      <c r="B4352" s="242" t="s">
        <v>3010</v>
      </c>
      <c r="C4352" s="242" t="s">
        <v>239</v>
      </c>
      <c r="D4352" s="244">
        <v>24.14</v>
      </c>
    </row>
    <row r="4353" spans="1:4" x14ac:dyDescent="0.25">
      <c r="A4353" s="243">
        <v>97427</v>
      </c>
      <c r="B4353" s="242" t="s">
        <v>3011</v>
      </c>
      <c r="C4353" s="242" t="s">
        <v>239</v>
      </c>
      <c r="D4353" s="244">
        <v>27.33</v>
      </c>
    </row>
    <row r="4354" spans="1:4" x14ac:dyDescent="0.25">
      <c r="A4354" s="243">
        <v>97428</v>
      </c>
      <c r="B4354" s="242" t="s">
        <v>3012</v>
      </c>
      <c r="C4354" s="242" t="s">
        <v>239</v>
      </c>
      <c r="D4354" s="244">
        <v>34.71</v>
      </c>
    </row>
    <row r="4355" spans="1:4" x14ac:dyDescent="0.25">
      <c r="A4355" s="243">
        <v>97429</v>
      </c>
      <c r="B4355" s="242" t="s">
        <v>3013</v>
      </c>
      <c r="C4355" s="242" t="s">
        <v>239</v>
      </c>
      <c r="D4355" s="244">
        <v>41.51</v>
      </c>
    </row>
    <row r="4356" spans="1:4" x14ac:dyDescent="0.25">
      <c r="A4356" s="243">
        <v>97430</v>
      </c>
      <c r="B4356" s="242" t="s">
        <v>11817</v>
      </c>
      <c r="C4356" s="242" t="s">
        <v>239</v>
      </c>
      <c r="D4356" s="244">
        <v>35.020000000000003</v>
      </c>
    </row>
    <row r="4357" spans="1:4" x14ac:dyDescent="0.25">
      <c r="A4357" s="243">
        <v>97431</v>
      </c>
      <c r="B4357" s="242" t="s">
        <v>11818</v>
      </c>
      <c r="C4357" s="242" t="s">
        <v>239</v>
      </c>
      <c r="D4357" s="244">
        <v>38.81</v>
      </c>
    </row>
    <row r="4358" spans="1:4" x14ac:dyDescent="0.25">
      <c r="A4358" s="243">
        <v>97432</v>
      </c>
      <c r="B4358" s="242" t="s">
        <v>11819</v>
      </c>
      <c r="C4358" s="242" t="s">
        <v>239</v>
      </c>
      <c r="D4358" s="244">
        <v>43.77</v>
      </c>
    </row>
    <row r="4359" spans="1:4" x14ac:dyDescent="0.25">
      <c r="A4359" s="243">
        <v>97433</v>
      </c>
      <c r="B4359" s="242" t="s">
        <v>11820</v>
      </c>
      <c r="C4359" s="242" t="s">
        <v>239</v>
      </c>
      <c r="D4359" s="244">
        <v>85.2</v>
      </c>
    </row>
    <row r="4360" spans="1:4" x14ac:dyDescent="0.25">
      <c r="A4360" s="243">
        <v>97434</v>
      </c>
      <c r="B4360" s="242" t="s">
        <v>11821</v>
      </c>
      <c r="C4360" s="242" t="s">
        <v>239</v>
      </c>
      <c r="D4360" s="244">
        <v>86.99</v>
      </c>
    </row>
    <row r="4361" spans="1:4" x14ac:dyDescent="0.25">
      <c r="A4361" s="243">
        <v>97435</v>
      </c>
      <c r="B4361" s="242" t="s">
        <v>11822</v>
      </c>
      <c r="C4361" s="242" t="s">
        <v>239</v>
      </c>
      <c r="D4361" s="244">
        <v>99.86</v>
      </c>
    </row>
    <row r="4362" spans="1:4" x14ac:dyDescent="0.25">
      <c r="A4362" s="243">
        <v>97436</v>
      </c>
      <c r="B4362" s="242" t="s">
        <v>11823</v>
      </c>
      <c r="C4362" s="242" t="s">
        <v>239</v>
      </c>
      <c r="D4362" s="244">
        <v>103.29</v>
      </c>
    </row>
    <row r="4363" spans="1:4" x14ac:dyDescent="0.25">
      <c r="A4363" s="243">
        <v>97437</v>
      </c>
      <c r="B4363" s="242" t="s">
        <v>11824</v>
      </c>
      <c r="C4363" s="242" t="s">
        <v>239</v>
      </c>
      <c r="D4363" s="244">
        <v>114.4</v>
      </c>
    </row>
    <row r="4364" spans="1:4" x14ac:dyDescent="0.25">
      <c r="A4364" s="243">
        <v>97438</v>
      </c>
      <c r="B4364" s="242" t="s">
        <v>11825</v>
      </c>
      <c r="C4364" s="242" t="s">
        <v>239</v>
      </c>
      <c r="D4364" s="244">
        <v>118.08</v>
      </c>
    </row>
    <row r="4365" spans="1:4" x14ac:dyDescent="0.25">
      <c r="A4365" s="243">
        <v>97439</v>
      </c>
      <c r="B4365" s="242" t="s">
        <v>11826</v>
      </c>
      <c r="C4365" s="242" t="s">
        <v>239</v>
      </c>
      <c r="D4365" s="244">
        <v>130.75</v>
      </c>
    </row>
    <row r="4366" spans="1:4" x14ac:dyDescent="0.25">
      <c r="A4366" s="243">
        <v>97440</v>
      </c>
      <c r="B4366" s="242" t="s">
        <v>11827</v>
      </c>
      <c r="C4366" s="242" t="s">
        <v>239</v>
      </c>
      <c r="D4366" s="244">
        <v>157.38999999999999</v>
      </c>
    </row>
    <row r="4367" spans="1:4" x14ac:dyDescent="0.25">
      <c r="A4367" s="243">
        <v>97442</v>
      </c>
      <c r="B4367" s="242" t="s">
        <v>11828</v>
      </c>
      <c r="C4367" s="242" t="s">
        <v>239</v>
      </c>
      <c r="D4367" s="244">
        <v>173.39</v>
      </c>
    </row>
    <row r="4368" spans="1:4" x14ac:dyDescent="0.25">
      <c r="A4368" s="243">
        <v>97443</v>
      </c>
      <c r="B4368" s="242" t="s">
        <v>11829</v>
      </c>
      <c r="C4368" s="242" t="s">
        <v>239</v>
      </c>
      <c r="D4368" s="244">
        <v>77.98</v>
      </c>
    </row>
    <row r="4369" spans="1:4" x14ac:dyDescent="0.25">
      <c r="A4369" s="243">
        <v>97444</v>
      </c>
      <c r="B4369" s="242" t="s">
        <v>11830</v>
      </c>
      <c r="C4369" s="242" t="s">
        <v>239</v>
      </c>
      <c r="D4369" s="244">
        <v>92.7</v>
      </c>
    </row>
    <row r="4370" spans="1:4" x14ac:dyDescent="0.25">
      <c r="A4370" s="243">
        <v>97446</v>
      </c>
      <c r="B4370" s="242" t="s">
        <v>11831</v>
      </c>
      <c r="C4370" s="242" t="s">
        <v>239</v>
      </c>
      <c r="D4370" s="244">
        <v>163.44999999999999</v>
      </c>
    </row>
    <row r="4371" spans="1:4" x14ac:dyDescent="0.25">
      <c r="A4371" s="243">
        <v>97447</v>
      </c>
      <c r="B4371" s="242" t="s">
        <v>11832</v>
      </c>
      <c r="C4371" s="242" t="s">
        <v>239</v>
      </c>
      <c r="D4371" s="244">
        <v>163.44999999999999</v>
      </c>
    </row>
    <row r="4372" spans="1:4" x14ac:dyDescent="0.25">
      <c r="A4372" s="243">
        <v>97449</v>
      </c>
      <c r="B4372" s="242" t="s">
        <v>11833</v>
      </c>
      <c r="C4372" s="242" t="s">
        <v>239</v>
      </c>
      <c r="D4372" s="244">
        <v>173.79</v>
      </c>
    </row>
    <row r="4373" spans="1:4" x14ac:dyDescent="0.25">
      <c r="A4373" s="243">
        <v>97450</v>
      </c>
      <c r="B4373" s="242" t="s">
        <v>11834</v>
      </c>
      <c r="C4373" s="242" t="s">
        <v>239</v>
      </c>
      <c r="D4373" s="244">
        <v>213.9</v>
      </c>
    </row>
    <row r="4374" spans="1:4" x14ac:dyDescent="0.25">
      <c r="A4374" s="243">
        <v>97452</v>
      </c>
      <c r="B4374" s="242" t="s">
        <v>11835</v>
      </c>
      <c r="C4374" s="242" t="s">
        <v>239</v>
      </c>
      <c r="D4374" s="244">
        <v>129.16</v>
      </c>
    </row>
    <row r="4375" spans="1:4" x14ac:dyDescent="0.25">
      <c r="A4375" s="243">
        <v>97453</v>
      </c>
      <c r="B4375" s="242" t="s">
        <v>11836</v>
      </c>
      <c r="C4375" s="242" t="s">
        <v>239</v>
      </c>
      <c r="D4375" s="244">
        <v>137.57</v>
      </c>
    </row>
    <row r="4376" spans="1:4" x14ac:dyDescent="0.25">
      <c r="A4376" s="243">
        <v>97454</v>
      </c>
      <c r="B4376" s="242" t="s">
        <v>11837</v>
      </c>
      <c r="C4376" s="242" t="s">
        <v>239</v>
      </c>
      <c r="D4376" s="244">
        <v>224.17</v>
      </c>
    </row>
    <row r="4377" spans="1:4" x14ac:dyDescent="0.25">
      <c r="A4377" s="243">
        <v>97455</v>
      </c>
      <c r="B4377" s="242" t="s">
        <v>11838</v>
      </c>
      <c r="C4377" s="242" t="s">
        <v>239</v>
      </c>
      <c r="D4377" s="244">
        <v>237.62</v>
      </c>
    </row>
    <row r="4378" spans="1:4" x14ac:dyDescent="0.25">
      <c r="A4378" s="243">
        <v>97456</v>
      </c>
      <c r="B4378" s="242" t="s">
        <v>11839</v>
      </c>
      <c r="C4378" s="242" t="s">
        <v>239</v>
      </c>
      <c r="D4378" s="244">
        <v>517.63</v>
      </c>
    </row>
    <row r="4379" spans="1:4" x14ac:dyDescent="0.25">
      <c r="A4379" s="243">
        <v>97457</v>
      </c>
      <c r="B4379" s="242" t="s">
        <v>11840</v>
      </c>
      <c r="C4379" s="242" t="s">
        <v>239</v>
      </c>
      <c r="D4379" s="244">
        <v>457.3</v>
      </c>
    </row>
    <row r="4380" spans="1:4" x14ac:dyDescent="0.25">
      <c r="A4380" s="243">
        <v>97458</v>
      </c>
      <c r="B4380" s="242" t="s">
        <v>11841</v>
      </c>
      <c r="C4380" s="242" t="s">
        <v>239</v>
      </c>
      <c r="D4380" s="244">
        <v>205.94</v>
      </c>
    </row>
    <row r="4381" spans="1:4" x14ac:dyDescent="0.25">
      <c r="A4381" s="243">
        <v>97459</v>
      </c>
      <c r="B4381" s="242" t="s">
        <v>11842</v>
      </c>
      <c r="C4381" s="242" t="s">
        <v>239</v>
      </c>
      <c r="D4381" s="244">
        <v>359.22</v>
      </c>
    </row>
    <row r="4382" spans="1:4" x14ac:dyDescent="0.25">
      <c r="A4382" s="243">
        <v>97460</v>
      </c>
      <c r="B4382" s="242" t="s">
        <v>11843</v>
      </c>
      <c r="C4382" s="242" t="s">
        <v>239</v>
      </c>
      <c r="D4382" s="244">
        <v>556.99</v>
      </c>
    </row>
    <row r="4383" spans="1:4" x14ac:dyDescent="0.25">
      <c r="A4383" s="243">
        <v>97461</v>
      </c>
      <c r="B4383" s="242" t="s">
        <v>11844</v>
      </c>
      <c r="C4383" s="242" t="s">
        <v>239</v>
      </c>
      <c r="D4383" s="244">
        <v>24.64</v>
      </c>
    </row>
    <row r="4384" spans="1:4" x14ac:dyDescent="0.25">
      <c r="A4384" s="243">
        <v>97462</v>
      </c>
      <c r="B4384" s="242" t="s">
        <v>11845</v>
      </c>
      <c r="C4384" s="242" t="s">
        <v>239</v>
      </c>
      <c r="D4384" s="244">
        <v>20.32</v>
      </c>
    </row>
    <row r="4385" spans="1:4" x14ac:dyDescent="0.25">
      <c r="A4385" s="243">
        <v>97464</v>
      </c>
      <c r="B4385" s="242" t="s">
        <v>11846</v>
      </c>
      <c r="C4385" s="242" t="s">
        <v>239</v>
      </c>
      <c r="D4385" s="244">
        <v>35.729999999999997</v>
      </c>
    </row>
    <row r="4386" spans="1:4" x14ac:dyDescent="0.25">
      <c r="A4386" s="243">
        <v>97465</v>
      </c>
      <c r="B4386" s="242" t="s">
        <v>11847</v>
      </c>
      <c r="C4386" s="242" t="s">
        <v>239</v>
      </c>
      <c r="D4386" s="244">
        <v>43.01</v>
      </c>
    </row>
    <row r="4387" spans="1:4" x14ac:dyDescent="0.25">
      <c r="A4387" s="243">
        <v>97467</v>
      </c>
      <c r="B4387" s="242" t="s">
        <v>11848</v>
      </c>
      <c r="C4387" s="242" t="s">
        <v>239</v>
      </c>
      <c r="D4387" s="244">
        <v>45.38</v>
      </c>
    </row>
    <row r="4388" spans="1:4" x14ac:dyDescent="0.25">
      <c r="A4388" s="243">
        <v>97468</v>
      </c>
      <c r="B4388" s="242" t="s">
        <v>11849</v>
      </c>
      <c r="C4388" s="242" t="s">
        <v>239</v>
      </c>
      <c r="D4388" s="244">
        <v>54.69</v>
      </c>
    </row>
    <row r="4389" spans="1:4" x14ac:dyDescent="0.25">
      <c r="A4389" s="243">
        <v>97470</v>
      </c>
      <c r="B4389" s="242" t="s">
        <v>11850</v>
      </c>
      <c r="C4389" s="242" t="s">
        <v>239</v>
      </c>
      <c r="D4389" s="244">
        <v>67.56</v>
      </c>
    </row>
    <row r="4390" spans="1:4" x14ac:dyDescent="0.25">
      <c r="A4390" s="243">
        <v>97471</v>
      </c>
      <c r="B4390" s="242" t="s">
        <v>11851</v>
      </c>
      <c r="C4390" s="242" t="s">
        <v>239</v>
      </c>
      <c r="D4390" s="244">
        <v>82.28</v>
      </c>
    </row>
    <row r="4391" spans="1:4" x14ac:dyDescent="0.25">
      <c r="A4391" s="243">
        <v>97474</v>
      </c>
      <c r="B4391" s="242" t="s">
        <v>11852</v>
      </c>
      <c r="C4391" s="242" t="s">
        <v>239</v>
      </c>
      <c r="D4391" s="244">
        <v>125.03</v>
      </c>
    </row>
    <row r="4392" spans="1:4" x14ac:dyDescent="0.25">
      <c r="A4392" s="243">
        <v>97475</v>
      </c>
      <c r="B4392" s="242" t="s">
        <v>11853</v>
      </c>
      <c r="C4392" s="242" t="s">
        <v>239</v>
      </c>
      <c r="D4392" s="244">
        <v>154.81</v>
      </c>
    </row>
    <row r="4393" spans="1:4" x14ac:dyDescent="0.25">
      <c r="A4393" s="243">
        <v>97477</v>
      </c>
      <c r="B4393" s="242" t="s">
        <v>11854</v>
      </c>
      <c r="C4393" s="242" t="s">
        <v>239</v>
      </c>
      <c r="D4393" s="244">
        <v>166.94</v>
      </c>
    </row>
    <row r="4394" spans="1:4" x14ac:dyDescent="0.25">
      <c r="A4394" s="243">
        <v>97478</v>
      </c>
      <c r="B4394" s="242" t="s">
        <v>11855</v>
      </c>
      <c r="C4394" s="242" t="s">
        <v>239</v>
      </c>
      <c r="D4394" s="244">
        <v>207.05</v>
      </c>
    </row>
    <row r="4395" spans="1:4" x14ac:dyDescent="0.25">
      <c r="A4395" s="243">
        <v>97479</v>
      </c>
      <c r="B4395" s="242" t="s">
        <v>11856</v>
      </c>
      <c r="C4395" s="242" t="s">
        <v>239</v>
      </c>
      <c r="D4395" s="244">
        <v>39.97</v>
      </c>
    </row>
    <row r="4396" spans="1:4" x14ac:dyDescent="0.25">
      <c r="A4396" s="243">
        <v>97480</v>
      </c>
      <c r="B4396" s="242" t="s">
        <v>11857</v>
      </c>
      <c r="C4396" s="242" t="s">
        <v>239</v>
      </c>
      <c r="D4396" s="244">
        <v>39.97</v>
      </c>
    </row>
    <row r="4397" spans="1:4" x14ac:dyDescent="0.25">
      <c r="A4397" s="243">
        <v>97481</v>
      </c>
      <c r="B4397" s="242" t="s">
        <v>11858</v>
      </c>
      <c r="C4397" s="242" t="s">
        <v>239</v>
      </c>
      <c r="D4397" s="244">
        <v>58.29</v>
      </c>
    </row>
    <row r="4398" spans="1:4" x14ac:dyDescent="0.25">
      <c r="A4398" s="243">
        <v>97482</v>
      </c>
      <c r="B4398" s="242" t="s">
        <v>11859</v>
      </c>
      <c r="C4398" s="242" t="s">
        <v>239</v>
      </c>
      <c r="D4398" s="244">
        <v>58.29</v>
      </c>
    </row>
    <row r="4399" spans="1:4" x14ac:dyDescent="0.25">
      <c r="A4399" s="243">
        <v>97483</v>
      </c>
      <c r="B4399" s="242" t="s">
        <v>11860</v>
      </c>
      <c r="C4399" s="242" t="s">
        <v>239</v>
      </c>
      <c r="D4399" s="244">
        <v>82.04</v>
      </c>
    </row>
    <row r="4400" spans="1:4" x14ac:dyDescent="0.25">
      <c r="A4400" s="243">
        <v>97484</v>
      </c>
      <c r="B4400" s="242" t="s">
        <v>11861</v>
      </c>
      <c r="C4400" s="242" t="s">
        <v>239</v>
      </c>
      <c r="D4400" s="244">
        <v>82.04</v>
      </c>
    </row>
    <row r="4401" spans="1:4" x14ac:dyDescent="0.25">
      <c r="A4401" s="243">
        <v>97485</v>
      </c>
      <c r="B4401" s="242" t="s">
        <v>11862</v>
      </c>
      <c r="C4401" s="242" t="s">
        <v>239</v>
      </c>
      <c r="D4401" s="244">
        <v>113.55</v>
      </c>
    </row>
    <row r="4402" spans="1:4" x14ac:dyDescent="0.25">
      <c r="A4402" s="243">
        <v>97486</v>
      </c>
      <c r="B4402" s="242" t="s">
        <v>11863</v>
      </c>
      <c r="C4402" s="242" t="s">
        <v>239</v>
      </c>
      <c r="D4402" s="244">
        <v>121.96</v>
      </c>
    </row>
    <row r="4403" spans="1:4" x14ac:dyDescent="0.25">
      <c r="A4403" s="243">
        <v>97487</v>
      </c>
      <c r="B4403" s="242" t="s">
        <v>11864</v>
      </c>
      <c r="C4403" s="242" t="s">
        <v>239</v>
      </c>
      <c r="D4403" s="244">
        <v>211.22</v>
      </c>
    </row>
    <row r="4404" spans="1:4" x14ac:dyDescent="0.25">
      <c r="A4404" s="243">
        <v>97488</v>
      </c>
      <c r="B4404" s="242" t="s">
        <v>11865</v>
      </c>
      <c r="C4404" s="242" t="s">
        <v>239</v>
      </c>
      <c r="D4404" s="244">
        <v>224.67</v>
      </c>
    </row>
    <row r="4405" spans="1:4" x14ac:dyDescent="0.25">
      <c r="A4405" s="243">
        <v>97489</v>
      </c>
      <c r="B4405" s="242" t="s">
        <v>11866</v>
      </c>
      <c r="C4405" s="242" t="s">
        <v>239</v>
      </c>
      <c r="D4405" s="244">
        <v>507.31</v>
      </c>
    </row>
    <row r="4406" spans="1:4" x14ac:dyDescent="0.25">
      <c r="A4406" s="243">
        <v>97490</v>
      </c>
      <c r="B4406" s="242" t="s">
        <v>11867</v>
      </c>
      <c r="C4406" s="242" t="s">
        <v>239</v>
      </c>
      <c r="D4406" s="244">
        <v>446.98</v>
      </c>
    </row>
    <row r="4407" spans="1:4" x14ac:dyDescent="0.25">
      <c r="A4407" s="243">
        <v>97491</v>
      </c>
      <c r="B4407" s="242" t="s">
        <v>11868</v>
      </c>
      <c r="C4407" s="242" t="s">
        <v>239</v>
      </c>
      <c r="D4407" s="244">
        <v>62.2</v>
      </c>
    </row>
    <row r="4408" spans="1:4" x14ac:dyDescent="0.25">
      <c r="A4408" s="243">
        <v>97492</v>
      </c>
      <c r="B4408" s="242" t="s">
        <v>11869</v>
      </c>
      <c r="C4408" s="242" t="s">
        <v>239</v>
      </c>
      <c r="D4408" s="244">
        <v>91.74</v>
      </c>
    </row>
    <row r="4409" spans="1:4" x14ac:dyDescent="0.25">
      <c r="A4409" s="243">
        <v>97493</v>
      </c>
      <c r="B4409" s="242" t="s">
        <v>11870</v>
      </c>
      <c r="C4409" s="242" t="s">
        <v>239</v>
      </c>
      <c r="D4409" s="244">
        <v>118.48</v>
      </c>
    </row>
    <row r="4410" spans="1:4" x14ac:dyDescent="0.25">
      <c r="A4410" s="243">
        <v>97494</v>
      </c>
      <c r="B4410" s="242" t="s">
        <v>11871</v>
      </c>
      <c r="C4410" s="242" t="s">
        <v>239</v>
      </c>
      <c r="D4410" s="244">
        <v>185.1</v>
      </c>
    </row>
    <row r="4411" spans="1:4" x14ac:dyDescent="0.25">
      <c r="A4411" s="243">
        <v>97495</v>
      </c>
      <c r="B4411" s="242" t="s">
        <v>11872</v>
      </c>
      <c r="C4411" s="242" t="s">
        <v>239</v>
      </c>
      <c r="D4411" s="244">
        <v>341.94</v>
      </c>
    </row>
    <row r="4412" spans="1:4" x14ac:dyDescent="0.25">
      <c r="A4412" s="243">
        <v>97496</v>
      </c>
      <c r="B4412" s="242" t="s">
        <v>11873</v>
      </c>
      <c r="C4412" s="242" t="s">
        <v>239</v>
      </c>
      <c r="D4412" s="244">
        <v>543.26</v>
      </c>
    </row>
    <row r="4413" spans="1:4" x14ac:dyDescent="0.25">
      <c r="A4413" s="243">
        <v>97499</v>
      </c>
      <c r="B4413" s="242" t="s">
        <v>11874</v>
      </c>
      <c r="C4413" s="242" t="s">
        <v>239</v>
      </c>
      <c r="D4413" s="244">
        <v>22.96</v>
      </c>
    </row>
    <row r="4414" spans="1:4" x14ac:dyDescent="0.25">
      <c r="A4414" s="243">
        <v>97500</v>
      </c>
      <c r="B4414" s="242" t="s">
        <v>11875</v>
      </c>
      <c r="C4414" s="242" t="s">
        <v>239</v>
      </c>
      <c r="D4414" s="244">
        <v>18.64</v>
      </c>
    </row>
    <row r="4415" spans="1:4" x14ac:dyDescent="0.25">
      <c r="A4415" s="243">
        <v>97502</v>
      </c>
      <c r="B4415" s="242" t="s">
        <v>11876</v>
      </c>
      <c r="C4415" s="242" t="s">
        <v>239</v>
      </c>
      <c r="D4415" s="244">
        <v>32.6</v>
      </c>
    </row>
    <row r="4416" spans="1:4" x14ac:dyDescent="0.25">
      <c r="A4416" s="243">
        <v>97503</v>
      </c>
      <c r="B4416" s="242" t="s">
        <v>11877</v>
      </c>
      <c r="C4416" s="242" t="s">
        <v>239</v>
      </c>
      <c r="D4416" s="244">
        <v>40.04</v>
      </c>
    </row>
    <row r="4417" spans="1:4" x14ac:dyDescent="0.25">
      <c r="A4417" s="243">
        <v>97505</v>
      </c>
      <c r="B4417" s="242" t="s">
        <v>11878</v>
      </c>
      <c r="C4417" s="242" t="s">
        <v>239</v>
      </c>
      <c r="D4417" s="244">
        <v>40.99</v>
      </c>
    </row>
    <row r="4418" spans="1:4" x14ac:dyDescent="0.25">
      <c r="A4418" s="243">
        <v>97506</v>
      </c>
      <c r="B4418" s="242" t="s">
        <v>11879</v>
      </c>
      <c r="C4418" s="242" t="s">
        <v>239</v>
      </c>
      <c r="D4418" s="244">
        <v>50.3</v>
      </c>
    </row>
    <row r="4419" spans="1:4" x14ac:dyDescent="0.25">
      <c r="A4419" s="243">
        <v>97508</v>
      </c>
      <c r="B4419" s="242" t="s">
        <v>11880</v>
      </c>
      <c r="C4419" s="242" t="s">
        <v>239</v>
      </c>
      <c r="D4419" s="244">
        <v>61.34</v>
      </c>
    </row>
    <row r="4420" spans="1:4" x14ac:dyDescent="0.25">
      <c r="A4420" s="243">
        <v>97509</v>
      </c>
      <c r="B4420" s="242" t="s">
        <v>11881</v>
      </c>
      <c r="C4420" s="242" t="s">
        <v>239</v>
      </c>
      <c r="D4420" s="244">
        <v>76.06</v>
      </c>
    </row>
    <row r="4421" spans="1:4" x14ac:dyDescent="0.25">
      <c r="A4421" s="243">
        <v>97511</v>
      </c>
      <c r="B4421" s="242" t="s">
        <v>11882</v>
      </c>
      <c r="C4421" s="242" t="s">
        <v>239</v>
      </c>
      <c r="D4421" s="244">
        <v>116.1</v>
      </c>
    </row>
    <row r="4422" spans="1:4" x14ac:dyDescent="0.25">
      <c r="A4422" s="243">
        <v>97512</v>
      </c>
      <c r="B4422" s="242" t="s">
        <v>11883</v>
      </c>
      <c r="C4422" s="242" t="s">
        <v>239</v>
      </c>
      <c r="D4422" s="244">
        <v>145.88</v>
      </c>
    </row>
    <row r="4423" spans="1:4" x14ac:dyDescent="0.25">
      <c r="A4423" s="243">
        <v>97514</v>
      </c>
      <c r="B4423" s="242" t="s">
        <v>11884</v>
      </c>
      <c r="C4423" s="242" t="s">
        <v>239</v>
      </c>
      <c r="D4423" s="244">
        <v>155.19</v>
      </c>
    </row>
    <row r="4424" spans="1:4" x14ac:dyDescent="0.25">
      <c r="A4424" s="243">
        <v>97515</v>
      </c>
      <c r="B4424" s="242" t="s">
        <v>11885</v>
      </c>
      <c r="C4424" s="242" t="s">
        <v>239</v>
      </c>
      <c r="D4424" s="244">
        <v>195.3</v>
      </c>
    </row>
    <row r="4425" spans="1:4" x14ac:dyDescent="0.25">
      <c r="A4425" s="243">
        <v>97517</v>
      </c>
      <c r="B4425" s="242" t="s">
        <v>11886</v>
      </c>
      <c r="C4425" s="242" t="s">
        <v>239</v>
      </c>
      <c r="D4425" s="244">
        <v>37.450000000000003</v>
      </c>
    </row>
    <row r="4426" spans="1:4" x14ac:dyDescent="0.25">
      <c r="A4426" s="243">
        <v>97518</v>
      </c>
      <c r="B4426" s="242" t="s">
        <v>11887</v>
      </c>
      <c r="C4426" s="242" t="s">
        <v>239</v>
      </c>
      <c r="D4426" s="244">
        <v>37.450000000000003</v>
      </c>
    </row>
    <row r="4427" spans="1:4" x14ac:dyDescent="0.25">
      <c r="A4427" s="243">
        <v>97519</v>
      </c>
      <c r="B4427" s="242" t="s">
        <v>11888</v>
      </c>
      <c r="C4427" s="242" t="s">
        <v>239</v>
      </c>
      <c r="D4427" s="244">
        <v>53.84</v>
      </c>
    </row>
    <row r="4428" spans="1:4" x14ac:dyDescent="0.25">
      <c r="A4428" s="243">
        <v>97520</v>
      </c>
      <c r="B4428" s="242" t="s">
        <v>11889</v>
      </c>
      <c r="C4428" s="242" t="s">
        <v>239</v>
      </c>
      <c r="D4428" s="244">
        <v>53.84</v>
      </c>
    </row>
    <row r="4429" spans="1:4" x14ac:dyDescent="0.25">
      <c r="A4429" s="243">
        <v>97521</v>
      </c>
      <c r="B4429" s="242" t="s">
        <v>11890</v>
      </c>
      <c r="C4429" s="242" t="s">
        <v>239</v>
      </c>
      <c r="D4429" s="244">
        <v>75.430000000000007</v>
      </c>
    </row>
    <row r="4430" spans="1:4" x14ac:dyDescent="0.25">
      <c r="A4430" s="243">
        <v>97522</v>
      </c>
      <c r="B4430" s="242" t="s">
        <v>11891</v>
      </c>
      <c r="C4430" s="242" t="s">
        <v>239</v>
      </c>
      <c r="D4430" s="244">
        <v>75.430000000000007</v>
      </c>
    </row>
    <row r="4431" spans="1:4" x14ac:dyDescent="0.25">
      <c r="A4431" s="243">
        <v>97523</v>
      </c>
      <c r="B4431" s="242" t="s">
        <v>11892</v>
      </c>
      <c r="C4431" s="242" t="s">
        <v>239</v>
      </c>
      <c r="D4431" s="244">
        <v>104.22</v>
      </c>
    </row>
    <row r="4432" spans="1:4" x14ac:dyDescent="0.25">
      <c r="A4432" s="243">
        <v>97524</v>
      </c>
      <c r="B4432" s="242" t="s">
        <v>11893</v>
      </c>
      <c r="C4432" s="242" t="s">
        <v>239</v>
      </c>
      <c r="D4432" s="244">
        <v>112.63</v>
      </c>
    </row>
    <row r="4433" spans="1:4" x14ac:dyDescent="0.25">
      <c r="A4433" s="243">
        <v>97525</v>
      </c>
      <c r="B4433" s="242" t="s">
        <v>11894</v>
      </c>
      <c r="C4433" s="242" t="s">
        <v>239</v>
      </c>
      <c r="D4433" s="244">
        <v>197.74</v>
      </c>
    </row>
    <row r="4434" spans="1:4" x14ac:dyDescent="0.25">
      <c r="A4434" s="243">
        <v>97526</v>
      </c>
      <c r="B4434" s="242" t="s">
        <v>11895</v>
      </c>
      <c r="C4434" s="242" t="s">
        <v>239</v>
      </c>
      <c r="D4434" s="244">
        <v>211.19</v>
      </c>
    </row>
    <row r="4435" spans="1:4" x14ac:dyDescent="0.25">
      <c r="A4435" s="243">
        <v>97527</v>
      </c>
      <c r="B4435" s="242" t="s">
        <v>11896</v>
      </c>
      <c r="C4435" s="242" t="s">
        <v>239</v>
      </c>
      <c r="D4435" s="244">
        <v>489.73</v>
      </c>
    </row>
    <row r="4436" spans="1:4" x14ac:dyDescent="0.25">
      <c r="A4436" s="243">
        <v>97528</v>
      </c>
      <c r="B4436" s="242" t="s">
        <v>11897</v>
      </c>
      <c r="C4436" s="242" t="s">
        <v>239</v>
      </c>
      <c r="D4436" s="244">
        <v>429.4</v>
      </c>
    </row>
    <row r="4437" spans="1:4" x14ac:dyDescent="0.25">
      <c r="A4437" s="243">
        <v>97529</v>
      </c>
      <c r="B4437" s="242" t="s">
        <v>11898</v>
      </c>
      <c r="C4437" s="242" t="s">
        <v>239</v>
      </c>
      <c r="D4437" s="244">
        <v>58.88</v>
      </c>
    </row>
    <row r="4438" spans="1:4" x14ac:dyDescent="0.25">
      <c r="A4438" s="243">
        <v>97530</v>
      </c>
      <c r="B4438" s="242" t="s">
        <v>11899</v>
      </c>
      <c r="C4438" s="242" t="s">
        <v>239</v>
      </c>
      <c r="D4438" s="244">
        <v>85.81</v>
      </c>
    </row>
    <row r="4439" spans="1:4" x14ac:dyDescent="0.25">
      <c r="A4439" s="243">
        <v>97531</v>
      </c>
      <c r="B4439" s="242" t="s">
        <v>11900</v>
      </c>
      <c r="C4439" s="242" t="s">
        <v>239</v>
      </c>
      <c r="D4439" s="244">
        <v>109.64</v>
      </c>
    </row>
    <row r="4440" spans="1:4" x14ac:dyDescent="0.25">
      <c r="A4440" s="243">
        <v>97532</v>
      </c>
      <c r="B4440" s="242" t="s">
        <v>11901</v>
      </c>
      <c r="C4440" s="242" t="s">
        <v>239</v>
      </c>
      <c r="D4440" s="244">
        <v>172.66</v>
      </c>
    </row>
    <row r="4441" spans="1:4" x14ac:dyDescent="0.25">
      <c r="A4441" s="243">
        <v>97533</v>
      </c>
      <c r="B4441" s="242" t="s">
        <v>11902</v>
      </c>
      <c r="C4441" s="242" t="s">
        <v>239</v>
      </c>
      <c r="D4441" s="244">
        <v>326.63</v>
      </c>
    </row>
    <row r="4442" spans="1:4" x14ac:dyDescent="0.25">
      <c r="A4442" s="243">
        <v>97534</v>
      </c>
      <c r="B4442" s="242" t="s">
        <v>11903</v>
      </c>
      <c r="C4442" s="242" t="s">
        <v>239</v>
      </c>
      <c r="D4442" s="244">
        <v>519.82000000000005</v>
      </c>
    </row>
    <row r="4443" spans="1:4" x14ac:dyDescent="0.25">
      <c r="A4443" s="243">
        <v>97537</v>
      </c>
      <c r="B4443" s="242" t="s">
        <v>11904</v>
      </c>
      <c r="C4443" s="242" t="s">
        <v>239</v>
      </c>
      <c r="D4443" s="244">
        <v>17.010000000000002</v>
      </c>
    </row>
    <row r="4444" spans="1:4" x14ac:dyDescent="0.25">
      <c r="A4444" s="243">
        <v>97540</v>
      </c>
      <c r="B4444" s="242" t="s">
        <v>11905</v>
      </c>
      <c r="C4444" s="242" t="s">
        <v>239</v>
      </c>
      <c r="D4444" s="244">
        <v>22.5</v>
      </c>
    </row>
    <row r="4445" spans="1:4" x14ac:dyDescent="0.25">
      <c r="A4445" s="243">
        <v>97541</v>
      </c>
      <c r="B4445" s="242" t="s">
        <v>11906</v>
      </c>
      <c r="C4445" s="242" t="s">
        <v>239</v>
      </c>
      <c r="D4445" s="244">
        <v>18.920000000000002</v>
      </c>
    </row>
    <row r="4446" spans="1:4" x14ac:dyDescent="0.25">
      <c r="A4446" s="243">
        <v>97543</v>
      </c>
      <c r="B4446" s="242" t="s">
        <v>11907</v>
      </c>
      <c r="C4446" s="242" t="s">
        <v>239</v>
      </c>
      <c r="D4446" s="244">
        <v>36.04</v>
      </c>
    </row>
    <row r="4447" spans="1:4" x14ac:dyDescent="0.25">
      <c r="A4447" s="243">
        <v>97544</v>
      </c>
      <c r="B4447" s="242" t="s">
        <v>11908</v>
      </c>
      <c r="C4447" s="242" t="s">
        <v>239</v>
      </c>
      <c r="D4447" s="244">
        <v>31.72</v>
      </c>
    </row>
    <row r="4448" spans="1:4" x14ac:dyDescent="0.25">
      <c r="A4448" s="243">
        <v>97546</v>
      </c>
      <c r="B4448" s="242" t="s">
        <v>11909</v>
      </c>
      <c r="C4448" s="242" t="s">
        <v>239</v>
      </c>
      <c r="D4448" s="244">
        <v>23.71</v>
      </c>
    </row>
    <row r="4449" spans="1:4" x14ac:dyDescent="0.25">
      <c r="A4449" s="243">
        <v>97547</v>
      </c>
      <c r="B4449" s="242" t="s">
        <v>11910</v>
      </c>
      <c r="C4449" s="242" t="s">
        <v>239</v>
      </c>
      <c r="D4449" s="244">
        <v>23.71</v>
      </c>
    </row>
    <row r="4450" spans="1:4" x14ac:dyDescent="0.25">
      <c r="A4450" s="243">
        <v>97548</v>
      </c>
      <c r="B4450" s="242" t="s">
        <v>11911</v>
      </c>
      <c r="C4450" s="242" t="s">
        <v>239</v>
      </c>
      <c r="D4450" s="244">
        <v>34.840000000000003</v>
      </c>
    </row>
    <row r="4451" spans="1:4" x14ac:dyDescent="0.25">
      <c r="A4451" s="243">
        <v>97549</v>
      </c>
      <c r="B4451" s="242" t="s">
        <v>11912</v>
      </c>
      <c r="C4451" s="242" t="s">
        <v>239</v>
      </c>
      <c r="D4451" s="244">
        <v>34.840000000000003</v>
      </c>
    </row>
    <row r="4452" spans="1:4" x14ac:dyDescent="0.25">
      <c r="A4452" s="243">
        <v>97550</v>
      </c>
      <c r="B4452" s="242" t="s">
        <v>11913</v>
      </c>
      <c r="C4452" s="242" t="s">
        <v>239</v>
      </c>
      <c r="D4452" s="244">
        <v>57.11</v>
      </c>
    </row>
    <row r="4453" spans="1:4" x14ac:dyDescent="0.25">
      <c r="A4453" s="243">
        <v>97551</v>
      </c>
      <c r="B4453" s="242" t="s">
        <v>11914</v>
      </c>
      <c r="C4453" s="242" t="s">
        <v>239</v>
      </c>
      <c r="D4453" s="244">
        <v>57.11</v>
      </c>
    </row>
    <row r="4454" spans="1:4" x14ac:dyDescent="0.25">
      <c r="A4454" s="243">
        <v>97552</v>
      </c>
      <c r="B4454" s="242" t="s">
        <v>11915</v>
      </c>
      <c r="C4454" s="242" t="s">
        <v>239</v>
      </c>
      <c r="D4454" s="244">
        <v>34.74</v>
      </c>
    </row>
    <row r="4455" spans="1:4" x14ac:dyDescent="0.25">
      <c r="A4455" s="243">
        <v>97553</v>
      </c>
      <c r="B4455" s="242" t="s">
        <v>11916</v>
      </c>
      <c r="C4455" s="242" t="s">
        <v>239</v>
      </c>
      <c r="D4455" s="244">
        <v>49.56</v>
      </c>
    </row>
    <row r="4456" spans="1:4" x14ac:dyDescent="0.25">
      <c r="A4456" s="243">
        <v>97554</v>
      </c>
      <c r="B4456" s="242" t="s">
        <v>11917</v>
      </c>
      <c r="C4456" s="242" t="s">
        <v>239</v>
      </c>
      <c r="D4456" s="244">
        <v>85.1</v>
      </c>
    </row>
    <row r="4457" spans="1:4" x14ac:dyDescent="0.25">
      <c r="A4457" s="243">
        <v>98602</v>
      </c>
      <c r="B4457" s="242" t="s">
        <v>3014</v>
      </c>
      <c r="C4457" s="242" t="s">
        <v>239</v>
      </c>
      <c r="D4457" s="244">
        <v>17.43</v>
      </c>
    </row>
    <row r="4458" spans="1:4" x14ac:dyDescent="0.25">
      <c r="A4458" s="243">
        <v>88503</v>
      </c>
      <c r="B4458" s="242" t="s">
        <v>3015</v>
      </c>
      <c r="C4458" s="242" t="s">
        <v>239</v>
      </c>
      <c r="D4458" s="244">
        <v>785.75</v>
      </c>
    </row>
    <row r="4459" spans="1:4" x14ac:dyDescent="0.25">
      <c r="A4459" s="243">
        <v>88504</v>
      </c>
      <c r="B4459" s="242" t="s">
        <v>3016</v>
      </c>
      <c r="C4459" s="242" t="s">
        <v>239</v>
      </c>
      <c r="D4459" s="244">
        <v>615.45000000000005</v>
      </c>
    </row>
    <row r="4460" spans="1:4" x14ac:dyDescent="0.25">
      <c r="A4460" s="243">
        <v>97895</v>
      </c>
      <c r="B4460" s="242" t="s">
        <v>11918</v>
      </c>
      <c r="C4460" s="242" t="s">
        <v>239</v>
      </c>
      <c r="D4460" s="244">
        <v>183.74</v>
      </c>
    </row>
    <row r="4461" spans="1:4" x14ac:dyDescent="0.25">
      <c r="A4461" s="243">
        <v>97896</v>
      </c>
      <c r="B4461" s="242" t="s">
        <v>11919</v>
      </c>
      <c r="C4461" s="242" t="s">
        <v>239</v>
      </c>
      <c r="D4461" s="244">
        <v>327.39</v>
      </c>
    </row>
    <row r="4462" spans="1:4" x14ac:dyDescent="0.25">
      <c r="A4462" s="243">
        <v>97897</v>
      </c>
      <c r="B4462" s="242" t="s">
        <v>11920</v>
      </c>
      <c r="C4462" s="242" t="s">
        <v>239</v>
      </c>
      <c r="D4462" s="244">
        <v>442.2</v>
      </c>
    </row>
    <row r="4463" spans="1:4" x14ac:dyDescent="0.25">
      <c r="A4463" s="243">
        <v>97898</v>
      </c>
      <c r="B4463" s="242" t="s">
        <v>11921</v>
      </c>
      <c r="C4463" s="242" t="s">
        <v>239</v>
      </c>
      <c r="D4463" s="244">
        <v>721.7</v>
      </c>
    </row>
    <row r="4464" spans="1:4" x14ac:dyDescent="0.25">
      <c r="A4464" s="243">
        <v>97900</v>
      </c>
      <c r="B4464" s="242" t="s">
        <v>11922</v>
      </c>
      <c r="C4464" s="242" t="s">
        <v>239</v>
      </c>
      <c r="D4464" s="244">
        <v>157.44</v>
      </c>
    </row>
    <row r="4465" spans="1:4" x14ac:dyDescent="0.25">
      <c r="A4465" s="243">
        <v>97901</v>
      </c>
      <c r="B4465" s="242" t="s">
        <v>11923</v>
      </c>
      <c r="C4465" s="242" t="s">
        <v>239</v>
      </c>
      <c r="D4465" s="244">
        <v>250.54</v>
      </c>
    </row>
    <row r="4466" spans="1:4" x14ac:dyDescent="0.25">
      <c r="A4466" s="243">
        <v>97902</v>
      </c>
      <c r="B4466" s="242" t="s">
        <v>11924</v>
      </c>
      <c r="C4466" s="242" t="s">
        <v>239</v>
      </c>
      <c r="D4466" s="244">
        <v>499.63</v>
      </c>
    </row>
    <row r="4467" spans="1:4" x14ac:dyDescent="0.25">
      <c r="A4467" s="243">
        <v>97903</v>
      </c>
      <c r="B4467" s="242" t="s">
        <v>11925</v>
      </c>
      <c r="C4467" s="242" t="s">
        <v>239</v>
      </c>
      <c r="D4467" s="244">
        <v>686.27</v>
      </c>
    </row>
    <row r="4468" spans="1:4" x14ac:dyDescent="0.25">
      <c r="A4468" s="243">
        <v>97904</v>
      </c>
      <c r="B4468" s="242" t="s">
        <v>11926</v>
      </c>
      <c r="C4468" s="242" t="s">
        <v>239</v>
      </c>
      <c r="D4468" s="244">
        <v>824.96</v>
      </c>
    </row>
    <row r="4469" spans="1:4" x14ac:dyDescent="0.25">
      <c r="A4469" s="243">
        <v>97905</v>
      </c>
      <c r="B4469" s="242" t="s">
        <v>11927</v>
      </c>
      <c r="C4469" s="242" t="s">
        <v>239</v>
      </c>
      <c r="D4469" s="244">
        <v>182.92</v>
      </c>
    </row>
    <row r="4470" spans="1:4" x14ac:dyDescent="0.25">
      <c r="A4470" s="243">
        <v>97906</v>
      </c>
      <c r="B4470" s="242" t="s">
        <v>11928</v>
      </c>
      <c r="C4470" s="242" t="s">
        <v>239</v>
      </c>
      <c r="D4470" s="244">
        <v>342.51</v>
      </c>
    </row>
    <row r="4471" spans="1:4" x14ac:dyDescent="0.25">
      <c r="A4471" s="243">
        <v>97907</v>
      </c>
      <c r="B4471" s="242" t="s">
        <v>11929</v>
      </c>
      <c r="C4471" s="242" t="s">
        <v>239</v>
      </c>
      <c r="D4471" s="244">
        <v>485.77</v>
      </c>
    </row>
    <row r="4472" spans="1:4" x14ac:dyDescent="0.25">
      <c r="A4472" s="243">
        <v>97908</v>
      </c>
      <c r="B4472" s="242" t="s">
        <v>11930</v>
      </c>
      <c r="C4472" s="242" t="s">
        <v>239</v>
      </c>
      <c r="D4472" s="244">
        <v>587.71</v>
      </c>
    </row>
    <row r="4473" spans="1:4" x14ac:dyDescent="0.25">
      <c r="A4473" s="243">
        <v>98102</v>
      </c>
      <c r="B4473" s="242" t="s">
        <v>11931</v>
      </c>
      <c r="C4473" s="242" t="s">
        <v>239</v>
      </c>
      <c r="D4473" s="244">
        <v>150.22</v>
      </c>
    </row>
    <row r="4474" spans="1:4" x14ac:dyDescent="0.25">
      <c r="A4474" s="243">
        <v>98104</v>
      </c>
      <c r="B4474" s="242" t="s">
        <v>11932</v>
      </c>
      <c r="C4474" s="242" t="s">
        <v>239</v>
      </c>
      <c r="D4474" s="244">
        <v>339.09</v>
      </c>
    </row>
    <row r="4475" spans="1:4" x14ac:dyDescent="0.25">
      <c r="A4475" s="243">
        <v>98105</v>
      </c>
      <c r="B4475" s="242" t="s">
        <v>11933</v>
      </c>
      <c r="C4475" s="242" t="s">
        <v>239</v>
      </c>
      <c r="D4475" s="244">
        <v>581.21</v>
      </c>
    </row>
    <row r="4476" spans="1:4" x14ac:dyDescent="0.25">
      <c r="A4476" s="243">
        <v>98106</v>
      </c>
      <c r="B4476" s="242" t="s">
        <v>11934</v>
      </c>
      <c r="C4476" s="242" t="s">
        <v>239</v>
      </c>
      <c r="D4476" s="244">
        <v>963.94</v>
      </c>
    </row>
    <row r="4477" spans="1:4" x14ac:dyDescent="0.25">
      <c r="A4477" s="243">
        <v>98107</v>
      </c>
      <c r="B4477" s="242" t="s">
        <v>11935</v>
      </c>
      <c r="C4477" s="242" t="s">
        <v>239</v>
      </c>
      <c r="D4477" s="244">
        <v>216.8</v>
      </c>
    </row>
    <row r="4478" spans="1:4" x14ac:dyDescent="0.25">
      <c r="A4478" s="243">
        <v>98108</v>
      </c>
      <c r="B4478" s="242" t="s">
        <v>11936</v>
      </c>
      <c r="C4478" s="242" t="s">
        <v>239</v>
      </c>
      <c r="D4478" s="244">
        <v>384.09</v>
      </c>
    </row>
    <row r="4479" spans="1:4" x14ac:dyDescent="0.25">
      <c r="A4479" s="243">
        <v>99250</v>
      </c>
      <c r="B4479" s="242" t="s">
        <v>11937</v>
      </c>
      <c r="C4479" s="242" t="s">
        <v>239</v>
      </c>
      <c r="D4479" s="244">
        <v>154.08000000000001</v>
      </c>
    </row>
    <row r="4480" spans="1:4" x14ac:dyDescent="0.25">
      <c r="A4480" s="243">
        <v>99251</v>
      </c>
      <c r="B4480" s="242" t="s">
        <v>11938</v>
      </c>
      <c r="C4480" s="242" t="s">
        <v>239</v>
      </c>
      <c r="D4480" s="244">
        <v>244.77</v>
      </c>
    </row>
    <row r="4481" spans="1:4" x14ac:dyDescent="0.25">
      <c r="A4481" s="243">
        <v>99253</v>
      </c>
      <c r="B4481" s="242" t="s">
        <v>11939</v>
      </c>
      <c r="C4481" s="242" t="s">
        <v>239</v>
      </c>
      <c r="D4481" s="244">
        <v>486.67</v>
      </c>
    </row>
    <row r="4482" spans="1:4" x14ac:dyDescent="0.25">
      <c r="A4482" s="243">
        <v>99255</v>
      </c>
      <c r="B4482" s="242" t="s">
        <v>11940</v>
      </c>
      <c r="C4482" s="242" t="s">
        <v>239</v>
      </c>
      <c r="D4482" s="244">
        <v>668.49</v>
      </c>
    </row>
    <row r="4483" spans="1:4" x14ac:dyDescent="0.25">
      <c r="A4483" s="243">
        <v>99257</v>
      </c>
      <c r="B4483" s="242" t="s">
        <v>11941</v>
      </c>
      <c r="C4483" s="242" t="s">
        <v>239</v>
      </c>
      <c r="D4483" s="244">
        <v>801.97</v>
      </c>
    </row>
    <row r="4484" spans="1:4" x14ac:dyDescent="0.25">
      <c r="A4484" s="243">
        <v>99258</v>
      </c>
      <c r="B4484" s="242" t="s">
        <v>11942</v>
      </c>
      <c r="C4484" s="242" t="s">
        <v>239</v>
      </c>
      <c r="D4484" s="244">
        <v>178.15</v>
      </c>
    </row>
    <row r="4485" spans="1:4" x14ac:dyDescent="0.25">
      <c r="A4485" s="243">
        <v>99260</v>
      </c>
      <c r="B4485" s="242" t="s">
        <v>11943</v>
      </c>
      <c r="C4485" s="242" t="s">
        <v>239</v>
      </c>
      <c r="D4485" s="244">
        <v>334.34</v>
      </c>
    </row>
    <row r="4486" spans="1:4" x14ac:dyDescent="0.25">
      <c r="A4486" s="243">
        <v>99262</v>
      </c>
      <c r="B4486" s="242" t="s">
        <v>11944</v>
      </c>
      <c r="C4486" s="242" t="s">
        <v>239</v>
      </c>
      <c r="D4486" s="244">
        <v>474.11</v>
      </c>
    </row>
    <row r="4487" spans="1:4" x14ac:dyDescent="0.25">
      <c r="A4487" s="243">
        <v>99264</v>
      </c>
      <c r="B4487" s="242" t="s">
        <v>11945</v>
      </c>
      <c r="C4487" s="242" t="s">
        <v>239</v>
      </c>
      <c r="D4487" s="244">
        <v>571.96</v>
      </c>
    </row>
    <row r="4488" spans="1:4" x14ac:dyDescent="0.25">
      <c r="A4488" s="243">
        <v>89482</v>
      </c>
      <c r="B4488" s="242" t="s">
        <v>3017</v>
      </c>
      <c r="C4488" s="242" t="s">
        <v>239</v>
      </c>
      <c r="D4488" s="244">
        <v>25.27</v>
      </c>
    </row>
    <row r="4489" spans="1:4" x14ac:dyDescent="0.25">
      <c r="A4489" s="243">
        <v>89491</v>
      </c>
      <c r="B4489" s="242" t="s">
        <v>3018</v>
      </c>
      <c r="C4489" s="242" t="s">
        <v>239</v>
      </c>
      <c r="D4489" s="244">
        <v>62.24</v>
      </c>
    </row>
    <row r="4490" spans="1:4" x14ac:dyDescent="0.25">
      <c r="A4490" s="243">
        <v>89495</v>
      </c>
      <c r="B4490" s="242" t="s">
        <v>3019</v>
      </c>
      <c r="C4490" s="242" t="s">
        <v>239</v>
      </c>
      <c r="D4490" s="244">
        <v>9.73</v>
      </c>
    </row>
    <row r="4491" spans="1:4" x14ac:dyDescent="0.25">
      <c r="A4491" s="243">
        <v>89707</v>
      </c>
      <c r="B4491" s="242" t="s">
        <v>3020</v>
      </c>
      <c r="C4491" s="242" t="s">
        <v>239</v>
      </c>
      <c r="D4491" s="244">
        <v>29.24</v>
      </c>
    </row>
    <row r="4492" spans="1:4" x14ac:dyDescent="0.25">
      <c r="A4492" s="243">
        <v>89708</v>
      </c>
      <c r="B4492" s="242" t="s">
        <v>3021</v>
      </c>
      <c r="C4492" s="242" t="s">
        <v>239</v>
      </c>
      <c r="D4492" s="244">
        <v>66.98</v>
      </c>
    </row>
    <row r="4493" spans="1:4" x14ac:dyDescent="0.25">
      <c r="A4493" s="243">
        <v>89709</v>
      </c>
      <c r="B4493" s="242" t="s">
        <v>3022</v>
      </c>
      <c r="C4493" s="242" t="s">
        <v>239</v>
      </c>
      <c r="D4493" s="244">
        <v>10.83</v>
      </c>
    </row>
    <row r="4494" spans="1:4" x14ac:dyDescent="0.25">
      <c r="A4494" s="243">
        <v>89710</v>
      </c>
      <c r="B4494" s="242" t="s">
        <v>3023</v>
      </c>
      <c r="C4494" s="242" t="s">
        <v>239</v>
      </c>
      <c r="D4494" s="244">
        <v>10.6</v>
      </c>
    </row>
    <row r="4495" spans="1:4" x14ac:dyDescent="0.25">
      <c r="A4495" s="243">
        <v>86872</v>
      </c>
      <c r="B4495" s="242" t="s">
        <v>11946</v>
      </c>
      <c r="C4495" s="242" t="s">
        <v>239</v>
      </c>
      <c r="D4495" s="244">
        <v>799.81</v>
      </c>
    </row>
    <row r="4496" spans="1:4" x14ac:dyDescent="0.25">
      <c r="A4496" s="243">
        <v>86874</v>
      </c>
      <c r="B4496" s="242" t="s">
        <v>11947</v>
      </c>
      <c r="C4496" s="242" t="s">
        <v>239</v>
      </c>
      <c r="D4496" s="244">
        <v>492</v>
      </c>
    </row>
    <row r="4497" spans="1:4" x14ac:dyDescent="0.25">
      <c r="A4497" s="243">
        <v>86875</v>
      </c>
      <c r="B4497" s="242" t="s">
        <v>11948</v>
      </c>
      <c r="C4497" s="242" t="s">
        <v>239</v>
      </c>
      <c r="D4497" s="244">
        <v>390.34</v>
      </c>
    </row>
    <row r="4498" spans="1:4" x14ac:dyDescent="0.25">
      <c r="A4498" s="243">
        <v>86876</v>
      </c>
      <c r="B4498" s="242" t="s">
        <v>11949</v>
      </c>
      <c r="C4498" s="242" t="s">
        <v>239</v>
      </c>
      <c r="D4498" s="244">
        <v>220.04</v>
      </c>
    </row>
    <row r="4499" spans="1:4" x14ac:dyDescent="0.25">
      <c r="A4499" s="243">
        <v>86877</v>
      </c>
      <c r="B4499" s="242" t="s">
        <v>11950</v>
      </c>
      <c r="C4499" s="242" t="s">
        <v>239</v>
      </c>
      <c r="D4499" s="244">
        <v>27.56</v>
      </c>
    </row>
    <row r="4500" spans="1:4" x14ac:dyDescent="0.25">
      <c r="A4500" s="243">
        <v>86878</v>
      </c>
      <c r="B4500" s="242" t="s">
        <v>11951</v>
      </c>
      <c r="C4500" s="242" t="s">
        <v>239</v>
      </c>
      <c r="D4500" s="244">
        <v>55.28</v>
      </c>
    </row>
    <row r="4501" spans="1:4" x14ac:dyDescent="0.25">
      <c r="A4501" s="243">
        <v>86879</v>
      </c>
      <c r="B4501" s="242" t="s">
        <v>11952</v>
      </c>
      <c r="C4501" s="242" t="s">
        <v>239</v>
      </c>
      <c r="D4501" s="244">
        <v>6.08</v>
      </c>
    </row>
    <row r="4502" spans="1:4" x14ac:dyDescent="0.25">
      <c r="A4502" s="243">
        <v>86880</v>
      </c>
      <c r="B4502" s="242" t="s">
        <v>11953</v>
      </c>
      <c r="C4502" s="242" t="s">
        <v>239</v>
      </c>
      <c r="D4502" s="244">
        <v>18.75</v>
      </c>
    </row>
    <row r="4503" spans="1:4" x14ac:dyDescent="0.25">
      <c r="A4503" s="243">
        <v>86881</v>
      </c>
      <c r="B4503" s="242" t="s">
        <v>11954</v>
      </c>
      <c r="C4503" s="242" t="s">
        <v>239</v>
      </c>
      <c r="D4503" s="244">
        <v>156.16999999999999</v>
      </c>
    </row>
    <row r="4504" spans="1:4" x14ac:dyDescent="0.25">
      <c r="A4504" s="243">
        <v>86882</v>
      </c>
      <c r="B4504" s="242" t="s">
        <v>11955</v>
      </c>
      <c r="C4504" s="242" t="s">
        <v>239</v>
      </c>
      <c r="D4504" s="244">
        <v>19.149999999999999</v>
      </c>
    </row>
    <row r="4505" spans="1:4" x14ac:dyDescent="0.25">
      <c r="A4505" s="243">
        <v>86883</v>
      </c>
      <c r="B4505" s="242" t="s">
        <v>11956</v>
      </c>
      <c r="C4505" s="242" t="s">
        <v>239</v>
      </c>
      <c r="D4505" s="244">
        <v>10.92</v>
      </c>
    </row>
    <row r="4506" spans="1:4" x14ac:dyDescent="0.25">
      <c r="A4506" s="243">
        <v>86884</v>
      </c>
      <c r="B4506" s="242" t="s">
        <v>11957</v>
      </c>
      <c r="C4506" s="242" t="s">
        <v>239</v>
      </c>
      <c r="D4506" s="244">
        <v>7.46</v>
      </c>
    </row>
    <row r="4507" spans="1:4" x14ac:dyDescent="0.25">
      <c r="A4507" s="243">
        <v>86885</v>
      </c>
      <c r="B4507" s="242" t="s">
        <v>11958</v>
      </c>
      <c r="C4507" s="242" t="s">
        <v>239</v>
      </c>
      <c r="D4507" s="244">
        <v>10.16</v>
      </c>
    </row>
    <row r="4508" spans="1:4" x14ac:dyDescent="0.25">
      <c r="A4508" s="243">
        <v>86886</v>
      </c>
      <c r="B4508" s="242" t="s">
        <v>11959</v>
      </c>
      <c r="C4508" s="242" t="s">
        <v>239</v>
      </c>
      <c r="D4508" s="244">
        <v>37.85</v>
      </c>
    </row>
    <row r="4509" spans="1:4" x14ac:dyDescent="0.25">
      <c r="A4509" s="243">
        <v>86887</v>
      </c>
      <c r="B4509" s="242" t="s">
        <v>11960</v>
      </c>
      <c r="C4509" s="242" t="s">
        <v>239</v>
      </c>
      <c r="D4509" s="244">
        <v>41.11</v>
      </c>
    </row>
    <row r="4510" spans="1:4" x14ac:dyDescent="0.25">
      <c r="A4510" s="243">
        <v>86888</v>
      </c>
      <c r="B4510" s="242" t="s">
        <v>11961</v>
      </c>
      <c r="C4510" s="242" t="s">
        <v>239</v>
      </c>
      <c r="D4510" s="244">
        <v>480.94</v>
      </c>
    </row>
    <row r="4511" spans="1:4" x14ac:dyDescent="0.25">
      <c r="A4511" s="243">
        <v>86889</v>
      </c>
      <c r="B4511" s="242" t="s">
        <v>11962</v>
      </c>
      <c r="C4511" s="242" t="s">
        <v>239</v>
      </c>
      <c r="D4511" s="244">
        <v>539.95000000000005</v>
      </c>
    </row>
    <row r="4512" spans="1:4" x14ac:dyDescent="0.25">
      <c r="A4512" s="243">
        <v>86893</v>
      </c>
      <c r="B4512" s="242" t="s">
        <v>11963</v>
      </c>
      <c r="C4512" s="242" t="s">
        <v>239</v>
      </c>
      <c r="D4512" s="244">
        <v>550.38</v>
      </c>
    </row>
    <row r="4513" spans="1:4" x14ac:dyDescent="0.25">
      <c r="A4513" s="243">
        <v>86894</v>
      </c>
      <c r="B4513" s="242" t="s">
        <v>11964</v>
      </c>
      <c r="C4513" s="242" t="s">
        <v>239</v>
      </c>
      <c r="D4513" s="244">
        <v>251.92</v>
      </c>
    </row>
    <row r="4514" spans="1:4" x14ac:dyDescent="0.25">
      <c r="A4514" s="243">
        <v>86895</v>
      </c>
      <c r="B4514" s="242" t="s">
        <v>11965</v>
      </c>
      <c r="C4514" s="242" t="s">
        <v>239</v>
      </c>
      <c r="D4514" s="244">
        <v>268.19</v>
      </c>
    </row>
    <row r="4515" spans="1:4" x14ac:dyDescent="0.25">
      <c r="A4515" s="243">
        <v>86899</v>
      </c>
      <c r="B4515" s="242" t="s">
        <v>11966</v>
      </c>
      <c r="C4515" s="242" t="s">
        <v>239</v>
      </c>
      <c r="D4515" s="244">
        <v>272.10000000000002</v>
      </c>
    </row>
    <row r="4516" spans="1:4" x14ac:dyDescent="0.25">
      <c r="A4516" s="243">
        <v>86900</v>
      </c>
      <c r="B4516" s="242" t="s">
        <v>11967</v>
      </c>
      <c r="C4516" s="242" t="s">
        <v>239</v>
      </c>
      <c r="D4516" s="244">
        <v>201.95</v>
      </c>
    </row>
    <row r="4517" spans="1:4" x14ac:dyDescent="0.25">
      <c r="A4517" s="243">
        <v>86901</v>
      </c>
      <c r="B4517" s="242" t="s">
        <v>11968</v>
      </c>
      <c r="C4517" s="242" t="s">
        <v>239</v>
      </c>
      <c r="D4517" s="244">
        <v>140.68</v>
      </c>
    </row>
    <row r="4518" spans="1:4" x14ac:dyDescent="0.25">
      <c r="A4518" s="243">
        <v>86902</v>
      </c>
      <c r="B4518" s="242" t="s">
        <v>11969</v>
      </c>
      <c r="C4518" s="242" t="s">
        <v>239</v>
      </c>
      <c r="D4518" s="244">
        <v>248.42</v>
      </c>
    </row>
    <row r="4519" spans="1:4" x14ac:dyDescent="0.25">
      <c r="A4519" s="243">
        <v>86903</v>
      </c>
      <c r="B4519" s="242" t="s">
        <v>11970</v>
      </c>
      <c r="C4519" s="242" t="s">
        <v>239</v>
      </c>
      <c r="D4519" s="244">
        <v>334.86</v>
      </c>
    </row>
    <row r="4520" spans="1:4" x14ac:dyDescent="0.25">
      <c r="A4520" s="243">
        <v>86904</v>
      </c>
      <c r="B4520" s="242" t="s">
        <v>11971</v>
      </c>
      <c r="C4520" s="242" t="s">
        <v>239</v>
      </c>
      <c r="D4520" s="244">
        <v>134.97</v>
      </c>
    </row>
    <row r="4521" spans="1:4" x14ac:dyDescent="0.25">
      <c r="A4521" s="243">
        <v>86905</v>
      </c>
      <c r="B4521" s="242" t="s">
        <v>11972</v>
      </c>
      <c r="C4521" s="242" t="s">
        <v>239</v>
      </c>
      <c r="D4521" s="244">
        <v>231.91</v>
      </c>
    </row>
    <row r="4522" spans="1:4" x14ac:dyDescent="0.25">
      <c r="A4522" s="243">
        <v>86906</v>
      </c>
      <c r="B4522" s="242" t="s">
        <v>11973</v>
      </c>
      <c r="C4522" s="242" t="s">
        <v>239</v>
      </c>
      <c r="D4522" s="244">
        <v>54.21</v>
      </c>
    </row>
    <row r="4523" spans="1:4" x14ac:dyDescent="0.25">
      <c r="A4523" s="243">
        <v>86908</v>
      </c>
      <c r="B4523" s="242" t="s">
        <v>11974</v>
      </c>
      <c r="C4523" s="242" t="s">
        <v>239</v>
      </c>
      <c r="D4523" s="244">
        <v>279.93</v>
      </c>
    </row>
    <row r="4524" spans="1:4" x14ac:dyDescent="0.25">
      <c r="A4524" s="243">
        <v>86909</v>
      </c>
      <c r="B4524" s="242" t="s">
        <v>11975</v>
      </c>
      <c r="C4524" s="242" t="s">
        <v>239</v>
      </c>
      <c r="D4524" s="244">
        <v>108.62</v>
      </c>
    </row>
    <row r="4525" spans="1:4" x14ac:dyDescent="0.25">
      <c r="A4525" s="243">
        <v>86910</v>
      </c>
      <c r="B4525" s="242" t="s">
        <v>11976</v>
      </c>
      <c r="C4525" s="242" t="s">
        <v>239</v>
      </c>
      <c r="D4525" s="244">
        <v>102.76</v>
      </c>
    </row>
    <row r="4526" spans="1:4" x14ac:dyDescent="0.25">
      <c r="A4526" s="243">
        <v>86911</v>
      </c>
      <c r="B4526" s="242" t="s">
        <v>11977</v>
      </c>
      <c r="C4526" s="242" t="s">
        <v>239</v>
      </c>
      <c r="D4526" s="244">
        <v>45.72</v>
      </c>
    </row>
    <row r="4527" spans="1:4" x14ac:dyDescent="0.25">
      <c r="A4527" s="243">
        <v>86913</v>
      </c>
      <c r="B4527" s="242" t="s">
        <v>11978</v>
      </c>
      <c r="C4527" s="242" t="s">
        <v>239</v>
      </c>
      <c r="D4527" s="244">
        <v>19.91</v>
      </c>
    </row>
    <row r="4528" spans="1:4" x14ac:dyDescent="0.25">
      <c r="A4528" s="243">
        <v>86914</v>
      </c>
      <c r="B4528" s="242" t="s">
        <v>11979</v>
      </c>
      <c r="C4528" s="242" t="s">
        <v>239</v>
      </c>
      <c r="D4528" s="244">
        <v>41.45</v>
      </c>
    </row>
    <row r="4529" spans="1:4" x14ac:dyDescent="0.25">
      <c r="A4529" s="243">
        <v>86915</v>
      </c>
      <c r="B4529" s="242" t="s">
        <v>11980</v>
      </c>
      <c r="C4529" s="242" t="s">
        <v>239</v>
      </c>
      <c r="D4529" s="244">
        <v>91.67</v>
      </c>
    </row>
    <row r="4530" spans="1:4" x14ac:dyDescent="0.25">
      <c r="A4530" s="243">
        <v>86916</v>
      </c>
      <c r="B4530" s="242" t="s">
        <v>11981</v>
      </c>
      <c r="C4530" s="242" t="s">
        <v>239</v>
      </c>
      <c r="D4530" s="244">
        <v>33.17</v>
      </c>
    </row>
    <row r="4531" spans="1:4" x14ac:dyDescent="0.25">
      <c r="A4531" s="243">
        <v>86919</v>
      </c>
      <c r="B4531" s="242" t="s">
        <v>11982</v>
      </c>
      <c r="C4531" s="242" t="s">
        <v>239</v>
      </c>
      <c r="D4531" s="244">
        <v>879.74</v>
      </c>
    </row>
    <row r="4532" spans="1:4" x14ac:dyDescent="0.25">
      <c r="A4532" s="243">
        <v>86920</v>
      </c>
      <c r="B4532" s="242" t="s">
        <v>11983</v>
      </c>
      <c r="C4532" s="242" t="s">
        <v>239</v>
      </c>
      <c r="D4532" s="244">
        <v>836.72</v>
      </c>
    </row>
    <row r="4533" spans="1:4" x14ac:dyDescent="0.25">
      <c r="A4533" s="243">
        <v>86921</v>
      </c>
      <c r="B4533" s="242" t="s">
        <v>11984</v>
      </c>
      <c r="C4533" s="242" t="s">
        <v>239</v>
      </c>
      <c r="D4533" s="244">
        <v>849.98</v>
      </c>
    </row>
    <row r="4534" spans="1:4" x14ac:dyDescent="0.25">
      <c r="A4534" s="243">
        <v>86922</v>
      </c>
      <c r="B4534" s="242" t="s">
        <v>11985</v>
      </c>
      <c r="C4534" s="242" t="s">
        <v>239</v>
      </c>
      <c r="D4534" s="244">
        <v>717.18</v>
      </c>
    </row>
    <row r="4535" spans="1:4" x14ac:dyDescent="0.25">
      <c r="A4535" s="243">
        <v>86923</v>
      </c>
      <c r="B4535" s="242" t="s">
        <v>11986</v>
      </c>
      <c r="C4535" s="242" t="s">
        <v>239</v>
      </c>
      <c r="D4535" s="244">
        <v>537.14</v>
      </c>
    </row>
    <row r="4536" spans="1:4" x14ac:dyDescent="0.25">
      <c r="A4536" s="243">
        <v>86924</v>
      </c>
      <c r="B4536" s="242" t="s">
        <v>11987</v>
      </c>
      <c r="C4536" s="242" t="s">
        <v>239</v>
      </c>
      <c r="D4536" s="244">
        <v>550.4</v>
      </c>
    </row>
    <row r="4537" spans="1:4" x14ac:dyDescent="0.25">
      <c r="A4537" s="243">
        <v>86925</v>
      </c>
      <c r="B4537" s="242" t="s">
        <v>11988</v>
      </c>
      <c r="C4537" s="242" t="s">
        <v>239</v>
      </c>
      <c r="D4537" s="244">
        <v>427.25</v>
      </c>
    </row>
    <row r="4538" spans="1:4" x14ac:dyDescent="0.25">
      <c r="A4538" s="243">
        <v>86926</v>
      </c>
      <c r="B4538" s="242" t="s">
        <v>11989</v>
      </c>
      <c r="C4538" s="242" t="s">
        <v>239</v>
      </c>
      <c r="D4538" s="244">
        <v>440.51</v>
      </c>
    </row>
    <row r="4539" spans="1:4" x14ac:dyDescent="0.25">
      <c r="A4539" s="243">
        <v>86927</v>
      </c>
      <c r="B4539" s="242" t="s">
        <v>11990</v>
      </c>
      <c r="C4539" s="242" t="s">
        <v>239</v>
      </c>
      <c r="D4539" s="244">
        <v>265.18</v>
      </c>
    </row>
    <row r="4540" spans="1:4" x14ac:dyDescent="0.25">
      <c r="A4540" s="243">
        <v>86928</v>
      </c>
      <c r="B4540" s="242" t="s">
        <v>11991</v>
      </c>
      <c r="C4540" s="242" t="s">
        <v>239</v>
      </c>
      <c r="D4540" s="244">
        <v>278.44</v>
      </c>
    </row>
    <row r="4541" spans="1:4" x14ac:dyDescent="0.25">
      <c r="A4541" s="243">
        <v>86929</v>
      </c>
      <c r="B4541" s="242" t="s">
        <v>11992</v>
      </c>
      <c r="C4541" s="242" t="s">
        <v>239</v>
      </c>
      <c r="D4541" s="244">
        <v>256.95</v>
      </c>
    </row>
    <row r="4542" spans="1:4" x14ac:dyDescent="0.25">
      <c r="A4542" s="243">
        <v>86930</v>
      </c>
      <c r="B4542" s="242" t="s">
        <v>11993</v>
      </c>
      <c r="C4542" s="242" t="s">
        <v>239</v>
      </c>
      <c r="D4542" s="244">
        <v>270.20999999999998</v>
      </c>
    </row>
    <row r="4543" spans="1:4" x14ac:dyDescent="0.25">
      <c r="A4543" s="243">
        <v>86931</v>
      </c>
      <c r="B4543" s="242" t="s">
        <v>11994</v>
      </c>
      <c r="C4543" s="242" t="s">
        <v>239</v>
      </c>
      <c r="D4543" s="244">
        <v>491.1</v>
      </c>
    </row>
    <row r="4544" spans="1:4" x14ac:dyDescent="0.25">
      <c r="A4544" s="243">
        <v>86932</v>
      </c>
      <c r="B4544" s="242" t="s">
        <v>11995</v>
      </c>
      <c r="C4544" s="242" t="s">
        <v>239</v>
      </c>
      <c r="D4544" s="244">
        <v>522.04999999999995</v>
      </c>
    </row>
    <row r="4545" spans="1:4" x14ac:dyDescent="0.25">
      <c r="A4545" s="243">
        <v>86933</v>
      </c>
      <c r="B4545" s="242" t="s">
        <v>11996</v>
      </c>
      <c r="C4545" s="242" t="s">
        <v>239</v>
      </c>
      <c r="D4545" s="244">
        <v>335.54</v>
      </c>
    </row>
    <row r="4546" spans="1:4" x14ac:dyDescent="0.25">
      <c r="A4546" s="243">
        <v>86934</v>
      </c>
      <c r="B4546" s="242" t="s">
        <v>11997</v>
      </c>
      <c r="C4546" s="242" t="s">
        <v>239</v>
      </c>
      <c r="D4546" s="244">
        <v>327.31</v>
      </c>
    </row>
    <row r="4547" spans="1:4" x14ac:dyDescent="0.25">
      <c r="A4547" s="243">
        <v>86935</v>
      </c>
      <c r="B4547" s="242" t="s">
        <v>11998</v>
      </c>
      <c r="C4547" s="242" t="s">
        <v>239</v>
      </c>
      <c r="D4547" s="244">
        <v>268.14999999999998</v>
      </c>
    </row>
    <row r="4548" spans="1:4" x14ac:dyDescent="0.25">
      <c r="A4548" s="243">
        <v>86936</v>
      </c>
      <c r="B4548" s="242" t="s">
        <v>11999</v>
      </c>
      <c r="C4548" s="242" t="s">
        <v>239</v>
      </c>
      <c r="D4548" s="244">
        <v>413.4</v>
      </c>
    </row>
    <row r="4549" spans="1:4" x14ac:dyDescent="0.25">
      <c r="A4549" s="243">
        <v>86937</v>
      </c>
      <c r="B4549" s="242" t="s">
        <v>12000</v>
      </c>
      <c r="C4549" s="242" t="s">
        <v>239</v>
      </c>
      <c r="D4549" s="244">
        <v>179.16</v>
      </c>
    </row>
    <row r="4550" spans="1:4" x14ac:dyDescent="0.25">
      <c r="A4550" s="243">
        <v>86938</v>
      </c>
      <c r="B4550" s="242" t="s">
        <v>12001</v>
      </c>
      <c r="C4550" s="242" t="s">
        <v>239</v>
      </c>
      <c r="D4550" s="244">
        <v>324.41000000000003</v>
      </c>
    </row>
    <row r="4551" spans="1:4" x14ac:dyDescent="0.25">
      <c r="A4551" s="243">
        <v>86939</v>
      </c>
      <c r="B4551" s="242" t="s">
        <v>12002</v>
      </c>
      <c r="C4551" s="242" t="s">
        <v>239</v>
      </c>
      <c r="D4551" s="244">
        <v>327.08999999999997</v>
      </c>
    </row>
    <row r="4552" spans="1:4" x14ac:dyDescent="0.25">
      <c r="A4552" s="243">
        <v>86940</v>
      </c>
      <c r="B4552" s="242" t="s">
        <v>12003</v>
      </c>
      <c r="C4552" s="242" t="s">
        <v>239</v>
      </c>
      <c r="D4552" s="244">
        <v>832.72</v>
      </c>
    </row>
    <row r="4553" spans="1:4" x14ac:dyDescent="0.25">
      <c r="A4553" s="243">
        <v>86941</v>
      </c>
      <c r="B4553" s="242" t="s">
        <v>12004</v>
      </c>
      <c r="C4553" s="242" t="s">
        <v>239</v>
      </c>
      <c r="D4553" s="244">
        <v>651.37</v>
      </c>
    </row>
    <row r="4554" spans="1:4" x14ac:dyDescent="0.25">
      <c r="A4554" s="243">
        <v>86942</v>
      </c>
      <c r="B4554" s="242" t="s">
        <v>12005</v>
      </c>
      <c r="C4554" s="242" t="s">
        <v>239</v>
      </c>
      <c r="D4554" s="244">
        <v>221.87</v>
      </c>
    </row>
    <row r="4555" spans="1:4" x14ac:dyDescent="0.25">
      <c r="A4555" s="243">
        <v>86943</v>
      </c>
      <c r="B4555" s="242" t="s">
        <v>12006</v>
      </c>
      <c r="C4555" s="242" t="s">
        <v>239</v>
      </c>
      <c r="D4555" s="244">
        <v>213.64</v>
      </c>
    </row>
    <row r="4556" spans="1:4" x14ac:dyDescent="0.25">
      <c r="A4556" s="243">
        <v>86947</v>
      </c>
      <c r="B4556" s="242" t="s">
        <v>12007</v>
      </c>
      <c r="C4556" s="242" t="s">
        <v>239</v>
      </c>
      <c r="D4556" s="244">
        <v>910.64</v>
      </c>
    </row>
    <row r="4557" spans="1:4" x14ac:dyDescent="0.25">
      <c r="A4557" s="243">
        <v>93396</v>
      </c>
      <c r="B4557" s="242" t="s">
        <v>12008</v>
      </c>
      <c r="C4557" s="242" t="s">
        <v>239</v>
      </c>
      <c r="D4557" s="244">
        <v>509.02</v>
      </c>
    </row>
    <row r="4558" spans="1:4" x14ac:dyDescent="0.25">
      <c r="A4558" s="243">
        <v>93441</v>
      </c>
      <c r="B4558" s="242" t="s">
        <v>12009</v>
      </c>
      <c r="C4558" s="242" t="s">
        <v>239</v>
      </c>
      <c r="D4558" s="244">
        <v>861.28</v>
      </c>
    </row>
    <row r="4559" spans="1:4" x14ac:dyDescent="0.25">
      <c r="A4559" s="243">
        <v>93442</v>
      </c>
      <c r="B4559" s="242" t="s">
        <v>12010</v>
      </c>
      <c r="C4559" s="242" t="s">
        <v>239</v>
      </c>
      <c r="D4559" s="245">
        <v>1079.8599999999999</v>
      </c>
    </row>
    <row r="4560" spans="1:4" x14ac:dyDescent="0.25">
      <c r="A4560" s="243">
        <v>95469</v>
      </c>
      <c r="B4560" s="242" t="s">
        <v>12011</v>
      </c>
      <c r="C4560" s="242" t="s">
        <v>239</v>
      </c>
      <c r="D4560" s="244">
        <v>208.93</v>
      </c>
    </row>
    <row r="4561" spans="1:4" x14ac:dyDescent="0.25">
      <c r="A4561" s="243">
        <v>95470</v>
      </c>
      <c r="B4561" s="242" t="s">
        <v>3026</v>
      </c>
      <c r="C4561" s="242" t="s">
        <v>239</v>
      </c>
      <c r="D4561" s="244">
        <v>216.49</v>
      </c>
    </row>
    <row r="4562" spans="1:4" x14ac:dyDescent="0.25">
      <c r="A4562" s="243">
        <v>95471</v>
      </c>
      <c r="B4562" s="242" t="s">
        <v>12012</v>
      </c>
      <c r="C4562" s="242" t="s">
        <v>239</v>
      </c>
      <c r="D4562" s="244">
        <v>858.59</v>
      </c>
    </row>
    <row r="4563" spans="1:4" x14ac:dyDescent="0.25">
      <c r="A4563" s="243">
        <v>95472</v>
      </c>
      <c r="B4563" s="242" t="s">
        <v>12013</v>
      </c>
      <c r="C4563" s="242" t="s">
        <v>239</v>
      </c>
      <c r="D4563" s="244">
        <v>866.15</v>
      </c>
    </row>
    <row r="4564" spans="1:4" x14ac:dyDescent="0.25">
      <c r="A4564" s="243">
        <v>95542</v>
      </c>
      <c r="B4564" s="242" t="s">
        <v>12014</v>
      </c>
      <c r="C4564" s="242" t="s">
        <v>239</v>
      </c>
      <c r="D4564" s="244">
        <v>28.91</v>
      </c>
    </row>
    <row r="4565" spans="1:4" x14ac:dyDescent="0.25">
      <c r="A4565" s="243">
        <v>95543</v>
      </c>
      <c r="B4565" s="242" t="s">
        <v>12015</v>
      </c>
      <c r="C4565" s="242" t="s">
        <v>239</v>
      </c>
      <c r="D4565" s="244">
        <v>48.12</v>
      </c>
    </row>
    <row r="4566" spans="1:4" x14ac:dyDescent="0.25">
      <c r="A4566" s="243">
        <v>95544</v>
      </c>
      <c r="B4566" s="242" t="s">
        <v>12016</v>
      </c>
      <c r="C4566" s="242" t="s">
        <v>239</v>
      </c>
      <c r="D4566" s="244">
        <v>35.69</v>
      </c>
    </row>
    <row r="4567" spans="1:4" x14ac:dyDescent="0.25">
      <c r="A4567" s="243">
        <v>95545</v>
      </c>
      <c r="B4567" s="242" t="s">
        <v>12017</v>
      </c>
      <c r="C4567" s="242" t="s">
        <v>239</v>
      </c>
      <c r="D4567" s="244">
        <v>34.97</v>
      </c>
    </row>
    <row r="4568" spans="1:4" x14ac:dyDescent="0.25">
      <c r="A4568" s="243">
        <v>95546</v>
      </c>
      <c r="B4568" s="242" t="s">
        <v>12018</v>
      </c>
      <c r="C4568" s="242" t="s">
        <v>239</v>
      </c>
      <c r="D4568" s="244">
        <v>115.68</v>
      </c>
    </row>
    <row r="4569" spans="1:4" x14ac:dyDescent="0.25">
      <c r="A4569" s="243">
        <v>95547</v>
      </c>
      <c r="B4569" s="242" t="s">
        <v>12019</v>
      </c>
      <c r="C4569" s="242" t="s">
        <v>239</v>
      </c>
      <c r="D4569" s="244">
        <v>89.42</v>
      </c>
    </row>
    <row r="4570" spans="1:4" x14ac:dyDescent="0.25">
      <c r="A4570" s="243">
        <v>100848</v>
      </c>
      <c r="B4570" s="242" t="s">
        <v>12020</v>
      </c>
      <c r="C4570" s="242" t="s">
        <v>239</v>
      </c>
      <c r="D4570" s="244">
        <v>408.68</v>
      </c>
    </row>
    <row r="4571" spans="1:4" x14ac:dyDescent="0.25">
      <c r="A4571" s="243">
        <v>100849</v>
      </c>
      <c r="B4571" s="242" t="s">
        <v>12021</v>
      </c>
      <c r="C4571" s="242" t="s">
        <v>239</v>
      </c>
      <c r="D4571" s="244">
        <v>39.130000000000003</v>
      </c>
    </row>
    <row r="4572" spans="1:4" x14ac:dyDescent="0.25">
      <c r="A4572" s="243">
        <v>100851</v>
      </c>
      <c r="B4572" s="242" t="s">
        <v>12022</v>
      </c>
      <c r="C4572" s="242" t="s">
        <v>239</v>
      </c>
      <c r="D4572" s="244">
        <v>79.459999999999994</v>
      </c>
    </row>
    <row r="4573" spans="1:4" x14ac:dyDescent="0.25">
      <c r="A4573" s="243">
        <v>100852</v>
      </c>
      <c r="B4573" s="242" t="s">
        <v>12023</v>
      </c>
      <c r="C4573" s="242" t="s">
        <v>239</v>
      </c>
      <c r="D4573" s="244">
        <v>221.67</v>
      </c>
    </row>
    <row r="4574" spans="1:4" x14ac:dyDescent="0.25">
      <c r="A4574" s="243">
        <v>100854</v>
      </c>
      <c r="B4574" s="242" t="s">
        <v>12024</v>
      </c>
      <c r="C4574" s="242" t="s">
        <v>239</v>
      </c>
      <c r="D4574" s="244">
        <v>688.7</v>
      </c>
    </row>
    <row r="4575" spans="1:4" x14ac:dyDescent="0.25">
      <c r="A4575" s="243">
        <v>100855</v>
      </c>
      <c r="B4575" s="242" t="s">
        <v>12025</v>
      </c>
      <c r="C4575" s="242" t="s">
        <v>239</v>
      </c>
      <c r="D4575" s="244">
        <v>34.97</v>
      </c>
    </row>
    <row r="4576" spans="1:4" x14ac:dyDescent="0.25">
      <c r="A4576" s="243">
        <v>100856</v>
      </c>
      <c r="B4576" s="242" t="s">
        <v>12026</v>
      </c>
      <c r="C4576" s="242" t="s">
        <v>239</v>
      </c>
      <c r="D4576" s="244">
        <v>25.59</v>
      </c>
    </row>
    <row r="4577" spans="1:4" x14ac:dyDescent="0.25">
      <c r="A4577" s="243">
        <v>100857</v>
      </c>
      <c r="B4577" s="242" t="s">
        <v>12027</v>
      </c>
      <c r="C4577" s="242" t="s">
        <v>239</v>
      </c>
      <c r="D4577" s="244">
        <v>257.48</v>
      </c>
    </row>
    <row r="4578" spans="1:4" x14ac:dyDescent="0.25">
      <c r="A4578" s="243">
        <v>100858</v>
      </c>
      <c r="B4578" s="242" t="s">
        <v>12028</v>
      </c>
      <c r="C4578" s="242" t="s">
        <v>239</v>
      </c>
      <c r="D4578" s="244">
        <v>540.16999999999996</v>
      </c>
    </row>
    <row r="4579" spans="1:4" x14ac:dyDescent="0.25">
      <c r="A4579" s="243">
        <v>100860</v>
      </c>
      <c r="B4579" s="242" t="s">
        <v>12029</v>
      </c>
      <c r="C4579" s="242" t="s">
        <v>239</v>
      </c>
      <c r="D4579" s="244">
        <v>78.7</v>
      </c>
    </row>
    <row r="4580" spans="1:4" x14ac:dyDescent="0.25">
      <c r="A4580" s="243">
        <v>100861</v>
      </c>
      <c r="B4580" s="242" t="s">
        <v>12030</v>
      </c>
      <c r="C4580" s="242" t="s">
        <v>239</v>
      </c>
      <c r="D4580" s="244">
        <v>32.97</v>
      </c>
    </row>
    <row r="4581" spans="1:4" x14ac:dyDescent="0.25">
      <c r="A4581" s="243">
        <v>100862</v>
      </c>
      <c r="B4581" s="242" t="s">
        <v>12031</v>
      </c>
      <c r="C4581" s="242" t="s">
        <v>239</v>
      </c>
      <c r="D4581" s="244">
        <v>37.11</v>
      </c>
    </row>
    <row r="4582" spans="1:4" x14ac:dyDescent="0.25">
      <c r="A4582" s="243">
        <v>100863</v>
      </c>
      <c r="B4582" s="242" t="s">
        <v>12032</v>
      </c>
      <c r="C4582" s="242" t="s">
        <v>239</v>
      </c>
      <c r="D4582" s="244">
        <v>576.82000000000005</v>
      </c>
    </row>
    <row r="4583" spans="1:4" x14ac:dyDescent="0.25">
      <c r="A4583" s="243">
        <v>100864</v>
      </c>
      <c r="B4583" s="242" t="s">
        <v>12033</v>
      </c>
      <c r="C4583" s="242" t="s">
        <v>239</v>
      </c>
      <c r="D4583" s="244">
        <v>645.07000000000005</v>
      </c>
    </row>
    <row r="4584" spans="1:4" x14ac:dyDescent="0.25">
      <c r="A4584" s="243">
        <v>100865</v>
      </c>
      <c r="B4584" s="242" t="s">
        <v>12034</v>
      </c>
      <c r="C4584" s="242" t="s">
        <v>239</v>
      </c>
      <c r="D4584" s="244">
        <v>624.91</v>
      </c>
    </row>
    <row r="4585" spans="1:4" x14ac:dyDescent="0.25">
      <c r="A4585" s="243">
        <v>100866</v>
      </c>
      <c r="B4585" s="242" t="s">
        <v>12035</v>
      </c>
      <c r="C4585" s="242" t="s">
        <v>239</v>
      </c>
      <c r="D4585" s="244">
        <v>279.89</v>
      </c>
    </row>
    <row r="4586" spans="1:4" x14ac:dyDescent="0.25">
      <c r="A4586" s="243">
        <v>100867</v>
      </c>
      <c r="B4586" s="242" t="s">
        <v>12036</v>
      </c>
      <c r="C4586" s="242" t="s">
        <v>239</v>
      </c>
      <c r="D4586" s="244">
        <v>302.39</v>
      </c>
    </row>
    <row r="4587" spans="1:4" x14ac:dyDescent="0.25">
      <c r="A4587" s="243">
        <v>100868</v>
      </c>
      <c r="B4587" s="242" t="s">
        <v>12037</v>
      </c>
      <c r="C4587" s="242" t="s">
        <v>239</v>
      </c>
      <c r="D4587" s="244">
        <v>317.37</v>
      </c>
    </row>
    <row r="4588" spans="1:4" x14ac:dyDescent="0.25">
      <c r="A4588" s="243">
        <v>100869</v>
      </c>
      <c r="B4588" s="242" t="s">
        <v>12038</v>
      </c>
      <c r="C4588" s="242" t="s">
        <v>239</v>
      </c>
      <c r="D4588" s="244">
        <v>328.86</v>
      </c>
    </row>
    <row r="4589" spans="1:4" x14ac:dyDescent="0.25">
      <c r="A4589" s="243">
        <v>100870</v>
      </c>
      <c r="B4589" s="242" t="s">
        <v>12039</v>
      </c>
      <c r="C4589" s="242" t="s">
        <v>239</v>
      </c>
      <c r="D4589" s="244">
        <v>196.46</v>
      </c>
    </row>
    <row r="4590" spans="1:4" x14ac:dyDescent="0.25">
      <c r="A4590" s="243">
        <v>100871</v>
      </c>
      <c r="B4590" s="242" t="s">
        <v>12040</v>
      </c>
      <c r="C4590" s="242" t="s">
        <v>239</v>
      </c>
      <c r="D4590" s="244">
        <v>214.07</v>
      </c>
    </row>
    <row r="4591" spans="1:4" x14ac:dyDescent="0.25">
      <c r="A4591" s="243">
        <v>100872</v>
      </c>
      <c r="B4591" s="242" t="s">
        <v>12041</v>
      </c>
      <c r="C4591" s="242" t="s">
        <v>239</v>
      </c>
      <c r="D4591" s="244">
        <v>225.32</v>
      </c>
    </row>
    <row r="4592" spans="1:4" x14ac:dyDescent="0.25">
      <c r="A4592" s="243">
        <v>100873</v>
      </c>
      <c r="B4592" s="242" t="s">
        <v>12042</v>
      </c>
      <c r="C4592" s="242" t="s">
        <v>239</v>
      </c>
      <c r="D4592" s="244">
        <v>232.34</v>
      </c>
    </row>
    <row r="4593" spans="1:4" x14ac:dyDescent="0.25">
      <c r="A4593" s="243">
        <v>100874</v>
      </c>
      <c r="B4593" s="242" t="s">
        <v>12043</v>
      </c>
      <c r="C4593" s="242" t="s">
        <v>239</v>
      </c>
      <c r="D4593" s="244">
        <v>279.89</v>
      </c>
    </row>
    <row r="4594" spans="1:4" x14ac:dyDescent="0.25">
      <c r="A4594" s="243">
        <v>100875</v>
      </c>
      <c r="B4594" s="242" t="s">
        <v>12044</v>
      </c>
      <c r="C4594" s="242" t="s">
        <v>239</v>
      </c>
      <c r="D4594" s="245">
        <v>1145.47</v>
      </c>
    </row>
    <row r="4595" spans="1:4" x14ac:dyDescent="0.25">
      <c r="A4595" s="243">
        <v>98052</v>
      </c>
      <c r="B4595" s="242" t="s">
        <v>12045</v>
      </c>
      <c r="C4595" s="242" t="s">
        <v>239</v>
      </c>
      <c r="D4595" s="245">
        <v>1815.84</v>
      </c>
    </row>
    <row r="4596" spans="1:4" x14ac:dyDescent="0.25">
      <c r="A4596" s="243">
        <v>98053</v>
      </c>
      <c r="B4596" s="242" t="s">
        <v>12046</v>
      </c>
      <c r="C4596" s="242" t="s">
        <v>239</v>
      </c>
      <c r="D4596" s="245">
        <v>2490.86</v>
      </c>
    </row>
    <row r="4597" spans="1:4" x14ac:dyDescent="0.25">
      <c r="A4597" s="243">
        <v>98054</v>
      </c>
      <c r="B4597" s="242" t="s">
        <v>12047</v>
      </c>
      <c r="C4597" s="242" t="s">
        <v>239</v>
      </c>
      <c r="D4597" s="245">
        <v>4080.85</v>
      </c>
    </row>
    <row r="4598" spans="1:4" x14ac:dyDescent="0.25">
      <c r="A4598" s="243">
        <v>98055</v>
      </c>
      <c r="B4598" s="242" t="s">
        <v>12048</v>
      </c>
      <c r="C4598" s="242" t="s">
        <v>239</v>
      </c>
      <c r="D4598" s="245">
        <v>5526.26</v>
      </c>
    </row>
    <row r="4599" spans="1:4" x14ac:dyDescent="0.25">
      <c r="A4599" s="243">
        <v>98056</v>
      </c>
      <c r="B4599" s="242" t="s">
        <v>12049</v>
      </c>
      <c r="C4599" s="242" t="s">
        <v>239</v>
      </c>
      <c r="D4599" s="245">
        <v>6463.12</v>
      </c>
    </row>
    <row r="4600" spans="1:4" x14ac:dyDescent="0.25">
      <c r="A4600" s="243">
        <v>98057</v>
      </c>
      <c r="B4600" s="242" t="s">
        <v>12050</v>
      </c>
      <c r="C4600" s="242" t="s">
        <v>239</v>
      </c>
      <c r="D4600" s="245">
        <v>7637.3</v>
      </c>
    </row>
    <row r="4601" spans="1:4" x14ac:dyDescent="0.25">
      <c r="A4601" s="243">
        <v>98058</v>
      </c>
      <c r="B4601" s="242" t="s">
        <v>12051</v>
      </c>
      <c r="C4601" s="242" t="s">
        <v>239</v>
      </c>
      <c r="D4601" s="245">
        <v>1517.36</v>
      </c>
    </row>
    <row r="4602" spans="1:4" x14ac:dyDescent="0.25">
      <c r="A4602" s="243">
        <v>98059</v>
      </c>
      <c r="B4602" s="242" t="s">
        <v>12052</v>
      </c>
      <c r="C4602" s="242" t="s">
        <v>239</v>
      </c>
      <c r="D4602" s="245">
        <v>3308.08</v>
      </c>
    </row>
    <row r="4603" spans="1:4" x14ac:dyDescent="0.25">
      <c r="A4603" s="243">
        <v>98060</v>
      </c>
      <c r="B4603" s="242" t="s">
        <v>12053</v>
      </c>
      <c r="C4603" s="242" t="s">
        <v>239</v>
      </c>
      <c r="D4603" s="245">
        <v>4589.79</v>
      </c>
    </row>
    <row r="4604" spans="1:4" x14ac:dyDescent="0.25">
      <c r="A4604" s="243">
        <v>98061</v>
      </c>
      <c r="B4604" s="242" t="s">
        <v>12054</v>
      </c>
      <c r="C4604" s="242" t="s">
        <v>239</v>
      </c>
      <c r="D4604" s="245">
        <v>6365.2</v>
      </c>
    </row>
    <row r="4605" spans="1:4" x14ac:dyDescent="0.25">
      <c r="A4605" s="243">
        <v>98062</v>
      </c>
      <c r="B4605" s="242" t="s">
        <v>12055</v>
      </c>
      <c r="C4605" s="242" t="s">
        <v>239</v>
      </c>
      <c r="D4605" s="245">
        <v>2580.09</v>
      </c>
    </row>
    <row r="4606" spans="1:4" x14ac:dyDescent="0.25">
      <c r="A4606" s="243">
        <v>98063</v>
      </c>
      <c r="B4606" s="242" t="s">
        <v>12056</v>
      </c>
      <c r="C4606" s="242" t="s">
        <v>239</v>
      </c>
      <c r="D4606" s="245">
        <v>3937.1</v>
      </c>
    </row>
    <row r="4607" spans="1:4" x14ac:dyDescent="0.25">
      <c r="A4607" s="243">
        <v>98064</v>
      </c>
      <c r="B4607" s="242" t="s">
        <v>12057</v>
      </c>
      <c r="C4607" s="242" t="s">
        <v>239</v>
      </c>
      <c r="D4607" s="245">
        <v>4559.33</v>
      </c>
    </row>
    <row r="4608" spans="1:4" x14ac:dyDescent="0.25">
      <c r="A4608" s="243">
        <v>98065</v>
      </c>
      <c r="B4608" s="242" t="s">
        <v>12058</v>
      </c>
      <c r="C4608" s="242" t="s">
        <v>239</v>
      </c>
      <c r="D4608" s="245">
        <v>6334.14</v>
      </c>
    </row>
    <row r="4609" spans="1:4" x14ac:dyDescent="0.25">
      <c r="A4609" s="243">
        <v>98066</v>
      </c>
      <c r="B4609" s="242" t="s">
        <v>12059</v>
      </c>
      <c r="C4609" s="242" t="s">
        <v>239</v>
      </c>
      <c r="D4609" s="245">
        <v>4699.09</v>
      </c>
    </row>
    <row r="4610" spans="1:4" x14ac:dyDescent="0.25">
      <c r="A4610" s="243">
        <v>98067</v>
      </c>
      <c r="B4610" s="242" t="s">
        <v>12060</v>
      </c>
      <c r="C4610" s="242" t="s">
        <v>239</v>
      </c>
      <c r="D4610" s="245">
        <v>6280.07</v>
      </c>
    </row>
    <row r="4611" spans="1:4" x14ac:dyDescent="0.25">
      <c r="A4611" s="243">
        <v>98068</v>
      </c>
      <c r="B4611" s="242" t="s">
        <v>12061</v>
      </c>
      <c r="C4611" s="242" t="s">
        <v>239</v>
      </c>
      <c r="D4611" s="245">
        <v>8872.1</v>
      </c>
    </row>
    <row r="4612" spans="1:4" x14ac:dyDescent="0.25">
      <c r="A4612" s="243">
        <v>98069</v>
      </c>
      <c r="B4612" s="242" t="s">
        <v>12062</v>
      </c>
      <c r="C4612" s="242" t="s">
        <v>239</v>
      </c>
      <c r="D4612" s="245">
        <v>11835.38</v>
      </c>
    </row>
    <row r="4613" spans="1:4" x14ac:dyDescent="0.25">
      <c r="A4613" s="243">
        <v>98070</v>
      </c>
      <c r="B4613" s="242" t="s">
        <v>12063</v>
      </c>
      <c r="C4613" s="242" t="s">
        <v>239</v>
      </c>
      <c r="D4613" s="245">
        <v>13602.63</v>
      </c>
    </row>
    <row r="4614" spans="1:4" x14ac:dyDescent="0.25">
      <c r="A4614" s="243">
        <v>98071</v>
      </c>
      <c r="B4614" s="242" t="s">
        <v>12064</v>
      </c>
      <c r="C4614" s="242" t="s">
        <v>239</v>
      </c>
      <c r="D4614" s="245">
        <v>15021.67</v>
      </c>
    </row>
    <row r="4615" spans="1:4" x14ac:dyDescent="0.25">
      <c r="A4615" s="243">
        <v>98072</v>
      </c>
      <c r="B4615" s="242" t="s">
        <v>12065</v>
      </c>
      <c r="C4615" s="242" t="s">
        <v>239</v>
      </c>
      <c r="D4615" s="245">
        <v>3864.4</v>
      </c>
    </row>
    <row r="4616" spans="1:4" x14ac:dyDescent="0.25">
      <c r="A4616" s="243">
        <v>98073</v>
      </c>
      <c r="B4616" s="242" t="s">
        <v>12066</v>
      </c>
      <c r="C4616" s="242" t="s">
        <v>239</v>
      </c>
      <c r="D4616" s="245">
        <v>5961.94</v>
      </c>
    </row>
    <row r="4617" spans="1:4" x14ac:dyDescent="0.25">
      <c r="A4617" s="243">
        <v>98074</v>
      </c>
      <c r="B4617" s="242" t="s">
        <v>12067</v>
      </c>
      <c r="C4617" s="242" t="s">
        <v>239</v>
      </c>
      <c r="D4617" s="245">
        <v>9148.1299999999992</v>
      </c>
    </row>
    <row r="4618" spans="1:4" x14ac:dyDescent="0.25">
      <c r="A4618" s="243">
        <v>98075</v>
      </c>
      <c r="B4618" s="242" t="s">
        <v>12068</v>
      </c>
      <c r="C4618" s="242" t="s">
        <v>239</v>
      </c>
      <c r="D4618" s="245">
        <v>11840.03</v>
      </c>
    </row>
    <row r="4619" spans="1:4" x14ac:dyDescent="0.25">
      <c r="A4619" s="243">
        <v>98076</v>
      </c>
      <c r="B4619" s="242" t="s">
        <v>12069</v>
      </c>
      <c r="C4619" s="242" t="s">
        <v>239</v>
      </c>
      <c r="D4619" s="245">
        <v>13577.12</v>
      </c>
    </row>
    <row r="4620" spans="1:4" x14ac:dyDescent="0.25">
      <c r="A4620" s="243">
        <v>98077</v>
      </c>
      <c r="B4620" s="242" t="s">
        <v>12070</v>
      </c>
      <c r="C4620" s="242" t="s">
        <v>239</v>
      </c>
      <c r="D4620" s="245">
        <v>15945.69</v>
      </c>
    </row>
    <row r="4621" spans="1:4" x14ac:dyDescent="0.25">
      <c r="A4621" s="243">
        <v>98078</v>
      </c>
      <c r="B4621" s="242" t="s">
        <v>12071</v>
      </c>
      <c r="C4621" s="242" t="s">
        <v>239</v>
      </c>
      <c r="D4621" s="245">
        <v>4179.34</v>
      </c>
    </row>
    <row r="4622" spans="1:4" x14ac:dyDescent="0.25">
      <c r="A4622" s="243">
        <v>98079</v>
      </c>
      <c r="B4622" s="242" t="s">
        <v>12072</v>
      </c>
      <c r="C4622" s="242" t="s">
        <v>239</v>
      </c>
      <c r="D4622" s="245">
        <v>7280.71</v>
      </c>
    </row>
    <row r="4623" spans="1:4" x14ac:dyDescent="0.25">
      <c r="A4623" s="243">
        <v>98080</v>
      </c>
      <c r="B4623" s="242" t="s">
        <v>12073</v>
      </c>
      <c r="C4623" s="242" t="s">
        <v>239</v>
      </c>
      <c r="D4623" s="245">
        <v>9287.2999999999993</v>
      </c>
    </row>
    <row r="4624" spans="1:4" x14ac:dyDescent="0.25">
      <c r="A4624" s="243">
        <v>98081</v>
      </c>
      <c r="B4624" s="242" t="s">
        <v>12074</v>
      </c>
      <c r="C4624" s="242" t="s">
        <v>239</v>
      </c>
      <c r="D4624" s="245">
        <v>13700.53</v>
      </c>
    </row>
    <row r="4625" spans="1:4" x14ac:dyDescent="0.25">
      <c r="A4625" s="243">
        <v>98082</v>
      </c>
      <c r="B4625" s="242" t="s">
        <v>12075</v>
      </c>
      <c r="C4625" s="242" t="s">
        <v>239</v>
      </c>
      <c r="D4625" s="245">
        <v>3225.17</v>
      </c>
    </row>
    <row r="4626" spans="1:4" x14ac:dyDescent="0.25">
      <c r="A4626" s="243">
        <v>98083</v>
      </c>
      <c r="B4626" s="242" t="s">
        <v>12076</v>
      </c>
      <c r="C4626" s="242" t="s">
        <v>239</v>
      </c>
      <c r="D4626" s="245">
        <v>4250.8</v>
      </c>
    </row>
    <row r="4627" spans="1:4" x14ac:dyDescent="0.25">
      <c r="A4627" s="243">
        <v>98084</v>
      </c>
      <c r="B4627" s="242" t="s">
        <v>12077</v>
      </c>
      <c r="C4627" s="242" t="s">
        <v>239</v>
      </c>
      <c r="D4627" s="245">
        <v>5955.93</v>
      </c>
    </row>
    <row r="4628" spans="1:4" x14ac:dyDescent="0.25">
      <c r="A4628" s="243">
        <v>98085</v>
      </c>
      <c r="B4628" s="242" t="s">
        <v>12078</v>
      </c>
      <c r="C4628" s="242" t="s">
        <v>239</v>
      </c>
      <c r="D4628" s="245">
        <v>8069.94</v>
      </c>
    </row>
    <row r="4629" spans="1:4" x14ac:dyDescent="0.25">
      <c r="A4629" s="243">
        <v>98086</v>
      </c>
      <c r="B4629" s="242" t="s">
        <v>12079</v>
      </c>
      <c r="C4629" s="242" t="s">
        <v>239</v>
      </c>
      <c r="D4629" s="245">
        <v>9108.7199999999993</v>
      </c>
    </row>
    <row r="4630" spans="1:4" x14ac:dyDescent="0.25">
      <c r="A4630" s="243">
        <v>98087</v>
      </c>
      <c r="B4630" s="242" t="s">
        <v>12080</v>
      </c>
      <c r="C4630" s="242" t="s">
        <v>239</v>
      </c>
      <c r="D4630" s="245">
        <v>9723.3799999999992</v>
      </c>
    </row>
    <row r="4631" spans="1:4" x14ac:dyDescent="0.25">
      <c r="A4631" s="243">
        <v>98088</v>
      </c>
      <c r="B4631" s="242" t="s">
        <v>12081</v>
      </c>
      <c r="C4631" s="242" t="s">
        <v>239</v>
      </c>
      <c r="D4631" s="245">
        <v>2753.26</v>
      </c>
    </row>
    <row r="4632" spans="1:4" x14ac:dyDescent="0.25">
      <c r="A4632" s="243">
        <v>98089</v>
      </c>
      <c r="B4632" s="242" t="s">
        <v>12082</v>
      </c>
      <c r="C4632" s="242" t="s">
        <v>239</v>
      </c>
      <c r="D4632" s="245">
        <v>4334.5</v>
      </c>
    </row>
    <row r="4633" spans="1:4" x14ac:dyDescent="0.25">
      <c r="A4633" s="243">
        <v>98090</v>
      </c>
      <c r="B4633" s="242" t="s">
        <v>12083</v>
      </c>
      <c r="C4633" s="242" t="s">
        <v>239</v>
      </c>
      <c r="D4633" s="245">
        <v>6787.46</v>
      </c>
    </row>
    <row r="4634" spans="1:4" x14ac:dyDescent="0.25">
      <c r="A4634" s="243">
        <v>98091</v>
      </c>
      <c r="B4634" s="242" t="s">
        <v>12084</v>
      </c>
      <c r="C4634" s="242" t="s">
        <v>239</v>
      </c>
      <c r="D4634" s="245">
        <v>8770.27</v>
      </c>
    </row>
    <row r="4635" spans="1:4" x14ac:dyDescent="0.25">
      <c r="A4635" s="243">
        <v>98092</v>
      </c>
      <c r="B4635" s="242" t="s">
        <v>12085</v>
      </c>
      <c r="C4635" s="242" t="s">
        <v>239</v>
      </c>
      <c r="D4635" s="245">
        <v>10274.44</v>
      </c>
    </row>
    <row r="4636" spans="1:4" x14ac:dyDescent="0.25">
      <c r="A4636" s="243">
        <v>98093</v>
      </c>
      <c r="B4636" s="242" t="s">
        <v>12086</v>
      </c>
      <c r="C4636" s="242" t="s">
        <v>239</v>
      </c>
      <c r="D4636" s="245">
        <v>12120.74</v>
      </c>
    </row>
    <row r="4637" spans="1:4" x14ac:dyDescent="0.25">
      <c r="A4637" s="243">
        <v>98094</v>
      </c>
      <c r="B4637" s="242" t="s">
        <v>12087</v>
      </c>
      <c r="C4637" s="242" t="s">
        <v>239</v>
      </c>
      <c r="D4637" s="245">
        <v>2242.62</v>
      </c>
    </row>
    <row r="4638" spans="1:4" x14ac:dyDescent="0.25">
      <c r="A4638" s="243">
        <v>98099</v>
      </c>
      <c r="B4638" s="242" t="s">
        <v>12088</v>
      </c>
      <c r="C4638" s="242" t="s">
        <v>239</v>
      </c>
      <c r="D4638" s="245">
        <v>3825.39</v>
      </c>
    </row>
    <row r="4639" spans="1:4" x14ac:dyDescent="0.25">
      <c r="A4639" s="243">
        <v>98100</v>
      </c>
      <c r="B4639" s="242" t="s">
        <v>12089</v>
      </c>
      <c r="C4639" s="242" t="s">
        <v>239</v>
      </c>
      <c r="D4639" s="245">
        <v>4988.26</v>
      </c>
    </row>
    <row r="4640" spans="1:4" x14ac:dyDescent="0.25">
      <c r="A4640" s="243">
        <v>98101</v>
      </c>
      <c r="B4640" s="242" t="s">
        <v>12090</v>
      </c>
      <c r="C4640" s="242" t="s">
        <v>239</v>
      </c>
      <c r="D4640" s="245">
        <v>7359.29</v>
      </c>
    </row>
    <row r="4641" spans="1:4" x14ac:dyDescent="0.25">
      <c r="A4641" s="243">
        <v>98109</v>
      </c>
      <c r="B4641" s="242" t="s">
        <v>12091</v>
      </c>
      <c r="C4641" s="242" t="s">
        <v>239</v>
      </c>
      <c r="D4641" s="244">
        <v>623.82000000000005</v>
      </c>
    </row>
    <row r="4642" spans="1:4" x14ac:dyDescent="0.25">
      <c r="A4642" s="243">
        <v>98110</v>
      </c>
      <c r="B4642" s="242" t="s">
        <v>12092</v>
      </c>
      <c r="C4642" s="242" t="s">
        <v>239</v>
      </c>
      <c r="D4642" s="244">
        <v>505.98</v>
      </c>
    </row>
    <row r="4643" spans="1:4" x14ac:dyDescent="0.25">
      <c r="A4643" s="243">
        <v>98111</v>
      </c>
      <c r="B4643" s="242" t="s">
        <v>12093</v>
      </c>
      <c r="C4643" s="242" t="s">
        <v>239</v>
      </c>
      <c r="D4643" s="244">
        <v>23.59</v>
      </c>
    </row>
    <row r="4644" spans="1:4" x14ac:dyDescent="0.25">
      <c r="A4644" s="243">
        <v>98112</v>
      </c>
      <c r="B4644" s="242" t="s">
        <v>12094</v>
      </c>
      <c r="C4644" s="242" t="s">
        <v>239</v>
      </c>
      <c r="D4644" s="244">
        <v>117.3</v>
      </c>
    </row>
    <row r="4645" spans="1:4" x14ac:dyDescent="0.25">
      <c r="A4645" s="243">
        <v>98114</v>
      </c>
      <c r="B4645" s="242" t="s">
        <v>12095</v>
      </c>
      <c r="C4645" s="242" t="s">
        <v>239</v>
      </c>
      <c r="D4645" s="244">
        <v>715.06</v>
      </c>
    </row>
    <row r="4646" spans="1:4" x14ac:dyDescent="0.25">
      <c r="A4646" s="243">
        <v>98115</v>
      </c>
      <c r="B4646" s="242" t="s">
        <v>12096</v>
      </c>
      <c r="C4646" s="242" t="s">
        <v>239</v>
      </c>
      <c r="D4646" s="244">
        <v>91.6</v>
      </c>
    </row>
    <row r="4647" spans="1:4" x14ac:dyDescent="0.25">
      <c r="A4647" s="243">
        <v>89957</v>
      </c>
      <c r="B4647" s="242" t="s">
        <v>3027</v>
      </c>
      <c r="C4647" s="242" t="s">
        <v>239</v>
      </c>
      <c r="D4647" s="244">
        <v>101.13</v>
      </c>
    </row>
    <row r="4648" spans="1:4" x14ac:dyDescent="0.25">
      <c r="A4648" s="243">
        <v>89959</v>
      </c>
      <c r="B4648" s="242" t="s">
        <v>3028</v>
      </c>
      <c r="C4648" s="242" t="s">
        <v>239</v>
      </c>
      <c r="D4648" s="244">
        <v>191.66</v>
      </c>
    </row>
    <row r="4649" spans="1:4" x14ac:dyDescent="0.25">
      <c r="A4649" s="243">
        <v>89349</v>
      </c>
      <c r="B4649" s="242" t="s">
        <v>3030</v>
      </c>
      <c r="C4649" s="242" t="s">
        <v>239</v>
      </c>
      <c r="D4649" s="244">
        <v>18</v>
      </c>
    </row>
    <row r="4650" spans="1:4" x14ac:dyDescent="0.25">
      <c r="A4650" s="243">
        <v>89351</v>
      </c>
      <c r="B4650" s="242" t="s">
        <v>5381</v>
      </c>
      <c r="C4650" s="242" t="s">
        <v>239</v>
      </c>
      <c r="D4650" s="244">
        <v>20.25</v>
      </c>
    </row>
    <row r="4651" spans="1:4" x14ac:dyDescent="0.25">
      <c r="A4651" s="243">
        <v>89352</v>
      </c>
      <c r="B4651" s="242" t="s">
        <v>3031</v>
      </c>
      <c r="C4651" s="242" t="s">
        <v>239</v>
      </c>
      <c r="D4651" s="244">
        <v>22.76</v>
      </c>
    </row>
    <row r="4652" spans="1:4" x14ac:dyDescent="0.25">
      <c r="A4652" s="243">
        <v>89353</v>
      </c>
      <c r="B4652" s="242" t="s">
        <v>3032</v>
      </c>
      <c r="C4652" s="242" t="s">
        <v>239</v>
      </c>
      <c r="D4652" s="244">
        <v>23.65</v>
      </c>
    </row>
    <row r="4653" spans="1:4" x14ac:dyDescent="0.25">
      <c r="A4653" s="243">
        <v>89354</v>
      </c>
      <c r="B4653" s="242" t="s">
        <v>3033</v>
      </c>
      <c r="C4653" s="242" t="s">
        <v>239</v>
      </c>
      <c r="D4653" s="244">
        <v>262.69</v>
      </c>
    </row>
    <row r="4654" spans="1:4" x14ac:dyDescent="0.25">
      <c r="A4654" s="243">
        <v>89969</v>
      </c>
      <c r="B4654" s="242" t="s">
        <v>3034</v>
      </c>
      <c r="C4654" s="242" t="s">
        <v>239</v>
      </c>
      <c r="D4654" s="244">
        <v>29.97</v>
      </c>
    </row>
    <row r="4655" spans="1:4" x14ac:dyDescent="0.25">
      <c r="A4655" s="243">
        <v>89970</v>
      </c>
      <c r="B4655" s="242" t="s">
        <v>3035</v>
      </c>
      <c r="C4655" s="242" t="s">
        <v>239</v>
      </c>
      <c r="D4655" s="244">
        <v>31.37</v>
      </c>
    </row>
    <row r="4656" spans="1:4" x14ac:dyDescent="0.25">
      <c r="A4656" s="243">
        <v>89971</v>
      </c>
      <c r="B4656" s="242" t="s">
        <v>3036</v>
      </c>
      <c r="C4656" s="242" t="s">
        <v>239</v>
      </c>
      <c r="D4656" s="244">
        <v>31.46</v>
      </c>
    </row>
    <row r="4657" spans="1:4" x14ac:dyDescent="0.25">
      <c r="A4657" s="243">
        <v>89972</v>
      </c>
      <c r="B4657" s="242" t="s">
        <v>3037</v>
      </c>
      <c r="C4657" s="242" t="s">
        <v>239</v>
      </c>
      <c r="D4657" s="244">
        <v>34.03</v>
      </c>
    </row>
    <row r="4658" spans="1:4" x14ac:dyDescent="0.25">
      <c r="A4658" s="243">
        <v>89973</v>
      </c>
      <c r="B4658" s="242" t="s">
        <v>3038</v>
      </c>
      <c r="C4658" s="242" t="s">
        <v>239</v>
      </c>
      <c r="D4658" s="244">
        <v>479.89</v>
      </c>
    </row>
    <row r="4659" spans="1:4" x14ac:dyDescent="0.25">
      <c r="A4659" s="243">
        <v>89974</v>
      </c>
      <c r="B4659" s="242" t="s">
        <v>3039</v>
      </c>
      <c r="C4659" s="242" t="s">
        <v>239</v>
      </c>
      <c r="D4659" s="244">
        <v>277.67</v>
      </c>
    </row>
    <row r="4660" spans="1:4" x14ac:dyDescent="0.25">
      <c r="A4660" s="243">
        <v>89984</v>
      </c>
      <c r="B4660" s="242" t="s">
        <v>3040</v>
      </c>
      <c r="C4660" s="242" t="s">
        <v>239</v>
      </c>
      <c r="D4660" s="244">
        <v>46.91</v>
      </c>
    </row>
    <row r="4661" spans="1:4" x14ac:dyDescent="0.25">
      <c r="A4661" s="243">
        <v>89985</v>
      </c>
      <c r="B4661" s="242" t="s">
        <v>3041</v>
      </c>
      <c r="C4661" s="242" t="s">
        <v>239</v>
      </c>
      <c r="D4661" s="244">
        <v>48.2</v>
      </c>
    </row>
    <row r="4662" spans="1:4" x14ac:dyDescent="0.25">
      <c r="A4662" s="243">
        <v>89986</v>
      </c>
      <c r="B4662" s="242" t="s">
        <v>3042</v>
      </c>
      <c r="C4662" s="242" t="s">
        <v>239</v>
      </c>
      <c r="D4662" s="244">
        <v>45.82</v>
      </c>
    </row>
    <row r="4663" spans="1:4" x14ac:dyDescent="0.25">
      <c r="A4663" s="243">
        <v>89987</v>
      </c>
      <c r="B4663" s="242" t="s">
        <v>3043</v>
      </c>
      <c r="C4663" s="242" t="s">
        <v>239</v>
      </c>
      <c r="D4663" s="244">
        <v>50.59</v>
      </c>
    </row>
    <row r="4664" spans="1:4" x14ac:dyDescent="0.25">
      <c r="A4664" s="243">
        <v>90371</v>
      </c>
      <c r="B4664" s="242" t="s">
        <v>3044</v>
      </c>
      <c r="C4664" s="242" t="s">
        <v>239</v>
      </c>
      <c r="D4664" s="244">
        <v>20.32</v>
      </c>
    </row>
    <row r="4665" spans="1:4" x14ac:dyDescent="0.25">
      <c r="A4665" s="243">
        <v>94489</v>
      </c>
      <c r="B4665" s="242" t="s">
        <v>3045</v>
      </c>
      <c r="C4665" s="242" t="s">
        <v>239</v>
      </c>
      <c r="D4665" s="244">
        <v>18.260000000000002</v>
      </c>
    </row>
    <row r="4666" spans="1:4" x14ac:dyDescent="0.25">
      <c r="A4666" s="243">
        <v>94490</v>
      </c>
      <c r="B4666" s="242" t="s">
        <v>3046</v>
      </c>
      <c r="C4666" s="242" t="s">
        <v>239</v>
      </c>
      <c r="D4666" s="244">
        <v>29.84</v>
      </c>
    </row>
    <row r="4667" spans="1:4" x14ac:dyDescent="0.25">
      <c r="A4667" s="243">
        <v>94491</v>
      </c>
      <c r="B4667" s="242" t="s">
        <v>3047</v>
      </c>
      <c r="C4667" s="242" t="s">
        <v>239</v>
      </c>
      <c r="D4667" s="244">
        <v>41.63</v>
      </c>
    </row>
    <row r="4668" spans="1:4" x14ac:dyDescent="0.25">
      <c r="A4668" s="243">
        <v>94492</v>
      </c>
      <c r="B4668" s="242" t="s">
        <v>3048</v>
      </c>
      <c r="C4668" s="242" t="s">
        <v>239</v>
      </c>
      <c r="D4668" s="244">
        <v>42.61</v>
      </c>
    </row>
    <row r="4669" spans="1:4" x14ac:dyDescent="0.25">
      <c r="A4669" s="243">
        <v>94493</v>
      </c>
      <c r="B4669" s="242" t="s">
        <v>3049</v>
      </c>
      <c r="C4669" s="242" t="s">
        <v>239</v>
      </c>
      <c r="D4669" s="244">
        <v>78.37</v>
      </c>
    </row>
    <row r="4670" spans="1:4" x14ac:dyDescent="0.25">
      <c r="A4670" s="243">
        <v>94494</v>
      </c>
      <c r="B4670" s="242" t="s">
        <v>3050</v>
      </c>
      <c r="C4670" s="242" t="s">
        <v>239</v>
      </c>
      <c r="D4670" s="244">
        <v>41.48</v>
      </c>
    </row>
    <row r="4671" spans="1:4" x14ac:dyDescent="0.25">
      <c r="A4671" s="243">
        <v>94495</v>
      </c>
      <c r="B4671" s="242" t="s">
        <v>3051</v>
      </c>
      <c r="C4671" s="242" t="s">
        <v>239</v>
      </c>
      <c r="D4671" s="244">
        <v>51.43</v>
      </c>
    </row>
    <row r="4672" spans="1:4" x14ac:dyDescent="0.25">
      <c r="A4672" s="243">
        <v>94496</v>
      </c>
      <c r="B4672" s="242" t="s">
        <v>3052</v>
      </c>
      <c r="C4672" s="242" t="s">
        <v>239</v>
      </c>
      <c r="D4672" s="244">
        <v>61.91</v>
      </c>
    </row>
    <row r="4673" spans="1:4" x14ac:dyDescent="0.25">
      <c r="A4673" s="243">
        <v>94497</v>
      </c>
      <c r="B4673" s="242" t="s">
        <v>3053</v>
      </c>
      <c r="C4673" s="242" t="s">
        <v>239</v>
      </c>
      <c r="D4673" s="244">
        <v>71.62</v>
      </c>
    </row>
    <row r="4674" spans="1:4" x14ac:dyDescent="0.25">
      <c r="A4674" s="243">
        <v>94498</v>
      </c>
      <c r="B4674" s="242" t="s">
        <v>3054</v>
      </c>
      <c r="C4674" s="242" t="s">
        <v>239</v>
      </c>
      <c r="D4674" s="244">
        <v>91.23</v>
      </c>
    </row>
    <row r="4675" spans="1:4" x14ac:dyDescent="0.25">
      <c r="A4675" s="243">
        <v>94499</v>
      </c>
      <c r="B4675" s="242" t="s">
        <v>3055</v>
      </c>
      <c r="C4675" s="242" t="s">
        <v>239</v>
      </c>
      <c r="D4675" s="244">
        <v>161.12</v>
      </c>
    </row>
    <row r="4676" spans="1:4" x14ac:dyDescent="0.25">
      <c r="A4676" s="243">
        <v>94500</v>
      </c>
      <c r="B4676" s="242" t="s">
        <v>3056</v>
      </c>
      <c r="C4676" s="242" t="s">
        <v>239</v>
      </c>
      <c r="D4676" s="244">
        <v>190.8</v>
      </c>
    </row>
    <row r="4677" spans="1:4" x14ac:dyDescent="0.25">
      <c r="A4677" s="243">
        <v>94501</v>
      </c>
      <c r="B4677" s="242" t="s">
        <v>3057</v>
      </c>
      <c r="C4677" s="242" t="s">
        <v>239</v>
      </c>
      <c r="D4677" s="244">
        <v>367.87</v>
      </c>
    </row>
    <row r="4678" spans="1:4" x14ac:dyDescent="0.25">
      <c r="A4678" s="243">
        <v>94792</v>
      </c>
      <c r="B4678" s="242" t="s">
        <v>3058</v>
      </c>
      <c r="C4678" s="242" t="s">
        <v>239</v>
      </c>
      <c r="D4678" s="244">
        <v>75.650000000000006</v>
      </c>
    </row>
    <row r="4679" spans="1:4" x14ac:dyDescent="0.25">
      <c r="A4679" s="243">
        <v>94793</v>
      </c>
      <c r="B4679" s="242" t="s">
        <v>3059</v>
      </c>
      <c r="C4679" s="242" t="s">
        <v>239</v>
      </c>
      <c r="D4679" s="244">
        <v>96.33</v>
      </c>
    </row>
    <row r="4680" spans="1:4" x14ac:dyDescent="0.25">
      <c r="A4680" s="243">
        <v>94794</v>
      </c>
      <c r="B4680" s="242" t="s">
        <v>3060</v>
      </c>
      <c r="C4680" s="242" t="s">
        <v>239</v>
      </c>
      <c r="D4680" s="244">
        <v>99.61</v>
      </c>
    </row>
    <row r="4681" spans="1:4" x14ac:dyDescent="0.25">
      <c r="A4681" s="243">
        <v>94795</v>
      </c>
      <c r="B4681" s="242" t="s">
        <v>5382</v>
      </c>
      <c r="C4681" s="242" t="s">
        <v>239</v>
      </c>
      <c r="D4681" s="244">
        <v>28.4</v>
      </c>
    </row>
    <row r="4682" spans="1:4" x14ac:dyDescent="0.25">
      <c r="A4682" s="243">
        <v>94796</v>
      </c>
      <c r="B4682" s="242" t="s">
        <v>5383</v>
      </c>
      <c r="C4682" s="242" t="s">
        <v>239</v>
      </c>
      <c r="D4682" s="244">
        <v>32.49</v>
      </c>
    </row>
    <row r="4683" spans="1:4" x14ac:dyDescent="0.25">
      <c r="A4683" s="243">
        <v>94797</v>
      </c>
      <c r="B4683" s="242" t="s">
        <v>5384</v>
      </c>
      <c r="C4683" s="242" t="s">
        <v>239</v>
      </c>
      <c r="D4683" s="244">
        <v>49.95</v>
      </c>
    </row>
    <row r="4684" spans="1:4" x14ac:dyDescent="0.25">
      <c r="A4684" s="243">
        <v>94798</v>
      </c>
      <c r="B4684" s="242" t="s">
        <v>5385</v>
      </c>
      <c r="C4684" s="242" t="s">
        <v>239</v>
      </c>
      <c r="D4684" s="244">
        <v>111.43</v>
      </c>
    </row>
    <row r="4685" spans="1:4" x14ac:dyDescent="0.25">
      <c r="A4685" s="243">
        <v>94799</v>
      </c>
      <c r="B4685" s="242" t="s">
        <v>5386</v>
      </c>
      <c r="C4685" s="242" t="s">
        <v>239</v>
      </c>
      <c r="D4685" s="244">
        <v>107.15</v>
      </c>
    </row>
    <row r="4686" spans="1:4" x14ac:dyDescent="0.25">
      <c r="A4686" s="243">
        <v>94800</v>
      </c>
      <c r="B4686" s="242" t="s">
        <v>5387</v>
      </c>
      <c r="C4686" s="242" t="s">
        <v>239</v>
      </c>
      <c r="D4686" s="244">
        <v>184.35</v>
      </c>
    </row>
    <row r="4687" spans="1:4" x14ac:dyDescent="0.25">
      <c r="A4687" s="243">
        <v>95248</v>
      </c>
      <c r="B4687" s="242" t="s">
        <v>3061</v>
      </c>
      <c r="C4687" s="242" t="s">
        <v>239</v>
      </c>
      <c r="D4687" s="244">
        <v>48.73</v>
      </c>
    </row>
    <row r="4688" spans="1:4" x14ac:dyDescent="0.25">
      <c r="A4688" s="243">
        <v>95249</v>
      </c>
      <c r="B4688" s="242" t="s">
        <v>3062</v>
      </c>
      <c r="C4688" s="242" t="s">
        <v>239</v>
      </c>
      <c r="D4688" s="244">
        <v>52.5</v>
      </c>
    </row>
    <row r="4689" spans="1:4" x14ac:dyDescent="0.25">
      <c r="A4689" s="243">
        <v>95250</v>
      </c>
      <c r="B4689" s="242" t="s">
        <v>3063</v>
      </c>
      <c r="C4689" s="242" t="s">
        <v>239</v>
      </c>
      <c r="D4689" s="244">
        <v>62.38</v>
      </c>
    </row>
    <row r="4690" spans="1:4" x14ac:dyDescent="0.25">
      <c r="A4690" s="243">
        <v>95251</v>
      </c>
      <c r="B4690" s="242" t="s">
        <v>3064</v>
      </c>
      <c r="C4690" s="242" t="s">
        <v>239</v>
      </c>
      <c r="D4690" s="244">
        <v>81.680000000000007</v>
      </c>
    </row>
    <row r="4691" spans="1:4" x14ac:dyDescent="0.25">
      <c r="A4691" s="243">
        <v>95252</v>
      </c>
      <c r="B4691" s="242" t="s">
        <v>3065</v>
      </c>
      <c r="C4691" s="242" t="s">
        <v>239</v>
      </c>
      <c r="D4691" s="244">
        <v>93.32</v>
      </c>
    </row>
    <row r="4692" spans="1:4" x14ac:dyDescent="0.25">
      <c r="A4692" s="243">
        <v>95253</v>
      </c>
      <c r="B4692" s="242" t="s">
        <v>3066</v>
      </c>
      <c r="C4692" s="242" t="s">
        <v>239</v>
      </c>
      <c r="D4692" s="244">
        <v>131.66</v>
      </c>
    </row>
    <row r="4693" spans="1:4" x14ac:dyDescent="0.25">
      <c r="A4693" s="243">
        <v>99619</v>
      </c>
      <c r="B4693" s="242" t="s">
        <v>5388</v>
      </c>
      <c r="C4693" s="242" t="s">
        <v>239</v>
      </c>
      <c r="D4693" s="244">
        <v>88.04</v>
      </c>
    </row>
    <row r="4694" spans="1:4" x14ac:dyDescent="0.25">
      <c r="A4694" s="243">
        <v>99620</v>
      </c>
      <c r="B4694" s="242" t="s">
        <v>5389</v>
      </c>
      <c r="C4694" s="242" t="s">
        <v>239</v>
      </c>
      <c r="D4694" s="244">
        <v>135.18</v>
      </c>
    </row>
    <row r="4695" spans="1:4" x14ac:dyDescent="0.25">
      <c r="A4695" s="243">
        <v>99621</v>
      </c>
      <c r="B4695" s="242" t="s">
        <v>5390</v>
      </c>
      <c r="C4695" s="242" t="s">
        <v>239</v>
      </c>
      <c r="D4695" s="244">
        <v>190.92</v>
      </c>
    </row>
    <row r="4696" spans="1:4" x14ac:dyDescent="0.25">
      <c r="A4696" s="243">
        <v>99622</v>
      </c>
      <c r="B4696" s="242" t="s">
        <v>5391</v>
      </c>
      <c r="C4696" s="242" t="s">
        <v>239</v>
      </c>
      <c r="D4696" s="244">
        <v>210.44</v>
      </c>
    </row>
    <row r="4697" spans="1:4" x14ac:dyDescent="0.25">
      <c r="A4697" s="243">
        <v>99623</v>
      </c>
      <c r="B4697" s="242" t="s">
        <v>5392</v>
      </c>
      <c r="C4697" s="242" t="s">
        <v>239</v>
      </c>
      <c r="D4697" s="244">
        <v>286.08999999999997</v>
      </c>
    </row>
    <row r="4698" spans="1:4" x14ac:dyDescent="0.25">
      <c r="A4698" s="243">
        <v>99624</v>
      </c>
      <c r="B4698" s="242" t="s">
        <v>5393</v>
      </c>
      <c r="C4698" s="242" t="s">
        <v>239</v>
      </c>
      <c r="D4698" s="244">
        <v>397.87</v>
      </c>
    </row>
    <row r="4699" spans="1:4" x14ac:dyDescent="0.25">
      <c r="A4699" s="243">
        <v>99625</v>
      </c>
      <c r="B4699" s="242" t="s">
        <v>5394</v>
      </c>
      <c r="C4699" s="242" t="s">
        <v>239</v>
      </c>
      <c r="D4699" s="244">
        <v>540.82000000000005</v>
      </c>
    </row>
    <row r="4700" spans="1:4" x14ac:dyDescent="0.25">
      <c r="A4700" s="243">
        <v>99626</v>
      </c>
      <c r="B4700" s="242" t="s">
        <v>5395</v>
      </c>
      <c r="C4700" s="242" t="s">
        <v>239</v>
      </c>
      <c r="D4700" s="244">
        <v>823.72</v>
      </c>
    </row>
    <row r="4701" spans="1:4" x14ac:dyDescent="0.25">
      <c r="A4701" s="243">
        <v>99627</v>
      </c>
      <c r="B4701" s="242" t="s">
        <v>5396</v>
      </c>
      <c r="C4701" s="242" t="s">
        <v>239</v>
      </c>
      <c r="D4701" s="244">
        <v>73.91</v>
      </c>
    </row>
    <row r="4702" spans="1:4" x14ac:dyDescent="0.25">
      <c r="A4702" s="243">
        <v>99628</v>
      </c>
      <c r="B4702" s="242" t="s">
        <v>5397</v>
      </c>
      <c r="C4702" s="242" t="s">
        <v>239</v>
      </c>
      <c r="D4702" s="244">
        <v>58.75</v>
      </c>
    </row>
    <row r="4703" spans="1:4" x14ac:dyDescent="0.25">
      <c r="A4703" s="243">
        <v>99629</v>
      </c>
      <c r="B4703" s="242" t="s">
        <v>5398</v>
      </c>
      <c r="C4703" s="242" t="s">
        <v>239</v>
      </c>
      <c r="D4703" s="244">
        <v>81.430000000000007</v>
      </c>
    </row>
    <row r="4704" spans="1:4" x14ac:dyDescent="0.25">
      <c r="A4704" s="243">
        <v>99630</v>
      </c>
      <c r="B4704" s="242" t="s">
        <v>5399</v>
      </c>
      <c r="C4704" s="242" t="s">
        <v>239</v>
      </c>
      <c r="D4704" s="244">
        <v>110.63</v>
      </c>
    </row>
    <row r="4705" spans="1:4" x14ac:dyDescent="0.25">
      <c r="A4705" s="243">
        <v>99631</v>
      </c>
      <c r="B4705" s="242" t="s">
        <v>5400</v>
      </c>
      <c r="C4705" s="242" t="s">
        <v>239</v>
      </c>
      <c r="D4705" s="244">
        <v>123.67</v>
      </c>
    </row>
    <row r="4706" spans="1:4" x14ac:dyDescent="0.25">
      <c r="A4706" s="243">
        <v>99632</v>
      </c>
      <c r="B4706" s="242" t="s">
        <v>5401</v>
      </c>
      <c r="C4706" s="242" t="s">
        <v>239</v>
      </c>
      <c r="D4706" s="244">
        <v>170.07</v>
      </c>
    </row>
    <row r="4707" spans="1:4" x14ac:dyDescent="0.25">
      <c r="A4707" s="243">
        <v>99633</v>
      </c>
      <c r="B4707" s="242" t="s">
        <v>5402</v>
      </c>
      <c r="C4707" s="242" t="s">
        <v>239</v>
      </c>
      <c r="D4707" s="244">
        <v>342.32</v>
      </c>
    </row>
    <row r="4708" spans="1:4" x14ac:dyDescent="0.25">
      <c r="A4708" s="243">
        <v>99634</v>
      </c>
      <c r="B4708" s="242" t="s">
        <v>5403</v>
      </c>
      <c r="C4708" s="242" t="s">
        <v>239</v>
      </c>
      <c r="D4708" s="244">
        <v>573.97</v>
      </c>
    </row>
    <row r="4709" spans="1:4" x14ac:dyDescent="0.25">
      <c r="A4709" s="243">
        <v>99635</v>
      </c>
      <c r="B4709" s="242" t="s">
        <v>5404</v>
      </c>
      <c r="C4709" s="242" t="s">
        <v>239</v>
      </c>
      <c r="D4709" s="244">
        <v>174.87</v>
      </c>
    </row>
    <row r="4710" spans="1:4" x14ac:dyDescent="0.25">
      <c r="A4710" s="243">
        <v>95634</v>
      </c>
      <c r="B4710" s="242" t="s">
        <v>3067</v>
      </c>
      <c r="C4710" s="242" t="s">
        <v>239</v>
      </c>
      <c r="D4710" s="244">
        <v>133.68</v>
      </c>
    </row>
    <row r="4711" spans="1:4" x14ac:dyDescent="0.25">
      <c r="A4711" s="243">
        <v>95635</v>
      </c>
      <c r="B4711" s="242" t="s">
        <v>3068</v>
      </c>
      <c r="C4711" s="242" t="s">
        <v>239</v>
      </c>
      <c r="D4711" s="244">
        <v>143.43</v>
      </c>
    </row>
    <row r="4712" spans="1:4" x14ac:dyDescent="0.25">
      <c r="A4712" s="243">
        <v>95636</v>
      </c>
      <c r="B4712" s="242" t="s">
        <v>12097</v>
      </c>
      <c r="C4712" s="242" t="s">
        <v>239</v>
      </c>
      <c r="D4712" s="244">
        <v>247.53</v>
      </c>
    </row>
    <row r="4713" spans="1:4" x14ac:dyDescent="0.25">
      <c r="A4713" s="243">
        <v>95637</v>
      </c>
      <c r="B4713" s="242" t="s">
        <v>3069</v>
      </c>
      <c r="C4713" s="242" t="s">
        <v>239</v>
      </c>
      <c r="D4713" s="244">
        <v>379.68</v>
      </c>
    </row>
    <row r="4714" spans="1:4" x14ac:dyDescent="0.25">
      <c r="A4714" s="243">
        <v>95638</v>
      </c>
      <c r="B4714" s="242" t="s">
        <v>3070</v>
      </c>
      <c r="C4714" s="242" t="s">
        <v>239</v>
      </c>
      <c r="D4714" s="244">
        <v>459.33</v>
      </c>
    </row>
    <row r="4715" spans="1:4" x14ac:dyDescent="0.25">
      <c r="A4715" s="243">
        <v>95639</v>
      </c>
      <c r="B4715" s="242" t="s">
        <v>3071</v>
      </c>
      <c r="C4715" s="242" t="s">
        <v>239</v>
      </c>
      <c r="D4715" s="244">
        <v>590.49</v>
      </c>
    </row>
    <row r="4716" spans="1:4" x14ac:dyDescent="0.25">
      <c r="A4716" s="243">
        <v>95641</v>
      </c>
      <c r="B4716" s="242" t="s">
        <v>3072</v>
      </c>
      <c r="C4716" s="242" t="s">
        <v>239</v>
      </c>
      <c r="D4716" s="244">
        <v>222.51</v>
      </c>
    </row>
    <row r="4717" spans="1:4" x14ac:dyDescent="0.25">
      <c r="A4717" s="243">
        <v>95642</v>
      </c>
      <c r="B4717" s="242" t="s">
        <v>3073</v>
      </c>
      <c r="C4717" s="242" t="s">
        <v>239</v>
      </c>
      <c r="D4717" s="244">
        <v>328.39</v>
      </c>
    </row>
    <row r="4718" spans="1:4" x14ac:dyDescent="0.25">
      <c r="A4718" s="243">
        <v>95643</v>
      </c>
      <c r="B4718" s="242" t="s">
        <v>3074</v>
      </c>
      <c r="C4718" s="242" t="s">
        <v>239</v>
      </c>
      <c r="D4718" s="244">
        <v>429.41</v>
      </c>
    </row>
    <row r="4719" spans="1:4" x14ac:dyDescent="0.25">
      <c r="A4719" s="243">
        <v>95644</v>
      </c>
      <c r="B4719" s="242" t="s">
        <v>3075</v>
      </c>
      <c r="C4719" s="242" t="s">
        <v>239</v>
      </c>
      <c r="D4719" s="244">
        <v>162.76</v>
      </c>
    </row>
    <row r="4720" spans="1:4" x14ac:dyDescent="0.25">
      <c r="A4720" s="243">
        <v>95645</v>
      </c>
      <c r="B4720" s="242" t="s">
        <v>3076</v>
      </c>
      <c r="C4720" s="242" t="s">
        <v>239</v>
      </c>
      <c r="D4720" s="244">
        <v>296.85000000000002</v>
      </c>
    </row>
    <row r="4721" spans="1:4" x14ac:dyDescent="0.25">
      <c r="A4721" s="243">
        <v>95646</v>
      </c>
      <c r="B4721" s="242" t="s">
        <v>3077</v>
      </c>
      <c r="C4721" s="242" t="s">
        <v>239</v>
      </c>
      <c r="D4721" s="244">
        <v>442.04</v>
      </c>
    </row>
    <row r="4722" spans="1:4" x14ac:dyDescent="0.25">
      <c r="A4722" s="243">
        <v>95647</v>
      </c>
      <c r="B4722" s="242" t="s">
        <v>3078</v>
      </c>
      <c r="C4722" s="242" t="s">
        <v>239</v>
      </c>
      <c r="D4722" s="244">
        <v>579.22</v>
      </c>
    </row>
    <row r="4723" spans="1:4" x14ac:dyDescent="0.25">
      <c r="A4723" s="243">
        <v>95673</v>
      </c>
      <c r="B4723" s="242" t="s">
        <v>3079</v>
      </c>
      <c r="C4723" s="242" t="s">
        <v>239</v>
      </c>
      <c r="D4723" s="244">
        <v>100.24</v>
      </c>
    </row>
    <row r="4724" spans="1:4" x14ac:dyDescent="0.25">
      <c r="A4724" s="243">
        <v>95674</v>
      </c>
      <c r="B4724" s="242" t="s">
        <v>3080</v>
      </c>
      <c r="C4724" s="242" t="s">
        <v>239</v>
      </c>
      <c r="D4724" s="244">
        <v>106.54</v>
      </c>
    </row>
    <row r="4725" spans="1:4" x14ac:dyDescent="0.25">
      <c r="A4725" s="243">
        <v>95675</v>
      </c>
      <c r="B4725" s="242" t="s">
        <v>3081</v>
      </c>
      <c r="C4725" s="242" t="s">
        <v>239</v>
      </c>
      <c r="D4725" s="244">
        <v>130.29</v>
      </c>
    </row>
    <row r="4726" spans="1:4" x14ac:dyDescent="0.25">
      <c r="A4726" s="243">
        <v>95676</v>
      </c>
      <c r="B4726" s="242" t="s">
        <v>3082</v>
      </c>
      <c r="C4726" s="242" t="s">
        <v>239</v>
      </c>
      <c r="D4726" s="244">
        <v>108.7</v>
      </c>
    </row>
    <row r="4727" spans="1:4" x14ac:dyDescent="0.25">
      <c r="A4727" s="243">
        <v>97741</v>
      </c>
      <c r="B4727" s="242" t="s">
        <v>3083</v>
      </c>
      <c r="C4727" s="242" t="s">
        <v>239</v>
      </c>
      <c r="D4727" s="244">
        <v>125.16</v>
      </c>
    </row>
    <row r="4728" spans="1:4" x14ac:dyDescent="0.25">
      <c r="A4728" s="243">
        <v>90436</v>
      </c>
      <c r="B4728" s="242" t="s">
        <v>3084</v>
      </c>
      <c r="C4728" s="242" t="s">
        <v>239</v>
      </c>
      <c r="D4728" s="244">
        <v>9.75</v>
      </c>
    </row>
    <row r="4729" spans="1:4" x14ac:dyDescent="0.25">
      <c r="A4729" s="243">
        <v>90437</v>
      </c>
      <c r="B4729" s="242" t="s">
        <v>3085</v>
      </c>
      <c r="C4729" s="242" t="s">
        <v>239</v>
      </c>
      <c r="D4729" s="244">
        <v>23.71</v>
      </c>
    </row>
    <row r="4730" spans="1:4" x14ac:dyDescent="0.25">
      <c r="A4730" s="243">
        <v>90438</v>
      </c>
      <c r="B4730" s="242" t="s">
        <v>3086</v>
      </c>
      <c r="C4730" s="242" t="s">
        <v>239</v>
      </c>
      <c r="D4730" s="244">
        <v>33.97</v>
      </c>
    </row>
    <row r="4731" spans="1:4" x14ac:dyDescent="0.25">
      <c r="A4731" s="243">
        <v>90439</v>
      </c>
      <c r="B4731" s="242" t="s">
        <v>3087</v>
      </c>
      <c r="C4731" s="242" t="s">
        <v>239</v>
      </c>
      <c r="D4731" s="244">
        <v>38.99</v>
      </c>
    </row>
    <row r="4732" spans="1:4" x14ac:dyDescent="0.25">
      <c r="A4732" s="243">
        <v>90440</v>
      </c>
      <c r="B4732" s="242" t="s">
        <v>3088</v>
      </c>
      <c r="C4732" s="242" t="s">
        <v>239</v>
      </c>
      <c r="D4732" s="244">
        <v>62.45</v>
      </c>
    </row>
    <row r="4733" spans="1:4" x14ac:dyDescent="0.25">
      <c r="A4733" s="243">
        <v>90441</v>
      </c>
      <c r="B4733" s="242" t="s">
        <v>3089</v>
      </c>
      <c r="C4733" s="242" t="s">
        <v>239</v>
      </c>
      <c r="D4733" s="244">
        <v>79.790000000000006</v>
      </c>
    </row>
    <row r="4734" spans="1:4" x14ac:dyDescent="0.25">
      <c r="A4734" s="243">
        <v>90443</v>
      </c>
      <c r="B4734" s="242" t="s">
        <v>3090</v>
      </c>
      <c r="C4734" s="242" t="s">
        <v>187</v>
      </c>
      <c r="D4734" s="244">
        <v>8.86</v>
      </c>
    </row>
    <row r="4735" spans="1:4" x14ac:dyDescent="0.25">
      <c r="A4735" s="243">
        <v>90444</v>
      </c>
      <c r="B4735" s="242" t="s">
        <v>3091</v>
      </c>
      <c r="C4735" s="242" t="s">
        <v>187</v>
      </c>
      <c r="D4735" s="244">
        <v>16.73</v>
      </c>
    </row>
    <row r="4736" spans="1:4" x14ac:dyDescent="0.25">
      <c r="A4736" s="243">
        <v>90445</v>
      </c>
      <c r="B4736" s="242" t="s">
        <v>3092</v>
      </c>
      <c r="C4736" s="242" t="s">
        <v>187</v>
      </c>
      <c r="D4736" s="244">
        <v>17.86</v>
      </c>
    </row>
    <row r="4737" spans="1:4" x14ac:dyDescent="0.25">
      <c r="A4737" s="243">
        <v>90446</v>
      </c>
      <c r="B4737" s="242" t="s">
        <v>3093</v>
      </c>
      <c r="C4737" s="242" t="s">
        <v>187</v>
      </c>
      <c r="D4737" s="244">
        <v>19.399999999999999</v>
      </c>
    </row>
    <row r="4738" spans="1:4" x14ac:dyDescent="0.25">
      <c r="A4738" s="243">
        <v>90447</v>
      </c>
      <c r="B4738" s="242" t="s">
        <v>3094</v>
      </c>
      <c r="C4738" s="242" t="s">
        <v>187</v>
      </c>
      <c r="D4738" s="244">
        <v>4.42</v>
      </c>
    </row>
    <row r="4739" spans="1:4" x14ac:dyDescent="0.25">
      <c r="A4739" s="243">
        <v>90451</v>
      </c>
      <c r="B4739" s="242" t="s">
        <v>3095</v>
      </c>
      <c r="C4739" s="242" t="s">
        <v>239</v>
      </c>
      <c r="D4739" s="244">
        <v>3.29</v>
      </c>
    </row>
    <row r="4740" spans="1:4" x14ac:dyDescent="0.25">
      <c r="A4740" s="243">
        <v>90452</v>
      </c>
      <c r="B4740" s="242" t="s">
        <v>3096</v>
      </c>
      <c r="C4740" s="242" t="s">
        <v>239</v>
      </c>
      <c r="D4740" s="244">
        <v>16.63</v>
      </c>
    </row>
    <row r="4741" spans="1:4" x14ac:dyDescent="0.25">
      <c r="A4741" s="243">
        <v>90453</v>
      </c>
      <c r="B4741" s="242" t="s">
        <v>3097</v>
      </c>
      <c r="C4741" s="242" t="s">
        <v>239</v>
      </c>
      <c r="D4741" s="244">
        <v>2.1</v>
      </c>
    </row>
    <row r="4742" spans="1:4" x14ac:dyDescent="0.25">
      <c r="A4742" s="243">
        <v>90454</v>
      </c>
      <c r="B4742" s="242" t="s">
        <v>3098</v>
      </c>
      <c r="C4742" s="242" t="s">
        <v>239</v>
      </c>
      <c r="D4742" s="244">
        <v>3.85</v>
      </c>
    </row>
    <row r="4743" spans="1:4" x14ac:dyDescent="0.25">
      <c r="A4743" s="243">
        <v>90455</v>
      </c>
      <c r="B4743" s="242" t="s">
        <v>3099</v>
      </c>
      <c r="C4743" s="242" t="s">
        <v>239</v>
      </c>
      <c r="D4743" s="244">
        <v>4.9800000000000004</v>
      </c>
    </row>
    <row r="4744" spans="1:4" x14ac:dyDescent="0.25">
      <c r="A4744" s="243">
        <v>90456</v>
      </c>
      <c r="B4744" s="242" t="s">
        <v>3100</v>
      </c>
      <c r="C4744" s="242" t="s">
        <v>239</v>
      </c>
      <c r="D4744" s="244">
        <v>2.85</v>
      </c>
    </row>
    <row r="4745" spans="1:4" x14ac:dyDescent="0.25">
      <c r="A4745" s="243">
        <v>90457</v>
      </c>
      <c r="B4745" s="242" t="s">
        <v>3101</v>
      </c>
      <c r="C4745" s="242" t="s">
        <v>239</v>
      </c>
      <c r="D4745" s="244">
        <v>6.49</v>
      </c>
    </row>
    <row r="4746" spans="1:4" x14ac:dyDescent="0.25">
      <c r="A4746" s="243">
        <v>90458</v>
      </c>
      <c r="B4746" s="242" t="s">
        <v>3102</v>
      </c>
      <c r="C4746" s="242" t="s">
        <v>239</v>
      </c>
      <c r="D4746" s="244">
        <v>18.41</v>
      </c>
    </row>
    <row r="4747" spans="1:4" x14ac:dyDescent="0.25">
      <c r="A4747" s="243">
        <v>90459</v>
      </c>
      <c r="B4747" s="242" t="s">
        <v>3103</v>
      </c>
      <c r="C4747" s="242" t="s">
        <v>239</v>
      </c>
      <c r="D4747" s="244">
        <v>25.98</v>
      </c>
    </row>
    <row r="4748" spans="1:4" x14ac:dyDescent="0.25">
      <c r="A4748" s="243">
        <v>90460</v>
      </c>
      <c r="B4748" s="242" t="s">
        <v>12098</v>
      </c>
      <c r="C4748" s="242" t="s">
        <v>187</v>
      </c>
      <c r="D4748" s="244">
        <v>8.75</v>
      </c>
    </row>
    <row r="4749" spans="1:4" x14ac:dyDescent="0.25">
      <c r="A4749" s="243">
        <v>90461</v>
      </c>
      <c r="B4749" s="242" t="s">
        <v>12099</v>
      </c>
      <c r="C4749" s="242" t="s">
        <v>187</v>
      </c>
      <c r="D4749" s="244">
        <v>5.65</v>
      </c>
    </row>
    <row r="4750" spans="1:4" x14ac:dyDescent="0.25">
      <c r="A4750" s="243">
        <v>90462</v>
      </c>
      <c r="B4750" s="242" t="s">
        <v>12100</v>
      </c>
      <c r="C4750" s="242" t="s">
        <v>187</v>
      </c>
      <c r="D4750" s="244">
        <v>1.1299999999999999</v>
      </c>
    </row>
    <row r="4751" spans="1:4" x14ac:dyDescent="0.25">
      <c r="A4751" s="243">
        <v>90463</v>
      </c>
      <c r="B4751" s="242" t="s">
        <v>12101</v>
      </c>
      <c r="C4751" s="242" t="s">
        <v>187</v>
      </c>
      <c r="D4751" s="244">
        <v>0.98</v>
      </c>
    </row>
    <row r="4752" spans="1:4" x14ac:dyDescent="0.25">
      <c r="A4752" s="243">
        <v>90466</v>
      </c>
      <c r="B4752" s="242" t="s">
        <v>3104</v>
      </c>
      <c r="C4752" s="242" t="s">
        <v>187</v>
      </c>
      <c r="D4752" s="244">
        <v>9.16</v>
      </c>
    </row>
    <row r="4753" spans="1:4" x14ac:dyDescent="0.25">
      <c r="A4753" s="243">
        <v>90467</v>
      </c>
      <c r="B4753" s="242" t="s">
        <v>3105</v>
      </c>
      <c r="C4753" s="242" t="s">
        <v>187</v>
      </c>
      <c r="D4753" s="244">
        <v>14.51</v>
      </c>
    </row>
    <row r="4754" spans="1:4" x14ac:dyDescent="0.25">
      <c r="A4754" s="243">
        <v>90468</v>
      </c>
      <c r="B4754" s="242" t="s">
        <v>3106</v>
      </c>
      <c r="C4754" s="242" t="s">
        <v>187</v>
      </c>
      <c r="D4754" s="244">
        <v>4.18</v>
      </c>
    </row>
    <row r="4755" spans="1:4" x14ac:dyDescent="0.25">
      <c r="A4755" s="243">
        <v>90469</v>
      </c>
      <c r="B4755" s="242" t="s">
        <v>3107</v>
      </c>
      <c r="C4755" s="242" t="s">
        <v>187</v>
      </c>
      <c r="D4755" s="244">
        <v>6.73</v>
      </c>
    </row>
    <row r="4756" spans="1:4" x14ac:dyDescent="0.25">
      <c r="A4756" s="243">
        <v>90470</v>
      </c>
      <c r="B4756" s="242" t="s">
        <v>3108</v>
      </c>
      <c r="C4756" s="242" t="s">
        <v>187</v>
      </c>
      <c r="D4756" s="244">
        <v>9.3699999999999992</v>
      </c>
    </row>
    <row r="4757" spans="1:4" x14ac:dyDescent="0.25">
      <c r="A4757" s="243">
        <v>91166</v>
      </c>
      <c r="B4757" s="242" t="s">
        <v>3109</v>
      </c>
      <c r="C4757" s="242" t="s">
        <v>187</v>
      </c>
      <c r="D4757" s="244">
        <v>3.37</v>
      </c>
    </row>
    <row r="4758" spans="1:4" x14ac:dyDescent="0.25">
      <c r="A4758" s="243">
        <v>91167</v>
      </c>
      <c r="B4758" s="242" t="s">
        <v>3110</v>
      </c>
      <c r="C4758" s="242" t="s">
        <v>187</v>
      </c>
      <c r="D4758" s="244">
        <v>9.34</v>
      </c>
    </row>
    <row r="4759" spans="1:4" x14ac:dyDescent="0.25">
      <c r="A4759" s="243">
        <v>91168</v>
      </c>
      <c r="B4759" s="242" t="s">
        <v>3111</v>
      </c>
      <c r="C4759" s="242" t="s">
        <v>187</v>
      </c>
      <c r="D4759" s="244">
        <v>7.12</v>
      </c>
    </row>
    <row r="4760" spans="1:4" x14ac:dyDescent="0.25">
      <c r="A4760" s="243">
        <v>91169</v>
      </c>
      <c r="B4760" s="242" t="s">
        <v>3112</v>
      </c>
      <c r="C4760" s="242" t="s">
        <v>187</v>
      </c>
      <c r="D4760" s="244">
        <v>8.43</v>
      </c>
    </row>
    <row r="4761" spans="1:4" x14ac:dyDescent="0.25">
      <c r="A4761" s="243">
        <v>91170</v>
      </c>
      <c r="B4761" s="242" t="s">
        <v>3113</v>
      </c>
      <c r="C4761" s="242" t="s">
        <v>187</v>
      </c>
      <c r="D4761" s="244">
        <v>2.39</v>
      </c>
    </row>
    <row r="4762" spans="1:4" x14ac:dyDescent="0.25">
      <c r="A4762" s="243">
        <v>91171</v>
      </c>
      <c r="B4762" s="242" t="s">
        <v>3114</v>
      </c>
      <c r="C4762" s="242" t="s">
        <v>187</v>
      </c>
      <c r="D4762" s="244">
        <v>3.04</v>
      </c>
    </row>
    <row r="4763" spans="1:4" x14ac:dyDescent="0.25">
      <c r="A4763" s="243">
        <v>91172</v>
      </c>
      <c r="B4763" s="242" t="s">
        <v>3115</v>
      </c>
      <c r="C4763" s="242" t="s">
        <v>187</v>
      </c>
      <c r="D4763" s="244">
        <v>4.4400000000000004</v>
      </c>
    </row>
    <row r="4764" spans="1:4" x14ac:dyDescent="0.25">
      <c r="A4764" s="243">
        <v>91173</v>
      </c>
      <c r="B4764" s="242" t="s">
        <v>3116</v>
      </c>
      <c r="C4764" s="242" t="s">
        <v>187</v>
      </c>
      <c r="D4764" s="244">
        <v>1.21</v>
      </c>
    </row>
    <row r="4765" spans="1:4" x14ac:dyDescent="0.25">
      <c r="A4765" s="243">
        <v>91174</v>
      </c>
      <c r="B4765" s="242" t="s">
        <v>3117</v>
      </c>
      <c r="C4765" s="242" t="s">
        <v>187</v>
      </c>
      <c r="D4765" s="244">
        <v>2.41</v>
      </c>
    </row>
    <row r="4766" spans="1:4" x14ac:dyDescent="0.25">
      <c r="A4766" s="243">
        <v>91175</v>
      </c>
      <c r="B4766" s="242" t="s">
        <v>3118</v>
      </c>
      <c r="C4766" s="242" t="s">
        <v>187</v>
      </c>
      <c r="D4766" s="244">
        <v>3.92</v>
      </c>
    </row>
    <row r="4767" spans="1:4" x14ac:dyDescent="0.25">
      <c r="A4767" s="243">
        <v>91176</v>
      </c>
      <c r="B4767" s="242" t="s">
        <v>3119</v>
      </c>
      <c r="C4767" s="242" t="s">
        <v>187</v>
      </c>
      <c r="D4767" s="244">
        <v>20.12</v>
      </c>
    </row>
    <row r="4768" spans="1:4" x14ac:dyDescent="0.25">
      <c r="A4768" s="243">
        <v>91177</v>
      </c>
      <c r="B4768" s="242" t="s">
        <v>3120</v>
      </c>
      <c r="C4768" s="242" t="s">
        <v>187</v>
      </c>
      <c r="D4768" s="244">
        <v>9.61</v>
      </c>
    </row>
    <row r="4769" spans="1:4" x14ac:dyDescent="0.25">
      <c r="A4769" s="243">
        <v>91178</v>
      </c>
      <c r="B4769" s="242" t="s">
        <v>3121</v>
      </c>
      <c r="C4769" s="242" t="s">
        <v>187</v>
      </c>
      <c r="D4769" s="244">
        <v>11.47</v>
      </c>
    </row>
    <row r="4770" spans="1:4" x14ac:dyDescent="0.25">
      <c r="A4770" s="243">
        <v>91179</v>
      </c>
      <c r="B4770" s="242" t="s">
        <v>3122</v>
      </c>
      <c r="C4770" s="242" t="s">
        <v>187</v>
      </c>
      <c r="D4770" s="244">
        <v>5.15</v>
      </c>
    </row>
    <row r="4771" spans="1:4" x14ac:dyDescent="0.25">
      <c r="A4771" s="243">
        <v>91180</v>
      </c>
      <c r="B4771" s="242" t="s">
        <v>3123</v>
      </c>
      <c r="C4771" s="242" t="s">
        <v>187</v>
      </c>
      <c r="D4771" s="244">
        <v>4.79</v>
      </c>
    </row>
    <row r="4772" spans="1:4" x14ac:dyDescent="0.25">
      <c r="A4772" s="243">
        <v>91181</v>
      </c>
      <c r="B4772" s="242" t="s">
        <v>3124</v>
      </c>
      <c r="C4772" s="242" t="s">
        <v>187</v>
      </c>
      <c r="D4772" s="244">
        <v>5.31</v>
      </c>
    </row>
    <row r="4773" spans="1:4" x14ac:dyDescent="0.25">
      <c r="A4773" s="243">
        <v>91182</v>
      </c>
      <c r="B4773" s="242" t="s">
        <v>3125</v>
      </c>
      <c r="C4773" s="242" t="s">
        <v>187</v>
      </c>
      <c r="D4773" s="244">
        <v>18.8</v>
      </c>
    </row>
    <row r="4774" spans="1:4" x14ac:dyDescent="0.25">
      <c r="A4774" s="243">
        <v>91183</v>
      </c>
      <c r="B4774" s="242" t="s">
        <v>3126</v>
      </c>
      <c r="C4774" s="242" t="s">
        <v>187</v>
      </c>
      <c r="D4774" s="244">
        <v>9.2899999999999991</v>
      </c>
    </row>
    <row r="4775" spans="1:4" x14ac:dyDescent="0.25">
      <c r="A4775" s="243">
        <v>91184</v>
      </c>
      <c r="B4775" s="242" t="s">
        <v>3127</v>
      </c>
      <c r="C4775" s="242" t="s">
        <v>187</v>
      </c>
      <c r="D4775" s="244">
        <v>8.68</v>
      </c>
    </row>
    <row r="4776" spans="1:4" x14ac:dyDescent="0.25">
      <c r="A4776" s="243">
        <v>91185</v>
      </c>
      <c r="B4776" s="242" t="s">
        <v>3128</v>
      </c>
      <c r="C4776" s="242" t="s">
        <v>187</v>
      </c>
      <c r="D4776" s="244">
        <v>4.82</v>
      </c>
    </row>
    <row r="4777" spans="1:4" x14ac:dyDescent="0.25">
      <c r="A4777" s="243">
        <v>91186</v>
      </c>
      <c r="B4777" s="242" t="s">
        <v>3129</v>
      </c>
      <c r="C4777" s="242" t="s">
        <v>187</v>
      </c>
      <c r="D4777" s="244">
        <v>3.97</v>
      </c>
    </row>
    <row r="4778" spans="1:4" x14ac:dyDescent="0.25">
      <c r="A4778" s="243">
        <v>91187</v>
      </c>
      <c r="B4778" s="242" t="s">
        <v>3130</v>
      </c>
      <c r="C4778" s="242" t="s">
        <v>187</v>
      </c>
      <c r="D4778" s="244">
        <v>4.58</v>
      </c>
    </row>
    <row r="4779" spans="1:4" x14ac:dyDescent="0.25">
      <c r="A4779" s="243">
        <v>91188</v>
      </c>
      <c r="B4779" s="242" t="s">
        <v>3131</v>
      </c>
      <c r="C4779" s="242" t="s">
        <v>239</v>
      </c>
      <c r="D4779" s="244">
        <v>5.0599999999999996</v>
      </c>
    </row>
    <row r="4780" spans="1:4" x14ac:dyDescent="0.25">
      <c r="A4780" s="243">
        <v>91189</v>
      </c>
      <c r="B4780" s="242" t="s">
        <v>3132</v>
      </c>
      <c r="C4780" s="242" t="s">
        <v>239</v>
      </c>
      <c r="D4780" s="244">
        <v>36.65</v>
      </c>
    </row>
    <row r="4781" spans="1:4" x14ac:dyDescent="0.25">
      <c r="A4781" s="243">
        <v>91190</v>
      </c>
      <c r="B4781" s="242" t="s">
        <v>3133</v>
      </c>
      <c r="C4781" s="242" t="s">
        <v>239</v>
      </c>
      <c r="D4781" s="244">
        <v>3.52</v>
      </c>
    </row>
    <row r="4782" spans="1:4" x14ac:dyDescent="0.25">
      <c r="A4782" s="243">
        <v>91191</v>
      </c>
      <c r="B4782" s="242" t="s">
        <v>3134</v>
      </c>
      <c r="C4782" s="242" t="s">
        <v>239</v>
      </c>
      <c r="D4782" s="244">
        <v>3.74</v>
      </c>
    </row>
    <row r="4783" spans="1:4" x14ac:dyDescent="0.25">
      <c r="A4783" s="243">
        <v>91192</v>
      </c>
      <c r="B4783" s="242" t="s">
        <v>3135</v>
      </c>
      <c r="C4783" s="242" t="s">
        <v>239</v>
      </c>
      <c r="D4783" s="244">
        <v>4.13</v>
      </c>
    </row>
    <row r="4784" spans="1:4" x14ac:dyDescent="0.25">
      <c r="A4784" s="243">
        <v>91222</v>
      </c>
      <c r="B4784" s="242" t="s">
        <v>3136</v>
      </c>
      <c r="C4784" s="242" t="s">
        <v>187</v>
      </c>
      <c r="D4784" s="244">
        <v>9.5399999999999991</v>
      </c>
    </row>
    <row r="4785" spans="1:4" x14ac:dyDescent="0.25">
      <c r="A4785" s="243">
        <v>94480</v>
      </c>
      <c r="B4785" s="242" t="s">
        <v>3137</v>
      </c>
      <c r="C4785" s="242" t="s">
        <v>239</v>
      </c>
      <c r="D4785" s="245">
        <v>1817.35</v>
      </c>
    </row>
    <row r="4786" spans="1:4" x14ac:dyDescent="0.25">
      <c r="A4786" s="243">
        <v>94481</v>
      </c>
      <c r="B4786" s="242" t="s">
        <v>3138</v>
      </c>
      <c r="C4786" s="242" t="s">
        <v>239</v>
      </c>
      <c r="D4786" s="245">
        <v>1280.52</v>
      </c>
    </row>
    <row r="4787" spans="1:4" x14ac:dyDescent="0.25">
      <c r="A4787" s="243">
        <v>94482</v>
      </c>
      <c r="B4787" s="242" t="s">
        <v>3139</v>
      </c>
      <c r="C4787" s="242" t="s">
        <v>239</v>
      </c>
      <c r="D4787" s="245">
        <v>1011.4</v>
      </c>
    </row>
    <row r="4788" spans="1:4" x14ac:dyDescent="0.25">
      <c r="A4788" s="243">
        <v>94483</v>
      </c>
      <c r="B4788" s="242" t="s">
        <v>3140</v>
      </c>
      <c r="C4788" s="242" t="s">
        <v>239</v>
      </c>
      <c r="D4788" s="244">
        <v>852.2</v>
      </c>
    </row>
    <row r="4789" spans="1:4" x14ac:dyDescent="0.25">
      <c r="A4789" s="243">
        <v>95541</v>
      </c>
      <c r="B4789" s="242" t="s">
        <v>3141</v>
      </c>
      <c r="C4789" s="242" t="s">
        <v>239</v>
      </c>
      <c r="D4789" s="244">
        <v>3.16</v>
      </c>
    </row>
    <row r="4790" spans="1:4" x14ac:dyDescent="0.25">
      <c r="A4790" s="243">
        <v>96559</v>
      </c>
      <c r="B4790" s="242" t="s">
        <v>12102</v>
      </c>
      <c r="C4790" s="242" t="s">
        <v>337</v>
      </c>
      <c r="D4790" s="244">
        <v>24.22</v>
      </c>
    </row>
    <row r="4791" spans="1:4" x14ac:dyDescent="0.25">
      <c r="A4791" s="243">
        <v>96560</v>
      </c>
      <c r="B4791" s="242" t="s">
        <v>12103</v>
      </c>
      <c r="C4791" s="242" t="s">
        <v>337</v>
      </c>
      <c r="D4791" s="244">
        <v>16.73</v>
      </c>
    </row>
    <row r="4792" spans="1:4" x14ac:dyDescent="0.25">
      <c r="A4792" s="243">
        <v>96561</v>
      </c>
      <c r="B4792" s="242" t="s">
        <v>12104</v>
      </c>
      <c r="C4792" s="242" t="s">
        <v>337</v>
      </c>
      <c r="D4792" s="244">
        <v>12.74</v>
      </c>
    </row>
    <row r="4793" spans="1:4" x14ac:dyDescent="0.25">
      <c r="A4793" s="243">
        <v>96562</v>
      </c>
      <c r="B4793" s="242" t="s">
        <v>12105</v>
      </c>
      <c r="C4793" s="242" t="s">
        <v>187</v>
      </c>
      <c r="D4793" s="244">
        <v>15.22</v>
      </c>
    </row>
    <row r="4794" spans="1:4" x14ac:dyDescent="0.25">
      <c r="A4794" s="243">
        <v>96563</v>
      </c>
      <c r="B4794" s="242" t="s">
        <v>12106</v>
      </c>
      <c r="C4794" s="242" t="s">
        <v>187</v>
      </c>
      <c r="D4794" s="244">
        <v>19.91</v>
      </c>
    </row>
    <row r="4795" spans="1:4" x14ac:dyDescent="0.25">
      <c r="A4795" s="243">
        <v>101802</v>
      </c>
      <c r="B4795" s="242" t="s">
        <v>12107</v>
      </c>
      <c r="C4795" s="242" t="s">
        <v>239</v>
      </c>
      <c r="D4795" s="245">
        <v>1228.24</v>
      </c>
    </row>
    <row r="4796" spans="1:4" x14ac:dyDescent="0.25">
      <c r="A4796" s="243">
        <v>101803</v>
      </c>
      <c r="B4796" s="242" t="s">
        <v>12108</v>
      </c>
      <c r="C4796" s="242" t="s">
        <v>239</v>
      </c>
      <c r="D4796" s="244">
        <v>746.54</v>
      </c>
    </row>
    <row r="4797" spans="1:4" x14ac:dyDescent="0.25">
      <c r="A4797" s="243">
        <v>101804</v>
      </c>
      <c r="B4797" s="242" t="s">
        <v>12109</v>
      </c>
      <c r="C4797" s="242" t="s">
        <v>239</v>
      </c>
      <c r="D4797" s="244">
        <v>951.29</v>
      </c>
    </row>
    <row r="4798" spans="1:4" x14ac:dyDescent="0.25">
      <c r="A4798" s="243">
        <v>101805</v>
      </c>
      <c r="B4798" s="242" t="s">
        <v>12110</v>
      </c>
      <c r="C4798" s="242" t="s">
        <v>239</v>
      </c>
      <c r="D4798" s="245">
        <v>1216.7</v>
      </c>
    </row>
    <row r="4799" spans="1:4" x14ac:dyDescent="0.25">
      <c r="A4799" s="243">
        <v>102111</v>
      </c>
      <c r="B4799" s="242" t="s">
        <v>12111</v>
      </c>
      <c r="C4799" s="242" t="s">
        <v>239</v>
      </c>
      <c r="D4799" s="244">
        <v>843.32</v>
      </c>
    </row>
    <row r="4800" spans="1:4" x14ac:dyDescent="0.25">
      <c r="A4800" s="243">
        <v>102112</v>
      </c>
      <c r="B4800" s="242" t="s">
        <v>12112</v>
      </c>
      <c r="C4800" s="242" t="s">
        <v>239</v>
      </c>
      <c r="D4800" s="244">
        <v>89.06</v>
      </c>
    </row>
    <row r="4801" spans="1:4" x14ac:dyDescent="0.25">
      <c r="A4801" s="243">
        <v>102113</v>
      </c>
      <c r="B4801" s="242" t="s">
        <v>12113</v>
      </c>
      <c r="C4801" s="242" t="s">
        <v>239</v>
      </c>
      <c r="D4801" s="245">
        <v>1362.74</v>
      </c>
    </row>
    <row r="4802" spans="1:4" x14ac:dyDescent="0.25">
      <c r="A4802" s="243">
        <v>102114</v>
      </c>
      <c r="B4802" s="242" t="s">
        <v>12114</v>
      </c>
      <c r="C4802" s="242" t="s">
        <v>239</v>
      </c>
      <c r="D4802" s="244">
        <v>91.3</v>
      </c>
    </row>
    <row r="4803" spans="1:4" x14ac:dyDescent="0.25">
      <c r="A4803" s="243">
        <v>102115</v>
      </c>
      <c r="B4803" s="242" t="s">
        <v>12115</v>
      </c>
      <c r="C4803" s="242" t="s">
        <v>239</v>
      </c>
      <c r="D4803" s="245">
        <v>2389.6999999999998</v>
      </c>
    </row>
    <row r="4804" spans="1:4" x14ac:dyDescent="0.25">
      <c r="A4804" s="243">
        <v>102116</v>
      </c>
      <c r="B4804" s="242" t="s">
        <v>12116</v>
      </c>
      <c r="C4804" s="242" t="s">
        <v>239</v>
      </c>
      <c r="D4804" s="245">
        <v>1457</v>
      </c>
    </row>
    <row r="4805" spans="1:4" x14ac:dyDescent="0.25">
      <c r="A4805" s="243">
        <v>102117</v>
      </c>
      <c r="B4805" s="242" t="s">
        <v>12117</v>
      </c>
      <c r="C4805" s="242" t="s">
        <v>239</v>
      </c>
      <c r="D4805" s="244">
        <v>94.02</v>
      </c>
    </row>
    <row r="4806" spans="1:4" x14ac:dyDescent="0.25">
      <c r="A4806" s="243">
        <v>102118</v>
      </c>
      <c r="B4806" s="242" t="s">
        <v>12118</v>
      </c>
      <c r="C4806" s="242" t="s">
        <v>239</v>
      </c>
      <c r="D4806" s="245">
        <v>1998.15</v>
      </c>
    </row>
    <row r="4807" spans="1:4" x14ac:dyDescent="0.25">
      <c r="A4807" s="243">
        <v>102119</v>
      </c>
      <c r="B4807" s="242" t="s">
        <v>12119</v>
      </c>
      <c r="C4807" s="242" t="s">
        <v>239</v>
      </c>
      <c r="D4807" s="244">
        <v>96.36</v>
      </c>
    </row>
    <row r="4808" spans="1:4" x14ac:dyDescent="0.25">
      <c r="A4808" s="243">
        <v>102121</v>
      </c>
      <c r="B4808" s="242" t="s">
        <v>12120</v>
      </c>
      <c r="C4808" s="242" t="s">
        <v>239</v>
      </c>
      <c r="D4808" s="244">
        <v>120.89</v>
      </c>
    </row>
    <row r="4809" spans="1:4" x14ac:dyDescent="0.25">
      <c r="A4809" s="243">
        <v>102122</v>
      </c>
      <c r="B4809" s="242" t="s">
        <v>12121</v>
      </c>
      <c r="C4809" s="242" t="s">
        <v>239</v>
      </c>
      <c r="D4809" s="245">
        <v>6835.2</v>
      </c>
    </row>
    <row r="4810" spans="1:4" x14ac:dyDescent="0.25">
      <c r="A4810" s="243">
        <v>102123</v>
      </c>
      <c r="B4810" s="242" t="s">
        <v>12122</v>
      </c>
      <c r="C4810" s="242" t="s">
        <v>239</v>
      </c>
      <c r="D4810" s="244">
        <v>127.87</v>
      </c>
    </row>
    <row r="4811" spans="1:4" x14ac:dyDescent="0.25">
      <c r="A4811" s="243">
        <v>102136</v>
      </c>
      <c r="B4811" s="242" t="s">
        <v>12123</v>
      </c>
      <c r="C4811" s="242" t="s">
        <v>239</v>
      </c>
      <c r="D4811" s="244">
        <v>46.21</v>
      </c>
    </row>
    <row r="4812" spans="1:4" x14ac:dyDescent="0.25">
      <c r="A4812" s="243">
        <v>102137</v>
      </c>
      <c r="B4812" s="242" t="s">
        <v>12124</v>
      </c>
      <c r="C4812" s="242" t="s">
        <v>239</v>
      </c>
      <c r="D4812" s="244">
        <v>63.1</v>
      </c>
    </row>
    <row r="4813" spans="1:4" x14ac:dyDescent="0.25">
      <c r="A4813" s="243">
        <v>102138</v>
      </c>
      <c r="B4813" s="242" t="s">
        <v>12125</v>
      </c>
      <c r="C4813" s="242" t="s">
        <v>239</v>
      </c>
      <c r="D4813" s="244">
        <v>139.24</v>
      </c>
    </row>
    <row r="4814" spans="1:4" x14ac:dyDescent="0.25">
      <c r="A4814" s="243">
        <v>93350</v>
      </c>
      <c r="B4814" s="242" t="s">
        <v>3143</v>
      </c>
      <c r="C4814" s="242" t="s">
        <v>239</v>
      </c>
      <c r="D4814" s="244">
        <v>991.49</v>
      </c>
    </row>
    <row r="4815" spans="1:4" x14ac:dyDescent="0.25">
      <c r="A4815" s="243">
        <v>93351</v>
      </c>
      <c r="B4815" s="242" t="s">
        <v>3144</v>
      </c>
      <c r="C4815" s="242" t="s">
        <v>239</v>
      </c>
      <c r="D4815" s="244">
        <v>814.12</v>
      </c>
    </row>
    <row r="4816" spans="1:4" x14ac:dyDescent="0.25">
      <c r="A4816" s="243">
        <v>93352</v>
      </c>
      <c r="B4816" s="242" t="s">
        <v>3145</v>
      </c>
      <c r="C4816" s="242" t="s">
        <v>239</v>
      </c>
      <c r="D4816" s="244">
        <v>636.85</v>
      </c>
    </row>
    <row r="4817" spans="1:4" x14ac:dyDescent="0.25">
      <c r="A4817" s="243">
        <v>93353</v>
      </c>
      <c r="B4817" s="242" t="s">
        <v>3146</v>
      </c>
      <c r="C4817" s="242" t="s">
        <v>239</v>
      </c>
      <c r="D4817" s="244">
        <v>463.4</v>
      </c>
    </row>
    <row r="4818" spans="1:4" x14ac:dyDescent="0.25">
      <c r="A4818" s="243">
        <v>93354</v>
      </c>
      <c r="B4818" s="242" t="s">
        <v>3147</v>
      </c>
      <c r="C4818" s="242" t="s">
        <v>239</v>
      </c>
      <c r="D4818" s="244">
        <v>750.22</v>
      </c>
    </row>
    <row r="4819" spans="1:4" x14ac:dyDescent="0.25">
      <c r="A4819" s="243">
        <v>93355</v>
      </c>
      <c r="B4819" s="242" t="s">
        <v>3148</v>
      </c>
      <c r="C4819" s="242" t="s">
        <v>239</v>
      </c>
      <c r="D4819" s="244">
        <v>623.94000000000005</v>
      </c>
    </row>
    <row r="4820" spans="1:4" x14ac:dyDescent="0.25">
      <c r="A4820" s="243">
        <v>93356</v>
      </c>
      <c r="B4820" s="242" t="s">
        <v>3149</v>
      </c>
      <c r="C4820" s="242" t="s">
        <v>239</v>
      </c>
      <c r="D4820" s="244">
        <v>496.35</v>
      </c>
    </row>
    <row r="4821" spans="1:4" x14ac:dyDescent="0.25">
      <c r="A4821" s="243">
        <v>93357</v>
      </c>
      <c r="B4821" s="242" t="s">
        <v>3150</v>
      </c>
      <c r="C4821" s="242" t="s">
        <v>239</v>
      </c>
      <c r="D4821" s="244">
        <v>371.14</v>
      </c>
    </row>
    <row r="4822" spans="1:4" x14ac:dyDescent="0.25">
      <c r="A4822" s="243">
        <v>96520</v>
      </c>
      <c r="B4822" s="242" t="s">
        <v>3152</v>
      </c>
      <c r="C4822" s="242" t="s">
        <v>1256</v>
      </c>
      <c r="D4822" s="244">
        <v>67.91</v>
      </c>
    </row>
    <row r="4823" spans="1:4" x14ac:dyDescent="0.25">
      <c r="A4823" s="243">
        <v>96521</v>
      </c>
      <c r="B4823" s="242" t="s">
        <v>3153</v>
      </c>
      <c r="C4823" s="242" t="s">
        <v>1256</v>
      </c>
      <c r="D4823" s="244">
        <v>29.93</v>
      </c>
    </row>
    <row r="4824" spans="1:4" x14ac:dyDescent="0.25">
      <c r="A4824" s="243">
        <v>96522</v>
      </c>
      <c r="B4824" s="242" t="s">
        <v>3154</v>
      </c>
      <c r="C4824" s="242" t="s">
        <v>1256</v>
      </c>
      <c r="D4824" s="244">
        <v>99.85</v>
      </c>
    </row>
    <row r="4825" spans="1:4" x14ac:dyDescent="0.25">
      <c r="A4825" s="243">
        <v>96523</v>
      </c>
      <c r="B4825" s="242" t="s">
        <v>3155</v>
      </c>
      <c r="C4825" s="242" t="s">
        <v>1256</v>
      </c>
      <c r="D4825" s="244">
        <v>63.8</v>
      </c>
    </row>
    <row r="4826" spans="1:4" x14ac:dyDescent="0.25">
      <c r="A4826" s="243">
        <v>96524</v>
      </c>
      <c r="B4826" s="242" t="s">
        <v>3156</v>
      </c>
      <c r="C4826" s="242" t="s">
        <v>1256</v>
      </c>
      <c r="D4826" s="244">
        <v>119.9</v>
      </c>
    </row>
    <row r="4827" spans="1:4" x14ac:dyDescent="0.25">
      <c r="A4827" s="243">
        <v>96525</v>
      </c>
      <c r="B4827" s="242" t="s">
        <v>3157</v>
      </c>
      <c r="C4827" s="242" t="s">
        <v>1256</v>
      </c>
      <c r="D4827" s="244">
        <v>26.38</v>
      </c>
    </row>
    <row r="4828" spans="1:4" x14ac:dyDescent="0.25">
      <c r="A4828" s="243">
        <v>96526</v>
      </c>
      <c r="B4828" s="242" t="s">
        <v>3158</v>
      </c>
      <c r="C4828" s="242" t="s">
        <v>1256</v>
      </c>
      <c r="D4828" s="244">
        <v>201.54</v>
      </c>
    </row>
    <row r="4829" spans="1:4" x14ac:dyDescent="0.25">
      <c r="A4829" s="243">
        <v>96527</v>
      </c>
      <c r="B4829" s="242" t="s">
        <v>3159</v>
      </c>
      <c r="C4829" s="242" t="s">
        <v>1256</v>
      </c>
      <c r="D4829" s="244">
        <v>83.79</v>
      </c>
    </row>
    <row r="4830" spans="1:4" x14ac:dyDescent="0.25">
      <c r="A4830" s="243">
        <v>96528</v>
      </c>
      <c r="B4830" s="242" t="s">
        <v>3160</v>
      </c>
      <c r="C4830" s="242" t="s">
        <v>337</v>
      </c>
      <c r="D4830" s="244">
        <v>122.29</v>
      </c>
    </row>
    <row r="4831" spans="1:4" x14ac:dyDescent="0.25">
      <c r="A4831" s="243">
        <v>101114</v>
      </c>
      <c r="B4831" s="242" t="s">
        <v>12126</v>
      </c>
      <c r="C4831" s="242" t="s">
        <v>1256</v>
      </c>
      <c r="D4831" s="244">
        <v>2.74</v>
      </c>
    </row>
    <row r="4832" spans="1:4" x14ac:dyDescent="0.25">
      <c r="A4832" s="243">
        <v>101115</v>
      </c>
      <c r="B4832" s="242" t="s">
        <v>12127</v>
      </c>
      <c r="C4832" s="242" t="s">
        <v>1256</v>
      </c>
      <c r="D4832" s="244">
        <v>2.34</v>
      </c>
    </row>
    <row r="4833" spans="1:4" x14ac:dyDescent="0.25">
      <c r="A4833" s="243">
        <v>101116</v>
      </c>
      <c r="B4833" s="242" t="s">
        <v>12128</v>
      </c>
      <c r="C4833" s="242" t="s">
        <v>1256</v>
      </c>
      <c r="D4833" s="244">
        <v>1.47</v>
      </c>
    </row>
    <row r="4834" spans="1:4" x14ac:dyDescent="0.25">
      <c r="A4834" s="243">
        <v>101117</v>
      </c>
      <c r="B4834" s="242" t="s">
        <v>12129</v>
      </c>
      <c r="C4834" s="242" t="s">
        <v>1256</v>
      </c>
      <c r="D4834" s="244">
        <v>2.12</v>
      </c>
    </row>
    <row r="4835" spans="1:4" x14ac:dyDescent="0.25">
      <c r="A4835" s="243">
        <v>101118</v>
      </c>
      <c r="B4835" s="242" t="s">
        <v>12130</v>
      </c>
      <c r="C4835" s="242" t="s">
        <v>1256</v>
      </c>
      <c r="D4835" s="244">
        <v>2.38</v>
      </c>
    </row>
    <row r="4836" spans="1:4" x14ac:dyDescent="0.25">
      <c r="A4836" s="243">
        <v>101119</v>
      </c>
      <c r="B4836" s="242" t="s">
        <v>12131</v>
      </c>
      <c r="C4836" s="242" t="s">
        <v>1256</v>
      </c>
      <c r="D4836" s="244">
        <v>5.22</v>
      </c>
    </row>
    <row r="4837" spans="1:4" x14ac:dyDescent="0.25">
      <c r="A4837" s="243">
        <v>101120</v>
      </c>
      <c r="B4837" s="242" t="s">
        <v>12132</v>
      </c>
      <c r="C4837" s="242" t="s">
        <v>1256</v>
      </c>
      <c r="D4837" s="244">
        <v>4.49</v>
      </c>
    </row>
    <row r="4838" spans="1:4" x14ac:dyDescent="0.25">
      <c r="A4838" s="243">
        <v>101121</v>
      </c>
      <c r="B4838" s="242" t="s">
        <v>12133</v>
      </c>
      <c r="C4838" s="242" t="s">
        <v>1256</v>
      </c>
      <c r="D4838" s="244">
        <v>2.82</v>
      </c>
    </row>
    <row r="4839" spans="1:4" x14ac:dyDescent="0.25">
      <c r="A4839" s="243">
        <v>101122</v>
      </c>
      <c r="B4839" s="242" t="s">
        <v>12134</v>
      </c>
      <c r="C4839" s="242" t="s">
        <v>1256</v>
      </c>
      <c r="D4839" s="244">
        <v>4.04</v>
      </c>
    </row>
    <row r="4840" spans="1:4" x14ac:dyDescent="0.25">
      <c r="A4840" s="243">
        <v>101123</v>
      </c>
      <c r="B4840" s="242" t="s">
        <v>12135</v>
      </c>
      <c r="C4840" s="242" t="s">
        <v>1256</v>
      </c>
      <c r="D4840" s="244">
        <v>4.55</v>
      </c>
    </row>
    <row r="4841" spans="1:4" x14ac:dyDescent="0.25">
      <c r="A4841" s="243">
        <v>101124</v>
      </c>
      <c r="B4841" s="242" t="s">
        <v>12136</v>
      </c>
      <c r="C4841" s="242" t="s">
        <v>1256</v>
      </c>
      <c r="D4841" s="244">
        <v>9.82</v>
      </c>
    </row>
    <row r="4842" spans="1:4" x14ac:dyDescent="0.25">
      <c r="A4842" s="243">
        <v>101125</v>
      </c>
      <c r="B4842" s="242" t="s">
        <v>12137</v>
      </c>
      <c r="C4842" s="242" t="s">
        <v>1256</v>
      </c>
      <c r="D4842" s="244">
        <v>9.42</v>
      </c>
    </row>
    <row r="4843" spans="1:4" x14ac:dyDescent="0.25">
      <c r="A4843" s="243">
        <v>101126</v>
      </c>
      <c r="B4843" s="242" t="s">
        <v>12138</v>
      </c>
      <c r="C4843" s="242" t="s">
        <v>1256</v>
      </c>
      <c r="D4843" s="244">
        <v>8.5500000000000007</v>
      </c>
    </row>
    <row r="4844" spans="1:4" x14ac:dyDescent="0.25">
      <c r="A4844" s="243">
        <v>101127</v>
      </c>
      <c r="B4844" s="242" t="s">
        <v>12139</v>
      </c>
      <c r="C4844" s="242" t="s">
        <v>1256</v>
      </c>
      <c r="D4844" s="244">
        <v>9.1999999999999993</v>
      </c>
    </row>
    <row r="4845" spans="1:4" x14ac:dyDescent="0.25">
      <c r="A4845" s="243">
        <v>101128</v>
      </c>
      <c r="B4845" s="242" t="s">
        <v>12140</v>
      </c>
      <c r="C4845" s="242" t="s">
        <v>1256</v>
      </c>
      <c r="D4845" s="244">
        <v>9.4600000000000009</v>
      </c>
    </row>
    <row r="4846" spans="1:4" x14ac:dyDescent="0.25">
      <c r="A4846" s="243">
        <v>101129</v>
      </c>
      <c r="B4846" s="242" t="s">
        <v>12141</v>
      </c>
      <c r="C4846" s="242" t="s">
        <v>1256</v>
      </c>
      <c r="D4846" s="244">
        <v>12.59</v>
      </c>
    </row>
    <row r="4847" spans="1:4" x14ac:dyDescent="0.25">
      <c r="A4847" s="243">
        <v>101130</v>
      </c>
      <c r="B4847" s="242" t="s">
        <v>12142</v>
      </c>
      <c r="C4847" s="242" t="s">
        <v>1256</v>
      </c>
      <c r="D4847" s="244">
        <v>11.86</v>
      </c>
    </row>
    <row r="4848" spans="1:4" x14ac:dyDescent="0.25">
      <c r="A4848" s="243">
        <v>101131</v>
      </c>
      <c r="B4848" s="242" t="s">
        <v>12143</v>
      </c>
      <c r="C4848" s="242" t="s">
        <v>1256</v>
      </c>
      <c r="D4848" s="244">
        <v>10.19</v>
      </c>
    </row>
    <row r="4849" spans="1:4" x14ac:dyDescent="0.25">
      <c r="A4849" s="243">
        <v>101132</v>
      </c>
      <c r="B4849" s="242" t="s">
        <v>12144</v>
      </c>
      <c r="C4849" s="242" t="s">
        <v>1256</v>
      </c>
      <c r="D4849" s="244">
        <v>11.41</v>
      </c>
    </row>
    <row r="4850" spans="1:4" x14ac:dyDescent="0.25">
      <c r="A4850" s="243">
        <v>101133</v>
      </c>
      <c r="B4850" s="242" t="s">
        <v>12145</v>
      </c>
      <c r="C4850" s="242" t="s">
        <v>1256</v>
      </c>
      <c r="D4850" s="244">
        <v>11.92</v>
      </c>
    </row>
    <row r="4851" spans="1:4" x14ac:dyDescent="0.25">
      <c r="A4851" s="243">
        <v>101134</v>
      </c>
      <c r="B4851" s="242" t="s">
        <v>12146</v>
      </c>
      <c r="C4851" s="242" t="s">
        <v>1256</v>
      </c>
      <c r="D4851" s="244">
        <v>10.26</v>
      </c>
    </row>
    <row r="4852" spans="1:4" x14ac:dyDescent="0.25">
      <c r="A4852" s="243">
        <v>101135</v>
      </c>
      <c r="B4852" s="242" t="s">
        <v>12147</v>
      </c>
      <c r="C4852" s="242" t="s">
        <v>1256</v>
      </c>
      <c r="D4852" s="244">
        <v>9.86</v>
      </c>
    </row>
    <row r="4853" spans="1:4" x14ac:dyDescent="0.25">
      <c r="A4853" s="243">
        <v>101136</v>
      </c>
      <c r="B4853" s="242" t="s">
        <v>12148</v>
      </c>
      <c r="C4853" s="242" t="s">
        <v>1256</v>
      </c>
      <c r="D4853" s="244">
        <v>8.99</v>
      </c>
    </row>
    <row r="4854" spans="1:4" x14ac:dyDescent="0.25">
      <c r="A4854" s="243">
        <v>101137</v>
      </c>
      <c r="B4854" s="242" t="s">
        <v>12149</v>
      </c>
      <c r="C4854" s="242" t="s">
        <v>1256</v>
      </c>
      <c r="D4854" s="244">
        <v>9.64</v>
      </c>
    </row>
    <row r="4855" spans="1:4" x14ac:dyDescent="0.25">
      <c r="A4855" s="243">
        <v>101138</v>
      </c>
      <c r="B4855" s="242" t="s">
        <v>12150</v>
      </c>
      <c r="C4855" s="242" t="s">
        <v>1256</v>
      </c>
      <c r="D4855" s="244">
        <v>9.9</v>
      </c>
    </row>
    <row r="4856" spans="1:4" x14ac:dyDescent="0.25">
      <c r="A4856" s="243">
        <v>101139</v>
      </c>
      <c r="B4856" s="242" t="s">
        <v>12151</v>
      </c>
      <c r="C4856" s="242" t="s">
        <v>1256</v>
      </c>
      <c r="D4856" s="244">
        <v>13.05</v>
      </c>
    </row>
    <row r="4857" spans="1:4" x14ac:dyDescent="0.25">
      <c r="A4857" s="243">
        <v>101140</v>
      </c>
      <c r="B4857" s="242" t="s">
        <v>12152</v>
      </c>
      <c r="C4857" s="242" t="s">
        <v>1256</v>
      </c>
      <c r="D4857" s="244">
        <v>12.32</v>
      </c>
    </row>
    <row r="4858" spans="1:4" x14ac:dyDescent="0.25">
      <c r="A4858" s="243">
        <v>101141</v>
      </c>
      <c r="B4858" s="242" t="s">
        <v>12153</v>
      </c>
      <c r="C4858" s="242" t="s">
        <v>1256</v>
      </c>
      <c r="D4858" s="244">
        <v>10.65</v>
      </c>
    </row>
    <row r="4859" spans="1:4" x14ac:dyDescent="0.25">
      <c r="A4859" s="243">
        <v>101142</v>
      </c>
      <c r="B4859" s="242" t="s">
        <v>12154</v>
      </c>
      <c r="C4859" s="242" t="s">
        <v>1256</v>
      </c>
      <c r="D4859" s="244">
        <v>11.87</v>
      </c>
    </row>
    <row r="4860" spans="1:4" x14ac:dyDescent="0.25">
      <c r="A4860" s="243">
        <v>101143</v>
      </c>
      <c r="B4860" s="242" t="s">
        <v>12155</v>
      </c>
      <c r="C4860" s="242" t="s">
        <v>1256</v>
      </c>
      <c r="D4860" s="244">
        <v>12.38</v>
      </c>
    </row>
    <row r="4861" spans="1:4" x14ac:dyDescent="0.25">
      <c r="A4861" s="243">
        <v>101144</v>
      </c>
      <c r="B4861" s="242" t="s">
        <v>12156</v>
      </c>
      <c r="C4861" s="242" t="s">
        <v>1256</v>
      </c>
      <c r="D4861" s="244">
        <v>10.6</v>
      </c>
    </row>
    <row r="4862" spans="1:4" x14ac:dyDescent="0.25">
      <c r="A4862" s="243">
        <v>101145</v>
      </c>
      <c r="B4862" s="242" t="s">
        <v>12157</v>
      </c>
      <c r="C4862" s="242" t="s">
        <v>1256</v>
      </c>
      <c r="D4862" s="244">
        <v>10.199999999999999</v>
      </c>
    </row>
    <row r="4863" spans="1:4" x14ac:dyDescent="0.25">
      <c r="A4863" s="243">
        <v>101146</v>
      </c>
      <c r="B4863" s="242" t="s">
        <v>12158</v>
      </c>
      <c r="C4863" s="242" t="s">
        <v>1256</v>
      </c>
      <c r="D4863" s="244">
        <v>9.33</v>
      </c>
    </row>
    <row r="4864" spans="1:4" x14ac:dyDescent="0.25">
      <c r="A4864" s="243">
        <v>101147</v>
      </c>
      <c r="B4864" s="242" t="s">
        <v>12159</v>
      </c>
      <c r="C4864" s="242" t="s">
        <v>1256</v>
      </c>
      <c r="D4864" s="244">
        <v>9.98</v>
      </c>
    </row>
    <row r="4865" spans="1:4" x14ac:dyDescent="0.25">
      <c r="A4865" s="243">
        <v>101148</v>
      </c>
      <c r="B4865" s="242" t="s">
        <v>12160</v>
      </c>
      <c r="C4865" s="242" t="s">
        <v>1256</v>
      </c>
      <c r="D4865" s="244">
        <v>10.24</v>
      </c>
    </row>
    <row r="4866" spans="1:4" x14ac:dyDescent="0.25">
      <c r="A4866" s="243">
        <v>101149</v>
      </c>
      <c r="B4866" s="242" t="s">
        <v>12161</v>
      </c>
      <c r="C4866" s="242" t="s">
        <v>1256</v>
      </c>
      <c r="D4866" s="244">
        <v>13.39</v>
      </c>
    </row>
    <row r="4867" spans="1:4" x14ac:dyDescent="0.25">
      <c r="A4867" s="243">
        <v>101150</v>
      </c>
      <c r="B4867" s="242" t="s">
        <v>12162</v>
      </c>
      <c r="C4867" s="242" t="s">
        <v>1256</v>
      </c>
      <c r="D4867" s="244">
        <v>12.66</v>
      </c>
    </row>
    <row r="4868" spans="1:4" x14ac:dyDescent="0.25">
      <c r="A4868" s="243">
        <v>101151</v>
      </c>
      <c r="B4868" s="242" t="s">
        <v>12163</v>
      </c>
      <c r="C4868" s="242" t="s">
        <v>1256</v>
      </c>
      <c r="D4868" s="244">
        <v>10.99</v>
      </c>
    </row>
    <row r="4869" spans="1:4" x14ac:dyDescent="0.25">
      <c r="A4869" s="243">
        <v>101152</v>
      </c>
      <c r="B4869" s="242" t="s">
        <v>12164</v>
      </c>
      <c r="C4869" s="242" t="s">
        <v>1256</v>
      </c>
      <c r="D4869" s="244">
        <v>12.21</v>
      </c>
    </row>
    <row r="4870" spans="1:4" x14ac:dyDescent="0.25">
      <c r="A4870" s="243">
        <v>101153</v>
      </c>
      <c r="B4870" s="242" t="s">
        <v>12165</v>
      </c>
      <c r="C4870" s="242" t="s">
        <v>1256</v>
      </c>
      <c r="D4870" s="244">
        <v>12.72</v>
      </c>
    </row>
    <row r="4871" spans="1:4" x14ac:dyDescent="0.25">
      <c r="A4871" s="243">
        <v>101206</v>
      </c>
      <c r="B4871" s="242" t="s">
        <v>12166</v>
      </c>
      <c r="C4871" s="242" t="s">
        <v>1256</v>
      </c>
      <c r="D4871" s="244">
        <v>8.6300000000000008</v>
      </c>
    </row>
    <row r="4872" spans="1:4" x14ac:dyDescent="0.25">
      <c r="A4872" s="243">
        <v>101207</v>
      </c>
      <c r="B4872" s="242" t="s">
        <v>12167</v>
      </c>
      <c r="C4872" s="242" t="s">
        <v>1256</v>
      </c>
      <c r="D4872" s="244">
        <v>7.61</v>
      </c>
    </row>
    <row r="4873" spans="1:4" x14ac:dyDescent="0.25">
      <c r="A4873" s="243">
        <v>101208</v>
      </c>
      <c r="B4873" s="242" t="s">
        <v>12168</v>
      </c>
      <c r="C4873" s="242" t="s">
        <v>1256</v>
      </c>
      <c r="D4873" s="244">
        <v>7.38</v>
      </c>
    </row>
    <row r="4874" spans="1:4" x14ac:dyDescent="0.25">
      <c r="A4874" s="243">
        <v>101209</v>
      </c>
      <c r="B4874" s="242" t="s">
        <v>12169</v>
      </c>
      <c r="C4874" s="242" t="s">
        <v>1256</v>
      </c>
      <c r="D4874" s="244">
        <v>6.84</v>
      </c>
    </row>
    <row r="4875" spans="1:4" x14ac:dyDescent="0.25">
      <c r="A4875" s="243">
        <v>101210</v>
      </c>
      <c r="B4875" s="242" t="s">
        <v>12170</v>
      </c>
      <c r="C4875" s="242" t="s">
        <v>1256</v>
      </c>
      <c r="D4875" s="244">
        <v>12.35</v>
      </c>
    </row>
    <row r="4876" spans="1:4" x14ac:dyDescent="0.25">
      <c r="A4876" s="243">
        <v>101211</v>
      </c>
      <c r="B4876" s="242" t="s">
        <v>12171</v>
      </c>
      <c r="C4876" s="242" t="s">
        <v>1256</v>
      </c>
      <c r="D4876" s="244">
        <v>13.27</v>
      </c>
    </row>
    <row r="4877" spans="1:4" x14ac:dyDescent="0.25">
      <c r="A4877" s="243">
        <v>101212</v>
      </c>
      <c r="B4877" s="242" t="s">
        <v>12172</v>
      </c>
      <c r="C4877" s="242" t="s">
        <v>1256</v>
      </c>
      <c r="D4877" s="244">
        <v>15.46</v>
      </c>
    </row>
    <row r="4878" spans="1:4" x14ac:dyDescent="0.25">
      <c r="A4878" s="243">
        <v>101213</v>
      </c>
      <c r="B4878" s="242" t="s">
        <v>12173</v>
      </c>
      <c r="C4878" s="242" t="s">
        <v>1256</v>
      </c>
      <c r="D4878" s="244">
        <v>17.21</v>
      </c>
    </row>
    <row r="4879" spans="1:4" x14ac:dyDescent="0.25">
      <c r="A4879" s="243">
        <v>101214</v>
      </c>
      <c r="B4879" s="242" t="s">
        <v>12174</v>
      </c>
      <c r="C4879" s="242" t="s">
        <v>1256</v>
      </c>
      <c r="D4879" s="244">
        <v>20.96</v>
      </c>
    </row>
    <row r="4880" spans="1:4" x14ac:dyDescent="0.25">
      <c r="A4880" s="243">
        <v>101215</v>
      </c>
      <c r="B4880" s="242" t="s">
        <v>12175</v>
      </c>
      <c r="C4880" s="242" t="s">
        <v>1256</v>
      </c>
      <c r="D4880" s="244">
        <v>11.77</v>
      </c>
    </row>
    <row r="4881" spans="1:4" x14ac:dyDescent="0.25">
      <c r="A4881" s="243">
        <v>101216</v>
      </c>
      <c r="B4881" s="242" t="s">
        <v>12176</v>
      </c>
      <c r="C4881" s="242" t="s">
        <v>1256</v>
      </c>
      <c r="D4881" s="244">
        <v>12.41</v>
      </c>
    </row>
    <row r="4882" spans="1:4" x14ac:dyDescent="0.25">
      <c r="A4882" s="243">
        <v>101217</v>
      </c>
      <c r="B4882" s="242" t="s">
        <v>12177</v>
      </c>
      <c r="C4882" s="242" t="s">
        <v>1256</v>
      </c>
      <c r="D4882" s="244">
        <v>14.43</v>
      </c>
    </row>
    <row r="4883" spans="1:4" x14ac:dyDescent="0.25">
      <c r="A4883" s="243">
        <v>101218</v>
      </c>
      <c r="B4883" s="242" t="s">
        <v>12178</v>
      </c>
      <c r="C4883" s="242" t="s">
        <v>1256</v>
      </c>
      <c r="D4883" s="244">
        <v>15.38</v>
      </c>
    </row>
    <row r="4884" spans="1:4" x14ac:dyDescent="0.25">
      <c r="A4884" s="243">
        <v>101219</v>
      </c>
      <c r="B4884" s="242" t="s">
        <v>12179</v>
      </c>
      <c r="C4884" s="242" t="s">
        <v>1256</v>
      </c>
      <c r="D4884" s="244">
        <v>18.73</v>
      </c>
    </row>
    <row r="4885" spans="1:4" x14ac:dyDescent="0.25">
      <c r="A4885" s="243">
        <v>101220</v>
      </c>
      <c r="B4885" s="242" t="s">
        <v>12180</v>
      </c>
      <c r="C4885" s="242" t="s">
        <v>1256</v>
      </c>
      <c r="D4885" s="244">
        <v>11.62</v>
      </c>
    </row>
    <row r="4886" spans="1:4" x14ac:dyDescent="0.25">
      <c r="A4886" s="243">
        <v>101221</v>
      </c>
      <c r="B4886" s="242" t="s">
        <v>12181</v>
      </c>
      <c r="C4886" s="242" t="s">
        <v>1256</v>
      </c>
      <c r="D4886" s="244">
        <v>12.37</v>
      </c>
    </row>
    <row r="4887" spans="1:4" x14ac:dyDescent="0.25">
      <c r="A4887" s="243">
        <v>101222</v>
      </c>
      <c r="B4887" s="242" t="s">
        <v>12182</v>
      </c>
      <c r="C4887" s="242" t="s">
        <v>1256</v>
      </c>
      <c r="D4887" s="244">
        <v>14.39</v>
      </c>
    </row>
    <row r="4888" spans="1:4" x14ac:dyDescent="0.25">
      <c r="A4888" s="243">
        <v>101223</v>
      </c>
      <c r="B4888" s="242" t="s">
        <v>12183</v>
      </c>
      <c r="C4888" s="242" t="s">
        <v>1256</v>
      </c>
      <c r="D4888" s="244">
        <v>15.98</v>
      </c>
    </row>
    <row r="4889" spans="1:4" x14ac:dyDescent="0.25">
      <c r="A4889" s="243">
        <v>101224</v>
      </c>
      <c r="B4889" s="242" t="s">
        <v>12184</v>
      </c>
      <c r="C4889" s="242" t="s">
        <v>1256</v>
      </c>
      <c r="D4889" s="244">
        <v>20.07</v>
      </c>
    </row>
    <row r="4890" spans="1:4" x14ac:dyDescent="0.25">
      <c r="A4890" s="243">
        <v>101225</v>
      </c>
      <c r="B4890" s="242" t="s">
        <v>12185</v>
      </c>
      <c r="C4890" s="242" t="s">
        <v>1256</v>
      </c>
      <c r="D4890" s="244">
        <v>10.65</v>
      </c>
    </row>
    <row r="4891" spans="1:4" x14ac:dyDescent="0.25">
      <c r="A4891" s="243">
        <v>101226</v>
      </c>
      <c r="B4891" s="242" t="s">
        <v>12186</v>
      </c>
      <c r="C4891" s="242" t="s">
        <v>1256</v>
      </c>
      <c r="D4891" s="244">
        <v>11.3</v>
      </c>
    </row>
    <row r="4892" spans="1:4" x14ac:dyDescent="0.25">
      <c r="A4892" s="243">
        <v>101227</v>
      </c>
      <c r="B4892" s="242" t="s">
        <v>12187</v>
      </c>
      <c r="C4892" s="242" t="s">
        <v>1256</v>
      </c>
      <c r="D4892" s="244">
        <v>13.1</v>
      </c>
    </row>
    <row r="4893" spans="1:4" x14ac:dyDescent="0.25">
      <c r="A4893" s="243">
        <v>101228</v>
      </c>
      <c r="B4893" s="242" t="s">
        <v>12188</v>
      </c>
      <c r="C4893" s="242" t="s">
        <v>1256</v>
      </c>
      <c r="D4893" s="244">
        <v>14.07</v>
      </c>
    </row>
    <row r="4894" spans="1:4" x14ac:dyDescent="0.25">
      <c r="A4894" s="243">
        <v>101229</v>
      </c>
      <c r="B4894" s="242" t="s">
        <v>12189</v>
      </c>
      <c r="C4894" s="242" t="s">
        <v>1256</v>
      </c>
      <c r="D4894" s="244">
        <v>17.73</v>
      </c>
    </row>
    <row r="4895" spans="1:4" x14ac:dyDescent="0.25">
      <c r="A4895" s="243">
        <v>101230</v>
      </c>
      <c r="B4895" s="242" t="s">
        <v>12190</v>
      </c>
      <c r="C4895" s="242" t="s">
        <v>1256</v>
      </c>
      <c r="D4895" s="244">
        <v>7.64</v>
      </c>
    </row>
    <row r="4896" spans="1:4" x14ac:dyDescent="0.25">
      <c r="A4896" s="243">
        <v>101231</v>
      </c>
      <c r="B4896" s="242" t="s">
        <v>12191</v>
      </c>
      <c r="C4896" s="242" t="s">
        <v>1256</v>
      </c>
      <c r="D4896" s="244">
        <v>7.27</v>
      </c>
    </row>
    <row r="4897" spans="1:4" x14ac:dyDescent="0.25">
      <c r="A4897" s="243">
        <v>101232</v>
      </c>
      <c r="B4897" s="242" t="s">
        <v>12192</v>
      </c>
      <c r="C4897" s="242" t="s">
        <v>1256</v>
      </c>
      <c r="D4897" s="244">
        <v>6.64</v>
      </c>
    </row>
    <row r="4898" spans="1:4" x14ac:dyDescent="0.25">
      <c r="A4898" s="243">
        <v>101233</v>
      </c>
      <c r="B4898" s="242" t="s">
        <v>12193</v>
      </c>
      <c r="C4898" s="242" t="s">
        <v>1256</v>
      </c>
      <c r="D4898" s="244">
        <v>6.11</v>
      </c>
    </row>
    <row r="4899" spans="1:4" x14ac:dyDescent="0.25">
      <c r="A4899" s="243">
        <v>101234</v>
      </c>
      <c r="B4899" s="242" t="s">
        <v>12194</v>
      </c>
      <c r="C4899" s="242" t="s">
        <v>1256</v>
      </c>
      <c r="D4899" s="244">
        <v>12</v>
      </c>
    </row>
    <row r="4900" spans="1:4" x14ac:dyDescent="0.25">
      <c r="A4900" s="243">
        <v>101235</v>
      </c>
      <c r="B4900" s="242" t="s">
        <v>12195</v>
      </c>
      <c r="C4900" s="242" t="s">
        <v>1256</v>
      </c>
      <c r="D4900" s="244">
        <v>12.73</v>
      </c>
    </row>
    <row r="4901" spans="1:4" x14ac:dyDescent="0.25">
      <c r="A4901" s="243">
        <v>101236</v>
      </c>
      <c r="B4901" s="242" t="s">
        <v>12196</v>
      </c>
      <c r="C4901" s="242" t="s">
        <v>1256</v>
      </c>
      <c r="D4901" s="244">
        <v>14.82</v>
      </c>
    </row>
    <row r="4902" spans="1:4" x14ac:dyDescent="0.25">
      <c r="A4902" s="243">
        <v>101237</v>
      </c>
      <c r="B4902" s="242" t="s">
        <v>12197</v>
      </c>
      <c r="C4902" s="242" t="s">
        <v>1256</v>
      </c>
      <c r="D4902" s="244">
        <v>15.91</v>
      </c>
    </row>
    <row r="4903" spans="1:4" x14ac:dyDescent="0.25">
      <c r="A4903" s="243">
        <v>101238</v>
      </c>
      <c r="B4903" s="242" t="s">
        <v>12198</v>
      </c>
      <c r="C4903" s="242" t="s">
        <v>1256</v>
      </c>
      <c r="D4903" s="244">
        <v>20.11</v>
      </c>
    </row>
    <row r="4904" spans="1:4" x14ac:dyDescent="0.25">
      <c r="A4904" s="243">
        <v>101239</v>
      </c>
      <c r="B4904" s="242" t="s">
        <v>12199</v>
      </c>
      <c r="C4904" s="242" t="s">
        <v>1256</v>
      </c>
      <c r="D4904" s="244">
        <v>10.65</v>
      </c>
    </row>
    <row r="4905" spans="1:4" x14ac:dyDescent="0.25">
      <c r="A4905" s="243">
        <v>101240</v>
      </c>
      <c r="B4905" s="242" t="s">
        <v>12200</v>
      </c>
      <c r="C4905" s="242" t="s">
        <v>1256</v>
      </c>
      <c r="D4905" s="244">
        <v>11.31</v>
      </c>
    </row>
    <row r="4906" spans="1:4" x14ac:dyDescent="0.25">
      <c r="A4906" s="243">
        <v>101241</v>
      </c>
      <c r="B4906" s="242" t="s">
        <v>12201</v>
      </c>
      <c r="C4906" s="242" t="s">
        <v>1256</v>
      </c>
      <c r="D4906" s="244">
        <v>13.19</v>
      </c>
    </row>
    <row r="4907" spans="1:4" x14ac:dyDescent="0.25">
      <c r="A4907" s="243">
        <v>101242</v>
      </c>
      <c r="B4907" s="242" t="s">
        <v>12202</v>
      </c>
      <c r="C4907" s="242" t="s">
        <v>1256</v>
      </c>
      <c r="D4907" s="244">
        <v>14.68</v>
      </c>
    </row>
    <row r="4908" spans="1:4" x14ac:dyDescent="0.25">
      <c r="A4908" s="243">
        <v>101243</v>
      </c>
      <c r="B4908" s="242" t="s">
        <v>12203</v>
      </c>
      <c r="C4908" s="242" t="s">
        <v>1256</v>
      </c>
      <c r="D4908" s="244">
        <v>17.93</v>
      </c>
    </row>
    <row r="4909" spans="1:4" x14ac:dyDescent="0.25">
      <c r="A4909" s="243">
        <v>101244</v>
      </c>
      <c r="B4909" s="242" t="s">
        <v>12204</v>
      </c>
      <c r="C4909" s="242" t="s">
        <v>1256</v>
      </c>
      <c r="D4909" s="244">
        <v>11.15</v>
      </c>
    </row>
    <row r="4910" spans="1:4" x14ac:dyDescent="0.25">
      <c r="A4910" s="243">
        <v>101245</v>
      </c>
      <c r="B4910" s="242" t="s">
        <v>12205</v>
      </c>
      <c r="C4910" s="242" t="s">
        <v>1256</v>
      </c>
      <c r="D4910" s="244">
        <v>11.88</v>
      </c>
    </row>
    <row r="4911" spans="1:4" x14ac:dyDescent="0.25">
      <c r="A4911" s="243">
        <v>101246</v>
      </c>
      <c r="B4911" s="242" t="s">
        <v>12206</v>
      </c>
      <c r="C4911" s="242" t="s">
        <v>1256</v>
      </c>
      <c r="D4911" s="244">
        <v>13.84</v>
      </c>
    </row>
    <row r="4912" spans="1:4" x14ac:dyDescent="0.25">
      <c r="A4912" s="243">
        <v>101247</v>
      </c>
      <c r="B4912" s="242" t="s">
        <v>12207</v>
      </c>
      <c r="C4912" s="242" t="s">
        <v>1256</v>
      </c>
      <c r="D4912" s="244">
        <v>15.35</v>
      </c>
    </row>
    <row r="4913" spans="1:4" x14ac:dyDescent="0.25">
      <c r="A4913" s="243">
        <v>101248</v>
      </c>
      <c r="B4913" s="242" t="s">
        <v>12208</v>
      </c>
      <c r="C4913" s="242" t="s">
        <v>1256</v>
      </c>
      <c r="D4913" s="244">
        <v>19.28</v>
      </c>
    </row>
    <row r="4914" spans="1:4" x14ac:dyDescent="0.25">
      <c r="A4914" s="243">
        <v>101249</v>
      </c>
      <c r="B4914" s="242" t="s">
        <v>12209</v>
      </c>
      <c r="C4914" s="242" t="s">
        <v>1256</v>
      </c>
      <c r="D4914" s="244">
        <v>9.77</v>
      </c>
    </row>
    <row r="4915" spans="1:4" x14ac:dyDescent="0.25">
      <c r="A4915" s="243">
        <v>101250</v>
      </c>
      <c r="B4915" s="242" t="s">
        <v>12210</v>
      </c>
      <c r="C4915" s="242" t="s">
        <v>1256</v>
      </c>
      <c r="D4915" s="244">
        <v>10.81</v>
      </c>
    </row>
    <row r="4916" spans="1:4" x14ac:dyDescent="0.25">
      <c r="A4916" s="243">
        <v>101251</v>
      </c>
      <c r="B4916" s="242" t="s">
        <v>12211</v>
      </c>
      <c r="C4916" s="242" t="s">
        <v>1256</v>
      </c>
      <c r="D4916" s="244">
        <v>12.4</v>
      </c>
    </row>
    <row r="4917" spans="1:4" x14ac:dyDescent="0.25">
      <c r="A4917" s="243">
        <v>101252</v>
      </c>
      <c r="B4917" s="242" t="s">
        <v>12212</v>
      </c>
      <c r="C4917" s="242" t="s">
        <v>1256</v>
      </c>
      <c r="D4917" s="244">
        <v>13.5</v>
      </c>
    </row>
    <row r="4918" spans="1:4" x14ac:dyDescent="0.25">
      <c r="A4918" s="243">
        <v>101253</v>
      </c>
      <c r="B4918" s="242" t="s">
        <v>12213</v>
      </c>
      <c r="C4918" s="242" t="s">
        <v>1256</v>
      </c>
      <c r="D4918" s="244">
        <v>17.03</v>
      </c>
    </row>
    <row r="4919" spans="1:4" x14ac:dyDescent="0.25">
      <c r="A4919" s="243">
        <v>101254</v>
      </c>
      <c r="B4919" s="242" t="s">
        <v>12214</v>
      </c>
      <c r="C4919" s="242" t="s">
        <v>1256</v>
      </c>
      <c r="D4919" s="244">
        <v>8.49</v>
      </c>
    </row>
    <row r="4920" spans="1:4" x14ac:dyDescent="0.25">
      <c r="A4920" s="243">
        <v>101255</v>
      </c>
      <c r="B4920" s="242" t="s">
        <v>12215</v>
      </c>
      <c r="C4920" s="242" t="s">
        <v>1256</v>
      </c>
      <c r="D4920" s="244">
        <v>7.59</v>
      </c>
    </row>
    <row r="4921" spans="1:4" x14ac:dyDescent="0.25">
      <c r="A4921" s="243">
        <v>101256</v>
      </c>
      <c r="B4921" s="242" t="s">
        <v>12216</v>
      </c>
      <c r="C4921" s="242" t="s">
        <v>1256</v>
      </c>
      <c r="D4921" s="244">
        <v>13.18</v>
      </c>
    </row>
    <row r="4922" spans="1:4" x14ac:dyDescent="0.25">
      <c r="A4922" s="243">
        <v>101257</v>
      </c>
      <c r="B4922" s="242" t="s">
        <v>12217</v>
      </c>
      <c r="C4922" s="242" t="s">
        <v>1256</v>
      </c>
      <c r="D4922" s="244">
        <v>13.99</v>
      </c>
    </row>
    <row r="4923" spans="1:4" x14ac:dyDescent="0.25">
      <c r="A4923" s="243">
        <v>101258</v>
      </c>
      <c r="B4923" s="242" t="s">
        <v>12218</v>
      </c>
      <c r="C4923" s="242" t="s">
        <v>1256</v>
      </c>
      <c r="D4923" s="244">
        <v>16.22</v>
      </c>
    </row>
    <row r="4924" spans="1:4" x14ac:dyDescent="0.25">
      <c r="A4924" s="243">
        <v>101259</v>
      </c>
      <c r="B4924" s="242" t="s">
        <v>12219</v>
      </c>
      <c r="C4924" s="242" t="s">
        <v>1256</v>
      </c>
      <c r="D4924" s="244">
        <v>17.97</v>
      </c>
    </row>
    <row r="4925" spans="1:4" x14ac:dyDescent="0.25">
      <c r="A4925" s="243">
        <v>101260</v>
      </c>
      <c r="B4925" s="242" t="s">
        <v>12220</v>
      </c>
      <c r="C4925" s="242" t="s">
        <v>1256</v>
      </c>
      <c r="D4925" s="244">
        <v>22.48</v>
      </c>
    </row>
    <row r="4926" spans="1:4" x14ac:dyDescent="0.25">
      <c r="A4926" s="243">
        <v>101261</v>
      </c>
      <c r="B4926" s="242" t="s">
        <v>12221</v>
      </c>
      <c r="C4926" s="242" t="s">
        <v>1256</v>
      </c>
      <c r="D4926" s="244">
        <v>12.5</v>
      </c>
    </row>
    <row r="4927" spans="1:4" x14ac:dyDescent="0.25">
      <c r="A4927" s="243">
        <v>101262</v>
      </c>
      <c r="B4927" s="242" t="s">
        <v>12222</v>
      </c>
      <c r="C4927" s="242" t="s">
        <v>1256</v>
      </c>
      <c r="D4927" s="244">
        <v>13.29</v>
      </c>
    </row>
    <row r="4928" spans="1:4" x14ac:dyDescent="0.25">
      <c r="A4928" s="243">
        <v>101263</v>
      </c>
      <c r="B4928" s="242" t="s">
        <v>12223</v>
      </c>
      <c r="C4928" s="242" t="s">
        <v>1256</v>
      </c>
      <c r="D4928" s="244">
        <v>15.41</v>
      </c>
    </row>
    <row r="4929" spans="1:4" x14ac:dyDescent="0.25">
      <c r="A4929" s="243">
        <v>101264</v>
      </c>
      <c r="B4929" s="242" t="s">
        <v>12224</v>
      </c>
      <c r="C4929" s="242" t="s">
        <v>1256</v>
      </c>
      <c r="D4929" s="244">
        <v>17.05</v>
      </c>
    </row>
    <row r="4930" spans="1:4" x14ac:dyDescent="0.25">
      <c r="A4930" s="243">
        <v>101265</v>
      </c>
      <c r="B4930" s="242" t="s">
        <v>12225</v>
      </c>
      <c r="C4930" s="242" t="s">
        <v>1256</v>
      </c>
      <c r="D4930" s="244">
        <v>21.32</v>
      </c>
    </row>
    <row r="4931" spans="1:4" x14ac:dyDescent="0.25">
      <c r="A4931" s="243">
        <v>101266</v>
      </c>
      <c r="B4931" s="242" t="s">
        <v>12226</v>
      </c>
      <c r="C4931" s="242" t="s">
        <v>1256</v>
      </c>
      <c r="D4931" s="244">
        <v>7.59</v>
      </c>
    </row>
    <row r="4932" spans="1:4" x14ac:dyDescent="0.25">
      <c r="A4932" s="243">
        <v>101267</v>
      </c>
      <c r="B4932" s="242" t="s">
        <v>12227</v>
      </c>
      <c r="C4932" s="242" t="s">
        <v>1256</v>
      </c>
      <c r="D4932" s="244">
        <v>7.28</v>
      </c>
    </row>
    <row r="4933" spans="1:4" x14ac:dyDescent="0.25">
      <c r="A4933" s="243">
        <v>101268</v>
      </c>
      <c r="B4933" s="242" t="s">
        <v>12228</v>
      </c>
      <c r="C4933" s="242" t="s">
        <v>1256</v>
      </c>
      <c r="D4933" s="244">
        <v>12.08</v>
      </c>
    </row>
    <row r="4934" spans="1:4" x14ac:dyDescent="0.25">
      <c r="A4934" s="243">
        <v>101269</v>
      </c>
      <c r="B4934" s="242" t="s">
        <v>12229</v>
      </c>
      <c r="C4934" s="242" t="s">
        <v>1256</v>
      </c>
      <c r="D4934" s="244">
        <v>13.38</v>
      </c>
    </row>
    <row r="4935" spans="1:4" x14ac:dyDescent="0.25">
      <c r="A4935" s="243">
        <v>101270</v>
      </c>
      <c r="B4935" s="242" t="s">
        <v>12230</v>
      </c>
      <c r="C4935" s="242" t="s">
        <v>1256</v>
      </c>
      <c r="D4935" s="244">
        <v>15.54</v>
      </c>
    </row>
    <row r="4936" spans="1:4" x14ac:dyDescent="0.25">
      <c r="A4936" s="243">
        <v>101271</v>
      </c>
      <c r="B4936" s="242" t="s">
        <v>12231</v>
      </c>
      <c r="C4936" s="242" t="s">
        <v>1256</v>
      </c>
      <c r="D4936" s="244">
        <v>17.21</v>
      </c>
    </row>
    <row r="4937" spans="1:4" x14ac:dyDescent="0.25">
      <c r="A4937" s="243">
        <v>101272</v>
      </c>
      <c r="B4937" s="242" t="s">
        <v>12232</v>
      </c>
      <c r="C4937" s="242" t="s">
        <v>1256</v>
      </c>
      <c r="D4937" s="244">
        <v>21.54</v>
      </c>
    </row>
    <row r="4938" spans="1:4" x14ac:dyDescent="0.25">
      <c r="A4938" s="243">
        <v>101273</v>
      </c>
      <c r="B4938" s="242" t="s">
        <v>12233</v>
      </c>
      <c r="C4938" s="242" t="s">
        <v>1256</v>
      </c>
      <c r="D4938" s="244">
        <v>11.59</v>
      </c>
    </row>
    <row r="4939" spans="1:4" x14ac:dyDescent="0.25">
      <c r="A4939" s="243">
        <v>101274</v>
      </c>
      <c r="B4939" s="242" t="s">
        <v>12234</v>
      </c>
      <c r="C4939" s="242" t="s">
        <v>1256</v>
      </c>
      <c r="D4939" s="244">
        <v>12.77</v>
      </c>
    </row>
    <row r="4940" spans="1:4" x14ac:dyDescent="0.25">
      <c r="A4940" s="243">
        <v>101275</v>
      </c>
      <c r="B4940" s="242" t="s">
        <v>12235</v>
      </c>
      <c r="C4940" s="242" t="s">
        <v>1256</v>
      </c>
      <c r="D4940" s="244">
        <v>14.84</v>
      </c>
    </row>
    <row r="4941" spans="1:4" x14ac:dyDescent="0.25">
      <c r="A4941" s="243">
        <v>101276</v>
      </c>
      <c r="B4941" s="242" t="s">
        <v>12236</v>
      </c>
      <c r="C4941" s="242" t="s">
        <v>1256</v>
      </c>
      <c r="D4941" s="244">
        <v>16.39</v>
      </c>
    </row>
    <row r="4942" spans="1:4" x14ac:dyDescent="0.25">
      <c r="A4942" s="243">
        <v>101277</v>
      </c>
      <c r="B4942" s="242" t="s">
        <v>12237</v>
      </c>
      <c r="C4942" s="242" t="s">
        <v>1256</v>
      </c>
      <c r="D4942" s="244">
        <v>20.92</v>
      </c>
    </row>
    <row r="4943" spans="1:4" x14ac:dyDescent="0.25">
      <c r="A4943" s="243">
        <v>102354</v>
      </c>
      <c r="B4943" s="242" t="s">
        <v>12238</v>
      </c>
      <c r="C4943" s="242" t="s">
        <v>1256</v>
      </c>
      <c r="D4943" s="244">
        <v>99.88</v>
      </c>
    </row>
    <row r="4944" spans="1:4" x14ac:dyDescent="0.25">
      <c r="A4944" s="243">
        <v>102355</v>
      </c>
      <c r="B4944" s="242" t="s">
        <v>12239</v>
      </c>
      <c r="C4944" s="242" t="s">
        <v>1256</v>
      </c>
      <c r="D4944" s="244">
        <v>113.79</v>
      </c>
    </row>
    <row r="4945" spans="1:4" x14ac:dyDescent="0.25">
      <c r="A4945" s="243">
        <v>102360</v>
      </c>
      <c r="B4945" s="242" t="s">
        <v>12240</v>
      </c>
      <c r="C4945" s="242" t="s">
        <v>1256</v>
      </c>
      <c r="D4945" s="244">
        <v>14.59</v>
      </c>
    </row>
    <row r="4946" spans="1:4" x14ac:dyDescent="0.25">
      <c r="A4946" s="243">
        <v>102361</v>
      </c>
      <c r="B4946" s="242" t="s">
        <v>12241</v>
      </c>
      <c r="C4946" s="242" t="s">
        <v>1256</v>
      </c>
      <c r="D4946" s="244">
        <v>21.63</v>
      </c>
    </row>
    <row r="4947" spans="1:4" x14ac:dyDescent="0.25">
      <c r="A4947" s="243">
        <v>90082</v>
      </c>
      <c r="B4947" s="242" t="s">
        <v>12242</v>
      </c>
      <c r="C4947" s="242" t="s">
        <v>1256</v>
      </c>
      <c r="D4947" s="244">
        <v>7.29</v>
      </c>
    </row>
    <row r="4948" spans="1:4" x14ac:dyDescent="0.25">
      <c r="A4948" s="243">
        <v>90084</v>
      </c>
      <c r="B4948" s="242" t="s">
        <v>12243</v>
      </c>
      <c r="C4948" s="242" t="s">
        <v>1256</v>
      </c>
      <c r="D4948" s="244">
        <v>7.07</v>
      </c>
    </row>
    <row r="4949" spans="1:4" x14ac:dyDescent="0.25">
      <c r="A4949" s="243">
        <v>90086</v>
      </c>
      <c r="B4949" s="242" t="s">
        <v>12244</v>
      </c>
      <c r="C4949" s="242" t="s">
        <v>1256</v>
      </c>
      <c r="D4949" s="244">
        <v>6.68</v>
      </c>
    </row>
    <row r="4950" spans="1:4" x14ac:dyDescent="0.25">
      <c r="A4950" s="243">
        <v>90087</v>
      </c>
      <c r="B4950" s="242" t="s">
        <v>12245</v>
      </c>
      <c r="C4950" s="242" t="s">
        <v>1256</v>
      </c>
      <c r="D4950" s="244">
        <v>6.17</v>
      </c>
    </row>
    <row r="4951" spans="1:4" x14ac:dyDescent="0.25">
      <c r="A4951" s="243">
        <v>90090</v>
      </c>
      <c r="B4951" s="242" t="s">
        <v>12246</v>
      </c>
      <c r="C4951" s="242" t="s">
        <v>1256</v>
      </c>
      <c r="D4951" s="244">
        <v>6.04</v>
      </c>
    </row>
    <row r="4952" spans="1:4" x14ac:dyDescent="0.25">
      <c r="A4952" s="243">
        <v>90091</v>
      </c>
      <c r="B4952" s="242" t="s">
        <v>12247</v>
      </c>
      <c r="C4952" s="242" t="s">
        <v>1256</v>
      </c>
      <c r="D4952" s="244">
        <v>3.94</v>
      </c>
    </row>
    <row r="4953" spans="1:4" x14ac:dyDescent="0.25">
      <c r="A4953" s="243">
        <v>90092</v>
      </c>
      <c r="B4953" s="242" t="s">
        <v>12248</v>
      </c>
      <c r="C4953" s="242" t="s">
        <v>1256</v>
      </c>
      <c r="D4953" s="244">
        <v>3.89</v>
      </c>
    </row>
    <row r="4954" spans="1:4" x14ac:dyDescent="0.25">
      <c r="A4954" s="243">
        <v>90094</v>
      </c>
      <c r="B4954" s="242" t="s">
        <v>12249</v>
      </c>
      <c r="C4954" s="242" t="s">
        <v>1256</v>
      </c>
      <c r="D4954" s="244">
        <v>3.68</v>
      </c>
    </row>
    <row r="4955" spans="1:4" x14ac:dyDescent="0.25">
      <c r="A4955" s="243">
        <v>90095</v>
      </c>
      <c r="B4955" s="242" t="s">
        <v>12250</v>
      </c>
      <c r="C4955" s="242" t="s">
        <v>1256</v>
      </c>
      <c r="D4955" s="244">
        <v>3.39</v>
      </c>
    </row>
    <row r="4956" spans="1:4" x14ac:dyDescent="0.25">
      <c r="A4956" s="243">
        <v>90098</v>
      </c>
      <c r="B4956" s="242" t="s">
        <v>12251</v>
      </c>
      <c r="C4956" s="242" t="s">
        <v>1256</v>
      </c>
      <c r="D4956" s="244">
        <v>3.33</v>
      </c>
    </row>
    <row r="4957" spans="1:4" x14ac:dyDescent="0.25">
      <c r="A4957" s="243">
        <v>90099</v>
      </c>
      <c r="B4957" s="242" t="s">
        <v>12252</v>
      </c>
      <c r="C4957" s="242" t="s">
        <v>1256</v>
      </c>
      <c r="D4957" s="244">
        <v>10.19</v>
      </c>
    </row>
    <row r="4958" spans="1:4" x14ac:dyDescent="0.25">
      <c r="A4958" s="243">
        <v>90100</v>
      </c>
      <c r="B4958" s="242" t="s">
        <v>12253</v>
      </c>
      <c r="C4958" s="242" t="s">
        <v>1256</v>
      </c>
      <c r="D4958" s="244">
        <v>8.66</v>
      </c>
    </row>
    <row r="4959" spans="1:4" x14ac:dyDescent="0.25">
      <c r="A4959" s="243">
        <v>90101</v>
      </c>
      <c r="B4959" s="242" t="s">
        <v>12254</v>
      </c>
      <c r="C4959" s="242" t="s">
        <v>1256</v>
      </c>
      <c r="D4959" s="244">
        <v>8.5500000000000007</v>
      </c>
    </row>
    <row r="4960" spans="1:4" x14ac:dyDescent="0.25">
      <c r="A4960" s="243">
        <v>90102</v>
      </c>
      <c r="B4960" s="242" t="s">
        <v>12255</v>
      </c>
      <c r="C4960" s="242" t="s">
        <v>1256</v>
      </c>
      <c r="D4960" s="244">
        <v>7.78</v>
      </c>
    </row>
    <row r="4961" spans="1:4" x14ac:dyDescent="0.25">
      <c r="A4961" s="243">
        <v>90105</v>
      </c>
      <c r="B4961" s="242" t="s">
        <v>12256</v>
      </c>
      <c r="C4961" s="242" t="s">
        <v>1256</v>
      </c>
      <c r="D4961" s="244">
        <v>5.62</v>
      </c>
    </row>
    <row r="4962" spans="1:4" x14ac:dyDescent="0.25">
      <c r="A4962" s="243">
        <v>90106</v>
      </c>
      <c r="B4962" s="242" t="s">
        <v>12257</v>
      </c>
      <c r="C4962" s="242" t="s">
        <v>1256</v>
      </c>
      <c r="D4962" s="244">
        <v>4.78</v>
      </c>
    </row>
    <row r="4963" spans="1:4" x14ac:dyDescent="0.25">
      <c r="A4963" s="243">
        <v>90107</v>
      </c>
      <c r="B4963" s="242" t="s">
        <v>12258</v>
      </c>
      <c r="C4963" s="242" t="s">
        <v>1256</v>
      </c>
      <c r="D4963" s="244">
        <v>4.71</v>
      </c>
    </row>
    <row r="4964" spans="1:4" x14ac:dyDescent="0.25">
      <c r="A4964" s="243">
        <v>90108</v>
      </c>
      <c r="B4964" s="242" t="s">
        <v>12259</v>
      </c>
      <c r="C4964" s="242" t="s">
        <v>1256</v>
      </c>
      <c r="D4964" s="244">
        <v>4.29</v>
      </c>
    </row>
    <row r="4965" spans="1:4" x14ac:dyDescent="0.25">
      <c r="A4965" s="243">
        <v>93358</v>
      </c>
      <c r="B4965" s="242" t="s">
        <v>12260</v>
      </c>
      <c r="C4965" s="242" t="s">
        <v>1256</v>
      </c>
      <c r="D4965" s="244">
        <v>55.46</v>
      </c>
    </row>
    <row r="4966" spans="1:4" x14ac:dyDescent="0.25">
      <c r="A4966" s="243">
        <v>102276</v>
      </c>
      <c r="B4966" s="242" t="s">
        <v>12261</v>
      </c>
      <c r="C4966" s="242" t="s">
        <v>1256</v>
      </c>
      <c r="D4966" s="244">
        <v>8.1999999999999993</v>
      </c>
    </row>
    <row r="4967" spans="1:4" x14ac:dyDescent="0.25">
      <c r="A4967" s="243">
        <v>102277</v>
      </c>
      <c r="B4967" s="242" t="s">
        <v>12262</v>
      </c>
      <c r="C4967" s="242" t="s">
        <v>1256</v>
      </c>
      <c r="D4967" s="244">
        <v>6.47</v>
      </c>
    </row>
    <row r="4968" spans="1:4" x14ac:dyDescent="0.25">
      <c r="A4968" s="243">
        <v>102278</v>
      </c>
      <c r="B4968" s="242" t="s">
        <v>12263</v>
      </c>
      <c r="C4968" s="242" t="s">
        <v>1256</v>
      </c>
      <c r="D4968" s="244">
        <v>6.43</v>
      </c>
    </row>
    <row r="4969" spans="1:4" x14ac:dyDescent="0.25">
      <c r="A4969" s="243">
        <v>102279</v>
      </c>
      <c r="B4969" s="242" t="s">
        <v>12264</v>
      </c>
      <c r="C4969" s="242" t="s">
        <v>1256</v>
      </c>
      <c r="D4969" s="244">
        <v>4.5199999999999996</v>
      </c>
    </row>
    <row r="4970" spans="1:4" x14ac:dyDescent="0.25">
      <c r="A4970" s="243">
        <v>102280</v>
      </c>
      <c r="B4970" s="242" t="s">
        <v>12265</v>
      </c>
      <c r="C4970" s="242" t="s">
        <v>1256</v>
      </c>
      <c r="D4970" s="244">
        <v>3.57</v>
      </c>
    </row>
    <row r="4971" spans="1:4" x14ac:dyDescent="0.25">
      <c r="A4971" s="243">
        <v>102281</v>
      </c>
      <c r="B4971" s="242" t="s">
        <v>12266</v>
      </c>
      <c r="C4971" s="242" t="s">
        <v>1256</v>
      </c>
      <c r="D4971" s="244">
        <v>3.54</v>
      </c>
    </row>
    <row r="4972" spans="1:4" x14ac:dyDescent="0.25">
      <c r="A4972" s="243">
        <v>102282</v>
      </c>
      <c r="B4972" s="242" t="s">
        <v>12267</v>
      </c>
      <c r="C4972" s="242" t="s">
        <v>1256</v>
      </c>
      <c r="D4972" s="244">
        <v>9.1</v>
      </c>
    </row>
    <row r="4973" spans="1:4" x14ac:dyDescent="0.25">
      <c r="A4973" s="243">
        <v>102283</v>
      </c>
      <c r="B4973" s="242" t="s">
        <v>12268</v>
      </c>
      <c r="C4973" s="242" t="s">
        <v>1256</v>
      </c>
      <c r="D4973" s="244">
        <v>8.1</v>
      </c>
    </row>
    <row r="4974" spans="1:4" x14ac:dyDescent="0.25">
      <c r="A4974" s="243">
        <v>102284</v>
      </c>
      <c r="B4974" s="242" t="s">
        <v>12269</v>
      </c>
      <c r="C4974" s="242" t="s">
        <v>1256</v>
      </c>
      <c r="D4974" s="244">
        <v>7.84</v>
      </c>
    </row>
    <row r="4975" spans="1:4" x14ac:dyDescent="0.25">
      <c r="A4975" s="243">
        <v>102285</v>
      </c>
      <c r="B4975" s="242" t="s">
        <v>12270</v>
      </c>
      <c r="C4975" s="242" t="s">
        <v>1256</v>
      </c>
      <c r="D4975" s="244">
        <v>7.4</v>
      </c>
    </row>
    <row r="4976" spans="1:4" x14ac:dyDescent="0.25">
      <c r="A4976" s="243">
        <v>102286</v>
      </c>
      <c r="B4976" s="242" t="s">
        <v>12271</v>
      </c>
      <c r="C4976" s="242" t="s">
        <v>1256</v>
      </c>
      <c r="D4976" s="244">
        <v>7.2</v>
      </c>
    </row>
    <row r="4977" spans="1:4" x14ac:dyDescent="0.25">
      <c r="A4977" s="243">
        <v>102287</v>
      </c>
      <c r="B4977" s="242" t="s">
        <v>12272</v>
      </c>
      <c r="C4977" s="242" t="s">
        <v>1256</v>
      </c>
      <c r="D4977" s="244">
        <v>7.15</v>
      </c>
    </row>
    <row r="4978" spans="1:4" x14ac:dyDescent="0.25">
      <c r="A4978" s="243">
        <v>102288</v>
      </c>
      <c r="B4978" s="242" t="s">
        <v>12273</v>
      </c>
      <c r="C4978" s="242" t="s">
        <v>1256</v>
      </c>
      <c r="D4978" s="244">
        <v>6.87</v>
      </c>
    </row>
    <row r="4979" spans="1:4" x14ac:dyDescent="0.25">
      <c r="A4979" s="243">
        <v>102289</v>
      </c>
      <c r="B4979" s="242" t="s">
        <v>12274</v>
      </c>
      <c r="C4979" s="242" t="s">
        <v>1256</v>
      </c>
      <c r="D4979" s="244">
        <v>6.71</v>
      </c>
    </row>
    <row r="4980" spans="1:4" x14ac:dyDescent="0.25">
      <c r="A4980" s="243">
        <v>102290</v>
      </c>
      <c r="B4980" s="242" t="s">
        <v>12275</v>
      </c>
      <c r="C4980" s="242" t="s">
        <v>1256</v>
      </c>
      <c r="D4980" s="244">
        <v>5.03</v>
      </c>
    </row>
    <row r="4981" spans="1:4" x14ac:dyDescent="0.25">
      <c r="A4981" s="243">
        <v>102291</v>
      </c>
      <c r="B4981" s="242" t="s">
        <v>12276</v>
      </c>
      <c r="C4981" s="242" t="s">
        <v>1256</v>
      </c>
      <c r="D4981" s="244">
        <v>4.46</v>
      </c>
    </row>
    <row r="4982" spans="1:4" x14ac:dyDescent="0.25">
      <c r="A4982" s="243">
        <v>102292</v>
      </c>
      <c r="B4982" s="242" t="s">
        <v>12277</v>
      </c>
      <c r="C4982" s="242" t="s">
        <v>1256</v>
      </c>
      <c r="D4982" s="244">
        <v>4.32</v>
      </c>
    </row>
    <row r="4983" spans="1:4" x14ac:dyDescent="0.25">
      <c r="A4983" s="243">
        <v>102293</v>
      </c>
      <c r="B4983" s="242" t="s">
        <v>12278</v>
      </c>
      <c r="C4983" s="242" t="s">
        <v>1256</v>
      </c>
      <c r="D4983" s="244">
        <v>4.09</v>
      </c>
    </row>
    <row r="4984" spans="1:4" x14ac:dyDescent="0.25">
      <c r="A4984" s="243">
        <v>102294</v>
      </c>
      <c r="B4984" s="242" t="s">
        <v>12279</v>
      </c>
      <c r="C4984" s="242" t="s">
        <v>1256</v>
      </c>
      <c r="D4984" s="244">
        <v>3.97</v>
      </c>
    </row>
    <row r="4985" spans="1:4" x14ac:dyDescent="0.25">
      <c r="A4985" s="243">
        <v>102295</v>
      </c>
      <c r="B4985" s="242" t="s">
        <v>12280</v>
      </c>
      <c r="C4985" s="242" t="s">
        <v>1256</v>
      </c>
      <c r="D4985" s="244">
        <v>3.94</v>
      </c>
    </row>
    <row r="4986" spans="1:4" x14ac:dyDescent="0.25">
      <c r="A4986" s="243">
        <v>102296</v>
      </c>
      <c r="B4986" s="242" t="s">
        <v>12281</v>
      </c>
      <c r="C4986" s="242" t="s">
        <v>1256</v>
      </c>
      <c r="D4986" s="244">
        <v>3.78</v>
      </c>
    </row>
    <row r="4987" spans="1:4" x14ac:dyDescent="0.25">
      <c r="A4987" s="243">
        <v>102297</v>
      </c>
      <c r="B4987" s="242" t="s">
        <v>12282</v>
      </c>
      <c r="C4987" s="242" t="s">
        <v>1256</v>
      </c>
      <c r="D4987" s="244">
        <v>3.7</v>
      </c>
    </row>
    <row r="4988" spans="1:4" x14ac:dyDescent="0.25">
      <c r="A4988" s="243">
        <v>102298</v>
      </c>
      <c r="B4988" s="242" t="s">
        <v>12283</v>
      </c>
      <c r="C4988" s="242" t="s">
        <v>1256</v>
      </c>
      <c r="D4988" s="244">
        <v>11.33</v>
      </c>
    </row>
    <row r="4989" spans="1:4" x14ac:dyDescent="0.25">
      <c r="A4989" s="243">
        <v>102299</v>
      </c>
      <c r="B4989" s="242" t="s">
        <v>12284</v>
      </c>
      <c r="C4989" s="242" t="s">
        <v>1256</v>
      </c>
      <c r="D4989" s="244">
        <v>9.6199999999999992</v>
      </c>
    </row>
    <row r="4990" spans="1:4" x14ac:dyDescent="0.25">
      <c r="A4990" s="243">
        <v>102300</v>
      </c>
      <c r="B4990" s="242" t="s">
        <v>12285</v>
      </c>
      <c r="C4990" s="242" t="s">
        <v>1256</v>
      </c>
      <c r="D4990" s="244">
        <v>58.53</v>
      </c>
    </row>
    <row r="4991" spans="1:4" x14ac:dyDescent="0.25">
      <c r="A4991" s="243">
        <v>102301</v>
      </c>
      <c r="B4991" s="242" t="s">
        <v>12286</v>
      </c>
      <c r="C4991" s="242" t="s">
        <v>1256</v>
      </c>
      <c r="D4991" s="244">
        <v>8.64</v>
      </c>
    </row>
    <row r="4992" spans="1:4" x14ac:dyDescent="0.25">
      <c r="A4992" s="243">
        <v>102302</v>
      </c>
      <c r="B4992" s="242" t="s">
        <v>12287</v>
      </c>
      <c r="C4992" s="242" t="s">
        <v>1256</v>
      </c>
      <c r="D4992" s="244">
        <v>6.24</v>
      </c>
    </row>
    <row r="4993" spans="1:4" x14ac:dyDescent="0.25">
      <c r="A4993" s="243">
        <v>102303</v>
      </c>
      <c r="B4993" s="242" t="s">
        <v>12288</v>
      </c>
      <c r="C4993" s="242" t="s">
        <v>1256</v>
      </c>
      <c r="D4993" s="244">
        <v>5.3</v>
      </c>
    </row>
    <row r="4994" spans="1:4" x14ac:dyDescent="0.25">
      <c r="A4994" s="243">
        <v>102304</v>
      </c>
      <c r="B4994" s="242" t="s">
        <v>12289</v>
      </c>
      <c r="C4994" s="242" t="s">
        <v>1256</v>
      </c>
      <c r="D4994" s="244">
        <v>5.23</v>
      </c>
    </row>
    <row r="4995" spans="1:4" x14ac:dyDescent="0.25">
      <c r="A4995" s="243">
        <v>102305</v>
      </c>
      <c r="B4995" s="242" t="s">
        <v>12290</v>
      </c>
      <c r="C4995" s="242" t="s">
        <v>1256</v>
      </c>
      <c r="D4995" s="244">
        <v>4.7699999999999996</v>
      </c>
    </row>
    <row r="4996" spans="1:4" x14ac:dyDescent="0.25">
      <c r="A4996" s="243">
        <v>102306</v>
      </c>
      <c r="B4996" s="242" t="s">
        <v>12291</v>
      </c>
      <c r="C4996" s="242" t="s">
        <v>1256</v>
      </c>
      <c r="D4996" s="244">
        <v>10.26</v>
      </c>
    </row>
    <row r="4997" spans="1:4" x14ac:dyDescent="0.25">
      <c r="A4997" s="243">
        <v>102307</v>
      </c>
      <c r="B4997" s="242" t="s">
        <v>12292</v>
      </c>
      <c r="C4997" s="242" t="s">
        <v>1256</v>
      </c>
      <c r="D4997" s="244">
        <v>9.1</v>
      </c>
    </row>
    <row r="4998" spans="1:4" x14ac:dyDescent="0.25">
      <c r="A4998" s="243">
        <v>102308</v>
      </c>
      <c r="B4998" s="242" t="s">
        <v>12293</v>
      </c>
      <c r="C4998" s="242" t="s">
        <v>1256</v>
      </c>
      <c r="D4998" s="244">
        <v>8.82</v>
      </c>
    </row>
    <row r="4999" spans="1:4" x14ac:dyDescent="0.25">
      <c r="A4999" s="243">
        <v>102309</v>
      </c>
      <c r="B4999" s="242" t="s">
        <v>12294</v>
      </c>
      <c r="C4999" s="242" t="s">
        <v>1256</v>
      </c>
      <c r="D4999" s="244">
        <v>8.35</v>
      </c>
    </row>
    <row r="5000" spans="1:4" x14ac:dyDescent="0.25">
      <c r="A5000" s="243">
        <v>102310</v>
      </c>
      <c r="B5000" s="242" t="s">
        <v>12295</v>
      </c>
      <c r="C5000" s="242" t="s">
        <v>1256</v>
      </c>
      <c r="D5000" s="244">
        <v>8.11</v>
      </c>
    </row>
    <row r="5001" spans="1:4" x14ac:dyDescent="0.25">
      <c r="A5001" s="243">
        <v>102311</v>
      </c>
      <c r="B5001" s="242" t="s">
        <v>12296</v>
      </c>
      <c r="C5001" s="242" t="s">
        <v>1256</v>
      </c>
      <c r="D5001" s="244">
        <v>8.0399999999999991</v>
      </c>
    </row>
    <row r="5002" spans="1:4" x14ac:dyDescent="0.25">
      <c r="A5002" s="243">
        <v>102312</v>
      </c>
      <c r="B5002" s="242" t="s">
        <v>12297</v>
      </c>
      <c r="C5002" s="242" t="s">
        <v>1256</v>
      </c>
      <c r="D5002" s="244">
        <v>7.73</v>
      </c>
    </row>
    <row r="5003" spans="1:4" x14ac:dyDescent="0.25">
      <c r="A5003" s="243">
        <v>102313</v>
      </c>
      <c r="B5003" s="242" t="s">
        <v>12298</v>
      </c>
      <c r="C5003" s="242" t="s">
        <v>1256</v>
      </c>
      <c r="D5003" s="244">
        <v>7.55</v>
      </c>
    </row>
    <row r="5004" spans="1:4" x14ac:dyDescent="0.25">
      <c r="A5004" s="243">
        <v>102314</v>
      </c>
      <c r="B5004" s="242" t="s">
        <v>12299</v>
      </c>
      <c r="C5004" s="242" t="s">
        <v>1256</v>
      </c>
      <c r="D5004" s="244">
        <v>5.66</v>
      </c>
    </row>
    <row r="5005" spans="1:4" x14ac:dyDescent="0.25">
      <c r="A5005" s="243">
        <v>102315</v>
      </c>
      <c r="B5005" s="242" t="s">
        <v>12300</v>
      </c>
      <c r="C5005" s="242" t="s">
        <v>1256</v>
      </c>
      <c r="D5005" s="244">
        <v>5.0199999999999996</v>
      </c>
    </row>
    <row r="5006" spans="1:4" x14ac:dyDescent="0.25">
      <c r="A5006" s="243">
        <v>102316</v>
      </c>
      <c r="B5006" s="242" t="s">
        <v>12301</v>
      </c>
      <c r="C5006" s="242" t="s">
        <v>1256</v>
      </c>
      <c r="D5006" s="244">
        <v>4.8600000000000003</v>
      </c>
    </row>
    <row r="5007" spans="1:4" x14ac:dyDescent="0.25">
      <c r="A5007" s="243">
        <v>102317</v>
      </c>
      <c r="B5007" s="242" t="s">
        <v>12302</v>
      </c>
      <c r="C5007" s="242" t="s">
        <v>1256</v>
      </c>
      <c r="D5007" s="244">
        <v>4.5999999999999996</v>
      </c>
    </row>
    <row r="5008" spans="1:4" x14ac:dyDescent="0.25">
      <c r="A5008" s="243">
        <v>102318</v>
      </c>
      <c r="B5008" s="242" t="s">
        <v>12303</v>
      </c>
      <c r="C5008" s="242" t="s">
        <v>1256</v>
      </c>
      <c r="D5008" s="244">
        <v>4.4800000000000004</v>
      </c>
    </row>
    <row r="5009" spans="1:4" x14ac:dyDescent="0.25">
      <c r="A5009" s="243">
        <v>102319</v>
      </c>
      <c r="B5009" s="242" t="s">
        <v>12304</v>
      </c>
      <c r="C5009" s="242" t="s">
        <v>1256</v>
      </c>
      <c r="D5009" s="244">
        <v>4.43</v>
      </c>
    </row>
    <row r="5010" spans="1:4" x14ac:dyDescent="0.25">
      <c r="A5010" s="243">
        <v>102320</v>
      </c>
      <c r="B5010" s="242" t="s">
        <v>12305</v>
      </c>
      <c r="C5010" s="242" t="s">
        <v>1256</v>
      </c>
      <c r="D5010" s="244">
        <v>4.25</v>
      </c>
    </row>
    <row r="5011" spans="1:4" x14ac:dyDescent="0.25">
      <c r="A5011" s="243">
        <v>102321</v>
      </c>
      <c r="B5011" s="242" t="s">
        <v>12306</v>
      </c>
      <c r="C5011" s="242" t="s">
        <v>1256</v>
      </c>
      <c r="D5011" s="244">
        <v>4.17</v>
      </c>
    </row>
    <row r="5012" spans="1:4" x14ac:dyDescent="0.25">
      <c r="A5012" s="243">
        <v>102322</v>
      </c>
      <c r="B5012" s="242" t="s">
        <v>12307</v>
      </c>
      <c r="C5012" s="242" t="s">
        <v>1256</v>
      </c>
      <c r="D5012" s="244">
        <v>12.75</v>
      </c>
    </row>
    <row r="5013" spans="1:4" x14ac:dyDescent="0.25">
      <c r="A5013" s="243">
        <v>102323</v>
      </c>
      <c r="B5013" s="242" t="s">
        <v>12308</v>
      </c>
      <c r="C5013" s="242" t="s">
        <v>1256</v>
      </c>
      <c r="D5013" s="244">
        <v>10.83</v>
      </c>
    </row>
    <row r="5014" spans="1:4" x14ac:dyDescent="0.25">
      <c r="A5014" s="243">
        <v>102324</v>
      </c>
      <c r="B5014" s="242" t="s">
        <v>12309</v>
      </c>
      <c r="C5014" s="242" t="s">
        <v>1256</v>
      </c>
      <c r="D5014" s="244">
        <v>10.69</v>
      </c>
    </row>
    <row r="5015" spans="1:4" x14ac:dyDescent="0.25">
      <c r="A5015" s="243">
        <v>102325</v>
      </c>
      <c r="B5015" s="242" t="s">
        <v>12310</v>
      </c>
      <c r="C5015" s="242" t="s">
        <v>1256</v>
      </c>
      <c r="D5015" s="244">
        <v>9.73</v>
      </c>
    </row>
    <row r="5016" spans="1:4" x14ac:dyDescent="0.25">
      <c r="A5016" s="243">
        <v>102326</v>
      </c>
      <c r="B5016" s="242" t="s">
        <v>12311</v>
      </c>
      <c r="C5016" s="242" t="s">
        <v>1256</v>
      </c>
      <c r="D5016" s="244">
        <v>7.03</v>
      </c>
    </row>
    <row r="5017" spans="1:4" x14ac:dyDescent="0.25">
      <c r="A5017" s="243">
        <v>102327</v>
      </c>
      <c r="B5017" s="242" t="s">
        <v>12312</v>
      </c>
      <c r="C5017" s="242" t="s">
        <v>1256</v>
      </c>
      <c r="D5017" s="244">
        <v>5.97</v>
      </c>
    </row>
    <row r="5018" spans="1:4" x14ac:dyDescent="0.25">
      <c r="A5018" s="243">
        <v>102328</v>
      </c>
      <c r="B5018" s="242" t="s">
        <v>12313</v>
      </c>
      <c r="C5018" s="242" t="s">
        <v>1256</v>
      </c>
      <c r="D5018" s="244">
        <v>5.89</v>
      </c>
    </row>
    <row r="5019" spans="1:4" x14ac:dyDescent="0.25">
      <c r="A5019" s="243">
        <v>102329</v>
      </c>
      <c r="B5019" s="242" t="s">
        <v>12314</v>
      </c>
      <c r="C5019" s="242" t="s">
        <v>1256</v>
      </c>
      <c r="D5019" s="244">
        <v>5.37</v>
      </c>
    </row>
    <row r="5020" spans="1:4" x14ac:dyDescent="0.25">
      <c r="A5020" s="243">
        <v>94304</v>
      </c>
      <c r="B5020" s="242" t="s">
        <v>3161</v>
      </c>
      <c r="C5020" s="242" t="s">
        <v>1256</v>
      </c>
      <c r="D5020" s="244">
        <v>25.42</v>
      </c>
    </row>
    <row r="5021" spans="1:4" x14ac:dyDescent="0.25">
      <c r="A5021" s="243">
        <v>94305</v>
      </c>
      <c r="B5021" s="242" t="s">
        <v>3162</v>
      </c>
      <c r="C5021" s="242" t="s">
        <v>1256</v>
      </c>
      <c r="D5021" s="244">
        <v>22.99</v>
      </c>
    </row>
    <row r="5022" spans="1:4" x14ac:dyDescent="0.25">
      <c r="A5022" s="243">
        <v>94306</v>
      </c>
      <c r="B5022" s="242" t="s">
        <v>3163</v>
      </c>
      <c r="C5022" s="242" t="s">
        <v>1256</v>
      </c>
      <c r="D5022" s="244">
        <v>19.940000000000001</v>
      </c>
    </row>
    <row r="5023" spans="1:4" x14ac:dyDescent="0.25">
      <c r="A5023" s="243">
        <v>94307</v>
      </c>
      <c r="B5023" s="242" t="s">
        <v>3164</v>
      </c>
      <c r="C5023" s="242" t="s">
        <v>1256</v>
      </c>
      <c r="D5023" s="244">
        <v>20.67</v>
      </c>
    </row>
    <row r="5024" spans="1:4" x14ac:dyDescent="0.25">
      <c r="A5024" s="243">
        <v>94308</v>
      </c>
      <c r="B5024" s="242" t="s">
        <v>3165</v>
      </c>
      <c r="C5024" s="242" t="s">
        <v>1256</v>
      </c>
      <c r="D5024" s="244">
        <v>18.73</v>
      </c>
    </row>
    <row r="5025" spans="1:4" x14ac:dyDescent="0.25">
      <c r="A5025" s="243">
        <v>94309</v>
      </c>
      <c r="B5025" s="242" t="s">
        <v>3166</v>
      </c>
      <c r="C5025" s="242" t="s">
        <v>1256</v>
      </c>
      <c r="D5025" s="244">
        <v>19.62</v>
      </c>
    </row>
    <row r="5026" spans="1:4" x14ac:dyDescent="0.25">
      <c r="A5026" s="243">
        <v>94310</v>
      </c>
      <c r="B5026" s="242" t="s">
        <v>3167</v>
      </c>
      <c r="C5026" s="242" t="s">
        <v>1256</v>
      </c>
      <c r="D5026" s="244">
        <v>18.11</v>
      </c>
    </row>
    <row r="5027" spans="1:4" x14ac:dyDescent="0.25">
      <c r="A5027" s="243">
        <v>94315</v>
      </c>
      <c r="B5027" s="242" t="s">
        <v>3168</v>
      </c>
      <c r="C5027" s="242" t="s">
        <v>1256</v>
      </c>
      <c r="D5027" s="244">
        <v>29.43</v>
      </c>
    </row>
    <row r="5028" spans="1:4" x14ac:dyDescent="0.25">
      <c r="A5028" s="243">
        <v>94316</v>
      </c>
      <c r="B5028" s="242" t="s">
        <v>3169</v>
      </c>
      <c r="C5028" s="242" t="s">
        <v>1256</v>
      </c>
      <c r="D5028" s="244">
        <v>24.03</v>
      </c>
    </row>
    <row r="5029" spans="1:4" x14ac:dyDescent="0.25">
      <c r="A5029" s="243">
        <v>94317</v>
      </c>
      <c r="B5029" s="242" t="s">
        <v>3170</v>
      </c>
      <c r="C5029" s="242" t="s">
        <v>1256</v>
      </c>
      <c r="D5029" s="244">
        <v>21.65</v>
      </c>
    </row>
    <row r="5030" spans="1:4" x14ac:dyDescent="0.25">
      <c r="A5030" s="243">
        <v>94318</v>
      </c>
      <c r="B5030" s="242" t="s">
        <v>3171</v>
      </c>
      <c r="C5030" s="242" t="s">
        <v>1256</v>
      </c>
      <c r="D5030" s="244">
        <v>18.57</v>
      </c>
    </row>
    <row r="5031" spans="1:4" x14ac:dyDescent="0.25">
      <c r="A5031" s="243">
        <v>94319</v>
      </c>
      <c r="B5031" s="242" t="s">
        <v>3172</v>
      </c>
      <c r="C5031" s="242" t="s">
        <v>1256</v>
      </c>
      <c r="D5031" s="244">
        <v>31.94</v>
      </c>
    </row>
    <row r="5032" spans="1:4" x14ac:dyDescent="0.25">
      <c r="A5032" s="243">
        <v>94327</v>
      </c>
      <c r="B5032" s="242" t="s">
        <v>3173</v>
      </c>
      <c r="C5032" s="242" t="s">
        <v>1256</v>
      </c>
      <c r="D5032" s="244">
        <v>85.11</v>
      </c>
    </row>
    <row r="5033" spans="1:4" x14ac:dyDescent="0.25">
      <c r="A5033" s="243">
        <v>94328</v>
      </c>
      <c r="B5033" s="242" t="s">
        <v>3174</v>
      </c>
      <c r="C5033" s="242" t="s">
        <v>1256</v>
      </c>
      <c r="D5033" s="244">
        <v>82.68</v>
      </c>
    </row>
    <row r="5034" spans="1:4" x14ac:dyDescent="0.25">
      <c r="A5034" s="243">
        <v>94329</v>
      </c>
      <c r="B5034" s="242" t="s">
        <v>3175</v>
      </c>
      <c r="C5034" s="242" t="s">
        <v>1256</v>
      </c>
      <c r="D5034" s="244">
        <v>79.63</v>
      </c>
    </row>
    <row r="5035" spans="1:4" x14ac:dyDescent="0.25">
      <c r="A5035" s="243">
        <v>94330</v>
      </c>
      <c r="B5035" s="242" t="s">
        <v>3176</v>
      </c>
      <c r="C5035" s="242" t="s">
        <v>1256</v>
      </c>
      <c r="D5035" s="244">
        <v>80.36</v>
      </c>
    </row>
    <row r="5036" spans="1:4" x14ac:dyDescent="0.25">
      <c r="A5036" s="243">
        <v>94331</v>
      </c>
      <c r="B5036" s="242" t="s">
        <v>3177</v>
      </c>
      <c r="C5036" s="242" t="s">
        <v>1256</v>
      </c>
      <c r="D5036" s="244">
        <v>78.42</v>
      </c>
    </row>
    <row r="5037" spans="1:4" x14ac:dyDescent="0.25">
      <c r="A5037" s="243">
        <v>94332</v>
      </c>
      <c r="B5037" s="242" t="s">
        <v>3178</v>
      </c>
      <c r="C5037" s="242" t="s">
        <v>1256</v>
      </c>
      <c r="D5037" s="244">
        <v>79.31</v>
      </c>
    </row>
    <row r="5038" spans="1:4" x14ac:dyDescent="0.25">
      <c r="A5038" s="243">
        <v>94333</v>
      </c>
      <c r="B5038" s="242" t="s">
        <v>3179</v>
      </c>
      <c r="C5038" s="242" t="s">
        <v>1256</v>
      </c>
      <c r="D5038" s="244">
        <v>77.8</v>
      </c>
    </row>
    <row r="5039" spans="1:4" x14ac:dyDescent="0.25">
      <c r="A5039" s="243">
        <v>94338</v>
      </c>
      <c r="B5039" s="242" t="s">
        <v>3180</v>
      </c>
      <c r="C5039" s="242" t="s">
        <v>1256</v>
      </c>
      <c r="D5039" s="244">
        <v>89.12</v>
      </c>
    </row>
    <row r="5040" spans="1:4" x14ac:dyDescent="0.25">
      <c r="A5040" s="243">
        <v>94339</v>
      </c>
      <c r="B5040" s="242" t="s">
        <v>3181</v>
      </c>
      <c r="C5040" s="242" t="s">
        <v>1256</v>
      </c>
      <c r="D5040" s="244">
        <v>83.72</v>
      </c>
    </row>
    <row r="5041" spans="1:4" x14ac:dyDescent="0.25">
      <c r="A5041" s="243">
        <v>94340</v>
      </c>
      <c r="B5041" s="242" t="s">
        <v>3182</v>
      </c>
      <c r="C5041" s="242" t="s">
        <v>1256</v>
      </c>
      <c r="D5041" s="244">
        <v>81.34</v>
      </c>
    </row>
    <row r="5042" spans="1:4" x14ac:dyDescent="0.25">
      <c r="A5042" s="243">
        <v>94341</v>
      </c>
      <c r="B5042" s="242" t="s">
        <v>3183</v>
      </c>
      <c r="C5042" s="242" t="s">
        <v>1256</v>
      </c>
      <c r="D5042" s="244">
        <v>78.260000000000005</v>
      </c>
    </row>
    <row r="5043" spans="1:4" x14ac:dyDescent="0.25">
      <c r="A5043" s="243">
        <v>94342</v>
      </c>
      <c r="B5043" s="242" t="s">
        <v>3184</v>
      </c>
      <c r="C5043" s="242" t="s">
        <v>1256</v>
      </c>
      <c r="D5043" s="244">
        <v>91.63</v>
      </c>
    </row>
    <row r="5044" spans="1:4" x14ac:dyDescent="0.25">
      <c r="A5044" s="243">
        <v>96385</v>
      </c>
      <c r="B5044" s="242" t="s">
        <v>12315</v>
      </c>
      <c r="C5044" s="242" t="s">
        <v>1256</v>
      </c>
      <c r="D5044" s="244">
        <v>6.87</v>
      </c>
    </row>
    <row r="5045" spans="1:4" x14ac:dyDescent="0.25">
      <c r="A5045" s="243">
        <v>96386</v>
      </c>
      <c r="B5045" s="242" t="s">
        <v>12316</v>
      </c>
      <c r="C5045" s="242" t="s">
        <v>1256</v>
      </c>
      <c r="D5045" s="244">
        <v>5</v>
      </c>
    </row>
    <row r="5046" spans="1:4" x14ac:dyDescent="0.25">
      <c r="A5046" s="243">
        <v>93360</v>
      </c>
      <c r="B5046" s="242" t="s">
        <v>3185</v>
      </c>
      <c r="C5046" s="242" t="s">
        <v>1256</v>
      </c>
      <c r="D5046" s="244">
        <v>14.35</v>
      </c>
    </row>
    <row r="5047" spans="1:4" x14ac:dyDescent="0.25">
      <c r="A5047" s="243">
        <v>93361</v>
      </c>
      <c r="B5047" s="242" t="s">
        <v>3186</v>
      </c>
      <c r="C5047" s="242" t="s">
        <v>1256</v>
      </c>
      <c r="D5047" s="244">
        <v>12.01</v>
      </c>
    </row>
    <row r="5048" spans="1:4" x14ac:dyDescent="0.25">
      <c r="A5048" s="243">
        <v>93362</v>
      </c>
      <c r="B5048" s="242" t="s">
        <v>3187</v>
      </c>
      <c r="C5048" s="242" t="s">
        <v>1256</v>
      </c>
      <c r="D5048" s="244">
        <v>8.8800000000000008</v>
      </c>
    </row>
    <row r="5049" spans="1:4" x14ac:dyDescent="0.25">
      <c r="A5049" s="243">
        <v>93363</v>
      </c>
      <c r="B5049" s="242" t="s">
        <v>3188</v>
      </c>
      <c r="C5049" s="242" t="s">
        <v>1256</v>
      </c>
      <c r="D5049" s="244">
        <v>9.58</v>
      </c>
    </row>
    <row r="5050" spans="1:4" x14ac:dyDescent="0.25">
      <c r="A5050" s="243">
        <v>93364</v>
      </c>
      <c r="B5050" s="242" t="s">
        <v>3189</v>
      </c>
      <c r="C5050" s="242" t="s">
        <v>1256</v>
      </c>
      <c r="D5050" s="244">
        <v>7.64</v>
      </c>
    </row>
    <row r="5051" spans="1:4" x14ac:dyDescent="0.25">
      <c r="A5051" s="243">
        <v>93365</v>
      </c>
      <c r="B5051" s="242" t="s">
        <v>3190</v>
      </c>
      <c r="C5051" s="242" t="s">
        <v>1256</v>
      </c>
      <c r="D5051" s="244">
        <v>8.49</v>
      </c>
    </row>
    <row r="5052" spans="1:4" x14ac:dyDescent="0.25">
      <c r="A5052" s="243">
        <v>93366</v>
      </c>
      <c r="B5052" s="242" t="s">
        <v>3191</v>
      </c>
      <c r="C5052" s="242" t="s">
        <v>1256</v>
      </c>
      <c r="D5052" s="244">
        <v>7.05</v>
      </c>
    </row>
    <row r="5053" spans="1:4" x14ac:dyDescent="0.25">
      <c r="A5053" s="243">
        <v>93367</v>
      </c>
      <c r="B5053" s="242" t="s">
        <v>3192</v>
      </c>
      <c r="C5053" s="242" t="s">
        <v>1256</v>
      </c>
      <c r="D5053" s="244">
        <v>13.38</v>
      </c>
    </row>
    <row r="5054" spans="1:4" x14ac:dyDescent="0.25">
      <c r="A5054" s="243">
        <v>93368</v>
      </c>
      <c r="B5054" s="242" t="s">
        <v>3193</v>
      </c>
      <c r="C5054" s="242" t="s">
        <v>1256</v>
      </c>
      <c r="D5054" s="244">
        <v>10.97</v>
      </c>
    </row>
    <row r="5055" spans="1:4" x14ac:dyDescent="0.25">
      <c r="A5055" s="243">
        <v>93369</v>
      </c>
      <c r="B5055" s="242" t="s">
        <v>3194</v>
      </c>
      <c r="C5055" s="242" t="s">
        <v>1256</v>
      </c>
      <c r="D5055" s="244">
        <v>7.92</v>
      </c>
    </row>
    <row r="5056" spans="1:4" x14ac:dyDescent="0.25">
      <c r="A5056" s="243">
        <v>93370</v>
      </c>
      <c r="B5056" s="242" t="s">
        <v>3195</v>
      </c>
      <c r="C5056" s="242" t="s">
        <v>1256</v>
      </c>
      <c r="D5056" s="244">
        <v>8.64</v>
      </c>
    </row>
    <row r="5057" spans="1:4" x14ac:dyDescent="0.25">
      <c r="A5057" s="243">
        <v>93371</v>
      </c>
      <c r="B5057" s="242" t="s">
        <v>3196</v>
      </c>
      <c r="C5057" s="242" t="s">
        <v>1256</v>
      </c>
      <c r="D5057" s="244">
        <v>6.7</v>
      </c>
    </row>
    <row r="5058" spans="1:4" x14ac:dyDescent="0.25">
      <c r="A5058" s="243">
        <v>93372</v>
      </c>
      <c r="B5058" s="242" t="s">
        <v>3197</v>
      </c>
      <c r="C5058" s="242" t="s">
        <v>1256</v>
      </c>
      <c r="D5058" s="244">
        <v>7.59</v>
      </c>
    </row>
    <row r="5059" spans="1:4" x14ac:dyDescent="0.25">
      <c r="A5059" s="243">
        <v>93373</v>
      </c>
      <c r="B5059" s="242" t="s">
        <v>3198</v>
      </c>
      <c r="C5059" s="242" t="s">
        <v>1256</v>
      </c>
      <c r="D5059" s="244">
        <v>6.1</v>
      </c>
    </row>
    <row r="5060" spans="1:4" x14ac:dyDescent="0.25">
      <c r="A5060" s="243">
        <v>93374</v>
      </c>
      <c r="B5060" s="242" t="s">
        <v>3199</v>
      </c>
      <c r="C5060" s="242" t="s">
        <v>1256</v>
      </c>
      <c r="D5060" s="244">
        <v>16.16</v>
      </c>
    </row>
    <row r="5061" spans="1:4" x14ac:dyDescent="0.25">
      <c r="A5061" s="243">
        <v>93375</v>
      </c>
      <c r="B5061" s="242" t="s">
        <v>3200</v>
      </c>
      <c r="C5061" s="242" t="s">
        <v>1256</v>
      </c>
      <c r="D5061" s="244">
        <v>12.46</v>
      </c>
    </row>
    <row r="5062" spans="1:4" x14ac:dyDescent="0.25">
      <c r="A5062" s="243">
        <v>93376</v>
      </c>
      <c r="B5062" s="242" t="s">
        <v>3201</v>
      </c>
      <c r="C5062" s="242" t="s">
        <v>1256</v>
      </c>
      <c r="D5062" s="244">
        <v>10.26</v>
      </c>
    </row>
    <row r="5063" spans="1:4" x14ac:dyDescent="0.25">
      <c r="A5063" s="243">
        <v>93377</v>
      </c>
      <c r="B5063" s="242" t="s">
        <v>3202</v>
      </c>
      <c r="C5063" s="242" t="s">
        <v>1256</v>
      </c>
      <c r="D5063" s="244">
        <v>7.01</v>
      </c>
    </row>
    <row r="5064" spans="1:4" x14ac:dyDescent="0.25">
      <c r="A5064" s="243">
        <v>93378</v>
      </c>
      <c r="B5064" s="242" t="s">
        <v>3203</v>
      </c>
      <c r="C5064" s="242" t="s">
        <v>1256</v>
      </c>
      <c r="D5064" s="244">
        <v>15.05</v>
      </c>
    </row>
    <row r="5065" spans="1:4" x14ac:dyDescent="0.25">
      <c r="A5065" s="243">
        <v>93379</v>
      </c>
      <c r="B5065" s="242" t="s">
        <v>3204</v>
      </c>
      <c r="C5065" s="242" t="s">
        <v>1256</v>
      </c>
      <c r="D5065" s="244">
        <v>11.64</v>
      </c>
    </row>
    <row r="5066" spans="1:4" x14ac:dyDescent="0.25">
      <c r="A5066" s="243">
        <v>93380</v>
      </c>
      <c r="B5066" s="242" t="s">
        <v>3205</v>
      </c>
      <c r="C5066" s="242" t="s">
        <v>1256</v>
      </c>
      <c r="D5066" s="244">
        <v>9.61</v>
      </c>
    </row>
    <row r="5067" spans="1:4" x14ac:dyDescent="0.25">
      <c r="A5067" s="243">
        <v>93381</v>
      </c>
      <c r="B5067" s="242" t="s">
        <v>3206</v>
      </c>
      <c r="C5067" s="242" t="s">
        <v>1256</v>
      </c>
      <c r="D5067" s="244">
        <v>6.54</v>
      </c>
    </row>
    <row r="5068" spans="1:4" x14ac:dyDescent="0.25">
      <c r="A5068" s="243">
        <v>93382</v>
      </c>
      <c r="B5068" s="242" t="s">
        <v>3207</v>
      </c>
      <c r="C5068" s="242" t="s">
        <v>1256</v>
      </c>
      <c r="D5068" s="244">
        <v>19.920000000000002</v>
      </c>
    </row>
    <row r="5069" spans="1:4" x14ac:dyDescent="0.25">
      <c r="A5069" s="243">
        <v>96995</v>
      </c>
      <c r="B5069" s="242" t="s">
        <v>3208</v>
      </c>
      <c r="C5069" s="242" t="s">
        <v>1256</v>
      </c>
      <c r="D5069" s="244">
        <v>33.619999999999997</v>
      </c>
    </row>
    <row r="5070" spans="1:4" x14ac:dyDescent="0.25">
      <c r="A5070" s="243">
        <v>97916</v>
      </c>
      <c r="B5070" s="242" t="s">
        <v>12317</v>
      </c>
      <c r="C5070" s="242" t="s">
        <v>3209</v>
      </c>
      <c r="D5070" s="244">
        <v>1.64</v>
      </c>
    </row>
    <row r="5071" spans="1:4" x14ac:dyDescent="0.25">
      <c r="A5071" s="243">
        <v>97917</v>
      </c>
      <c r="B5071" s="242" t="s">
        <v>12318</v>
      </c>
      <c r="C5071" s="242" t="s">
        <v>3209</v>
      </c>
      <c r="D5071" s="244">
        <v>1.42</v>
      </c>
    </row>
    <row r="5072" spans="1:4" x14ac:dyDescent="0.25">
      <c r="A5072" s="243">
        <v>97918</v>
      </c>
      <c r="B5072" s="242" t="s">
        <v>12319</v>
      </c>
      <c r="C5072" s="242" t="s">
        <v>3209</v>
      </c>
      <c r="D5072" s="244">
        <v>1.31</v>
      </c>
    </row>
    <row r="5073" spans="1:4" x14ac:dyDescent="0.25">
      <c r="A5073" s="243">
        <v>97919</v>
      </c>
      <c r="B5073" s="242" t="s">
        <v>12320</v>
      </c>
      <c r="C5073" s="242" t="s">
        <v>3209</v>
      </c>
      <c r="D5073" s="244">
        <v>0.52</v>
      </c>
    </row>
    <row r="5074" spans="1:4" x14ac:dyDescent="0.25">
      <c r="A5074" s="243">
        <v>101616</v>
      </c>
      <c r="B5074" s="242" t="s">
        <v>12321</v>
      </c>
      <c r="C5074" s="242" t="s">
        <v>337</v>
      </c>
      <c r="D5074" s="244">
        <v>4.0599999999999996</v>
      </c>
    </row>
    <row r="5075" spans="1:4" x14ac:dyDescent="0.25">
      <c r="A5075" s="243">
        <v>101617</v>
      </c>
      <c r="B5075" s="242" t="s">
        <v>12322</v>
      </c>
      <c r="C5075" s="242" t="s">
        <v>337</v>
      </c>
      <c r="D5075" s="244">
        <v>2</v>
      </c>
    </row>
    <row r="5076" spans="1:4" x14ac:dyDescent="0.25">
      <c r="A5076" s="243">
        <v>101618</v>
      </c>
      <c r="B5076" s="242" t="s">
        <v>12323</v>
      </c>
      <c r="C5076" s="242" t="s">
        <v>1256</v>
      </c>
      <c r="D5076" s="244">
        <v>162.25</v>
      </c>
    </row>
    <row r="5077" spans="1:4" x14ac:dyDescent="0.25">
      <c r="A5077" s="243">
        <v>101619</v>
      </c>
      <c r="B5077" s="242" t="s">
        <v>12324</v>
      </c>
      <c r="C5077" s="242" t="s">
        <v>1256</v>
      </c>
      <c r="D5077" s="244">
        <v>199.8</v>
      </c>
    </row>
    <row r="5078" spans="1:4" x14ac:dyDescent="0.25">
      <c r="A5078" s="243">
        <v>101620</v>
      </c>
      <c r="B5078" s="242" t="s">
        <v>12325</v>
      </c>
      <c r="C5078" s="242" t="s">
        <v>1256</v>
      </c>
      <c r="D5078" s="244">
        <v>146.03</v>
      </c>
    </row>
    <row r="5079" spans="1:4" x14ac:dyDescent="0.25">
      <c r="A5079" s="243">
        <v>101621</v>
      </c>
      <c r="B5079" s="242" t="s">
        <v>12326</v>
      </c>
      <c r="C5079" s="242" t="s">
        <v>1256</v>
      </c>
      <c r="D5079" s="244">
        <v>183.57</v>
      </c>
    </row>
    <row r="5080" spans="1:4" x14ac:dyDescent="0.25">
      <c r="A5080" s="243">
        <v>101622</v>
      </c>
      <c r="B5080" s="242" t="s">
        <v>12327</v>
      </c>
      <c r="C5080" s="242" t="s">
        <v>1256</v>
      </c>
      <c r="D5080" s="244">
        <v>141.80000000000001</v>
      </c>
    </row>
    <row r="5081" spans="1:4" x14ac:dyDescent="0.25">
      <c r="A5081" s="243">
        <v>101623</v>
      </c>
      <c r="B5081" s="242" t="s">
        <v>12328</v>
      </c>
      <c r="C5081" s="242" t="s">
        <v>1256</v>
      </c>
      <c r="D5081" s="244">
        <v>174.6</v>
      </c>
    </row>
    <row r="5082" spans="1:4" x14ac:dyDescent="0.25">
      <c r="A5082" s="243">
        <v>101624</v>
      </c>
      <c r="B5082" s="242" t="s">
        <v>12329</v>
      </c>
      <c r="C5082" s="242" t="s">
        <v>1256</v>
      </c>
      <c r="D5082" s="244">
        <v>146.21</v>
      </c>
    </row>
    <row r="5083" spans="1:4" x14ac:dyDescent="0.25">
      <c r="A5083" s="243">
        <v>101625</v>
      </c>
      <c r="B5083" s="242" t="s">
        <v>12330</v>
      </c>
      <c r="C5083" s="242" t="s">
        <v>1256</v>
      </c>
      <c r="D5083" s="244">
        <v>117.02</v>
      </c>
    </row>
    <row r="5084" spans="1:4" x14ac:dyDescent="0.25">
      <c r="A5084" s="243">
        <v>95606</v>
      </c>
      <c r="B5084" s="242" t="s">
        <v>3218</v>
      </c>
      <c r="C5084" s="242" t="s">
        <v>1256</v>
      </c>
      <c r="D5084" s="244">
        <v>1.52</v>
      </c>
    </row>
    <row r="5085" spans="1:4" x14ac:dyDescent="0.25">
      <c r="A5085" s="243">
        <v>87471</v>
      </c>
      <c r="B5085" s="242" t="s">
        <v>3219</v>
      </c>
      <c r="C5085" s="242" t="s">
        <v>337</v>
      </c>
      <c r="D5085" s="244">
        <v>52.32</v>
      </c>
    </row>
    <row r="5086" spans="1:4" x14ac:dyDescent="0.25">
      <c r="A5086" s="243">
        <v>87472</v>
      </c>
      <c r="B5086" s="242" t="s">
        <v>3220</v>
      </c>
      <c r="C5086" s="242" t="s">
        <v>337</v>
      </c>
      <c r="D5086" s="244">
        <v>53.26</v>
      </c>
    </row>
    <row r="5087" spans="1:4" x14ac:dyDescent="0.25">
      <c r="A5087" s="243">
        <v>87473</v>
      </c>
      <c r="B5087" s="242" t="s">
        <v>3221</v>
      </c>
      <c r="C5087" s="242" t="s">
        <v>337</v>
      </c>
      <c r="D5087" s="244">
        <v>69.790000000000006</v>
      </c>
    </row>
    <row r="5088" spans="1:4" x14ac:dyDescent="0.25">
      <c r="A5088" s="243">
        <v>87474</v>
      </c>
      <c r="B5088" s="242" t="s">
        <v>3222</v>
      </c>
      <c r="C5088" s="242" t="s">
        <v>337</v>
      </c>
      <c r="D5088" s="244">
        <v>70.849999999999994</v>
      </c>
    </row>
    <row r="5089" spans="1:4" x14ac:dyDescent="0.25">
      <c r="A5089" s="243">
        <v>87475</v>
      </c>
      <c r="B5089" s="242" t="s">
        <v>3223</v>
      </c>
      <c r="C5089" s="242" t="s">
        <v>337</v>
      </c>
      <c r="D5089" s="244">
        <v>86.41</v>
      </c>
    </row>
    <row r="5090" spans="1:4" x14ac:dyDescent="0.25">
      <c r="A5090" s="243">
        <v>87476</v>
      </c>
      <c r="B5090" s="242" t="s">
        <v>3224</v>
      </c>
      <c r="C5090" s="242" t="s">
        <v>337</v>
      </c>
      <c r="D5090" s="244">
        <v>87.65</v>
      </c>
    </row>
    <row r="5091" spans="1:4" x14ac:dyDescent="0.25">
      <c r="A5091" s="243">
        <v>87477</v>
      </c>
      <c r="B5091" s="242" t="s">
        <v>3225</v>
      </c>
      <c r="C5091" s="242" t="s">
        <v>337</v>
      </c>
      <c r="D5091" s="244">
        <v>47.95</v>
      </c>
    </row>
    <row r="5092" spans="1:4" x14ac:dyDescent="0.25">
      <c r="A5092" s="243">
        <v>87478</v>
      </c>
      <c r="B5092" s="242" t="s">
        <v>3226</v>
      </c>
      <c r="C5092" s="242" t="s">
        <v>337</v>
      </c>
      <c r="D5092" s="244">
        <v>48.89</v>
      </c>
    </row>
    <row r="5093" spans="1:4" x14ac:dyDescent="0.25">
      <c r="A5093" s="243">
        <v>87479</v>
      </c>
      <c r="B5093" s="242" t="s">
        <v>3227</v>
      </c>
      <c r="C5093" s="242" t="s">
        <v>337</v>
      </c>
      <c r="D5093" s="244">
        <v>64.38</v>
      </c>
    </row>
    <row r="5094" spans="1:4" x14ac:dyDescent="0.25">
      <c r="A5094" s="243">
        <v>87480</v>
      </c>
      <c r="B5094" s="242" t="s">
        <v>3228</v>
      </c>
      <c r="C5094" s="242" t="s">
        <v>337</v>
      </c>
      <c r="D5094" s="244">
        <v>65.44</v>
      </c>
    </row>
    <row r="5095" spans="1:4" x14ac:dyDescent="0.25">
      <c r="A5095" s="243">
        <v>87481</v>
      </c>
      <c r="B5095" s="242" t="s">
        <v>3229</v>
      </c>
      <c r="C5095" s="242" t="s">
        <v>337</v>
      </c>
      <c r="D5095" s="244">
        <v>79.47</v>
      </c>
    </row>
    <row r="5096" spans="1:4" x14ac:dyDescent="0.25">
      <c r="A5096" s="243">
        <v>87482</v>
      </c>
      <c r="B5096" s="242" t="s">
        <v>3230</v>
      </c>
      <c r="C5096" s="242" t="s">
        <v>337</v>
      </c>
      <c r="D5096" s="244">
        <v>80.709999999999994</v>
      </c>
    </row>
    <row r="5097" spans="1:4" x14ac:dyDescent="0.25">
      <c r="A5097" s="243">
        <v>87483</v>
      </c>
      <c r="B5097" s="242" t="s">
        <v>3231</v>
      </c>
      <c r="C5097" s="242" t="s">
        <v>337</v>
      </c>
      <c r="D5097" s="244">
        <v>57.82</v>
      </c>
    </row>
    <row r="5098" spans="1:4" x14ac:dyDescent="0.25">
      <c r="A5098" s="243">
        <v>87484</v>
      </c>
      <c r="B5098" s="242" t="s">
        <v>3232</v>
      </c>
      <c r="C5098" s="242" t="s">
        <v>337</v>
      </c>
      <c r="D5098" s="244">
        <v>58.76</v>
      </c>
    </row>
    <row r="5099" spans="1:4" x14ac:dyDescent="0.25">
      <c r="A5099" s="243">
        <v>87485</v>
      </c>
      <c r="B5099" s="242" t="s">
        <v>3233</v>
      </c>
      <c r="C5099" s="242" t="s">
        <v>337</v>
      </c>
      <c r="D5099" s="244">
        <v>75.459999999999994</v>
      </c>
    </row>
    <row r="5100" spans="1:4" x14ac:dyDescent="0.25">
      <c r="A5100" s="243">
        <v>87487</v>
      </c>
      <c r="B5100" s="242" t="s">
        <v>3234</v>
      </c>
      <c r="C5100" s="242" t="s">
        <v>337</v>
      </c>
      <c r="D5100" s="244">
        <v>92</v>
      </c>
    </row>
    <row r="5101" spans="1:4" x14ac:dyDescent="0.25">
      <c r="A5101" s="243">
        <v>87488</v>
      </c>
      <c r="B5101" s="242" t="s">
        <v>3235</v>
      </c>
      <c r="C5101" s="242" t="s">
        <v>337</v>
      </c>
      <c r="D5101" s="244">
        <v>93.24</v>
      </c>
    </row>
    <row r="5102" spans="1:4" x14ac:dyDescent="0.25">
      <c r="A5102" s="243">
        <v>87489</v>
      </c>
      <c r="B5102" s="242" t="s">
        <v>3236</v>
      </c>
      <c r="C5102" s="242" t="s">
        <v>337</v>
      </c>
      <c r="D5102" s="244">
        <v>51.23</v>
      </c>
    </row>
    <row r="5103" spans="1:4" x14ac:dyDescent="0.25">
      <c r="A5103" s="243">
        <v>87490</v>
      </c>
      <c r="B5103" s="242" t="s">
        <v>3237</v>
      </c>
      <c r="C5103" s="242" t="s">
        <v>337</v>
      </c>
      <c r="D5103" s="244">
        <v>52.17</v>
      </c>
    </row>
    <row r="5104" spans="1:4" x14ac:dyDescent="0.25">
      <c r="A5104" s="243">
        <v>87491</v>
      </c>
      <c r="B5104" s="242" t="s">
        <v>3238</v>
      </c>
      <c r="C5104" s="242" t="s">
        <v>337</v>
      </c>
      <c r="D5104" s="244">
        <v>67.81</v>
      </c>
    </row>
    <row r="5105" spans="1:4" x14ac:dyDescent="0.25">
      <c r="A5105" s="243">
        <v>87492</v>
      </c>
      <c r="B5105" s="242" t="s">
        <v>3239</v>
      </c>
      <c r="C5105" s="242" t="s">
        <v>337</v>
      </c>
      <c r="D5105" s="244">
        <v>68.87</v>
      </c>
    </row>
    <row r="5106" spans="1:4" x14ac:dyDescent="0.25">
      <c r="A5106" s="243">
        <v>87493</v>
      </c>
      <c r="B5106" s="242" t="s">
        <v>3240</v>
      </c>
      <c r="C5106" s="242" t="s">
        <v>337</v>
      </c>
      <c r="D5106" s="244">
        <v>83.08</v>
      </c>
    </row>
    <row r="5107" spans="1:4" x14ac:dyDescent="0.25">
      <c r="A5107" s="243">
        <v>87494</v>
      </c>
      <c r="B5107" s="242" t="s">
        <v>3241</v>
      </c>
      <c r="C5107" s="242" t="s">
        <v>337</v>
      </c>
      <c r="D5107" s="244">
        <v>84.32</v>
      </c>
    </row>
    <row r="5108" spans="1:4" x14ac:dyDescent="0.25">
      <c r="A5108" s="243">
        <v>87495</v>
      </c>
      <c r="B5108" s="242" t="s">
        <v>3242</v>
      </c>
      <c r="C5108" s="242" t="s">
        <v>337</v>
      </c>
      <c r="D5108" s="244">
        <v>73.430000000000007</v>
      </c>
    </row>
    <row r="5109" spans="1:4" x14ac:dyDescent="0.25">
      <c r="A5109" s="243">
        <v>87496</v>
      </c>
      <c r="B5109" s="242" t="s">
        <v>3243</v>
      </c>
      <c r="C5109" s="242" t="s">
        <v>337</v>
      </c>
      <c r="D5109" s="244">
        <v>74.31</v>
      </c>
    </row>
    <row r="5110" spans="1:4" x14ac:dyDescent="0.25">
      <c r="A5110" s="243">
        <v>87497</v>
      </c>
      <c r="B5110" s="242" t="s">
        <v>3244</v>
      </c>
      <c r="C5110" s="242" t="s">
        <v>337</v>
      </c>
      <c r="D5110" s="244">
        <v>77.3</v>
      </c>
    </row>
    <row r="5111" spans="1:4" x14ac:dyDescent="0.25">
      <c r="A5111" s="243">
        <v>87498</v>
      </c>
      <c r="B5111" s="242" t="s">
        <v>3245</v>
      </c>
      <c r="C5111" s="242" t="s">
        <v>337</v>
      </c>
      <c r="D5111" s="244">
        <v>78.42</v>
      </c>
    </row>
    <row r="5112" spans="1:4" x14ac:dyDescent="0.25">
      <c r="A5112" s="243">
        <v>87499</v>
      </c>
      <c r="B5112" s="242" t="s">
        <v>3246</v>
      </c>
      <c r="C5112" s="242" t="s">
        <v>337</v>
      </c>
      <c r="D5112" s="244">
        <v>85.81</v>
      </c>
    </row>
    <row r="5113" spans="1:4" x14ac:dyDescent="0.25">
      <c r="A5113" s="243">
        <v>87500</v>
      </c>
      <c r="B5113" s="242" t="s">
        <v>3247</v>
      </c>
      <c r="C5113" s="242" t="s">
        <v>337</v>
      </c>
      <c r="D5113" s="244">
        <v>86.77</v>
      </c>
    </row>
    <row r="5114" spans="1:4" x14ac:dyDescent="0.25">
      <c r="A5114" s="243">
        <v>87501</v>
      </c>
      <c r="B5114" s="242" t="s">
        <v>3248</v>
      </c>
      <c r="C5114" s="242" t="s">
        <v>337</v>
      </c>
      <c r="D5114" s="244">
        <v>134.13</v>
      </c>
    </row>
    <row r="5115" spans="1:4" x14ac:dyDescent="0.25">
      <c r="A5115" s="243">
        <v>87502</v>
      </c>
      <c r="B5115" s="242" t="s">
        <v>3249</v>
      </c>
      <c r="C5115" s="242" t="s">
        <v>337</v>
      </c>
      <c r="D5115" s="244">
        <v>135.34</v>
      </c>
    </row>
    <row r="5116" spans="1:4" x14ac:dyDescent="0.25">
      <c r="A5116" s="243">
        <v>87503</v>
      </c>
      <c r="B5116" s="242" t="s">
        <v>3250</v>
      </c>
      <c r="C5116" s="242" t="s">
        <v>337</v>
      </c>
      <c r="D5116" s="244">
        <v>63.87</v>
      </c>
    </row>
    <row r="5117" spans="1:4" x14ac:dyDescent="0.25">
      <c r="A5117" s="243">
        <v>87504</v>
      </c>
      <c r="B5117" s="242" t="s">
        <v>3251</v>
      </c>
      <c r="C5117" s="242" t="s">
        <v>337</v>
      </c>
      <c r="D5117" s="244">
        <v>64.75</v>
      </c>
    </row>
    <row r="5118" spans="1:4" x14ac:dyDescent="0.25">
      <c r="A5118" s="243">
        <v>87505</v>
      </c>
      <c r="B5118" s="242" t="s">
        <v>3252</v>
      </c>
      <c r="C5118" s="242" t="s">
        <v>337</v>
      </c>
      <c r="D5118" s="244">
        <v>67.39</v>
      </c>
    </row>
    <row r="5119" spans="1:4" x14ac:dyDescent="0.25">
      <c r="A5119" s="243">
        <v>87506</v>
      </c>
      <c r="B5119" s="242" t="s">
        <v>3253</v>
      </c>
      <c r="C5119" s="242" t="s">
        <v>337</v>
      </c>
      <c r="D5119" s="244">
        <v>68.510000000000005</v>
      </c>
    </row>
    <row r="5120" spans="1:4" x14ac:dyDescent="0.25">
      <c r="A5120" s="243">
        <v>87507</v>
      </c>
      <c r="B5120" s="242" t="s">
        <v>3254</v>
      </c>
      <c r="C5120" s="242" t="s">
        <v>337</v>
      </c>
      <c r="D5120" s="244">
        <v>73.08</v>
      </c>
    </row>
    <row r="5121" spans="1:4" x14ac:dyDescent="0.25">
      <c r="A5121" s="243">
        <v>87508</v>
      </c>
      <c r="B5121" s="242" t="s">
        <v>3255</v>
      </c>
      <c r="C5121" s="242" t="s">
        <v>337</v>
      </c>
      <c r="D5121" s="244">
        <v>74.040000000000006</v>
      </c>
    </row>
    <row r="5122" spans="1:4" x14ac:dyDescent="0.25">
      <c r="A5122" s="243">
        <v>87509</v>
      </c>
      <c r="B5122" s="242" t="s">
        <v>3256</v>
      </c>
      <c r="C5122" s="242" t="s">
        <v>337</v>
      </c>
      <c r="D5122" s="244">
        <v>112.76</v>
      </c>
    </row>
    <row r="5123" spans="1:4" x14ac:dyDescent="0.25">
      <c r="A5123" s="243">
        <v>87510</v>
      </c>
      <c r="B5123" s="242" t="s">
        <v>3257</v>
      </c>
      <c r="C5123" s="242" t="s">
        <v>337</v>
      </c>
      <c r="D5123" s="244">
        <v>113.97</v>
      </c>
    </row>
    <row r="5124" spans="1:4" x14ac:dyDescent="0.25">
      <c r="A5124" s="243">
        <v>87511</v>
      </c>
      <c r="B5124" s="242" t="s">
        <v>3258</v>
      </c>
      <c r="C5124" s="242" t="s">
        <v>337</v>
      </c>
      <c r="D5124" s="244">
        <v>80.91</v>
      </c>
    </row>
    <row r="5125" spans="1:4" x14ac:dyDescent="0.25">
      <c r="A5125" s="243">
        <v>87512</v>
      </c>
      <c r="B5125" s="242" t="s">
        <v>3259</v>
      </c>
      <c r="C5125" s="242" t="s">
        <v>337</v>
      </c>
      <c r="D5125" s="244">
        <v>81.790000000000006</v>
      </c>
    </row>
    <row r="5126" spans="1:4" x14ac:dyDescent="0.25">
      <c r="A5126" s="243">
        <v>87513</v>
      </c>
      <c r="B5126" s="242" t="s">
        <v>3260</v>
      </c>
      <c r="C5126" s="242" t="s">
        <v>337</v>
      </c>
      <c r="D5126" s="244">
        <v>85.14</v>
      </c>
    </row>
    <row r="5127" spans="1:4" x14ac:dyDescent="0.25">
      <c r="A5127" s="243">
        <v>87514</v>
      </c>
      <c r="B5127" s="242" t="s">
        <v>3261</v>
      </c>
      <c r="C5127" s="242" t="s">
        <v>337</v>
      </c>
      <c r="D5127" s="244">
        <v>86.26</v>
      </c>
    </row>
    <row r="5128" spans="1:4" x14ac:dyDescent="0.25">
      <c r="A5128" s="243">
        <v>87515</v>
      </c>
      <c r="B5128" s="242" t="s">
        <v>3262</v>
      </c>
      <c r="C5128" s="242" t="s">
        <v>337</v>
      </c>
      <c r="D5128" s="244">
        <v>96.24</v>
      </c>
    </row>
    <row r="5129" spans="1:4" x14ac:dyDescent="0.25">
      <c r="A5129" s="243">
        <v>87516</v>
      </c>
      <c r="B5129" s="242" t="s">
        <v>3263</v>
      </c>
      <c r="C5129" s="242" t="s">
        <v>337</v>
      </c>
      <c r="D5129" s="244">
        <v>97.2</v>
      </c>
    </row>
    <row r="5130" spans="1:4" x14ac:dyDescent="0.25">
      <c r="A5130" s="243">
        <v>87517</v>
      </c>
      <c r="B5130" s="242" t="s">
        <v>3264</v>
      </c>
      <c r="C5130" s="242" t="s">
        <v>337</v>
      </c>
      <c r="D5130" s="244">
        <v>150.36000000000001</v>
      </c>
    </row>
    <row r="5131" spans="1:4" x14ac:dyDescent="0.25">
      <c r="A5131" s="243">
        <v>87518</v>
      </c>
      <c r="B5131" s="242" t="s">
        <v>3265</v>
      </c>
      <c r="C5131" s="242" t="s">
        <v>337</v>
      </c>
      <c r="D5131" s="244">
        <v>151.57</v>
      </c>
    </row>
    <row r="5132" spans="1:4" x14ac:dyDescent="0.25">
      <c r="A5132" s="243">
        <v>87519</v>
      </c>
      <c r="B5132" s="242" t="s">
        <v>3266</v>
      </c>
      <c r="C5132" s="242" t="s">
        <v>337</v>
      </c>
      <c r="D5132" s="244">
        <v>68.64</v>
      </c>
    </row>
    <row r="5133" spans="1:4" x14ac:dyDescent="0.25">
      <c r="A5133" s="243">
        <v>87520</v>
      </c>
      <c r="B5133" s="242" t="s">
        <v>3267</v>
      </c>
      <c r="C5133" s="242" t="s">
        <v>337</v>
      </c>
      <c r="D5133" s="244">
        <v>69.52</v>
      </c>
    </row>
    <row r="5134" spans="1:4" x14ac:dyDescent="0.25">
      <c r="A5134" s="243">
        <v>87521</v>
      </c>
      <c r="B5134" s="242" t="s">
        <v>3268</v>
      </c>
      <c r="C5134" s="242" t="s">
        <v>337</v>
      </c>
      <c r="D5134" s="244">
        <v>72.27</v>
      </c>
    </row>
    <row r="5135" spans="1:4" x14ac:dyDescent="0.25">
      <c r="A5135" s="243">
        <v>87522</v>
      </c>
      <c r="B5135" s="242" t="s">
        <v>3269</v>
      </c>
      <c r="C5135" s="242" t="s">
        <v>337</v>
      </c>
      <c r="D5135" s="244">
        <v>73.39</v>
      </c>
    </row>
    <row r="5136" spans="1:4" x14ac:dyDescent="0.25">
      <c r="A5136" s="243">
        <v>87523</v>
      </c>
      <c r="B5136" s="242" t="s">
        <v>3270</v>
      </c>
      <c r="C5136" s="242" t="s">
        <v>337</v>
      </c>
      <c r="D5136" s="244">
        <v>79.53</v>
      </c>
    </row>
    <row r="5137" spans="1:4" x14ac:dyDescent="0.25">
      <c r="A5137" s="243">
        <v>87524</v>
      </c>
      <c r="B5137" s="242" t="s">
        <v>3271</v>
      </c>
      <c r="C5137" s="242" t="s">
        <v>337</v>
      </c>
      <c r="D5137" s="244">
        <v>80.489999999999995</v>
      </c>
    </row>
    <row r="5138" spans="1:4" x14ac:dyDescent="0.25">
      <c r="A5138" s="243">
        <v>87525</v>
      </c>
      <c r="B5138" s="242" t="s">
        <v>3272</v>
      </c>
      <c r="C5138" s="242" t="s">
        <v>337</v>
      </c>
      <c r="D5138" s="244">
        <v>122.73</v>
      </c>
    </row>
    <row r="5139" spans="1:4" x14ac:dyDescent="0.25">
      <c r="A5139" s="243">
        <v>87526</v>
      </c>
      <c r="B5139" s="242" t="s">
        <v>3273</v>
      </c>
      <c r="C5139" s="242" t="s">
        <v>337</v>
      </c>
      <c r="D5139" s="244">
        <v>123.94</v>
      </c>
    </row>
    <row r="5140" spans="1:4" x14ac:dyDescent="0.25">
      <c r="A5140" s="243">
        <v>89043</v>
      </c>
      <c r="B5140" s="242" t="s">
        <v>3274</v>
      </c>
      <c r="C5140" s="242" t="s">
        <v>337</v>
      </c>
      <c r="D5140" s="244">
        <v>69.95</v>
      </c>
    </row>
    <row r="5141" spans="1:4" x14ac:dyDescent="0.25">
      <c r="A5141" s="243">
        <v>89168</v>
      </c>
      <c r="B5141" s="242" t="s">
        <v>3275</v>
      </c>
      <c r="C5141" s="242" t="s">
        <v>337</v>
      </c>
      <c r="D5141" s="244">
        <v>71.8</v>
      </c>
    </row>
    <row r="5142" spans="1:4" x14ac:dyDescent="0.25">
      <c r="A5142" s="243">
        <v>89977</v>
      </c>
      <c r="B5142" s="242" t="s">
        <v>3276</v>
      </c>
      <c r="C5142" s="242" t="s">
        <v>337</v>
      </c>
      <c r="D5142" s="244">
        <v>130.16999999999999</v>
      </c>
    </row>
    <row r="5143" spans="1:4" x14ac:dyDescent="0.25">
      <c r="A5143" s="243">
        <v>90112</v>
      </c>
      <c r="B5143" s="242" t="s">
        <v>3277</v>
      </c>
      <c r="C5143" s="242" t="s">
        <v>337</v>
      </c>
      <c r="D5143" s="244">
        <v>76.52</v>
      </c>
    </row>
    <row r="5144" spans="1:4" x14ac:dyDescent="0.25">
      <c r="A5144" s="243">
        <v>101159</v>
      </c>
      <c r="B5144" s="242" t="s">
        <v>12331</v>
      </c>
      <c r="C5144" s="242" t="s">
        <v>337</v>
      </c>
      <c r="D5144" s="244">
        <v>114.21</v>
      </c>
    </row>
    <row r="5145" spans="1:4" x14ac:dyDescent="0.25">
      <c r="A5145" s="243">
        <v>89282</v>
      </c>
      <c r="B5145" s="242" t="s">
        <v>3278</v>
      </c>
      <c r="C5145" s="242" t="s">
        <v>337</v>
      </c>
      <c r="D5145" s="244">
        <v>69.58</v>
      </c>
    </row>
    <row r="5146" spans="1:4" x14ac:dyDescent="0.25">
      <c r="A5146" s="243">
        <v>89283</v>
      </c>
      <c r="B5146" s="242" t="s">
        <v>3279</v>
      </c>
      <c r="C5146" s="242" t="s">
        <v>337</v>
      </c>
      <c r="D5146" s="244">
        <v>70.67</v>
      </c>
    </row>
    <row r="5147" spans="1:4" x14ac:dyDescent="0.25">
      <c r="A5147" s="243">
        <v>89284</v>
      </c>
      <c r="B5147" s="242" t="s">
        <v>3280</v>
      </c>
      <c r="C5147" s="242" t="s">
        <v>337</v>
      </c>
      <c r="D5147" s="244">
        <v>63.44</v>
      </c>
    </row>
    <row r="5148" spans="1:4" x14ac:dyDescent="0.25">
      <c r="A5148" s="243">
        <v>89285</v>
      </c>
      <c r="B5148" s="242" t="s">
        <v>3281</v>
      </c>
      <c r="C5148" s="242" t="s">
        <v>337</v>
      </c>
      <c r="D5148" s="244">
        <v>64.53</v>
      </c>
    </row>
    <row r="5149" spans="1:4" x14ac:dyDescent="0.25">
      <c r="A5149" s="243">
        <v>89286</v>
      </c>
      <c r="B5149" s="242" t="s">
        <v>3282</v>
      </c>
      <c r="C5149" s="242" t="s">
        <v>337</v>
      </c>
      <c r="D5149" s="244">
        <v>73.599999999999994</v>
      </c>
    </row>
    <row r="5150" spans="1:4" x14ac:dyDescent="0.25">
      <c r="A5150" s="243">
        <v>89287</v>
      </c>
      <c r="B5150" s="242" t="s">
        <v>3283</v>
      </c>
      <c r="C5150" s="242" t="s">
        <v>337</v>
      </c>
      <c r="D5150" s="244">
        <v>74.69</v>
      </c>
    </row>
    <row r="5151" spans="1:4" x14ac:dyDescent="0.25">
      <c r="A5151" s="243">
        <v>89288</v>
      </c>
      <c r="B5151" s="242" t="s">
        <v>3284</v>
      </c>
      <c r="C5151" s="242" t="s">
        <v>337</v>
      </c>
      <c r="D5151" s="244">
        <v>65.709999999999994</v>
      </c>
    </row>
    <row r="5152" spans="1:4" x14ac:dyDescent="0.25">
      <c r="A5152" s="243">
        <v>89289</v>
      </c>
      <c r="B5152" s="242" t="s">
        <v>3285</v>
      </c>
      <c r="C5152" s="242" t="s">
        <v>337</v>
      </c>
      <c r="D5152" s="244">
        <v>66.8</v>
      </c>
    </row>
    <row r="5153" spans="1:4" x14ac:dyDescent="0.25">
      <c r="A5153" s="243">
        <v>89290</v>
      </c>
      <c r="B5153" s="242" t="s">
        <v>3286</v>
      </c>
      <c r="C5153" s="242" t="s">
        <v>337</v>
      </c>
      <c r="D5153" s="244">
        <v>77.33</v>
      </c>
    </row>
    <row r="5154" spans="1:4" x14ac:dyDescent="0.25">
      <c r="A5154" s="243">
        <v>89291</v>
      </c>
      <c r="B5154" s="242" t="s">
        <v>3287</v>
      </c>
      <c r="C5154" s="242" t="s">
        <v>337</v>
      </c>
      <c r="D5154" s="244">
        <v>78.540000000000006</v>
      </c>
    </row>
    <row r="5155" spans="1:4" x14ac:dyDescent="0.25">
      <c r="A5155" s="243">
        <v>89292</v>
      </c>
      <c r="B5155" s="242" t="s">
        <v>3288</v>
      </c>
      <c r="C5155" s="242" t="s">
        <v>337</v>
      </c>
      <c r="D5155" s="244">
        <v>71.150000000000006</v>
      </c>
    </row>
    <row r="5156" spans="1:4" x14ac:dyDescent="0.25">
      <c r="A5156" s="243">
        <v>89293</v>
      </c>
      <c r="B5156" s="242" t="s">
        <v>3289</v>
      </c>
      <c r="C5156" s="242" t="s">
        <v>337</v>
      </c>
      <c r="D5156" s="244">
        <v>72.36</v>
      </c>
    </row>
    <row r="5157" spans="1:4" x14ac:dyDescent="0.25">
      <c r="A5157" s="243">
        <v>89294</v>
      </c>
      <c r="B5157" s="242" t="s">
        <v>3290</v>
      </c>
      <c r="C5157" s="242" t="s">
        <v>337</v>
      </c>
      <c r="D5157" s="244">
        <v>83.08</v>
      </c>
    </row>
    <row r="5158" spans="1:4" x14ac:dyDescent="0.25">
      <c r="A5158" s="243">
        <v>89295</v>
      </c>
      <c r="B5158" s="242" t="s">
        <v>3291</v>
      </c>
      <c r="C5158" s="242" t="s">
        <v>337</v>
      </c>
      <c r="D5158" s="244">
        <v>84.29</v>
      </c>
    </row>
    <row r="5159" spans="1:4" x14ac:dyDescent="0.25">
      <c r="A5159" s="243">
        <v>89296</v>
      </c>
      <c r="B5159" s="242" t="s">
        <v>3292</v>
      </c>
      <c r="C5159" s="242" t="s">
        <v>337</v>
      </c>
      <c r="D5159" s="244">
        <v>74.23</v>
      </c>
    </row>
    <row r="5160" spans="1:4" x14ac:dyDescent="0.25">
      <c r="A5160" s="243">
        <v>89297</v>
      </c>
      <c r="B5160" s="242" t="s">
        <v>3293</v>
      </c>
      <c r="C5160" s="242" t="s">
        <v>337</v>
      </c>
      <c r="D5160" s="244">
        <v>75.44</v>
      </c>
    </row>
    <row r="5161" spans="1:4" x14ac:dyDescent="0.25">
      <c r="A5161" s="243">
        <v>89298</v>
      </c>
      <c r="B5161" s="242" t="s">
        <v>3294</v>
      </c>
      <c r="C5161" s="242" t="s">
        <v>337</v>
      </c>
      <c r="D5161" s="244">
        <v>78.84</v>
      </c>
    </row>
    <row r="5162" spans="1:4" x14ac:dyDescent="0.25">
      <c r="A5162" s="243">
        <v>89299</v>
      </c>
      <c r="B5162" s="242" t="s">
        <v>3295</v>
      </c>
      <c r="C5162" s="242" t="s">
        <v>337</v>
      </c>
      <c r="D5162" s="244">
        <v>80.400000000000006</v>
      </c>
    </row>
    <row r="5163" spans="1:4" x14ac:dyDescent="0.25">
      <c r="A5163" s="243">
        <v>89300</v>
      </c>
      <c r="B5163" s="242" t="s">
        <v>3296</v>
      </c>
      <c r="C5163" s="242" t="s">
        <v>337</v>
      </c>
      <c r="D5163" s="244">
        <v>72.709999999999994</v>
      </c>
    </row>
    <row r="5164" spans="1:4" x14ac:dyDescent="0.25">
      <c r="A5164" s="243">
        <v>89301</v>
      </c>
      <c r="B5164" s="242" t="s">
        <v>3297</v>
      </c>
      <c r="C5164" s="242" t="s">
        <v>337</v>
      </c>
      <c r="D5164" s="244">
        <v>74.27</v>
      </c>
    </row>
    <row r="5165" spans="1:4" x14ac:dyDescent="0.25">
      <c r="A5165" s="243">
        <v>89302</v>
      </c>
      <c r="B5165" s="242" t="s">
        <v>3298</v>
      </c>
      <c r="C5165" s="242" t="s">
        <v>337</v>
      </c>
      <c r="D5165" s="244">
        <v>85.48</v>
      </c>
    </row>
    <row r="5166" spans="1:4" x14ac:dyDescent="0.25">
      <c r="A5166" s="243">
        <v>89303</v>
      </c>
      <c r="B5166" s="242" t="s">
        <v>3299</v>
      </c>
      <c r="C5166" s="242" t="s">
        <v>337</v>
      </c>
      <c r="D5166" s="244">
        <v>87.04</v>
      </c>
    </row>
    <row r="5167" spans="1:4" x14ac:dyDescent="0.25">
      <c r="A5167" s="243">
        <v>89304</v>
      </c>
      <c r="B5167" s="242" t="s">
        <v>3300</v>
      </c>
      <c r="C5167" s="242" t="s">
        <v>337</v>
      </c>
      <c r="D5167" s="244">
        <v>76.599999999999994</v>
      </c>
    </row>
    <row r="5168" spans="1:4" x14ac:dyDescent="0.25">
      <c r="A5168" s="243">
        <v>89305</v>
      </c>
      <c r="B5168" s="242" t="s">
        <v>3301</v>
      </c>
      <c r="C5168" s="242" t="s">
        <v>337</v>
      </c>
      <c r="D5168" s="244">
        <v>78.16</v>
      </c>
    </row>
    <row r="5169" spans="1:4" x14ac:dyDescent="0.25">
      <c r="A5169" s="243">
        <v>89306</v>
      </c>
      <c r="B5169" s="242" t="s">
        <v>3302</v>
      </c>
      <c r="C5169" s="242" t="s">
        <v>337</v>
      </c>
      <c r="D5169" s="244">
        <v>86.86</v>
      </c>
    </row>
    <row r="5170" spans="1:4" x14ac:dyDescent="0.25">
      <c r="A5170" s="243">
        <v>89307</v>
      </c>
      <c r="B5170" s="242" t="s">
        <v>3303</v>
      </c>
      <c r="C5170" s="242" t="s">
        <v>337</v>
      </c>
      <c r="D5170" s="244">
        <v>88.58</v>
      </c>
    </row>
    <row r="5171" spans="1:4" x14ac:dyDescent="0.25">
      <c r="A5171" s="243">
        <v>89308</v>
      </c>
      <c r="B5171" s="242" t="s">
        <v>3304</v>
      </c>
      <c r="C5171" s="242" t="s">
        <v>337</v>
      </c>
      <c r="D5171" s="244">
        <v>80.67</v>
      </c>
    </row>
    <row r="5172" spans="1:4" x14ac:dyDescent="0.25">
      <c r="A5172" s="243">
        <v>89309</v>
      </c>
      <c r="B5172" s="242" t="s">
        <v>3305</v>
      </c>
      <c r="C5172" s="242" t="s">
        <v>337</v>
      </c>
      <c r="D5172" s="244">
        <v>82.39</v>
      </c>
    </row>
    <row r="5173" spans="1:4" x14ac:dyDescent="0.25">
      <c r="A5173" s="243">
        <v>89310</v>
      </c>
      <c r="B5173" s="242" t="s">
        <v>3306</v>
      </c>
      <c r="C5173" s="242" t="s">
        <v>337</v>
      </c>
      <c r="D5173" s="244">
        <v>98.81</v>
      </c>
    </row>
    <row r="5174" spans="1:4" x14ac:dyDescent="0.25">
      <c r="A5174" s="243">
        <v>89311</v>
      </c>
      <c r="B5174" s="242" t="s">
        <v>3307</v>
      </c>
      <c r="C5174" s="242" t="s">
        <v>337</v>
      </c>
      <c r="D5174" s="244">
        <v>100.53</v>
      </c>
    </row>
    <row r="5175" spans="1:4" x14ac:dyDescent="0.25">
      <c r="A5175" s="243">
        <v>89312</v>
      </c>
      <c r="B5175" s="242" t="s">
        <v>3308</v>
      </c>
      <c r="C5175" s="242" t="s">
        <v>337</v>
      </c>
      <c r="D5175" s="244">
        <v>85.37</v>
      </c>
    </row>
    <row r="5176" spans="1:4" x14ac:dyDescent="0.25">
      <c r="A5176" s="243">
        <v>89313</v>
      </c>
      <c r="B5176" s="242" t="s">
        <v>3309</v>
      </c>
      <c r="C5176" s="242" t="s">
        <v>337</v>
      </c>
      <c r="D5176" s="244">
        <v>87.09</v>
      </c>
    </row>
    <row r="5177" spans="1:4" x14ac:dyDescent="0.25">
      <c r="A5177" s="243">
        <v>101162</v>
      </c>
      <c r="B5177" s="242" t="s">
        <v>12332</v>
      </c>
      <c r="C5177" s="242" t="s">
        <v>337</v>
      </c>
      <c r="D5177" s="244">
        <v>128.36000000000001</v>
      </c>
    </row>
    <row r="5178" spans="1:4" x14ac:dyDescent="0.25">
      <c r="A5178" s="243">
        <v>87447</v>
      </c>
      <c r="B5178" s="242" t="s">
        <v>3310</v>
      </c>
      <c r="C5178" s="242" t="s">
        <v>337</v>
      </c>
      <c r="D5178" s="244">
        <v>54.96</v>
      </c>
    </row>
    <row r="5179" spans="1:4" x14ac:dyDescent="0.25">
      <c r="A5179" s="243">
        <v>87448</v>
      </c>
      <c r="B5179" s="242" t="s">
        <v>3311</v>
      </c>
      <c r="C5179" s="242" t="s">
        <v>337</v>
      </c>
      <c r="D5179" s="244">
        <v>55.36</v>
      </c>
    </row>
    <row r="5180" spans="1:4" x14ac:dyDescent="0.25">
      <c r="A5180" s="243">
        <v>87449</v>
      </c>
      <c r="B5180" s="242" t="s">
        <v>3312</v>
      </c>
      <c r="C5180" s="242" t="s">
        <v>337</v>
      </c>
      <c r="D5180" s="244">
        <v>72.010000000000005</v>
      </c>
    </row>
    <row r="5181" spans="1:4" x14ac:dyDescent="0.25">
      <c r="A5181" s="243">
        <v>87450</v>
      </c>
      <c r="B5181" s="242" t="s">
        <v>3313</v>
      </c>
      <c r="C5181" s="242" t="s">
        <v>337</v>
      </c>
      <c r="D5181" s="244">
        <v>72.94</v>
      </c>
    </row>
    <row r="5182" spans="1:4" x14ac:dyDescent="0.25">
      <c r="A5182" s="243">
        <v>87451</v>
      </c>
      <c r="B5182" s="242" t="s">
        <v>3314</v>
      </c>
      <c r="C5182" s="242" t="s">
        <v>337</v>
      </c>
      <c r="D5182" s="244">
        <v>89.09</v>
      </c>
    </row>
    <row r="5183" spans="1:4" x14ac:dyDescent="0.25">
      <c r="A5183" s="243">
        <v>87452</v>
      </c>
      <c r="B5183" s="242" t="s">
        <v>3315</v>
      </c>
      <c r="C5183" s="242" t="s">
        <v>337</v>
      </c>
      <c r="D5183" s="244">
        <v>89.61</v>
      </c>
    </row>
    <row r="5184" spans="1:4" x14ac:dyDescent="0.25">
      <c r="A5184" s="243">
        <v>87453</v>
      </c>
      <c r="B5184" s="242" t="s">
        <v>3316</v>
      </c>
      <c r="C5184" s="242" t="s">
        <v>337</v>
      </c>
      <c r="D5184" s="244">
        <v>50.83</v>
      </c>
    </row>
    <row r="5185" spans="1:4" x14ac:dyDescent="0.25">
      <c r="A5185" s="243">
        <v>87454</v>
      </c>
      <c r="B5185" s="242" t="s">
        <v>3317</v>
      </c>
      <c r="C5185" s="242" t="s">
        <v>337</v>
      </c>
      <c r="D5185" s="244">
        <v>51.62</v>
      </c>
    </row>
    <row r="5186" spans="1:4" x14ac:dyDescent="0.25">
      <c r="A5186" s="243">
        <v>87455</v>
      </c>
      <c r="B5186" s="242" t="s">
        <v>3318</v>
      </c>
      <c r="C5186" s="242" t="s">
        <v>337</v>
      </c>
      <c r="D5186" s="244">
        <v>66.42</v>
      </c>
    </row>
    <row r="5187" spans="1:4" x14ac:dyDescent="0.25">
      <c r="A5187" s="243">
        <v>87456</v>
      </c>
      <c r="B5187" s="242" t="s">
        <v>3319</v>
      </c>
      <c r="C5187" s="242" t="s">
        <v>337</v>
      </c>
      <c r="D5187" s="244">
        <v>67.77</v>
      </c>
    </row>
    <row r="5188" spans="1:4" x14ac:dyDescent="0.25">
      <c r="A5188" s="243">
        <v>87457</v>
      </c>
      <c r="B5188" s="242" t="s">
        <v>3320</v>
      </c>
      <c r="C5188" s="242" t="s">
        <v>337</v>
      </c>
      <c r="D5188" s="244">
        <v>81.239999999999995</v>
      </c>
    </row>
    <row r="5189" spans="1:4" x14ac:dyDescent="0.25">
      <c r="A5189" s="243">
        <v>87458</v>
      </c>
      <c r="B5189" s="242" t="s">
        <v>3321</v>
      </c>
      <c r="C5189" s="242" t="s">
        <v>337</v>
      </c>
      <c r="D5189" s="244">
        <v>82.4</v>
      </c>
    </row>
    <row r="5190" spans="1:4" x14ac:dyDescent="0.25">
      <c r="A5190" s="243">
        <v>87459</v>
      </c>
      <c r="B5190" s="242" t="s">
        <v>3322</v>
      </c>
      <c r="C5190" s="242" t="s">
        <v>337</v>
      </c>
      <c r="D5190" s="244">
        <v>60.11</v>
      </c>
    </row>
    <row r="5191" spans="1:4" x14ac:dyDescent="0.25">
      <c r="A5191" s="243">
        <v>87460</v>
      </c>
      <c r="B5191" s="242" t="s">
        <v>3323</v>
      </c>
      <c r="C5191" s="242" t="s">
        <v>337</v>
      </c>
      <c r="D5191" s="244">
        <v>60.9</v>
      </c>
    </row>
    <row r="5192" spans="1:4" x14ac:dyDescent="0.25">
      <c r="A5192" s="243">
        <v>87461</v>
      </c>
      <c r="B5192" s="242" t="s">
        <v>3324</v>
      </c>
      <c r="C5192" s="242" t="s">
        <v>337</v>
      </c>
      <c r="D5192" s="244">
        <v>77.23</v>
      </c>
    </row>
    <row r="5193" spans="1:4" x14ac:dyDescent="0.25">
      <c r="A5193" s="243">
        <v>87462</v>
      </c>
      <c r="B5193" s="242" t="s">
        <v>3325</v>
      </c>
      <c r="C5193" s="242" t="s">
        <v>337</v>
      </c>
      <c r="D5193" s="244">
        <v>78.16</v>
      </c>
    </row>
    <row r="5194" spans="1:4" x14ac:dyDescent="0.25">
      <c r="A5194" s="243">
        <v>87463</v>
      </c>
      <c r="B5194" s="242" t="s">
        <v>3326</v>
      </c>
      <c r="C5194" s="242" t="s">
        <v>337</v>
      </c>
      <c r="D5194" s="244">
        <v>93.73</v>
      </c>
    </row>
    <row r="5195" spans="1:4" x14ac:dyDescent="0.25">
      <c r="A5195" s="243">
        <v>87464</v>
      </c>
      <c r="B5195" s="242" t="s">
        <v>3327</v>
      </c>
      <c r="C5195" s="242" t="s">
        <v>337</v>
      </c>
      <c r="D5195" s="244">
        <v>94.89</v>
      </c>
    </row>
    <row r="5196" spans="1:4" x14ac:dyDescent="0.25">
      <c r="A5196" s="243">
        <v>87465</v>
      </c>
      <c r="B5196" s="242" t="s">
        <v>3328</v>
      </c>
      <c r="C5196" s="242" t="s">
        <v>337</v>
      </c>
      <c r="D5196" s="244">
        <v>53.76</v>
      </c>
    </row>
    <row r="5197" spans="1:4" x14ac:dyDescent="0.25">
      <c r="A5197" s="243">
        <v>87466</v>
      </c>
      <c r="B5197" s="242" t="s">
        <v>3329</v>
      </c>
      <c r="C5197" s="242" t="s">
        <v>337</v>
      </c>
      <c r="D5197" s="244">
        <v>54.55</v>
      </c>
    </row>
    <row r="5198" spans="1:4" x14ac:dyDescent="0.25">
      <c r="A5198" s="243">
        <v>87467</v>
      </c>
      <c r="B5198" s="242" t="s">
        <v>3330</v>
      </c>
      <c r="C5198" s="242" t="s">
        <v>337</v>
      </c>
      <c r="D5198" s="244">
        <v>69.849999999999994</v>
      </c>
    </row>
    <row r="5199" spans="1:4" x14ac:dyDescent="0.25">
      <c r="A5199" s="243">
        <v>87468</v>
      </c>
      <c r="B5199" s="242" t="s">
        <v>3331</v>
      </c>
      <c r="C5199" s="242" t="s">
        <v>337</v>
      </c>
      <c r="D5199" s="244">
        <v>70.78</v>
      </c>
    </row>
    <row r="5200" spans="1:4" x14ac:dyDescent="0.25">
      <c r="A5200" s="243">
        <v>87469</v>
      </c>
      <c r="B5200" s="242" t="s">
        <v>3332</v>
      </c>
      <c r="C5200" s="242" t="s">
        <v>337</v>
      </c>
      <c r="D5200" s="244">
        <v>84.82</v>
      </c>
    </row>
    <row r="5201" spans="1:4" x14ac:dyDescent="0.25">
      <c r="A5201" s="243">
        <v>87470</v>
      </c>
      <c r="B5201" s="242" t="s">
        <v>3333</v>
      </c>
      <c r="C5201" s="242" t="s">
        <v>337</v>
      </c>
      <c r="D5201" s="244">
        <v>85.98</v>
      </c>
    </row>
    <row r="5202" spans="1:4" x14ac:dyDescent="0.25">
      <c r="A5202" s="243">
        <v>89044</v>
      </c>
      <c r="B5202" s="242" t="s">
        <v>3334</v>
      </c>
      <c r="C5202" s="242" t="s">
        <v>337</v>
      </c>
      <c r="D5202" s="244">
        <v>54.15</v>
      </c>
    </row>
    <row r="5203" spans="1:4" x14ac:dyDescent="0.25">
      <c r="A5203" s="243">
        <v>89169</v>
      </c>
      <c r="B5203" s="242" t="s">
        <v>3335</v>
      </c>
      <c r="C5203" s="242" t="s">
        <v>337</v>
      </c>
      <c r="D5203" s="244">
        <v>54.99</v>
      </c>
    </row>
    <row r="5204" spans="1:4" x14ac:dyDescent="0.25">
      <c r="A5204" s="243">
        <v>89978</v>
      </c>
      <c r="B5204" s="242" t="s">
        <v>3336</v>
      </c>
      <c r="C5204" s="242" t="s">
        <v>337</v>
      </c>
      <c r="D5204" s="244">
        <v>71.45</v>
      </c>
    </row>
    <row r="5205" spans="1:4" x14ac:dyDescent="0.25">
      <c r="A5205" s="243">
        <v>89453</v>
      </c>
      <c r="B5205" s="242" t="s">
        <v>3337</v>
      </c>
      <c r="C5205" s="242" t="s">
        <v>337</v>
      </c>
      <c r="D5205" s="244">
        <v>66.239999999999995</v>
      </c>
    </row>
    <row r="5206" spans="1:4" x14ac:dyDescent="0.25">
      <c r="A5206" s="243">
        <v>89454</v>
      </c>
      <c r="B5206" s="242" t="s">
        <v>3338</v>
      </c>
      <c r="C5206" s="242" t="s">
        <v>337</v>
      </c>
      <c r="D5206" s="244">
        <v>62.01</v>
      </c>
    </row>
    <row r="5207" spans="1:4" x14ac:dyDescent="0.25">
      <c r="A5207" s="243">
        <v>89455</v>
      </c>
      <c r="B5207" s="242" t="s">
        <v>3339</v>
      </c>
      <c r="C5207" s="242" t="s">
        <v>337</v>
      </c>
      <c r="D5207" s="244">
        <v>81.88</v>
      </c>
    </row>
    <row r="5208" spans="1:4" x14ac:dyDescent="0.25">
      <c r="A5208" s="243">
        <v>89456</v>
      </c>
      <c r="B5208" s="242" t="s">
        <v>3340</v>
      </c>
      <c r="C5208" s="242" t="s">
        <v>337</v>
      </c>
      <c r="D5208" s="244">
        <v>77.260000000000005</v>
      </c>
    </row>
    <row r="5209" spans="1:4" x14ac:dyDescent="0.25">
      <c r="A5209" s="243">
        <v>89457</v>
      </c>
      <c r="B5209" s="242" t="s">
        <v>3341</v>
      </c>
      <c r="C5209" s="242" t="s">
        <v>337</v>
      </c>
      <c r="D5209" s="244">
        <v>69.72</v>
      </c>
    </row>
    <row r="5210" spans="1:4" x14ac:dyDescent="0.25">
      <c r="A5210" s="243">
        <v>89458</v>
      </c>
      <c r="B5210" s="242" t="s">
        <v>3342</v>
      </c>
      <c r="C5210" s="242" t="s">
        <v>337</v>
      </c>
      <c r="D5210" s="244">
        <v>64.02</v>
      </c>
    </row>
    <row r="5211" spans="1:4" x14ac:dyDescent="0.25">
      <c r="A5211" s="243">
        <v>89459</v>
      </c>
      <c r="B5211" s="242" t="s">
        <v>3343</v>
      </c>
      <c r="C5211" s="242" t="s">
        <v>337</v>
      </c>
      <c r="D5211" s="244">
        <v>85.64</v>
      </c>
    </row>
    <row r="5212" spans="1:4" x14ac:dyDescent="0.25">
      <c r="A5212" s="243">
        <v>89460</v>
      </c>
      <c r="B5212" s="242" t="s">
        <v>3344</v>
      </c>
      <c r="C5212" s="242" t="s">
        <v>337</v>
      </c>
      <c r="D5212" s="244">
        <v>79.510000000000005</v>
      </c>
    </row>
    <row r="5213" spans="1:4" x14ac:dyDescent="0.25">
      <c r="A5213" s="243">
        <v>89462</v>
      </c>
      <c r="B5213" s="242" t="s">
        <v>3345</v>
      </c>
      <c r="C5213" s="242" t="s">
        <v>337</v>
      </c>
      <c r="D5213" s="244">
        <v>78.94</v>
      </c>
    </row>
    <row r="5214" spans="1:4" x14ac:dyDescent="0.25">
      <c r="A5214" s="243">
        <v>89463</v>
      </c>
      <c r="B5214" s="242" t="s">
        <v>3346</v>
      </c>
      <c r="C5214" s="242" t="s">
        <v>337</v>
      </c>
      <c r="D5214" s="244">
        <v>74.66</v>
      </c>
    </row>
    <row r="5215" spans="1:4" x14ac:dyDescent="0.25">
      <c r="A5215" s="243">
        <v>89464</v>
      </c>
      <c r="B5215" s="242" t="s">
        <v>3347</v>
      </c>
      <c r="C5215" s="242" t="s">
        <v>337</v>
      </c>
      <c r="D5215" s="244">
        <v>94.64</v>
      </c>
    </row>
    <row r="5216" spans="1:4" x14ac:dyDescent="0.25">
      <c r="A5216" s="243">
        <v>89465</v>
      </c>
      <c r="B5216" s="242" t="s">
        <v>3348</v>
      </c>
      <c r="C5216" s="242" t="s">
        <v>337</v>
      </c>
      <c r="D5216" s="244">
        <v>90.09</v>
      </c>
    </row>
    <row r="5217" spans="1:4" x14ac:dyDescent="0.25">
      <c r="A5217" s="243">
        <v>89466</v>
      </c>
      <c r="B5217" s="242" t="s">
        <v>3349</v>
      </c>
      <c r="C5217" s="242" t="s">
        <v>337</v>
      </c>
      <c r="D5217" s="244">
        <v>83.79</v>
      </c>
    </row>
    <row r="5218" spans="1:4" x14ac:dyDescent="0.25">
      <c r="A5218" s="243">
        <v>89467</v>
      </c>
      <c r="B5218" s="242" t="s">
        <v>3350</v>
      </c>
      <c r="C5218" s="242" t="s">
        <v>337</v>
      </c>
      <c r="D5218" s="244">
        <v>77.53</v>
      </c>
    </row>
    <row r="5219" spans="1:4" x14ac:dyDescent="0.25">
      <c r="A5219" s="243">
        <v>89468</v>
      </c>
      <c r="B5219" s="242" t="s">
        <v>3351</v>
      </c>
      <c r="C5219" s="242" t="s">
        <v>337</v>
      </c>
      <c r="D5219" s="244">
        <v>99.7</v>
      </c>
    </row>
    <row r="5220" spans="1:4" x14ac:dyDescent="0.25">
      <c r="A5220" s="243">
        <v>89469</v>
      </c>
      <c r="B5220" s="242" t="s">
        <v>3352</v>
      </c>
      <c r="C5220" s="242" t="s">
        <v>337</v>
      </c>
      <c r="D5220" s="244">
        <v>93.15</v>
      </c>
    </row>
    <row r="5221" spans="1:4" x14ac:dyDescent="0.25">
      <c r="A5221" s="243">
        <v>89470</v>
      </c>
      <c r="B5221" s="242" t="s">
        <v>3353</v>
      </c>
      <c r="C5221" s="242" t="s">
        <v>337</v>
      </c>
      <c r="D5221" s="244">
        <v>76.900000000000006</v>
      </c>
    </row>
    <row r="5222" spans="1:4" x14ac:dyDescent="0.25">
      <c r="A5222" s="243">
        <v>89471</v>
      </c>
      <c r="B5222" s="242" t="s">
        <v>3354</v>
      </c>
      <c r="C5222" s="242" t="s">
        <v>337</v>
      </c>
      <c r="D5222" s="244">
        <v>72.67</v>
      </c>
    </row>
    <row r="5223" spans="1:4" x14ac:dyDescent="0.25">
      <c r="A5223" s="243">
        <v>89472</v>
      </c>
      <c r="B5223" s="242" t="s">
        <v>3355</v>
      </c>
      <c r="C5223" s="242" t="s">
        <v>337</v>
      </c>
      <c r="D5223" s="244">
        <v>92.55</v>
      </c>
    </row>
    <row r="5224" spans="1:4" x14ac:dyDescent="0.25">
      <c r="A5224" s="243">
        <v>89473</v>
      </c>
      <c r="B5224" s="242" t="s">
        <v>3356</v>
      </c>
      <c r="C5224" s="242" t="s">
        <v>337</v>
      </c>
      <c r="D5224" s="244">
        <v>88.11</v>
      </c>
    </row>
    <row r="5225" spans="1:4" x14ac:dyDescent="0.25">
      <c r="A5225" s="243">
        <v>89474</v>
      </c>
      <c r="B5225" s="242" t="s">
        <v>3357</v>
      </c>
      <c r="C5225" s="242" t="s">
        <v>337</v>
      </c>
      <c r="D5225" s="244">
        <v>83.26</v>
      </c>
    </row>
    <row r="5226" spans="1:4" x14ac:dyDescent="0.25">
      <c r="A5226" s="243">
        <v>89475</v>
      </c>
      <c r="B5226" s="242" t="s">
        <v>3358</v>
      </c>
      <c r="C5226" s="242" t="s">
        <v>337</v>
      </c>
      <c r="D5226" s="244">
        <v>76.260000000000005</v>
      </c>
    </row>
    <row r="5227" spans="1:4" x14ac:dyDescent="0.25">
      <c r="A5227" s="243">
        <v>89476</v>
      </c>
      <c r="B5227" s="242" t="s">
        <v>3359</v>
      </c>
      <c r="C5227" s="242" t="s">
        <v>337</v>
      </c>
      <c r="D5227" s="244">
        <v>99.37</v>
      </c>
    </row>
    <row r="5228" spans="1:4" x14ac:dyDescent="0.25">
      <c r="A5228" s="243">
        <v>89477</v>
      </c>
      <c r="B5228" s="242" t="s">
        <v>3360</v>
      </c>
      <c r="C5228" s="242" t="s">
        <v>337</v>
      </c>
      <c r="D5228" s="244">
        <v>92.12</v>
      </c>
    </row>
    <row r="5229" spans="1:4" x14ac:dyDescent="0.25">
      <c r="A5229" s="243">
        <v>89478</v>
      </c>
      <c r="B5229" s="242" t="s">
        <v>3361</v>
      </c>
      <c r="C5229" s="242" t="s">
        <v>337</v>
      </c>
      <c r="D5229" s="244">
        <v>89.83</v>
      </c>
    </row>
    <row r="5230" spans="1:4" x14ac:dyDescent="0.25">
      <c r="A5230" s="243">
        <v>89479</v>
      </c>
      <c r="B5230" s="242" t="s">
        <v>3362</v>
      </c>
      <c r="C5230" s="242" t="s">
        <v>337</v>
      </c>
      <c r="D5230" s="244">
        <v>85.55</v>
      </c>
    </row>
    <row r="5231" spans="1:4" x14ac:dyDescent="0.25">
      <c r="A5231" s="243">
        <v>89480</v>
      </c>
      <c r="B5231" s="242" t="s">
        <v>3363</v>
      </c>
      <c r="C5231" s="242" t="s">
        <v>337</v>
      </c>
      <c r="D5231" s="244">
        <v>105.56</v>
      </c>
    </row>
    <row r="5232" spans="1:4" x14ac:dyDescent="0.25">
      <c r="A5232" s="243">
        <v>89483</v>
      </c>
      <c r="B5232" s="242" t="s">
        <v>3364</v>
      </c>
      <c r="C5232" s="242" t="s">
        <v>337</v>
      </c>
      <c r="D5232" s="244">
        <v>101.18</v>
      </c>
    </row>
    <row r="5233" spans="1:4" x14ac:dyDescent="0.25">
      <c r="A5233" s="243">
        <v>89484</v>
      </c>
      <c r="B5233" s="242" t="s">
        <v>3365</v>
      </c>
      <c r="C5233" s="242" t="s">
        <v>337</v>
      </c>
      <c r="D5233" s="244">
        <v>97.56</v>
      </c>
    </row>
    <row r="5234" spans="1:4" x14ac:dyDescent="0.25">
      <c r="A5234" s="243">
        <v>89486</v>
      </c>
      <c r="B5234" s="242" t="s">
        <v>3366</v>
      </c>
      <c r="C5234" s="242" t="s">
        <v>337</v>
      </c>
      <c r="D5234" s="244">
        <v>90.18</v>
      </c>
    </row>
    <row r="5235" spans="1:4" x14ac:dyDescent="0.25">
      <c r="A5235" s="243">
        <v>89487</v>
      </c>
      <c r="B5235" s="242" t="s">
        <v>3367</v>
      </c>
      <c r="C5235" s="242" t="s">
        <v>337</v>
      </c>
      <c r="D5235" s="244">
        <v>113.68</v>
      </c>
    </row>
    <row r="5236" spans="1:4" x14ac:dyDescent="0.25">
      <c r="A5236" s="243">
        <v>89488</v>
      </c>
      <c r="B5236" s="242" t="s">
        <v>3368</v>
      </c>
      <c r="C5236" s="242" t="s">
        <v>337</v>
      </c>
      <c r="D5236" s="244">
        <v>106</v>
      </c>
    </row>
    <row r="5237" spans="1:4" x14ac:dyDescent="0.25">
      <c r="A5237" s="243">
        <v>91815</v>
      </c>
      <c r="B5237" s="242" t="s">
        <v>3369</v>
      </c>
      <c r="C5237" s="242" t="s">
        <v>337</v>
      </c>
      <c r="D5237" s="244">
        <v>65.45</v>
      </c>
    </row>
    <row r="5238" spans="1:4" x14ac:dyDescent="0.25">
      <c r="A5238" s="243">
        <v>91816</v>
      </c>
      <c r="B5238" s="242" t="s">
        <v>3370</v>
      </c>
      <c r="C5238" s="242" t="s">
        <v>337</v>
      </c>
      <c r="D5238" s="244">
        <v>78.59</v>
      </c>
    </row>
    <row r="5239" spans="1:4" x14ac:dyDescent="0.25">
      <c r="A5239" s="243">
        <v>101161</v>
      </c>
      <c r="B5239" s="242" t="s">
        <v>12333</v>
      </c>
      <c r="C5239" s="242" t="s">
        <v>337</v>
      </c>
      <c r="D5239" s="244">
        <v>158.4</v>
      </c>
    </row>
    <row r="5240" spans="1:4" x14ac:dyDescent="0.25">
      <c r="A5240" s="243">
        <v>101163</v>
      </c>
      <c r="B5240" s="242" t="s">
        <v>12334</v>
      </c>
      <c r="C5240" s="242" t="s">
        <v>337</v>
      </c>
      <c r="D5240" s="244">
        <v>969.33</v>
      </c>
    </row>
    <row r="5241" spans="1:4" x14ac:dyDescent="0.25">
      <c r="A5241" s="243">
        <v>101164</v>
      </c>
      <c r="B5241" s="242" t="s">
        <v>12335</v>
      </c>
      <c r="C5241" s="242" t="s">
        <v>337</v>
      </c>
      <c r="D5241" s="244">
        <v>690.95</v>
      </c>
    </row>
    <row r="5242" spans="1:4" x14ac:dyDescent="0.25">
      <c r="A5242" s="243">
        <v>96358</v>
      </c>
      <c r="B5242" s="242" t="s">
        <v>3371</v>
      </c>
      <c r="C5242" s="242" t="s">
        <v>337</v>
      </c>
      <c r="D5242" s="244">
        <v>82.84</v>
      </c>
    </row>
    <row r="5243" spans="1:4" x14ac:dyDescent="0.25">
      <c r="A5243" s="243">
        <v>96359</v>
      </c>
      <c r="B5243" s="242" t="s">
        <v>3372</v>
      </c>
      <c r="C5243" s="242" t="s">
        <v>337</v>
      </c>
      <c r="D5243" s="244">
        <v>94.47</v>
      </c>
    </row>
    <row r="5244" spans="1:4" x14ac:dyDescent="0.25">
      <c r="A5244" s="243">
        <v>96360</v>
      </c>
      <c r="B5244" s="242" t="s">
        <v>3373</v>
      </c>
      <c r="C5244" s="242" t="s">
        <v>337</v>
      </c>
      <c r="D5244" s="244">
        <v>113.7</v>
      </c>
    </row>
    <row r="5245" spans="1:4" x14ac:dyDescent="0.25">
      <c r="A5245" s="243">
        <v>96361</v>
      </c>
      <c r="B5245" s="242" t="s">
        <v>3374</v>
      </c>
      <c r="C5245" s="242" t="s">
        <v>337</v>
      </c>
      <c r="D5245" s="244">
        <v>136.58000000000001</v>
      </c>
    </row>
    <row r="5246" spans="1:4" x14ac:dyDescent="0.25">
      <c r="A5246" s="243">
        <v>96362</v>
      </c>
      <c r="B5246" s="242" t="s">
        <v>3375</v>
      </c>
      <c r="C5246" s="242" t="s">
        <v>337</v>
      </c>
      <c r="D5246" s="244">
        <v>105.63</v>
      </c>
    </row>
    <row r="5247" spans="1:4" x14ac:dyDescent="0.25">
      <c r="A5247" s="243">
        <v>96363</v>
      </c>
      <c r="B5247" s="242" t="s">
        <v>3376</v>
      </c>
      <c r="C5247" s="242" t="s">
        <v>337</v>
      </c>
      <c r="D5247" s="244">
        <v>117.48</v>
      </c>
    </row>
    <row r="5248" spans="1:4" x14ac:dyDescent="0.25">
      <c r="A5248" s="243">
        <v>96364</v>
      </c>
      <c r="B5248" s="242" t="s">
        <v>3377</v>
      </c>
      <c r="C5248" s="242" t="s">
        <v>337</v>
      </c>
      <c r="D5248" s="244">
        <v>136.49</v>
      </c>
    </row>
    <row r="5249" spans="1:4" x14ac:dyDescent="0.25">
      <c r="A5249" s="243">
        <v>96365</v>
      </c>
      <c r="B5249" s="242" t="s">
        <v>3378</v>
      </c>
      <c r="C5249" s="242" t="s">
        <v>337</v>
      </c>
      <c r="D5249" s="244">
        <v>159.59</v>
      </c>
    </row>
    <row r="5250" spans="1:4" x14ac:dyDescent="0.25">
      <c r="A5250" s="243">
        <v>96366</v>
      </c>
      <c r="B5250" s="242" t="s">
        <v>3379</v>
      </c>
      <c r="C5250" s="242" t="s">
        <v>337</v>
      </c>
      <c r="D5250" s="244">
        <v>128.41</v>
      </c>
    </row>
    <row r="5251" spans="1:4" x14ac:dyDescent="0.25">
      <c r="A5251" s="243">
        <v>96367</v>
      </c>
      <c r="B5251" s="242" t="s">
        <v>3380</v>
      </c>
      <c r="C5251" s="242" t="s">
        <v>337</v>
      </c>
      <c r="D5251" s="244">
        <v>140.46</v>
      </c>
    </row>
    <row r="5252" spans="1:4" x14ac:dyDescent="0.25">
      <c r="A5252" s="243">
        <v>96368</v>
      </c>
      <c r="B5252" s="242" t="s">
        <v>3381</v>
      </c>
      <c r="C5252" s="242" t="s">
        <v>337</v>
      </c>
      <c r="D5252" s="244">
        <v>159.27000000000001</v>
      </c>
    </row>
    <row r="5253" spans="1:4" x14ac:dyDescent="0.25">
      <c r="A5253" s="243">
        <v>96369</v>
      </c>
      <c r="B5253" s="242" t="s">
        <v>3382</v>
      </c>
      <c r="C5253" s="242" t="s">
        <v>337</v>
      </c>
      <c r="D5253" s="244">
        <v>182.59</v>
      </c>
    </row>
    <row r="5254" spans="1:4" x14ac:dyDescent="0.25">
      <c r="A5254" s="243">
        <v>96370</v>
      </c>
      <c r="B5254" s="242" t="s">
        <v>3383</v>
      </c>
      <c r="C5254" s="242" t="s">
        <v>337</v>
      </c>
      <c r="D5254" s="244">
        <v>57.18</v>
      </c>
    </row>
    <row r="5255" spans="1:4" x14ac:dyDescent="0.25">
      <c r="A5255" s="243">
        <v>96371</v>
      </c>
      <c r="B5255" s="242" t="s">
        <v>3384</v>
      </c>
      <c r="C5255" s="242" t="s">
        <v>337</v>
      </c>
      <c r="D5255" s="244">
        <v>68.66</v>
      </c>
    </row>
    <row r="5256" spans="1:4" x14ac:dyDescent="0.25">
      <c r="A5256" s="243">
        <v>96372</v>
      </c>
      <c r="B5256" s="242" t="s">
        <v>3385</v>
      </c>
      <c r="C5256" s="242" t="s">
        <v>337</v>
      </c>
      <c r="D5256" s="244">
        <v>30.35</v>
      </c>
    </row>
    <row r="5257" spans="1:4" x14ac:dyDescent="0.25">
      <c r="A5257" s="243">
        <v>96373</v>
      </c>
      <c r="B5257" s="242" t="s">
        <v>3386</v>
      </c>
      <c r="C5257" s="242" t="s">
        <v>187</v>
      </c>
      <c r="D5257" s="244">
        <v>10.61</v>
      </c>
    </row>
    <row r="5258" spans="1:4" x14ac:dyDescent="0.25">
      <c r="A5258" s="243">
        <v>96374</v>
      </c>
      <c r="B5258" s="242" t="s">
        <v>3387</v>
      </c>
      <c r="C5258" s="242" t="s">
        <v>187</v>
      </c>
      <c r="D5258" s="244">
        <v>13.69</v>
      </c>
    </row>
    <row r="5259" spans="1:4" x14ac:dyDescent="0.25">
      <c r="A5259" s="243">
        <v>102235</v>
      </c>
      <c r="B5259" s="242" t="s">
        <v>12336</v>
      </c>
      <c r="C5259" s="242" t="s">
        <v>337</v>
      </c>
      <c r="D5259" s="244">
        <v>381.3</v>
      </c>
    </row>
    <row r="5260" spans="1:4" x14ac:dyDescent="0.25">
      <c r="A5260" s="243">
        <v>102253</v>
      </c>
      <c r="B5260" s="242" t="s">
        <v>12337</v>
      </c>
      <c r="C5260" s="242" t="s">
        <v>337</v>
      </c>
      <c r="D5260" s="244">
        <v>566.9</v>
      </c>
    </row>
    <row r="5261" spans="1:4" x14ac:dyDescent="0.25">
      <c r="A5261" s="243">
        <v>102254</v>
      </c>
      <c r="B5261" s="242" t="s">
        <v>12338</v>
      </c>
      <c r="C5261" s="242" t="s">
        <v>337</v>
      </c>
      <c r="D5261" s="244">
        <v>651.23</v>
      </c>
    </row>
    <row r="5262" spans="1:4" x14ac:dyDescent="0.25">
      <c r="A5262" s="243">
        <v>102255</v>
      </c>
      <c r="B5262" s="242" t="s">
        <v>12339</v>
      </c>
      <c r="C5262" s="242" t="s">
        <v>337</v>
      </c>
      <c r="D5262" s="244">
        <v>575.70000000000005</v>
      </c>
    </row>
    <row r="5263" spans="1:4" x14ac:dyDescent="0.25">
      <c r="A5263" s="243">
        <v>102256</v>
      </c>
      <c r="B5263" s="242" t="s">
        <v>12340</v>
      </c>
      <c r="C5263" s="242" t="s">
        <v>337</v>
      </c>
      <c r="D5263" s="244">
        <v>748.65</v>
      </c>
    </row>
    <row r="5264" spans="1:4" x14ac:dyDescent="0.25">
      <c r="A5264" s="243">
        <v>102257</v>
      </c>
      <c r="B5264" s="242" t="s">
        <v>12341</v>
      </c>
      <c r="C5264" s="242" t="s">
        <v>337</v>
      </c>
      <c r="D5264" s="244">
        <v>244.33</v>
      </c>
    </row>
    <row r="5265" spans="1:4" x14ac:dyDescent="0.25">
      <c r="A5265" s="243">
        <v>102258</v>
      </c>
      <c r="B5265" s="242" t="s">
        <v>12342</v>
      </c>
      <c r="C5265" s="242" t="s">
        <v>337</v>
      </c>
      <c r="D5265" s="244">
        <v>263.94</v>
      </c>
    </row>
    <row r="5266" spans="1:4" x14ac:dyDescent="0.25">
      <c r="A5266" s="243">
        <v>101154</v>
      </c>
      <c r="B5266" s="242" t="s">
        <v>12343</v>
      </c>
      <c r="C5266" s="242" t="s">
        <v>337</v>
      </c>
      <c r="D5266" s="244">
        <v>91.03</v>
      </c>
    </row>
    <row r="5267" spans="1:4" x14ac:dyDescent="0.25">
      <c r="A5267" s="243">
        <v>101155</v>
      </c>
      <c r="B5267" s="242" t="s">
        <v>12344</v>
      </c>
      <c r="C5267" s="242" t="s">
        <v>337</v>
      </c>
      <c r="D5267" s="244">
        <v>128.36000000000001</v>
      </c>
    </row>
    <row r="5268" spans="1:4" x14ac:dyDescent="0.25">
      <c r="A5268" s="243">
        <v>101156</v>
      </c>
      <c r="B5268" s="242" t="s">
        <v>12345</v>
      </c>
      <c r="C5268" s="242" t="s">
        <v>337</v>
      </c>
      <c r="D5268" s="244">
        <v>189.17</v>
      </c>
    </row>
    <row r="5269" spans="1:4" x14ac:dyDescent="0.25">
      <c r="A5269" s="243">
        <v>101810</v>
      </c>
      <c r="B5269" s="242" t="s">
        <v>12346</v>
      </c>
      <c r="C5269" s="242" t="s">
        <v>1256</v>
      </c>
      <c r="D5269" s="245">
        <v>1169.5899999999999</v>
      </c>
    </row>
    <row r="5270" spans="1:4" x14ac:dyDescent="0.25">
      <c r="A5270" s="243">
        <v>101811</v>
      </c>
      <c r="B5270" s="242" t="s">
        <v>12347</v>
      </c>
      <c r="C5270" s="242" t="s">
        <v>1256</v>
      </c>
      <c r="D5270" s="245">
        <v>1041.1500000000001</v>
      </c>
    </row>
    <row r="5271" spans="1:4" x14ac:dyDescent="0.25">
      <c r="A5271" s="243">
        <v>101812</v>
      </c>
      <c r="B5271" s="242" t="s">
        <v>13939</v>
      </c>
      <c r="C5271" s="242" t="s">
        <v>1256</v>
      </c>
      <c r="D5271" s="245">
        <v>1239.1099999999999</v>
      </c>
    </row>
    <row r="5272" spans="1:4" x14ac:dyDescent="0.25">
      <c r="A5272" s="243">
        <v>101813</v>
      </c>
      <c r="B5272" s="242" t="s">
        <v>13940</v>
      </c>
      <c r="C5272" s="242" t="s">
        <v>1256</v>
      </c>
      <c r="D5272" s="245">
        <v>1110.67</v>
      </c>
    </row>
    <row r="5273" spans="1:4" x14ac:dyDescent="0.25">
      <c r="A5273" s="243">
        <v>101814</v>
      </c>
      <c r="B5273" s="242" t="s">
        <v>13941</v>
      </c>
      <c r="C5273" s="242" t="s">
        <v>337</v>
      </c>
      <c r="D5273" s="244">
        <v>31.84</v>
      </c>
    </row>
    <row r="5274" spans="1:4" x14ac:dyDescent="0.25">
      <c r="A5274" s="243">
        <v>101815</v>
      </c>
      <c r="B5274" s="242" t="s">
        <v>13942</v>
      </c>
      <c r="C5274" s="242" t="s">
        <v>337</v>
      </c>
      <c r="D5274" s="244">
        <v>58.64</v>
      </c>
    </row>
    <row r="5275" spans="1:4" x14ac:dyDescent="0.25">
      <c r="A5275" s="243">
        <v>101816</v>
      </c>
      <c r="B5275" s="242" t="s">
        <v>13943</v>
      </c>
      <c r="C5275" s="242" t="s">
        <v>337</v>
      </c>
      <c r="D5275" s="244">
        <v>50.54</v>
      </c>
    </row>
    <row r="5276" spans="1:4" x14ac:dyDescent="0.25">
      <c r="A5276" s="243">
        <v>101817</v>
      </c>
      <c r="B5276" s="242" t="s">
        <v>13944</v>
      </c>
      <c r="C5276" s="242" t="s">
        <v>337</v>
      </c>
      <c r="D5276" s="244">
        <v>34.36</v>
      </c>
    </row>
    <row r="5277" spans="1:4" x14ac:dyDescent="0.25">
      <c r="A5277" s="243">
        <v>101818</v>
      </c>
      <c r="B5277" s="242" t="s">
        <v>13945</v>
      </c>
      <c r="C5277" s="242" t="s">
        <v>337</v>
      </c>
      <c r="D5277" s="244">
        <v>47.75</v>
      </c>
    </row>
    <row r="5278" spans="1:4" x14ac:dyDescent="0.25">
      <c r="A5278" s="243">
        <v>101819</v>
      </c>
      <c r="B5278" s="242" t="s">
        <v>13946</v>
      </c>
      <c r="C5278" s="242" t="s">
        <v>337</v>
      </c>
      <c r="D5278" s="244">
        <v>44.57</v>
      </c>
    </row>
    <row r="5279" spans="1:4" x14ac:dyDescent="0.25">
      <c r="A5279" s="243">
        <v>101820</v>
      </c>
      <c r="B5279" s="242" t="s">
        <v>13947</v>
      </c>
      <c r="C5279" s="242" t="s">
        <v>337</v>
      </c>
      <c r="D5279" s="244">
        <v>27.78</v>
      </c>
    </row>
    <row r="5280" spans="1:4" x14ac:dyDescent="0.25">
      <c r="A5280" s="243">
        <v>101821</v>
      </c>
      <c r="B5280" s="242" t="s">
        <v>13948</v>
      </c>
      <c r="C5280" s="242" t="s">
        <v>1256</v>
      </c>
      <c r="D5280" s="244">
        <v>36.82</v>
      </c>
    </row>
    <row r="5281" spans="1:4" x14ac:dyDescent="0.25">
      <c r="A5281" s="243">
        <v>101822</v>
      </c>
      <c r="B5281" s="242" t="s">
        <v>13949</v>
      </c>
      <c r="C5281" s="242" t="s">
        <v>1256</v>
      </c>
      <c r="D5281" s="244">
        <v>75.12</v>
      </c>
    </row>
    <row r="5282" spans="1:4" x14ac:dyDescent="0.25">
      <c r="A5282" s="243">
        <v>101823</v>
      </c>
      <c r="B5282" s="242" t="s">
        <v>13950</v>
      </c>
      <c r="C5282" s="242" t="s">
        <v>1256</v>
      </c>
      <c r="D5282" s="244">
        <v>105.95</v>
      </c>
    </row>
    <row r="5283" spans="1:4" x14ac:dyDescent="0.25">
      <c r="A5283" s="243">
        <v>101824</v>
      </c>
      <c r="B5283" s="242" t="s">
        <v>13951</v>
      </c>
      <c r="C5283" s="242" t="s">
        <v>1256</v>
      </c>
      <c r="D5283" s="244">
        <v>134.65</v>
      </c>
    </row>
    <row r="5284" spans="1:4" x14ac:dyDescent="0.25">
      <c r="A5284" s="243">
        <v>101825</v>
      </c>
      <c r="B5284" s="242" t="s">
        <v>13952</v>
      </c>
      <c r="C5284" s="242" t="s">
        <v>1256</v>
      </c>
      <c r="D5284" s="244">
        <v>162.58000000000001</v>
      </c>
    </row>
    <row r="5285" spans="1:4" x14ac:dyDescent="0.25">
      <c r="A5285" s="243">
        <v>101826</v>
      </c>
      <c r="B5285" s="242" t="s">
        <v>13953</v>
      </c>
      <c r="C5285" s="242" t="s">
        <v>1256</v>
      </c>
      <c r="D5285" s="244">
        <v>190.14</v>
      </c>
    </row>
    <row r="5286" spans="1:4" x14ac:dyDescent="0.25">
      <c r="A5286" s="243">
        <v>101827</v>
      </c>
      <c r="B5286" s="242" t="s">
        <v>13954</v>
      </c>
      <c r="C5286" s="242" t="s">
        <v>1256</v>
      </c>
      <c r="D5286" s="244">
        <v>140.66</v>
      </c>
    </row>
    <row r="5287" spans="1:4" x14ac:dyDescent="0.25">
      <c r="A5287" s="243">
        <v>101828</v>
      </c>
      <c r="B5287" s="242" t="s">
        <v>13955</v>
      </c>
      <c r="C5287" s="242" t="s">
        <v>1256</v>
      </c>
      <c r="D5287" s="244">
        <v>129.74</v>
      </c>
    </row>
    <row r="5288" spans="1:4" x14ac:dyDescent="0.25">
      <c r="A5288" s="243">
        <v>101829</v>
      </c>
      <c r="B5288" s="242" t="s">
        <v>13956</v>
      </c>
      <c r="C5288" s="242" t="s">
        <v>1256</v>
      </c>
      <c r="D5288" s="244">
        <v>197.57</v>
      </c>
    </row>
    <row r="5289" spans="1:4" x14ac:dyDescent="0.25">
      <c r="A5289" s="243">
        <v>101830</v>
      </c>
      <c r="B5289" s="242" t="s">
        <v>13957</v>
      </c>
      <c r="C5289" s="242" t="s">
        <v>1256</v>
      </c>
      <c r="D5289" s="244">
        <v>224.19</v>
      </c>
    </row>
    <row r="5290" spans="1:4" x14ac:dyDescent="0.25">
      <c r="A5290" s="243">
        <v>101831</v>
      </c>
      <c r="B5290" s="242" t="s">
        <v>13958</v>
      </c>
      <c r="C5290" s="242" t="s">
        <v>1256</v>
      </c>
      <c r="D5290" s="244">
        <v>250.44</v>
      </c>
    </row>
    <row r="5291" spans="1:4" x14ac:dyDescent="0.25">
      <c r="A5291" s="243">
        <v>101832</v>
      </c>
      <c r="B5291" s="242" t="s">
        <v>13959</v>
      </c>
      <c r="C5291" s="242" t="s">
        <v>1256</v>
      </c>
      <c r="D5291" s="244">
        <v>187.08</v>
      </c>
    </row>
    <row r="5292" spans="1:4" x14ac:dyDescent="0.25">
      <c r="A5292" s="243">
        <v>101833</v>
      </c>
      <c r="B5292" s="242" t="s">
        <v>13960</v>
      </c>
      <c r="C5292" s="242" t="s">
        <v>1256</v>
      </c>
      <c r="D5292" s="244">
        <v>213.92</v>
      </c>
    </row>
    <row r="5293" spans="1:4" x14ac:dyDescent="0.25">
      <c r="A5293" s="243">
        <v>101834</v>
      </c>
      <c r="B5293" s="242" t="s">
        <v>13961</v>
      </c>
      <c r="C5293" s="242" t="s">
        <v>1256</v>
      </c>
      <c r="D5293" s="244">
        <v>240.39</v>
      </c>
    </row>
    <row r="5294" spans="1:4" x14ac:dyDescent="0.25">
      <c r="A5294" s="243">
        <v>101835</v>
      </c>
      <c r="B5294" s="242" t="s">
        <v>13962</v>
      </c>
      <c r="C5294" s="242" t="s">
        <v>1256</v>
      </c>
      <c r="D5294" s="244">
        <v>200.43</v>
      </c>
    </row>
    <row r="5295" spans="1:4" x14ac:dyDescent="0.25">
      <c r="A5295" s="243">
        <v>101836</v>
      </c>
      <c r="B5295" s="242" t="s">
        <v>13963</v>
      </c>
      <c r="C5295" s="242" t="s">
        <v>1256</v>
      </c>
      <c r="D5295" s="244">
        <v>16.010000000000002</v>
      </c>
    </row>
    <row r="5296" spans="1:4" x14ac:dyDescent="0.25">
      <c r="A5296" s="243">
        <v>101837</v>
      </c>
      <c r="B5296" s="242" t="s">
        <v>13964</v>
      </c>
      <c r="C5296" s="242" t="s">
        <v>1256</v>
      </c>
      <c r="D5296" s="244">
        <v>46.84</v>
      </c>
    </row>
    <row r="5297" spans="1:4" x14ac:dyDescent="0.25">
      <c r="A5297" s="243">
        <v>101838</v>
      </c>
      <c r="B5297" s="242" t="s">
        <v>13965</v>
      </c>
      <c r="C5297" s="242" t="s">
        <v>1256</v>
      </c>
      <c r="D5297" s="244">
        <v>75.540000000000006</v>
      </c>
    </row>
    <row r="5298" spans="1:4" x14ac:dyDescent="0.25">
      <c r="A5298" s="243">
        <v>101839</v>
      </c>
      <c r="B5298" s="242" t="s">
        <v>13966</v>
      </c>
      <c r="C5298" s="242" t="s">
        <v>1256</v>
      </c>
      <c r="D5298" s="244">
        <v>103.47</v>
      </c>
    </row>
    <row r="5299" spans="1:4" x14ac:dyDescent="0.25">
      <c r="A5299" s="243">
        <v>101840</v>
      </c>
      <c r="B5299" s="242" t="s">
        <v>13967</v>
      </c>
      <c r="C5299" s="242" t="s">
        <v>1256</v>
      </c>
      <c r="D5299" s="244">
        <v>158.56</v>
      </c>
    </row>
    <row r="5300" spans="1:4" x14ac:dyDescent="0.25">
      <c r="A5300" s="243">
        <v>101841</v>
      </c>
      <c r="B5300" s="242" t="s">
        <v>13968</v>
      </c>
      <c r="C5300" s="242" t="s">
        <v>1256</v>
      </c>
      <c r="D5300" s="244">
        <v>81.55</v>
      </c>
    </row>
    <row r="5301" spans="1:4" x14ac:dyDescent="0.25">
      <c r="A5301" s="243">
        <v>101842</v>
      </c>
      <c r="B5301" s="242" t="s">
        <v>13969</v>
      </c>
      <c r="C5301" s="242" t="s">
        <v>1256</v>
      </c>
      <c r="D5301" s="244">
        <v>70.63</v>
      </c>
    </row>
    <row r="5302" spans="1:4" x14ac:dyDescent="0.25">
      <c r="A5302" s="243">
        <v>101843</v>
      </c>
      <c r="B5302" s="242" t="s">
        <v>13970</v>
      </c>
      <c r="C5302" s="242" t="s">
        <v>1256</v>
      </c>
      <c r="D5302" s="244">
        <v>138.46</v>
      </c>
    </row>
    <row r="5303" spans="1:4" x14ac:dyDescent="0.25">
      <c r="A5303" s="243">
        <v>101844</v>
      </c>
      <c r="B5303" s="242" t="s">
        <v>13971</v>
      </c>
      <c r="C5303" s="242" t="s">
        <v>1256</v>
      </c>
      <c r="D5303" s="244">
        <v>165.08</v>
      </c>
    </row>
    <row r="5304" spans="1:4" x14ac:dyDescent="0.25">
      <c r="A5304" s="243">
        <v>101845</v>
      </c>
      <c r="B5304" s="242" t="s">
        <v>13972</v>
      </c>
      <c r="C5304" s="242" t="s">
        <v>1256</v>
      </c>
      <c r="D5304" s="244">
        <v>191.33</v>
      </c>
    </row>
    <row r="5305" spans="1:4" x14ac:dyDescent="0.25">
      <c r="A5305" s="243">
        <v>101846</v>
      </c>
      <c r="B5305" s="242" t="s">
        <v>13973</v>
      </c>
      <c r="C5305" s="242" t="s">
        <v>1256</v>
      </c>
      <c r="D5305" s="244">
        <v>127.97</v>
      </c>
    </row>
    <row r="5306" spans="1:4" x14ac:dyDescent="0.25">
      <c r="A5306" s="243">
        <v>101847</v>
      </c>
      <c r="B5306" s="242" t="s">
        <v>13974</v>
      </c>
      <c r="C5306" s="242" t="s">
        <v>1256</v>
      </c>
      <c r="D5306" s="244">
        <v>154.81</v>
      </c>
    </row>
    <row r="5307" spans="1:4" x14ac:dyDescent="0.25">
      <c r="A5307" s="243">
        <v>101848</v>
      </c>
      <c r="B5307" s="242" t="s">
        <v>13975</v>
      </c>
      <c r="C5307" s="242" t="s">
        <v>1256</v>
      </c>
      <c r="D5307" s="244">
        <v>181.28</v>
      </c>
    </row>
    <row r="5308" spans="1:4" x14ac:dyDescent="0.25">
      <c r="A5308" s="243">
        <v>101849</v>
      </c>
      <c r="B5308" s="242" t="s">
        <v>13976</v>
      </c>
      <c r="C5308" s="242" t="s">
        <v>1256</v>
      </c>
      <c r="D5308" s="244">
        <v>141.32</v>
      </c>
    </row>
    <row r="5309" spans="1:4" x14ac:dyDescent="0.25">
      <c r="A5309" s="243">
        <v>101850</v>
      </c>
      <c r="B5309" s="242" t="s">
        <v>13977</v>
      </c>
      <c r="C5309" s="242" t="s">
        <v>337</v>
      </c>
      <c r="D5309" s="244">
        <v>39.56</v>
      </c>
    </row>
    <row r="5310" spans="1:4" x14ac:dyDescent="0.25">
      <c r="A5310" s="243">
        <v>101851</v>
      </c>
      <c r="B5310" s="242" t="s">
        <v>13978</v>
      </c>
      <c r="C5310" s="242" t="s">
        <v>337</v>
      </c>
      <c r="D5310" s="244">
        <v>96.84</v>
      </c>
    </row>
    <row r="5311" spans="1:4" x14ac:dyDescent="0.25">
      <c r="A5311" s="243">
        <v>101852</v>
      </c>
      <c r="B5311" s="242" t="s">
        <v>13979</v>
      </c>
      <c r="C5311" s="242" t="s">
        <v>337</v>
      </c>
      <c r="D5311" s="244">
        <v>49.94</v>
      </c>
    </row>
    <row r="5312" spans="1:4" x14ac:dyDescent="0.25">
      <c r="A5312" s="243">
        <v>101853</v>
      </c>
      <c r="B5312" s="242" t="s">
        <v>13980</v>
      </c>
      <c r="C5312" s="242" t="s">
        <v>337</v>
      </c>
      <c r="D5312" s="244">
        <v>35.950000000000003</v>
      </c>
    </row>
    <row r="5313" spans="1:4" x14ac:dyDescent="0.25">
      <c r="A5313" s="243">
        <v>101854</v>
      </c>
      <c r="B5313" s="242" t="s">
        <v>13981</v>
      </c>
      <c r="C5313" s="242" t="s">
        <v>337</v>
      </c>
      <c r="D5313" s="244">
        <v>99.06</v>
      </c>
    </row>
    <row r="5314" spans="1:4" x14ac:dyDescent="0.25">
      <c r="A5314" s="243">
        <v>101855</v>
      </c>
      <c r="B5314" s="242" t="s">
        <v>13982</v>
      </c>
      <c r="C5314" s="242" t="s">
        <v>337</v>
      </c>
      <c r="D5314" s="244">
        <v>54.75</v>
      </c>
    </row>
    <row r="5315" spans="1:4" x14ac:dyDescent="0.25">
      <c r="A5315" s="243">
        <v>101856</v>
      </c>
      <c r="B5315" s="242" t="s">
        <v>13983</v>
      </c>
      <c r="C5315" s="242" t="s">
        <v>337</v>
      </c>
      <c r="D5315" s="244">
        <v>17.77</v>
      </c>
    </row>
    <row r="5316" spans="1:4" x14ac:dyDescent="0.25">
      <c r="A5316" s="243">
        <v>101857</v>
      </c>
      <c r="B5316" s="242" t="s">
        <v>13984</v>
      </c>
      <c r="C5316" s="242" t="s">
        <v>337</v>
      </c>
      <c r="D5316" s="244">
        <v>22.17</v>
      </c>
    </row>
    <row r="5317" spans="1:4" x14ac:dyDescent="0.25">
      <c r="A5317" s="243">
        <v>101858</v>
      </c>
      <c r="B5317" s="242" t="s">
        <v>13985</v>
      </c>
      <c r="C5317" s="242" t="s">
        <v>337</v>
      </c>
      <c r="D5317" s="244">
        <v>18.14</v>
      </c>
    </row>
    <row r="5318" spans="1:4" x14ac:dyDescent="0.25">
      <c r="A5318" s="243">
        <v>101859</v>
      </c>
      <c r="B5318" s="242" t="s">
        <v>13986</v>
      </c>
      <c r="C5318" s="242" t="s">
        <v>337</v>
      </c>
      <c r="D5318" s="244">
        <v>20.03</v>
      </c>
    </row>
    <row r="5319" spans="1:4" x14ac:dyDescent="0.25">
      <c r="A5319" s="243">
        <v>101860</v>
      </c>
      <c r="B5319" s="242" t="s">
        <v>13987</v>
      </c>
      <c r="C5319" s="242" t="s">
        <v>337</v>
      </c>
      <c r="D5319" s="244">
        <v>23.02</v>
      </c>
    </row>
    <row r="5320" spans="1:4" x14ac:dyDescent="0.25">
      <c r="A5320" s="243">
        <v>101861</v>
      </c>
      <c r="B5320" s="242" t="s">
        <v>13988</v>
      </c>
      <c r="C5320" s="242" t="s">
        <v>337</v>
      </c>
      <c r="D5320" s="244">
        <v>21.53</v>
      </c>
    </row>
    <row r="5321" spans="1:4" x14ac:dyDescent="0.25">
      <c r="A5321" s="243">
        <v>101862</v>
      </c>
      <c r="B5321" s="242" t="s">
        <v>13989</v>
      </c>
      <c r="C5321" s="242" t="s">
        <v>337</v>
      </c>
      <c r="D5321" s="244">
        <v>23.45</v>
      </c>
    </row>
    <row r="5322" spans="1:4" x14ac:dyDescent="0.25">
      <c r="A5322" s="243">
        <v>101863</v>
      </c>
      <c r="B5322" s="242" t="s">
        <v>13990</v>
      </c>
      <c r="C5322" s="242" t="s">
        <v>337</v>
      </c>
      <c r="D5322" s="244">
        <v>18.399999999999999</v>
      </c>
    </row>
    <row r="5323" spans="1:4" x14ac:dyDescent="0.25">
      <c r="A5323" s="243">
        <v>101864</v>
      </c>
      <c r="B5323" s="242" t="s">
        <v>13991</v>
      </c>
      <c r="C5323" s="242" t="s">
        <v>337</v>
      </c>
      <c r="D5323" s="244">
        <v>21.39</v>
      </c>
    </row>
    <row r="5324" spans="1:4" x14ac:dyDescent="0.25">
      <c r="A5324" s="243">
        <v>101865</v>
      </c>
      <c r="B5324" s="242" t="s">
        <v>13992</v>
      </c>
      <c r="C5324" s="242" t="s">
        <v>337</v>
      </c>
      <c r="D5324" s="244">
        <v>24.37</v>
      </c>
    </row>
    <row r="5325" spans="1:4" x14ac:dyDescent="0.25">
      <c r="A5325" s="243">
        <v>101866</v>
      </c>
      <c r="B5325" s="242" t="s">
        <v>13993</v>
      </c>
      <c r="C5325" s="242" t="s">
        <v>337</v>
      </c>
      <c r="D5325" s="244">
        <v>21.68</v>
      </c>
    </row>
    <row r="5326" spans="1:4" x14ac:dyDescent="0.25">
      <c r="A5326" s="243">
        <v>101867</v>
      </c>
      <c r="B5326" s="242" t="s">
        <v>13994</v>
      </c>
      <c r="C5326" s="242" t="s">
        <v>337</v>
      </c>
      <c r="D5326" s="244">
        <v>24.65</v>
      </c>
    </row>
    <row r="5327" spans="1:4" x14ac:dyDescent="0.25">
      <c r="A5327" s="243">
        <v>101868</v>
      </c>
      <c r="B5327" s="242" t="s">
        <v>13995</v>
      </c>
      <c r="C5327" s="242" t="s">
        <v>337</v>
      </c>
      <c r="D5327" s="244">
        <v>19.600000000000001</v>
      </c>
    </row>
    <row r="5328" spans="1:4" x14ac:dyDescent="0.25">
      <c r="A5328" s="243">
        <v>101869</v>
      </c>
      <c r="B5328" s="242" t="s">
        <v>13996</v>
      </c>
      <c r="C5328" s="242" t="s">
        <v>337</v>
      </c>
      <c r="D5328" s="244">
        <v>22.58</v>
      </c>
    </row>
    <row r="5329" spans="1:4" x14ac:dyDescent="0.25">
      <c r="A5329" s="243">
        <v>101870</v>
      </c>
      <c r="B5329" s="242" t="s">
        <v>13997</v>
      </c>
      <c r="C5329" s="242" t="s">
        <v>337</v>
      </c>
      <c r="D5329" s="244">
        <v>25.56</v>
      </c>
    </row>
    <row r="5330" spans="1:4" x14ac:dyDescent="0.25">
      <c r="A5330" s="243">
        <v>102096</v>
      </c>
      <c r="B5330" s="242" t="s">
        <v>12348</v>
      </c>
      <c r="C5330" s="242" t="s">
        <v>1256</v>
      </c>
      <c r="D5330" s="245">
        <v>1241.48</v>
      </c>
    </row>
    <row r="5331" spans="1:4" x14ac:dyDescent="0.25">
      <c r="A5331" s="243">
        <v>102098</v>
      </c>
      <c r="B5331" s="242" t="s">
        <v>13998</v>
      </c>
      <c r="C5331" s="242" t="s">
        <v>1256</v>
      </c>
      <c r="D5331" s="245">
        <v>1311</v>
      </c>
    </row>
    <row r="5332" spans="1:4" x14ac:dyDescent="0.25">
      <c r="A5332" s="243">
        <v>102101</v>
      </c>
      <c r="B5332" s="242" t="s">
        <v>12349</v>
      </c>
      <c r="C5332" s="242" t="s">
        <v>337</v>
      </c>
      <c r="D5332" s="244">
        <v>2.64</v>
      </c>
    </row>
    <row r="5333" spans="1:4" x14ac:dyDescent="0.25">
      <c r="A5333" s="243">
        <v>100576</v>
      </c>
      <c r="B5333" s="242" t="s">
        <v>12350</v>
      </c>
      <c r="C5333" s="242" t="s">
        <v>337</v>
      </c>
      <c r="D5333" s="244">
        <v>1.44</v>
      </c>
    </row>
    <row r="5334" spans="1:4" x14ac:dyDescent="0.25">
      <c r="A5334" s="243">
        <v>100577</v>
      </c>
      <c r="B5334" s="242" t="s">
        <v>12351</v>
      </c>
      <c r="C5334" s="242" t="s">
        <v>337</v>
      </c>
      <c r="D5334" s="244">
        <v>0.7</v>
      </c>
    </row>
    <row r="5335" spans="1:4" x14ac:dyDescent="0.25">
      <c r="A5335" s="243">
        <v>96388</v>
      </c>
      <c r="B5335" s="242" t="s">
        <v>12352</v>
      </c>
      <c r="C5335" s="242" t="s">
        <v>1256</v>
      </c>
      <c r="D5335" s="244">
        <v>7.02</v>
      </c>
    </row>
    <row r="5336" spans="1:4" x14ac:dyDescent="0.25">
      <c r="A5336" s="243">
        <v>96389</v>
      </c>
      <c r="B5336" s="242" t="s">
        <v>12353</v>
      </c>
      <c r="C5336" s="242" t="s">
        <v>1256</v>
      </c>
      <c r="D5336" s="244">
        <v>41.41</v>
      </c>
    </row>
    <row r="5337" spans="1:4" x14ac:dyDescent="0.25">
      <c r="A5337" s="243">
        <v>96390</v>
      </c>
      <c r="B5337" s="242" t="s">
        <v>12354</v>
      </c>
      <c r="C5337" s="242" t="s">
        <v>1256</v>
      </c>
      <c r="D5337" s="244">
        <v>68.790000000000006</v>
      </c>
    </row>
    <row r="5338" spans="1:4" x14ac:dyDescent="0.25">
      <c r="A5338" s="243">
        <v>96391</v>
      </c>
      <c r="B5338" s="242" t="s">
        <v>12355</v>
      </c>
      <c r="C5338" s="242" t="s">
        <v>1256</v>
      </c>
      <c r="D5338" s="244">
        <v>97.22</v>
      </c>
    </row>
    <row r="5339" spans="1:4" x14ac:dyDescent="0.25">
      <c r="A5339" s="243">
        <v>96392</v>
      </c>
      <c r="B5339" s="242" t="s">
        <v>12356</v>
      </c>
      <c r="C5339" s="242" t="s">
        <v>1256</v>
      </c>
      <c r="D5339" s="244">
        <v>124.78</v>
      </c>
    </row>
    <row r="5340" spans="1:4" x14ac:dyDescent="0.25">
      <c r="A5340" s="243">
        <v>96396</v>
      </c>
      <c r="B5340" s="242" t="s">
        <v>12357</v>
      </c>
      <c r="C5340" s="242" t="s">
        <v>1256</v>
      </c>
      <c r="D5340" s="244">
        <v>133.07</v>
      </c>
    </row>
    <row r="5341" spans="1:4" x14ac:dyDescent="0.25">
      <c r="A5341" s="243">
        <v>96397</v>
      </c>
      <c r="B5341" s="242" t="s">
        <v>12358</v>
      </c>
      <c r="C5341" s="242" t="s">
        <v>1256</v>
      </c>
      <c r="D5341" s="244">
        <v>187.79</v>
      </c>
    </row>
    <row r="5342" spans="1:4" x14ac:dyDescent="0.25">
      <c r="A5342" s="243">
        <v>96398</v>
      </c>
      <c r="B5342" s="242" t="s">
        <v>12359</v>
      </c>
      <c r="C5342" s="242" t="s">
        <v>1256</v>
      </c>
      <c r="D5342" s="244">
        <v>260.95</v>
      </c>
    </row>
    <row r="5343" spans="1:4" x14ac:dyDescent="0.25">
      <c r="A5343" s="243">
        <v>96399</v>
      </c>
      <c r="B5343" s="242" t="s">
        <v>12360</v>
      </c>
      <c r="C5343" s="242" t="s">
        <v>1256</v>
      </c>
      <c r="D5343" s="244">
        <v>91.03</v>
      </c>
    </row>
    <row r="5344" spans="1:4" x14ac:dyDescent="0.25">
      <c r="A5344" s="243">
        <v>96400</v>
      </c>
      <c r="B5344" s="242" t="s">
        <v>12361</v>
      </c>
      <c r="C5344" s="242" t="s">
        <v>1256</v>
      </c>
      <c r="D5344" s="244">
        <v>117.87</v>
      </c>
    </row>
    <row r="5345" spans="1:4" x14ac:dyDescent="0.25">
      <c r="A5345" s="243">
        <v>96402</v>
      </c>
      <c r="B5345" s="242" t="s">
        <v>12362</v>
      </c>
      <c r="C5345" s="242" t="s">
        <v>337</v>
      </c>
      <c r="D5345" s="244">
        <v>1.93</v>
      </c>
    </row>
    <row r="5346" spans="1:4" x14ac:dyDescent="0.25">
      <c r="A5346" s="243">
        <v>100564</v>
      </c>
      <c r="B5346" s="242" t="s">
        <v>12363</v>
      </c>
      <c r="C5346" s="242" t="s">
        <v>1256</v>
      </c>
      <c r="D5346" s="244">
        <v>79.41</v>
      </c>
    </row>
    <row r="5347" spans="1:4" x14ac:dyDescent="0.25">
      <c r="A5347" s="243">
        <v>100565</v>
      </c>
      <c r="B5347" s="242" t="s">
        <v>12364</v>
      </c>
      <c r="C5347" s="242" t="s">
        <v>1256</v>
      </c>
      <c r="D5347" s="244">
        <v>68.53</v>
      </c>
    </row>
    <row r="5348" spans="1:4" x14ac:dyDescent="0.25">
      <c r="A5348" s="243">
        <v>100566</v>
      </c>
      <c r="B5348" s="242" t="s">
        <v>12365</v>
      </c>
      <c r="C5348" s="242" t="s">
        <v>1256</v>
      </c>
      <c r="D5348" s="244">
        <v>136.32</v>
      </c>
    </row>
    <row r="5349" spans="1:4" x14ac:dyDescent="0.25">
      <c r="A5349" s="243">
        <v>100567</v>
      </c>
      <c r="B5349" s="242" t="s">
        <v>12366</v>
      </c>
      <c r="C5349" s="242" t="s">
        <v>1256</v>
      </c>
      <c r="D5349" s="244">
        <v>162.97999999999999</v>
      </c>
    </row>
    <row r="5350" spans="1:4" x14ac:dyDescent="0.25">
      <c r="A5350" s="243">
        <v>100568</v>
      </c>
      <c r="B5350" s="242" t="s">
        <v>12367</v>
      </c>
      <c r="C5350" s="242" t="s">
        <v>1256</v>
      </c>
      <c r="D5350" s="244">
        <v>189.19</v>
      </c>
    </row>
    <row r="5351" spans="1:4" x14ac:dyDescent="0.25">
      <c r="A5351" s="243">
        <v>100569</v>
      </c>
      <c r="B5351" s="242" t="s">
        <v>12368</v>
      </c>
      <c r="C5351" s="242" t="s">
        <v>1256</v>
      </c>
      <c r="D5351" s="244">
        <v>125.84</v>
      </c>
    </row>
    <row r="5352" spans="1:4" x14ac:dyDescent="0.25">
      <c r="A5352" s="243">
        <v>100570</v>
      </c>
      <c r="B5352" s="242" t="s">
        <v>12369</v>
      </c>
      <c r="C5352" s="242" t="s">
        <v>1256</v>
      </c>
      <c r="D5352" s="244">
        <v>154.19999999999999</v>
      </c>
    </row>
    <row r="5353" spans="1:4" x14ac:dyDescent="0.25">
      <c r="A5353" s="243">
        <v>100571</v>
      </c>
      <c r="B5353" s="242" t="s">
        <v>12370</v>
      </c>
      <c r="C5353" s="242" t="s">
        <v>1256</v>
      </c>
      <c r="D5353" s="244">
        <v>179.18</v>
      </c>
    </row>
    <row r="5354" spans="1:4" x14ac:dyDescent="0.25">
      <c r="A5354" s="243">
        <v>100572</v>
      </c>
      <c r="B5354" s="242" t="s">
        <v>12371</v>
      </c>
      <c r="C5354" s="242" t="s">
        <v>1256</v>
      </c>
      <c r="D5354" s="244">
        <v>82.53</v>
      </c>
    </row>
    <row r="5355" spans="1:4" x14ac:dyDescent="0.25">
      <c r="A5355" s="243">
        <v>100573</v>
      </c>
      <c r="B5355" s="242" t="s">
        <v>12372</v>
      </c>
      <c r="C5355" s="242" t="s">
        <v>1256</v>
      </c>
      <c r="D5355" s="244">
        <v>71.650000000000006</v>
      </c>
    </row>
    <row r="5356" spans="1:4" x14ac:dyDescent="0.25">
      <c r="A5356" s="243">
        <v>100574</v>
      </c>
      <c r="B5356" s="242" t="s">
        <v>12373</v>
      </c>
      <c r="C5356" s="242" t="s">
        <v>1256</v>
      </c>
      <c r="D5356" s="244">
        <v>0.93</v>
      </c>
    </row>
    <row r="5357" spans="1:4" x14ac:dyDescent="0.25">
      <c r="A5357" s="243">
        <v>100575</v>
      </c>
      <c r="B5357" s="242" t="s">
        <v>12374</v>
      </c>
      <c r="C5357" s="242" t="s">
        <v>337</v>
      </c>
      <c r="D5357" s="244">
        <v>7.0000000000000007E-2</v>
      </c>
    </row>
    <row r="5358" spans="1:4" x14ac:dyDescent="0.25">
      <c r="A5358" s="243">
        <v>101767</v>
      </c>
      <c r="B5358" s="242" t="s">
        <v>12375</v>
      </c>
      <c r="C5358" s="242" t="s">
        <v>1256</v>
      </c>
      <c r="D5358" s="244">
        <v>16.98</v>
      </c>
    </row>
    <row r="5359" spans="1:4" x14ac:dyDescent="0.25">
      <c r="A5359" s="243">
        <v>101768</v>
      </c>
      <c r="B5359" s="242" t="s">
        <v>12376</v>
      </c>
      <c r="C5359" s="242" t="s">
        <v>1256</v>
      </c>
      <c r="D5359" s="244">
        <v>27.78</v>
      </c>
    </row>
    <row r="5360" spans="1:4" x14ac:dyDescent="0.25">
      <c r="A5360" s="243">
        <v>92391</v>
      </c>
      <c r="B5360" s="242" t="s">
        <v>3388</v>
      </c>
      <c r="C5360" s="242" t="s">
        <v>337</v>
      </c>
      <c r="D5360" s="244">
        <v>54.16</v>
      </c>
    </row>
    <row r="5361" spans="1:4" x14ac:dyDescent="0.25">
      <c r="A5361" s="243">
        <v>92392</v>
      </c>
      <c r="B5361" s="242" t="s">
        <v>3389</v>
      </c>
      <c r="C5361" s="242" t="s">
        <v>337</v>
      </c>
      <c r="D5361" s="244">
        <v>112.73</v>
      </c>
    </row>
    <row r="5362" spans="1:4" x14ac:dyDescent="0.25">
      <c r="A5362" s="243">
        <v>92393</v>
      </c>
      <c r="B5362" s="242" t="s">
        <v>3390</v>
      </c>
      <c r="C5362" s="242" t="s">
        <v>337</v>
      </c>
      <c r="D5362" s="244">
        <v>53.8</v>
      </c>
    </row>
    <row r="5363" spans="1:4" x14ac:dyDescent="0.25">
      <c r="A5363" s="243">
        <v>92394</v>
      </c>
      <c r="B5363" s="242" t="s">
        <v>3391</v>
      </c>
      <c r="C5363" s="242" t="s">
        <v>337</v>
      </c>
      <c r="D5363" s="244">
        <v>67.34</v>
      </c>
    </row>
    <row r="5364" spans="1:4" x14ac:dyDescent="0.25">
      <c r="A5364" s="243">
        <v>92395</v>
      </c>
      <c r="B5364" s="242" t="s">
        <v>3392</v>
      </c>
      <c r="C5364" s="242" t="s">
        <v>337</v>
      </c>
      <c r="D5364" s="244">
        <v>81.66</v>
      </c>
    </row>
    <row r="5365" spans="1:4" x14ac:dyDescent="0.25">
      <c r="A5365" s="243">
        <v>92396</v>
      </c>
      <c r="B5365" s="242" t="s">
        <v>3393</v>
      </c>
      <c r="C5365" s="242" t="s">
        <v>337</v>
      </c>
      <c r="D5365" s="244">
        <v>64.28</v>
      </c>
    </row>
    <row r="5366" spans="1:4" x14ac:dyDescent="0.25">
      <c r="A5366" s="243">
        <v>92397</v>
      </c>
      <c r="B5366" s="242" t="s">
        <v>3394</v>
      </c>
      <c r="C5366" s="242" t="s">
        <v>337</v>
      </c>
      <c r="D5366" s="244">
        <v>53.73</v>
      </c>
    </row>
    <row r="5367" spans="1:4" x14ac:dyDescent="0.25">
      <c r="A5367" s="243">
        <v>92398</v>
      </c>
      <c r="B5367" s="242" t="s">
        <v>3395</v>
      </c>
      <c r="C5367" s="242" t="s">
        <v>337</v>
      </c>
      <c r="D5367" s="244">
        <v>68.47</v>
      </c>
    </row>
    <row r="5368" spans="1:4" x14ac:dyDescent="0.25">
      <c r="A5368" s="243">
        <v>92399</v>
      </c>
      <c r="B5368" s="242" t="s">
        <v>3396</v>
      </c>
      <c r="C5368" s="242" t="s">
        <v>337</v>
      </c>
      <c r="D5368" s="244">
        <v>69.77</v>
      </c>
    </row>
    <row r="5369" spans="1:4" x14ac:dyDescent="0.25">
      <c r="A5369" s="243">
        <v>92400</v>
      </c>
      <c r="B5369" s="242" t="s">
        <v>3397</v>
      </c>
      <c r="C5369" s="242" t="s">
        <v>337</v>
      </c>
      <c r="D5369" s="244">
        <v>81.569999999999993</v>
      </c>
    </row>
    <row r="5370" spans="1:4" x14ac:dyDescent="0.25">
      <c r="A5370" s="243">
        <v>92401</v>
      </c>
      <c r="B5370" s="242" t="s">
        <v>3398</v>
      </c>
      <c r="C5370" s="242" t="s">
        <v>337</v>
      </c>
      <c r="D5370" s="244">
        <v>82.98</v>
      </c>
    </row>
    <row r="5371" spans="1:4" x14ac:dyDescent="0.25">
      <c r="A5371" s="243">
        <v>92402</v>
      </c>
      <c r="B5371" s="242" t="s">
        <v>3399</v>
      </c>
      <c r="C5371" s="242" t="s">
        <v>337</v>
      </c>
      <c r="D5371" s="244">
        <v>65.69</v>
      </c>
    </row>
    <row r="5372" spans="1:4" x14ac:dyDescent="0.25">
      <c r="A5372" s="243">
        <v>92403</v>
      </c>
      <c r="B5372" s="242" t="s">
        <v>3400</v>
      </c>
      <c r="C5372" s="242" t="s">
        <v>337</v>
      </c>
      <c r="D5372" s="244">
        <v>55.02</v>
      </c>
    </row>
    <row r="5373" spans="1:4" x14ac:dyDescent="0.25">
      <c r="A5373" s="243">
        <v>92404</v>
      </c>
      <c r="B5373" s="242" t="s">
        <v>3401</v>
      </c>
      <c r="C5373" s="242" t="s">
        <v>337</v>
      </c>
      <c r="D5373" s="244">
        <v>69.77</v>
      </c>
    </row>
    <row r="5374" spans="1:4" x14ac:dyDescent="0.25">
      <c r="A5374" s="243">
        <v>92405</v>
      </c>
      <c r="B5374" s="242" t="s">
        <v>3402</v>
      </c>
      <c r="C5374" s="242" t="s">
        <v>337</v>
      </c>
      <c r="D5374" s="244">
        <v>71.040000000000006</v>
      </c>
    </row>
    <row r="5375" spans="1:4" x14ac:dyDescent="0.25">
      <c r="A5375" s="243">
        <v>92406</v>
      </c>
      <c r="B5375" s="242" t="s">
        <v>3403</v>
      </c>
      <c r="C5375" s="242" t="s">
        <v>337</v>
      </c>
      <c r="D5375" s="244">
        <v>82.87</v>
      </c>
    </row>
    <row r="5376" spans="1:4" x14ac:dyDescent="0.25">
      <c r="A5376" s="243">
        <v>92407</v>
      </c>
      <c r="B5376" s="242" t="s">
        <v>3404</v>
      </c>
      <c r="C5376" s="242" t="s">
        <v>337</v>
      </c>
      <c r="D5376" s="244">
        <v>84.26</v>
      </c>
    </row>
    <row r="5377" spans="1:4" x14ac:dyDescent="0.25">
      <c r="A5377" s="243">
        <v>93679</v>
      </c>
      <c r="B5377" s="242" t="s">
        <v>3405</v>
      </c>
      <c r="C5377" s="242" t="s">
        <v>337</v>
      </c>
      <c r="D5377" s="244">
        <v>71.55</v>
      </c>
    </row>
    <row r="5378" spans="1:4" x14ac:dyDescent="0.25">
      <c r="A5378" s="243">
        <v>93680</v>
      </c>
      <c r="B5378" s="242" t="s">
        <v>3406</v>
      </c>
      <c r="C5378" s="242" t="s">
        <v>337</v>
      </c>
      <c r="D5378" s="244">
        <v>60.68</v>
      </c>
    </row>
    <row r="5379" spans="1:4" x14ac:dyDescent="0.25">
      <c r="A5379" s="243">
        <v>93681</v>
      </c>
      <c r="B5379" s="242" t="s">
        <v>3407</v>
      </c>
      <c r="C5379" s="242" t="s">
        <v>337</v>
      </c>
      <c r="D5379" s="244">
        <v>74.02</v>
      </c>
    </row>
    <row r="5380" spans="1:4" x14ac:dyDescent="0.25">
      <c r="A5380" s="243">
        <v>93682</v>
      </c>
      <c r="B5380" s="242" t="s">
        <v>3408</v>
      </c>
      <c r="C5380" s="242" t="s">
        <v>337</v>
      </c>
      <c r="D5380" s="244">
        <v>75.38</v>
      </c>
    </row>
    <row r="5381" spans="1:4" x14ac:dyDescent="0.25">
      <c r="A5381" s="243">
        <v>97104</v>
      </c>
      <c r="B5381" s="242" t="s">
        <v>12377</v>
      </c>
      <c r="C5381" s="242" t="s">
        <v>337</v>
      </c>
      <c r="D5381" s="244">
        <v>114.2</v>
      </c>
    </row>
    <row r="5382" spans="1:4" x14ac:dyDescent="0.25">
      <c r="A5382" s="243">
        <v>97105</v>
      </c>
      <c r="B5382" s="242" t="s">
        <v>12378</v>
      </c>
      <c r="C5382" s="242" t="s">
        <v>337</v>
      </c>
      <c r="D5382" s="244">
        <v>135.38999999999999</v>
      </c>
    </row>
    <row r="5383" spans="1:4" x14ac:dyDescent="0.25">
      <c r="A5383" s="243">
        <v>97106</v>
      </c>
      <c r="B5383" s="242" t="s">
        <v>12379</v>
      </c>
      <c r="C5383" s="242" t="s">
        <v>337</v>
      </c>
      <c r="D5383" s="244">
        <v>148.32</v>
      </c>
    </row>
    <row r="5384" spans="1:4" x14ac:dyDescent="0.25">
      <c r="A5384" s="243">
        <v>97107</v>
      </c>
      <c r="B5384" s="242" t="s">
        <v>12380</v>
      </c>
      <c r="C5384" s="242" t="s">
        <v>337</v>
      </c>
      <c r="D5384" s="244">
        <v>161.22999999999999</v>
      </c>
    </row>
    <row r="5385" spans="1:4" x14ac:dyDescent="0.25">
      <c r="A5385" s="243">
        <v>97108</v>
      </c>
      <c r="B5385" s="242" t="s">
        <v>12381</v>
      </c>
      <c r="C5385" s="242" t="s">
        <v>337</v>
      </c>
      <c r="D5385" s="244">
        <v>190.84</v>
      </c>
    </row>
    <row r="5386" spans="1:4" x14ac:dyDescent="0.25">
      <c r="A5386" s="243">
        <v>97109</v>
      </c>
      <c r="B5386" s="242" t="s">
        <v>12382</v>
      </c>
      <c r="C5386" s="242" t="s">
        <v>337</v>
      </c>
      <c r="D5386" s="244">
        <v>203.7</v>
      </c>
    </row>
    <row r="5387" spans="1:4" x14ac:dyDescent="0.25">
      <c r="A5387" s="243">
        <v>97110</v>
      </c>
      <c r="B5387" s="242" t="s">
        <v>12383</v>
      </c>
      <c r="C5387" s="242" t="s">
        <v>337</v>
      </c>
      <c r="D5387" s="244">
        <v>182.59</v>
      </c>
    </row>
    <row r="5388" spans="1:4" x14ac:dyDescent="0.25">
      <c r="A5388" s="243">
        <v>97111</v>
      </c>
      <c r="B5388" s="242" t="s">
        <v>12384</v>
      </c>
      <c r="C5388" s="242" t="s">
        <v>337</v>
      </c>
      <c r="D5388" s="244">
        <v>209.49</v>
      </c>
    </row>
    <row r="5389" spans="1:4" x14ac:dyDescent="0.25">
      <c r="A5389" s="243">
        <v>97112</v>
      </c>
      <c r="B5389" s="242" t="s">
        <v>12385</v>
      </c>
      <c r="C5389" s="242" t="s">
        <v>337</v>
      </c>
      <c r="D5389" s="244">
        <v>225.3</v>
      </c>
    </row>
    <row r="5390" spans="1:4" x14ac:dyDescent="0.25">
      <c r="A5390" s="243">
        <v>97113</v>
      </c>
      <c r="B5390" s="242" t="s">
        <v>12386</v>
      </c>
      <c r="C5390" s="242" t="s">
        <v>337</v>
      </c>
      <c r="D5390" s="244">
        <v>2</v>
      </c>
    </row>
    <row r="5391" spans="1:4" x14ac:dyDescent="0.25">
      <c r="A5391" s="243">
        <v>97114</v>
      </c>
      <c r="B5391" s="242" t="s">
        <v>3409</v>
      </c>
      <c r="C5391" s="242" t="s">
        <v>187</v>
      </c>
      <c r="D5391" s="244">
        <v>0.36</v>
      </c>
    </row>
    <row r="5392" spans="1:4" x14ac:dyDescent="0.25">
      <c r="A5392" s="243">
        <v>97115</v>
      </c>
      <c r="B5392" s="242" t="s">
        <v>3410</v>
      </c>
      <c r="C5392" s="242" t="s">
        <v>322</v>
      </c>
      <c r="D5392" s="244">
        <v>34.17</v>
      </c>
    </row>
    <row r="5393" spans="1:4" x14ac:dyDescent="0.25">
      <c r="A5393" s="243">
        <v>97116</v>
      </c>
      <c r="B5393" s="242" t="s">
        <v>12387</v>
      </c>
      <c r="C5393" s="242" t="s">
        <v>322</v>
      </c>
      <c r="D5393" s="244">
        <v>21.75</v>
      </c>
    </row>
    <row r="5394" spans="1:4" x14ac:dyDescent="0.25">
      <c r="A5394" s="243">
        <v>97117</v>
      </c>
      <c r="B5394" s="242" t="s">
        <v>12388</v>
      </c>
      <c r="C5394" s="242" t="s">
        <v>322</v>
      </c>
      <c r="D5394" s="244">
        <v>22.39</v>
      </c>
    </row>
    <row r="5395" spans="1:4" x14ac:dyDescent="0.25">
      <c r="A5395" s="243">
        <v>97118</v>
      </c>
      <c r="B5395" s="242" t="s">
        <v>12389</v>
      </c>
      <c r="C5395" s="242" t="s">
        <v>322</v>
      </c>
      <c r="D5395" s="244">
        <v>20.309999999999999</v>
      </c>
    </row>
    <row r="5396" spans="1:4" x14ac:dyDescent="0.25">
      <c r="A5396" s="243">
        <v>97119</v>
      </c>
      <c r="B5396" s="242" t="s">
        <v>12390</v>
      </c>
      <c r="C5396" s="242" t="s">
        <v>322</v>
      </c>
      <c r="D5396" s="244">
        <v>20.010000000000002</v>
      </c>
    </row>
    <row r="5397" spans="1:4" x14ac:dyDescent="0.25">
      <c r="A5397" s="243">
        <v>97120</v>
      </c>
      <c r="B5397" s="242" t="s">
        <v>3411</v>
      </c>
      <c r="C5397" s="242" t="s">
        <v>322</v>
      </c>
      <c r="D5397" s="244">
        <v>14.62</v>
      </c>
    </row>
    <row r="5398" spans="1:4" x14ac:dyDescent="0.25">
      <c r="A5398" s="243">
        <v>97802</v>
      </c>
      <c r="B5398" s="242" t="s">
        <v>12391</v>
      </c>
      <c r="C5398" s="242" t="s">
        <v>337</v>
      </c>
      <c r="D5398" s="244">
        <v>5.21</v>
      </c>
    </row>
    <row r="5399" spans="1:4" x14ac:dyDescent="0.25">
      <c r="A5399" s="243">
        <v>97803</v>
      </c>
      <c r="B5399" s="242" t="s">
        <v>12392</v>
      </c>
      <c r="C5399" s="242" t="s">
        <v>337</v>
      </c>
      <c r="D5399" s="244">
        <v>7.83</v>
      </c>
    </row>
    <row r="5400" spans="1:4" x14ac:dyDescent="0.25">
      <c r="A5400" s="243">
        <v>97805</v>
      </c>
      <c r="B5400" s="242" t="s">
        <v>12393</v>
      </c>
      <c r="C5400" s="242" t="s">
        <v>337</v>
      </c>
      <c r="D5400" s="244">
        <v>13.18</v>
      </c>
    </row>
    <row r="5401" spans="1:4" x14ac:dyDescent="0.25">
      <c r="A5401" s="243">
        <v>97806</v>
      </c>
      <c r="B5401" s="242" t="s">
        <v>12394</v>
      </c>
      <c r="C5401" s="242" t="s">
        <v>337</v>
      </c>
      <c r="D5401" s="244">
        <v>15.76</v>
      </c>
    </row>
    <row r="5402" spans="1:4" x14ac:dyDescent="0.25">
      <c r="A5402" s="243">
        <v>97807</v>
      </c>
      <c r="B5402" s="242" t="s">
        <v>12395</v>
      </c>
      <c r="C5402" s="242" t="s">
        <v>337</v>
      </c>
      <c r="D5402" s="244">
        <v>17.98</v>
      </c>
    </row>
    <row r="5403" spans="1:4" x14ac:dyDescent="0.25">
      <c r="A5403" s="243">
        <v>97809</v>
      </c>
      <c r="B5403" s="242" t="s">
        <v>12396</v>
      </c>
      <c r="C5403" s="242" t="s">
        <v>337</v>
      </c>
      <c r="D5403" s="244">
        <v>14.75</v>
      </c>
    </row>
    <row r="5404" spans="1:4" x14ac:dyDescent="0.25">
      <c r="A5404" s="243">
        <v>97810</v>
      </c>
      <c r="B5404" s="242" t="s">
        <v>12397</v>
      </c>
      <c r="C5404" s="242" t="s">
        <v>337</v>
      </c>
      <c r="D5404" s="244">
        <v>15.96</v>
      </c>
    </row>
    <row r="5405" spans="1:4" x14ac:dyDescent="0.25">
      <c r="A5405" s="243">
        <v>97811</v>
      </c>
      <c r="B5405" s="242" t="s">
        <v>12398</v>
      </c>
      <c r="C5405" s="242" t="s">
        <v>337</v>
      </c>
      <c r="D5405" s="244">
        <v>18.22</v>
      </c>
    </row>
    <row r="5406" spans="1:4" x14ac:dyDescent="0.25">
      <c r="A5406" s="243">
        <v>101167</v>
      </c>
      <c r="B5406" s="242" t="s">
        <v>12399</v>
      </c>
      <c r="C5406" s="242" t="s">
        <v>337</v>
      </c>
      <c r="D5406" s="244">
        <v>153.16999999999999</v>
      </c>
    </row>
    <row r="5407" spans="1:4" x14ac:dyDescent="0.25">
      <c r="A5407" s="243">
        <v>101168</v>
      </c>
      <c r="B5407" s="242" t="s">
        <v>12400</v>
      </c>
      <c r="C5407" s="242" t="s">
        <v>337</v>
      </c>
      <c r="D5407" s="244">
        <v>189.47</v>
      </c>
    </row>
    <row r="5408" spans="1:4" x14ac:dyDescent="0.25">
      <c r="A5408" s="243">
        <v>101169</v>
      </c>
      <c r="B5408" s="242" t="s">
        <v>12401</v>
      </c>
      <c r="C5408" s="242" t="s">
        <v>337</v>
      </c>
      <c r="D5408" s="244">
        <v>163.6</v>
      </c>
    </row>
    <row r="5409" spans="1:4" x14ac:dyDescent="0.25">
      <c r="A5409" s="243">
        <v>101170</v>
      </c>
      <c r="B5409" s="242" t="s">
        <v>12402</v>
      </c>
      <c r="C5409" s="242" t="s">
        <v>337</v>
      </c>
      <c r="D5409" s="244">
        <v>30.48</v>
      </c>
    </row>
    <row r="5410" spans="1:4" x14ac:dyDescent="0.25">
      <c r="A5410" s="243">
        <v>101171</v>
      </c>
      <c r="B5410" s="242" t="s">
        <v>12403</v>
      </c>
      <c r="C5410" s="242" t="s">
        <v>337</v>
      </c>
      <c r="D5410" s="244">
        <v>75.930000000000007</v>
      </c>
    </row>
    <row r="5411" spans="1:4" x14ac:dyDescent="0.25">
      <c r="A5411" s="243">
        <v>101172</v>
      </c>
      <c r="B5411" s="242" t="s">
        <v>12404</v>
      </c>
      <c r="C5411" s="242" t="s">
        <v>337</v>
      </c>
      <c r="D5411" s="244">
        <v>49.38</v>
      </c>
    </row>
    <row r="5412" spans="1:4" x14ac:dyDescent="0.25">
      <c r="A5412" s="243">
        <v>95995</v>
      </c>
      <c r="B5412" s="242" t="s">
        <v>12405</v>
      </c>
      <c r="C5412" s="242" t="s">
        <v>1256</v>
      </c>
      <c r="D5412" s="245">
        <v>1066.18</v>
      </c>
    </row>
    <row r="5413" spans="1:4" x14ac:dyDescent="0.25">
      <c r="A5413" s="243">
        <v>95996</v>
      </c>
      <c r="B5413" s="242" t="s">
        <v>12406</v>
      </c>
      <c r="C5413" s="242" t="s">
        <v>1256</v>
      </c>
      <c r="D5413" s="245">
        <v>1012.97</v>
      </c>
    </row>
    <row r="5414" spans="1:4" x14ac:dyDescent="0.25">
      <c r="A5414" s="243">
        <v>96001</v>
      </c>
      <c r="B5414" s="242" t="s">
        <v>12407</v>
      </c>
      <c r="C5414" s="242" t="s">
        <v>337</v>
      </c>
      <c r="D5414" s="244">
        <v>6.38</v>
      </c>
    </row>
    <row r="5415" spans="1:4" x14ac:dyDescent="0.25">
      <c r="A5415" s="243">
        <v>96393</v>
      </c>
      <c r="B5415" s="242" t="s">
        <v>12408</v>
      </c>
      <c r="C5415" s="242" t="s">
        <v>1256</v>
      </c>
      <c r="D5415" s="244">
        <v>125.31</v>
      </c>
    </row>
    <row r="5416" spans="1:4" x14ac:dyDescent="0.25">
      <c r="A5416" s="243">
        <v>96394</v>
      </c>
      <c r="B5416" s="242" t="s">
        <v>12409</v>
      </c>
      <c r="C5416" s="242" t="s">
        <v>1256</v>
      </c>
      <c r="D5416" s="244">
        <v>179.05</v>
      </c>
    </row>
    <row r="5417" spans="1:4" x14ac:dyDescent="0.25">
      <c r="A5417" s="243">
        <v>96395</v>
      </c>
      <c r="B5417" s="242" t="s">
        <v>12410</v>
      </c>
      <c r="C5417" s="242" t="s">
        <v>1256</v>
      </c>
      <c r="D5417" s="244">
        <v>253.19</v>
      </c>
    </row>
    <row r="5418" spans="1:4" x14ac:dyDescent="0.25">
      <c r="A5418" s="243">
        <v>100624</v>
      </c>
      <c r="B5418" s="242" t="s">
        <v>12411</v>
      </c>
      <c r="C5418" s="242" t="s">
        <v>1256</v>
      </c>
      <c r="D5418" s="244">
        <v>834.47</v>
      </c>
    </row>
    <row r="5419" spans="1:4" x14ac:dyDescent="0.25">
      <c r="A5419" s="243">
        <v>100625</v>
      </c>
      <c r="B5419" s="242" t="s">
        <v>12412</v>
      </c>
      <c r="C5419" s="242" t="s">
        <v>1256</v>
      </c>
      <c r="D5419" s="244">
        <v>801.08</v>
      </c>
    </row>
    <row r="5420" spans="1:4" x14ac:dyDescent="0.25">
      <c r="A5420" s="243">
        <v>101020</v>
      </c>
      <c r="B5420" s="242" t="s">
        <v>12413</v>
      </c>
      <c r="C5420" s="242" t="s">
        <v>3210</v>
      </c>
      <c r="D5420" s="244">
        <v>374.67</v>
      </c>
    </row>
    <row r="5421" spans="1:4" x14ac:dyDescent="0.25">
      <c r="A5421" s="243">
        <v>101021</v>
      </c>
      <c r="B5421" s="242" t="s">
        <v>12414</v>
      </c>
      <c r="C5421" s="242" t="s">
        <v>3210</v>
      </c>
      <c r="D5421" s="244">
        <v>403.82</v>
      </c>
    </row>
    <row r="5422" spans="1:4" x14ac:dyDescent="0.25">
      <c r="A5422" s="243">
        <v>101022</v>
      </c>
      <c r="B5422" s="242" t="s">
        <v>12415</v>
      </c>
      <c r="C5422" s="242" t="s">
        <v>3210</v>
      </c>
      <c r="D5422" s="244">
        <v>327.71</v>
      </c>
    </row>
    <row r="5423" spans="1:4" x14ac:dyDescent="0.25">
      <c r="A5423" s="243">
        <v>101023</v>
      </c>
      <c r="B5423" s="242" t="s">
        <v>12416</v>
      </c>
      <c r="C5423" s="242" t="s">
        <v>3210</v>
      </c>
      <c r="D5423" s="244">
        <v>356.86</v>
      </c>
    </row>
    <row r="5424" spans="1:4" x14ac:dyDescent="0.25">
      <c r="A5424" s="243">
        <v>101024</v>
      </c>
      <c r="B5424" s="242" t="s">
        <v>12417</v>
      </c>
      <c r="C5424" s="242" t="s">
        <v>3210</v>
      </c>
      <c r="D5424" s="244">
        <v>331.95</v>
      </c>
    </row>
    <row r="5425" spans="1:4" x14ac:dyDescent="0.25">
      <c r="A5425" s="243">
        <v>101025</v>
      </c>
      <c r="B5425" s="242" t="s">
        <v>12418</v>
      </c>
      <c r="C5425" s="242" t="s">
        <v>3210</v>
      </c>
      <c r="D5425" s="244">
        <v>361.1</v>
      </c>
    </row>
    <row r="5426" spans="1:4" x14ac:dyDescent="0.25">
      <c r="A5426" s="243">
        <v>101026</v>
      </c>
      <c r="B5426" s="242" t="s">
        <v>12419</v>
      </c>
      <c r="C5426" s="242" t="s">
        <v>3210</v>
      </c>
      <c r="D5426" s="244">
        <v>311.88</v>
      </c>
    </row>
    <row r="5427" spans="1:4" x14ac:dyDescent="0.25">
      <c r="A5427" s="243">
        <v>101027</v>
      </c>
      <c r="B5427" s="242" t="s">
        <v>12420</v>
      </c>
      <c r="C5427" s="242" t="s">
        <v>3210</v>
      </c>
      <c r="D5427" s="244">
        <v>319.92</v>
      </c>
    </row>
    <row r="5428" spans="1:4" x14ac:dyDescent="0.25">
      <c r="A5428" s="243">
        <v>88411</v>
      </c>
      <c r="B5428" s="242" t="s">
        <v>3412</v>
      </c>
      <c r="C5428" s="242" t="s">
        <v>337</v>
      </c>
      <c r="D5428" s="244">
        <v>1.69</v>
      </c>
    </row>
    <row r="5429" spans="1:4" x14ac:dyDescent="0.25">
      <c r="A5429" s="243">
        <v>88412</v>
      </c>
      <c r="B5429" s="242" t="s">
        <v>3413</v>
      </c>
      <c r="C5429" s="242" t="s">
        <v>337</v>
      </c>
      <c r="D5429" s="244">
        <v>1.2</v>
      </c>
    </row>
    <row r="5430" spans="1:4" x14ac:dyDescent="0.25">
      <c r="A5430" s="243">
        <v>88413</v>
      </c>
      <c r="B5430" s="242" t="s">
        <v>3414</v>
      </c>
      <c r="C5430" s="242" t="s">
        <v>337</v>
      </c>
      <c r="D5430" s="244">
        <v>2.69</v>
      </c>
    </row>
    <row r="5431" spans="1:4" x14ac:dyDescent="0.25">
      <c r="A5431" s="243">
        <v>88414</v>
      </c>
      <c r="B5431" s="242" t="s">
        <v>3415</v>
      </c>
      <c r="C5431" s="242" t="s">
        <v>337</v>
      </c>
      <c r="D5431" s="244">
        <v>3.01</v>
      </c>
    </row>
    <row r="5432" spans="1:4" x14ac:dyDescent="0.25">
      <c r="A5432" s="243">
        <v>88415</v>
      </c>
      <c r="B5432" s="242" t="s">
        <v>3416</v>
      </c>
      <c r="C5432" s="242" t="s">
        <v>337</v>
      </c>
      <c r="D5432" s="244">
        <v>1.85</v>
      </c>
    </row>
    <row r="5433" spans="1:4" x14ac:dyDescent="0.25">
      <c r="A5433" s="243">
        <v>88416</v>
      </c>
      <c r="B5433" s="242" t="s">
        <v>3417</v>
      </c>
      <c r="C5433" s="242" t="s">
        <v>337</v>
      </c>
      <c r="D5433" s="244">
        <v>16</v>
      </c>
    </row>
    <row r="5434" spans="1:4" x14ac:dyDescent="0.25">
      <c r="A5434" s="243">
        <v>88417</v>
      </c>
      <c r="B5434" s="242" t="s">
        <v>3418</v>
      </c>
      <c r="C5434" s="242" t="s">
        <v>337</v>
      </c>
      <c r="D5434" s="244">
        <v>14.24</v>
      </c>
    </row>
    <row r="5435" spans="1:4" x14ac:dyDescent="0.25">
      <c r="A5435" s="243">
        <v>88420</v>
      </c>
      <c r="B5435" s="242" t="s">
        <v>3419</v>
      </c>
      <c r="C5435" s="242" t="s">
        <v>337</v>
      </c>
      <c r="D5435" s="244">
        <v>19.54</v>
      </c>
    </row>
    <row r="5436" spans="1:4" x14ac:dyDescent="0.25">
      <c r="A5436" s="243">
        <v>88421</v>
      </c>
      <c r="B5436" s="242" t="s">
        <v>3420</v>
      </c>
      <c r="C5436" s="242" t="s">
        <v>337</v>
      </c>
      <c r="D5436" s="244">
        <v>20.67</v>
      </c>
    </row>
    <row r="5437" spans="1:4" x14ac:dyDescent="0.25">
      <c r="A5437" s="243">
        <v>88423</v>
      </c>
      <c r="B5437" s="242" t="s">
        <v>3421</v>
      </c>
      <c r="C5437" s="242" t="s">
        <v>337</v>
      </c>
      <c r="D5437" s="244">
        <v>16.54</v>
      </c>
    </row>
    <row r="5438" spans="1:4" x14ac:dyDescent="0.25">
      <c r="A5438" s="243">
        <v>88424</v>
      </c>
      <c r="B5438" s="242" t="s">
        <v>3422</v>
      </c>
      <c r="C5438" s="242" t="s">
        <v>337</v>
      </c>
      <c r="D5438" s="244">
        <v>18.41</v>
      </c>
    </row>
    <row r="5439" spans="1:4" x14ac:dyDescent="0.25">
      <c r="A5439" s="243">
        <v>88426</v>
      </c>
      <c r="B5439" s="242" t="s">
        <v>3423</v>
      </c>
      <c r="C5439" s="242" t="s">
        <v>337</v>
      </c>
      <c r="D5439" s="244">
        <v>15.37</v>
      </c>
    </row>
    <row r="5440" spans="1:4" x14ac:dyDescent="0.25">
      <c r="A5440" s="243">
        <v>88428</v>
      </c>
      <c r="B5440" s="242" t="s">
        <v>3424</v>
      </c>
      <c r="C5440" s="242" t="s">
        <v>337</v>
      </c>
      <c r="D5440" s="244">
        <v>24.51</v>
      </c>
    </row>
    <row r="5441" spans="1:4" x14ac:dyDescent="0.25">
      <c r="A5441" s="243">
        <v>88429</v>
      </c>
      <c r="B5441" s="242" t="s">
        <v>3425</v>
      </c>
      <c r="C5441" s="242" t="s">
        <v>337</v>
      </c>
      <c r="D5441" s="244">
        <v>26.46</v>
      </c>
    </row>
    <row r="5442" spans="1:4" x14ac:dyDescent="0.25">
      <c r="A5442" s="243">
        <v>88431</v>
      </c>
      <c r="B5442" s="242" t="s">
        <v>3426</v>
      </c>
      <c r="C5442" s="242" t="s">
        <v>337</v>
      </c>
      <c r="D5442" s="244">
        <v>19.37</v>
      </c>
    </row>
    <row r="5443" spans="1:4" x14ac:dyDescent="0.25">
      <c r="A5443" s="243">
        <v>88432</v>
      </c>
      <c r="B5443" s="242" t="s">
        <v>3427</v>
      </c>
      <c r="C5443" s="242" t="s">
        <v>337</v>
      </c>
      <c r="D5443" s="244">
        <v>13.38</v>
      </c>
    </row>
    <row r="5444" spans="1:4" x14ac:dyDescent="0.25">
      <c r="A5444" s="243">
        <v>88484</v>
      </c>
      <c r="B5444" s="242" t="s">
        <v>3428</v>
      </c>
      <c r="C5444" s="242" t="s">
        <v>337</v>
      </c>
      <c r="D5444" s="244">
        <v>1.87</v>
      </c>
    </row>
    <row r="5445" spans="1:4" x14ac:dyDescent="0.25">
      <c r="A5445" s="243">
        <v>88485</v>
      </c>
      <c r="B5445" s="242" t="s">
        <v>3429</v>
      </c>
      <c r="C5445" s="242" t="s">
        <v>337</v>
      </c>
      <c r="D5445" s="244">
        <v>1.57</v>
      </c>
    </row>
    <row r="5446" spans="1:4" x14ac:dyDescent="0.25">
      <c r="A5446" s="243">
        <v>88488</v>
      </c>
      <c r="B5446" s="242" t="s">
        <v>3430</v>
      </c>
      <c r="C5446" s="242" t="s">
        <v>337</v>
      </c>
      <c r="D5446" s="244">
        <v>12.78</v>
      </c>
    </row>
    <row r="5447" spans="1:4" x14ac:dyDescent="0.25">
      <c r="A5447" s="243">
        <v>88489</v>
      </c>
      <c r="B5447" s="242" t="s">
        <v>3431</v>
      </c>
      <c r="C5447" s="242" t="s">
        <v>337</v>
      </c>
      <c r="D5447" s="244">
        <v>11.44</v>
      </c>
    </row>
    <row r="5448" spans="1:4" x14ac:dyDescent="0.25">
      <c r="A5448" s="243">
        <v>88492</v>
      </c>
      <c r="B5448" s="242" t="s">
        <v>3432</v>
      </c>
      <c r="C5448" s="242" t="s">
        <v>337</v>
      </c>
      <c r="D5448" s="244">
        <v>9.26</v>
      </c>
    </row>
    <row r="5449" spans="1:4" x14ac:dyDescent="0.25">
      <c r="A5449" s="243">
        <v>88493</v>
      </c>
      <c r="B5449" s="242" t="s">
        <v>3433</v>
      </c>
      <c r="C5449" s="242" t="s">
        <v>337</v>
      </c>
      <c r="D5449" s="244">
        <v>8.93</v>
      </c>
    </row>
    <row r="5450" spans="1:4" x14ac:dyDescent="0.25">
      <c r="A5450" s="243">
        <v>88494</v>
      </c>
      <c r="B5450" s="242" t="s">
        <v>3434</v>
      </c>
      <c r="C5450" s="242" t="s">
        <v>337</v>
      </c>
      <c r="D5450" s="244">
        <v>14.66</v>
      </c>
    </row>
    <row r="5451" spans="1:4" x14ac:dyDescent="0.25">
      <c r="A5451" s="243">
        <v>88495</v>
      </c>
      <c r="B5451" s="242" t="s">
        <v>3435</v>
      </c>
      <c r="C5451" s="242" t="s">
        <v>337</v>
      </c>
      <c r="D5451" s="244">
        <v>8.23</v>
      </c>
    </row>
    <row r="5452" spans="1:4" x14ac:dyDescent="0.25">
      <c r="A5452" s="243">
        <v>88496</v>
      </c>
      <c r="B5452" s="242" t="s">
        <v>3436</v>
      </c>
      <c r="C5452" s="242" t="s">
        <v>337</v>
      </c>
      <c r="D5452" s="244">
        <v>19.989999999999998</v>
      </c>
    </row>
    <row r="5453" spans="1:4" x14ac:dyDescent="0.25">
      <c r="A5453" s="243">
        <v>88497</v>
      </c>
      <c r="B5453" s="242" t="s">
        <v>3437</v>
      </c>
      <c r="C5453" s="242" t="s">
        <v>337</v>
      </c>
      <c r="D5453" s="244">
        <v>11.39</v>
      </c>
    </row>
    <row r="5454" spans="1:4" x14ac:dyDescent="0.25">
      <c r="A5454" s="243">
        <v>95305</v>
      </c>
      <c r="B5454" s="242" t="s">
        <v>3438</v>
      </c>
      <c r="C5454" s="242" t="s">
        <v>337</v>
      </c>
      <c r="D5454" s="244">
        <v>11.91</v>
      </c>
    </row>
    <row r="5455" spans="1:4" x14ac:dyDescent="0.25">
      <c r="A5455" s="243">
        <v>95306</v>
      </c>
      <c r="B5455" s="242" t="s">
        <v>3439</v>
      </c>
      <c r="C5455" s="242" t="s">
        <v>337</v>
      </c>
      <c r="D5455" s="244">
        <v>13.61</v>
      </c>
    </row>
    <row r="5456" spans="1:4" x14ac:dyDescent="0.25">
      <c r="A5456" s="243">
        <v>95622</v>
      </c>
      <c r="B5456" s="242" t="s">
        <v>3440</v>
      </c>
      <c r="C5456" s="242" t="s">
        <v>337</v>
      </c>
      <c r="D5456" s="244">
        <v>11.08</v>
      </c>
    </row>
    <row r="5457" spans="1:4" x14ac:dyDescent="0.25">
      <c r="A5457" s="243">
        <v>95623</v>
      </c>
      <c r="B5457" s="242" t="s">
        <v>3441</v>
      </c>
      <c r="C5457" s="242" t="s">
        <v>337</v>
      </c>
      <c r="D5457" s="244">
        <v>8.69</v>
      </c>
    </row>
    <row r="5458" spans="1:4" x14ac:dyDescent="0.25">
      <c r="A5458" s="243">
        <v>95624</v>
      </c>
      <c r="B5458" s="242" t="s">
        <v>3442</v>
      </c>
      <c r="C5458" s="242" t="s">
        <v>337</v>
      </c>
      <c r="D5458" s="244">
        <v>15.97</v>
      </c>
    </row>
    <row r="5459" spans="1:4" x14ac:dyDescent="0.25">
      <c r="A5459" s="243">
        <v>95625</v>
      </c>
      <c r="B5459" s="242" t="s">
        <v>3443</v>
      </c>
      <c r="C5459" s="242" t="s">
        <v>337</v>
      </c>
      <c r="D5459" s="244">
        <v>17.510000000000002</v>
      </c>
    </row>
    <row r="5460" spans="1:4" x14ac:dyDescent="0.25">
      <c r="A5460" s="243">
        <v>95626</v>
      </c>
      <c r="B5460" s="242" t="s">
        <v>3444</v>
      </c>
      <c r="C5460" s="242" t="s">
        <v>337</v>
      </c>
      <c r="D5460" s="244">
        <v>11.86</v>
      </c>
    </row>
    <row r="5461" spans="1:4" x14ac:dyDescent="0.25">
      <c r="A5461" s="243">
        <v>96126</v>
      </c>
      <c r="B5461" s="242" t="s">
        <v>3445</v>
      </c>
      <c r="C5461" s="242" t="s">
        <v>337</v>
      </c>
      <c r="D5461" s="244">
        <v>13.85</v>
      </c>
    </row>
    <row r="5462" spans="1:4" x14ac:dyDescent="0.25">
      <c r="A5462" s="243">
        <v>96127</v>
      </c>
      <c r="B5462" s="242" t="s">
        <v>3446</v>
      </c>
      <c r="C5462" s="242" t="s">
        <v>337</v>
      </c>
      <c r="D5462" s="244">
        <v>10.85</v>
      </c>
    </row>
    <row r="5463" spans="1:4" x14ac:dyDescent="0.25">
      <c r="A5463" s="243">
        <v>96128</v>
      </c>
      <c r="B5463" s="242" t="s">
        <v>3447</v>
      </c>
      <c r="C5463" s="242" t="s">
        <v>337</v>
      </c>
      <c r="D5463" s="244">
        <v>19.920000000000002</v>
      </c>
    </row>
    <row r="5464" spans="1:4" x14ac:dyDescent="0.25">
      <c r="A5464" s="243">
        <v>96129</v>
      </c>
      <c r="B5464" s="242" t="s">
        <v>3448</v>
      </c>
      <c r="C5464" s="242" t="s">
        <v>337</v>
      </c>
      <c r="D5464" s="244">
        <v>21.86</v>
      </c>
    </row>
    <row r="5465" spans="1:4" x14ac:dyDescent="0.25">
      <c r="A5465" s="243">
        <v>96130</v>
      </c>
      <c r="B5465" s="242" t="s">
        <v>3449</v>
      </c>
      <c r="C5465" s="242" t="s">
        <v>337</v>
      </c>
      <c r="D5465" s="244">
        <v>14.8</v>
      </c>
    </row>
    <row r="5466" spans="1:4" x14ac:dyDescent="0.25">
      <c r="A5466" s="243">
        <v>96131</v>
      </c>
      <c r="B5466" s="242" t="s">
        <v>3450</v>
      </c>
      <c r="C5466" s="242" t="s">
        <v>337</v>
      </c>
      <c r="D5466" s="244">
        <v>19.28</v>
      </c>
    </row>
    <row r="5467" spans="1:4" x14ac:dyDescent="0.25">
      <c r="A5467" s="243">
        <v>96132</v>
      </c>
      <c r="B5467" s="242" t="s">
        <v>3451</v>
      </c>
      <c r="C5467" s="242" t="s">
        <v>337</v>
      </c>
      <c r="D5467" s="244">
        <v>15.28</v>
      </c>
    </row>
    <row r="5468" spans="1:4" x14ac:dyDescent="0.25">
      <c r="A5468" s="243">
        <v>96133</v>
      </c>
      <c r="B5468" s="242" t="s">
        <v>3452</v>
      </c>
      <c r="C5468" s="242" t="s">
        <v>337</v>
      </c>
      <c r="D5468" s="244">
        <v>27.36</v>
      </c>
    </row>
    <row r="5469" spans="1:4" x14ac:dyDescent="0.25">
      <c r="A5469" s="243">
        <v>96134</v>
      </c>
      <c r="B5469" s="242" t="s">
        <v>3453</v>
      </c>
      <c r="C5469" s="242" t="s">
        <v>337</v>
      </c>
      <c r="D5469" s="244">
        <v>29.92</v>
      </c>
    </row>
    <row r="5470" spans="1:4" x14ac:dyDescent="0.25">
      <c r="A5470" s="243">
        <v>96135</v>
      </c>
      <c r="B5470" s="242" t="s">
        <v>3454</v>
      </c>
      <c r="C5470" s="242" t="s">
        <v>337</v>
      </c>
      <c r="D5470" s="244">
        <v>20.55</v>
      </c>
    </row>
    <row r="5471" spans="1:4" x14ac:dyDescent="0.25">
      <c r="A5471" s="243">
        <v>102193</v>
      </c>
      <c r="B5471" s="242" t="s">
        <v>12421</v>
      </c>
      <c r="C5471" s="242" t="s">
        <v>337</v>
      </c>
      <c r="D5471" s="244">
        <v>1.29</v>
      </c>
    </row>
    <row r="5472" spans="1:4" x14ac:dyDescent="0.25">
      <c r="A5472" s="243">
        <v>102194</v>
      </c>
      <c r="B5472" s="242" t="s">
        <v>12422</v>
      </c>
      <c r="C5472" s="242" t="s">
        <v>337</v>
      </c>
      <c r="D5472" s="244">
        <v>5.21</v>
      </c>
    </row>
    <row r="5473" spans="1:4" x14ac:dyDescent="0.25">
      <c r="A5473" s="243">
        <v>102197</v>
      </c>
      <c r="B5473" s="242" t="s">
        <v>12423</v>
      </c>
      <c r="C5473" s="242" t="s">
        <v>337</v>
      </c>
      <c r="D5473" s="244">
        <v>16.760000000000002</v>
      </c>
    </row>
    <row r="5474" spans="1:4" x14ac:dyDescent="0.25">
      <c r="A5474" s="243">
        <v>102200</v>
      </c>
      <c r="B5474" s="242" t="s">
        <v>12424</v>
      </c>
      <c r="C5474" s="242" t="s">
        <v>337</v>
      </c>
      <c r="D5474" s="244">
        <v>13.57</v>
      </c>
    </row>
    <row r="5475" spans="1:4" x14ac:dyDescent="0.25">
      <c r="A5475" s="243">
        <v>102202</v>
      </c>
      <c r="B5475" s="242" t="s">
        <v>12425</v>
      </c>
      <c r="C5475" s="242" t="s">
        <v>337</v>
      </c>
      <c r="D5475" s="244">
        <v>34.83</v>
      </c>
    </row>
    <row r="5476" spans="1:4" x14ac:dyDescent="0.25">
      <c r="A5476" s="243">
        <v>102203</v>
      </c>
      <c r="B5476" s="242" t="s">
        <v>12426</v>
      </c>
      <c r="C5476" s="242" t="s">
        <v>337</v>
      </c>
      <c r="D5476" s="244">
        <v>6.87</v>
      </c>
    </row>
    <row r="5477" spans="1:4" x14ac:dyDescent="0.25">
      <c r="A5477" s="243">
        <v>102204</v>
      </c>
      <c r="B5477" s="242" t="s">
        <v>12427</v>
      </c>
      <c r="C5477" s="242" t="s">
        <v>337</v>
      </c>
      <c r="D5477" s="244">
        <v>6.96</v>
      </c>
    </row>
    <row r="5478" spans="1:4" x14ac:dyDescent="0.25">
      <c r="A5478" s="243">
        <v>102205</v>
      </c>
      <c r="B5478" s="242" t="s">
        <v>12428</v>
      </c>
      <c r="C5478" s="242" t="s">
        <v>337</v>
      </c>
      <c r="D5478" s="244">
        <v>6.24</v>
      </c>
    </row>
    <row r="5479" spans="1:4" x14ac:dyDescent="0.25">
      <c r="A5479" s="243">
        <v>102207</v>
      </c>
      <c r="B5479" s="242" t="s">
        <v>12429</v>
      </c>
      <c r="C5479" s="242" t="s">
        <v>337</v>
      </c>
      <c r="D5479" s="244">
        <v>5.57</v>
      </c>
    </row>
    <row r="5480" spans="1:4" x14ac:dyDescent="0.25">
      <c r="A5480" s="243">
        <v>102208</v>
      </c>
      <c r="B5480" s="242" t="s">
        <v>12430</v>
      </c>
      <c r="C5480" s="242" t="s">
        <v>337</v>
      </c>
      <c r="D5480" s="244">
        <v>5.31</v>
      </c>
    </row>
    <row r="5481" spans="1:4" x14ac:dyDescent="0.25">
      <c r="A5481" s="243">
        <v>102209</v>
      </c>
      <c r="B5481" s="242" t="s">
        <v>12431</v>
      </c>
      <c r="C5481" s="242" t="s">
        <v>337</v>
      </c>
      <c r="D5481" s="244">
        <v>5.48</v>
      </c>
    </row>
    <row r="5482" spans="1:4" x14ac:dyDescent="0.25">
      <c r="A5482" s="243">
        <v>102210</v>
      </c>
      <c r="B5482" s="242" t="s">
        <v>12432</v>
      </c>
      <c r="C5482" s="242" t="s">
        <v>337</v>
      </c>
      <c r="D5482" s="244">
        <v>5.23</v>
      </c>
    </row>
    <row r="5483" spans="1:4" x14ac:dyDescent="0.25">
      <c r="A5483" s="243">
        <v>102213</v>
      </c>
      <c r="B5483" s="242" t="s">
        <v>12433</v>
      </c>
      <c r="C5483" s="242" t="s">
        <v>337</v>
      </c>
      <c r="D5483" s="244">
        <v>13.75</v>
      </c>
    </row>
    <row r="5484" spans="1:4" x14ac:dyDescent="0.25">
      <c r="A5484" s="243">
        <v>102214</v>
      </c>
      <c r="B5484" s="242" t="s">
        <v>12434</v>
      </c>
      <c r="C5484" s="242" t="s">
        <v>337</v>
      </c>
      <c r="D5484" s="244">
        <v>13.94</v>
      </c>
    </row>
    <row r="5485" spans="1:4" x14ac:dyDescent="0.25">
      <c r="A5485" s="243">
        <v>102215</v>
      </c>
      <c r="B5485" s="242" t="s">
        <v>12435</v>
      </c>
      <c r="C5485" s="242" t="s">
        <v>337</v>
      </c>
      <c r="D5485" s="244">
        <v>12.5</v>
      </c>
    </row>
    <row r="5486" spans="1:4" x14ac:dyDescent="0.25">
      <c r="A5486" s="243">
        <v>102217</v>
      </c>
      <c r="B5486" s="242" t="s">
        <v>12436</v>
      </c>
      <c r="C5486" s="242" t="s">
        <v>337</v>
      </c>
      <c r="D5486" s="244">
        <v>11.15</v>
      </c>
    </row>
    <row r="5487" spans="1:4" x14ac:dyDescent="0.25">
      <c r="A5487" s="243">
        <v>102218</v>
      </c>
      <c r="B5487" s="242" t="s">
        <v>12437</v>
      </c>
      <c r="C5487" s="242" t="s">
        <v>337</v>
      </c>
      <c r="D5487" s="244">
        <v>10.62</v>
      </c>
    </row>
    <row r="5488" spans="1:4" x14ac:dyDescent="0.25">
      <c r="A5488" s="243">
        <v>102219</v>
      </c>
      <c r="B5488" s="242" t="s">
        <v>12438</v>
      </c>
      <c r="C5488" s="242" t="s">
        <v>337</v>
      </c>
      <c r="D5488" s="244">
        <v>10.97</v>
      </c>
    </row>
    <row r="5489" spans="1:4" x14ac:dyDescent="0.25">
      <c r="A5489" s="243">
        <v>102220</v>
      </c>
      <c r="B5489" s="242" t="s">
        <v>12439</v>
      </c>
      <c r="C5489" s="242" t="s">
        <v>337</v>
      </c>
      <c r="D5489" s="244">
        <v>10.45</v>
      </c>
    </row>
    <row r="5490" spans="1:4" x14ac:dyDescent="0.25">
      <c r="A5490" s="243">
        <v>102223</v>
      </c>
      <c r="B5490" s="242" t="s">
        <v>12440</v>
      </c>
      <c r="C5490" s="242" t="s">
        <v>337</v>
      </c>
      <c r="D5490" s="244">
        <v>20.63</v>
      </c>
    </row>
    <row r="5491" spans="1:4" x14ac:dyDescent="0.25">
      <c r="A5491" s="243">
        <v>102224</v>
      </c>
      <c r="B5491" s="242" t="s">
        <v>12441</v>
      </c>
      <c r="C5491" s="242" t="s">
        <v>337</v>
      </c>
      <c r="D5491" s="244">
        <v>20.92</v>
      </c>
    </row>
    <row r="5492" spans="1:4" x14ac:dyDescent="0.25">
      <c r="A5492" s="243">
        <v>102225</v>
      </c>
      <c r="B5492" s="242" t="s">
        <v>12442</v>
      </c>
      <c r="C5492" s="242" t="s">
        <v>337</v>
      </c>
      <c r="D5492" s="244">
        <v>18.760000000000002</v>
      </c>
    </row>
    <row r="5493" spans="1:4" x14ac:dyDescent="0.25">
      <c r="A5493" s="243">
        <v>102227</v>
      </c>
      <c r="B5493" s="242" t="s">
        <v>12443</v>
      </c>
      <c r="C5493" s="242" t="s">
        <v>337</v>
      </c>
      <c r="D5493" s="244">
        <v>16.739999999999998</v>
      </c>
    </row>
    <row r="5494" spans="1:4" x14ac:dyDescent="0.25">
      <c r="A5494" s="243">
        <v>102228</v>
      </c>
      <c r="B5494" s="242" t="s">
        <v>12444</v>
      </c>
      <c r="C5494" s="242" t="s">
        <v>337</v>
      </c>
      <c r="D5494" s="244">
        <v>15.96</v>
      </c>
    </row>
    <row r="5495" spans="1:4" x14ac:dyDescent="0.25">
      <c r="A5495" s="243">
        <v>102229</v>
      </c>
      <c r="B5495" s="242" t="s">
        <v>12445</v>
      </c>
      <c r="C5495" s="242" t="s">
        <v>337</v>
      </c>
      <c r="D5495" s="244">
        <v>16.47</v>
      </c>
    </row>
    <row r="5496" spans="1:4" x14ac:dyDescent="0.25">
      <c r="A5496" s="243">
        <v>102230</v>
      </c>
      <c r="B5496" s="242" t="s">
        <v>12446</v>
      </c>
      <c r="C5496" s="242" t="s">
        <v>337</v>
      </c>
      <c r="D5496" s="244">
        <v>15.69</v>
      </c>
    </row>
    <row r="5497" spans="1:4" x14ac:dyDescent="0.25">
      <c r="A5497" s="243">
        <v>102233</v>
      </c>
      <c r="B5497" s="242" t="s">
        <v>12447</v>
      </c>
      <c r="C5497" s="242" t="s">
        <v>337</v>
      </c>
      <c r="D5497" s="244">
        <v>8.3800000000000008</v>
      </c>
    </row>
    <row r="5498" spans="1:4" x14ac:dyDescent="0.25">
      <c r="A5498" s="243">
        <v>102234</v>
      </c>
      <c r="B5498" s="242" t="s">
        <v>12448</v>
      </c>
      <c r="C5498" s="242" t="s">
        <v>337</v>
      </c>
      <c r="D5498" s="244">
        <v>16.77</v>
      </c>
    </row>
    <row r="5499" spans="1:4" x14ac:dyDescent="0.25">
      <c r="A5499" s="243">
        <v>100716</v>
      </c>
      <c r="B5499" s="242" t="s">
        <v>12449</v>
      </c>
      <c r="C5499" s="242" t="s">
        <v>337</v>
      </c>
      <c r="D5499" s="244">
        <v>23.67</v>
      </c>
    </row>
    <row r="5500" spans="1:4" x14ac:dyDescent="0.25">
      <c r="A5500" s="243">
        <v>100717</v>
      </c>
      <c r="B5500" s="242" t="s">
        <v>12450</v>
      </c>
      <c r="C5500" s="242" t="s">
        <v>337</v>
      </c>
      <c r="D5500" s="244">
        <v>6.45</v>
      </c>
    </row>
    <row r="5501" spans="1:4" x14ac:dyDescent="0.25">
      <c r="A5501" s="243">
        <v>100718</v>
      </c>
      <c r="B5501" s="242" t="s">
        <v>12451</v>
      </c>
      <c r="C5501" s="242" t="s">
        <v>187</v>
      </c>
      <c r="D5501" s="244">
        <v>0.94</v>
      </c>
    </row>
    <row r="5502" spans="1:4" x14ac:dyDescent="0.25">
      <c r="A5502" s="243">
        <v>100719</v>
      </c>
      <c r="B5502" s="242" t="s">
        <v>13999</v>
      </c>
      <c r="C5502" s="242" t="s">
        <v>337</v>
      </c>
      <c r="D5502" s="244">
        <v>7.17</v>
      </c>
    </row>
    <row r="5503" spans="1:4" x14ac:dyDescent="0.25">
      <c r="A5503" s="243">
        <v>100720</v>
      </c>
      <c r="B5503" s="242" t="s">
        <v>12452</v>
      </c>
      <c r="C5503" s="242" t="s">
        <v>337</v>
      </c>
      <c r="D5503" s="244">
        <v>7.06</v>
      </c>
    </row>
    <row r="5504" spans="1:4" x14ac:dyDescent="0.25">
      <c r="A5504" s="243">
        <v>100721</v>
      </c>
      <c r="B5504" s="242" t="s">
        <v>14000</v>
      </c>
      <c r="C5504" s="242" t="s">
        <v>337</v>
      </c>
      <c r="D5504" s="244">
        <v>16.309999999999999</v>
      </c>
    </row>
    <row r="5505" spans="1:4" x14ac:dyDescent="0.25">
      <c r="A5505" s="243">
        <v>100722</v>
      </c>
      <c r="B5505" s="242" t="s">
        <v>12453</v>
      </c>
      <c r="C5505" s="242" t="s">
        <v>337</v>
      </c>
      <c r="D5505" s="244">
        <v>15.81</v>
      </c>
    </row>
    <row r="5506" spans="1:4" x14ac:dyDescent="0.25">
      <c r="A5506" s="243">
        <v>100724</v>
      </c>
      <c r="B5506" s="242" t="s">
        <v>12454</v>
      </c>
      <c r="C5506" s="242" t="s">
        <v>337</v>
      </c>
      <c r="D5506" s="244">
        <v>9.2100000000000009</v>
      </c>
    </row>
    <row r="5507" spans="1:4" x14ac:dyDescent="0.25">
      <c r="A5507" s="243">
        <v>100725</v>
      </c>
      <c r="B5507" s="242" t="s">
        <v>14001</v>
      </c>
      <c r="C5507" s="242" t="s">
        <v>337</v>
      </c>
      <c r="D5507" s="244">
        <v>16.489999999999998</v>
      </c>
    </row>
    <row r="5508" spans="1:4" x14ac:dyDescent="0.25">
      <c r="A5508" s="243">
        <v>100726</v>
      </c>
      <c r="B5508" s="242" t="s">
        <v>12455</v>
      </c>
      <c r="C5508" s="242" t="s">
        <v>337</v>
      </c>
      <c r="D5508" s="244">
        <v>17.899999999999999</v>
      </c>
    </row>
    <row r="5509" spans="1:4" x14ac:dyDescent="0.25">
      <c r="A5509" s="243">
        <v>100727</v>
      </c>
      <c r="B5509" s="242" t="s">
        <v>14002</v>
      </c>
      <c r="C5509" s="242" t="s">
        <v>337</v>
      </c>
      <c r="D5509" s="244">
        <v>12.2</v>
      </c>
    </row>
    <row r="5510" spans="1:4" x14ac:dyDescent="0.25">
      <c r="A5510" s="243">
        <v>100728</v>
      </c>
      <c r="B5510" s="242" t="s">
        <v>12456</v>
      </c>
      <c r="C5510" s="242" t="s">
        <v>337</v>
      </c>
      <c r="D5510" s="244">
        <v>12.06</v>
      </c>
    </row>
    <row r="5511" spans="1:4" x14ac:dyDescent="0.25">
      <c r="A5511" s="243">
        <v>100729</v>
      </c>
      <c r="B5511" s="242" t="s">
        <v>14003</v>
      </c>
      <c r="C5511" s="242" t="s">
        <v>337</v>
      </c>
      <c r="D5511" s="244">
        <v>13.74</v>
      </c>
    </row>
    <row r="5512" spans="1:4" x14ac:dyDescent="0.25">
      <c r="A5512" s="243">
        <v>100730</v>
      </c>
      <c r="B5512" s="242" t="s">
        <v>12457</v>
      </c>
      <c r="C5512" s="242" t="s">
        <v>337</v>
      </c>
      <c r="D5512" s="244">
        <v>16.010000000000002</v>
      </c>
    </row>
    <row r="5513" spans="1:4" x14ac:dyDescent="0.25">
      <c r="A5513" s="243">
        <v>100733</v>
      </c>
      <c r="B5513" s="242" t="s">
        <v>14004</v>
      </c>
      <c r="C5513" s="242" t="s">
        <v>337</v>
      </c>
      <c r="D5513" s="244">
        <v>7.11</v>
      </c>
    </row>
    <row r="5514" spans="1:4" x14ac:dyDescent="0.25">
      <c r="A5514" s="243">
        <v>100734</v>
      </c>
      <c r="B5514" s="242" t="s">
        <v>12458</v>
      </c>
      <c r="C5514" s="242" t="s">
        <v>337</v>
      </c>
      <c r="D5514" s="244">
        <v>9.57</v>
      </c>
    </row>
    <row r="5515" spans="1:4" x14ac:dyDescent="0.25">
      <c r="A5515" s="243">
        <v>100735</v>
      </c>
      <c r="B5515" s="242" t="s">
        <v>14005</v>
      </c>
      <c r="C5515" s="242" t="s">
        <v>337</v>
      </c>
      <c r="D5515" s="244">
        <v>6.87</v>
      </c>
    </row>
    <row r="5516" spans="1:4" x14ac:dyDescent="0.25">
      <c r="A5516" s="243">
        <v>100736</v>
      </c>
      <c r="B5516" s="242" t="s">
        <v>12459</v>
      </c>
      <c r="C5516" s="242" t="s">
        <v>337</v>
      </c>
      <c r="D5516" s="244">
        <v>9.32</v>
      </c>
    </row>
    <row r="5517" spans="1:4" x14ac:dyDescent="0.25">
      <c r="A5517" s="243">
        <v>100739</v>
      </c>
      <c r="B5517" s="242" t="s">
        <v>14006</v>
      </c>
      <c r="C5517" s="242" t="s">
        <v>337</v>
      </c>
      <c r="D5517" s="244">
        <v>7.05</v>
      </c>
    </row>
    <row r="5518" spans="1:4" x14ac:dyDescent="0.25">
      <c r="A5518" s="243">
        <v>100740</v>
      </c>
      <c r="B5518" s="242" t="s">
        <v>12460</v>
      </c>
      <c r="C5518" s="242" t="s">
        <v>337</v>
      </c>
      <c r="D5518" s="244">
        <v>7.43</v>
      </c>
    </row>
    <row r="5519" spans="1:4" x14ac:dyDescent="0.25">
      <c r="A5519" s="243">
        <v>100741</v>
      </c>
      <c r="B5519" s="242" t="s">
        <v>14007</v>
      </c>
      <c r="C5519" s="242" t="s">
        <v>337</v>
      </c>
      <c r="D5519" s="244">
        <v>16.059999999999999</v>
      </c>
    </row>
    <row r="5520" spans="1:4" x14ac:dyDescent="0.25">
      <c r="A5520" s="243">
        <v>100742</v>
      </c>
      <c r="B5520" s="242" t="s">
        <v>12461</v>
      </c>
      <c r="C5520" s="242" t="s">
        <v>337</v>
      </c>
      <c r="D5520" s="244">
        <v>16.18</v>
      </c>
    </row>
    <row r="5521" spans="1:4" x14ac:dyDescent="0.25">
      <c r="A5521" s="243">
        <v>100743</v>
      </c>
      <c r="B5521" s="242" t="s">
        <v>14008</v>
      </c>
      <c r="C5521" s="242" t="s">
        <v>337</v>
      </c>
      <c r="D5521" s="244">
        <v>6.89</v>
      </c>
    </row>
    <row r="5522" spans="1:4" x14ac:dyDescent="0.25">
      <c r="A5522" s="243">
        <v>100744</v>
      </c>
      <c r="B5522" s="242" t="s">
        <v>12462</v>
      </c>
      <c r="C5522" s="242" t="s">
        <v>337</v>
      </c>
      <c r="D5522" s="244">
        <v>7.33</v>
      </c>
    </row>
    <row r="5523" spans="1:4" x14ac:dyDescent="0.25">
      <c r="A5523" s="243">
        <v>100745</v>
      </c>
      <c r="B5523" s="242" t="s">
        <v>14009</v>
      </c>
      <c r="C5523" s="242" t="s">
        <v>337</v>
      </c>
      <c r="D5523" s="244">
        <v>15.89</v>
      </c>
    </row>
    <row r="5524" spans="1:4" x14ac:dyDescent="0.25">
      <c r="A5524" s="243">
        <v>100746</v>
      </c>
      <c r="B5524" s="242" t="s">
        <v>12463</v>
      </c>
      <c r="C5524" s="242" t="s">
        <v>337</v>
      </c>
      <c r="D5524" s="244">
        <v>16.07</v>
      </c>
    </row>
    <row r="5525" spans="1:4" x14ac:dyDescent="0.25">
      <c r="A5525" s="243">
        <v>100747</v>
      </c>
      <c r="B5525" s="242" t="s">
        <v>14010</v>
      </c>
      <c r="C5525" s="242" t="s">
        <v>337</v>
      </c>
      <c r="D5525" s="244">
        <v>6.95</v>
      </c>
    </row>
    <row r="5526" spans="1:4" x14ac:dyDescent="0.25">
      <c r="A5526" s="243">
        <v>100748</v>
      </c>
      <c r="B5526" s="242" t="s">
        <v>12464</v>
      </c>
      <c r="C5526" s="242" t="s">
        <v>337</v>
      </c>
      <c r="D5526" s="244">
        <v>7.37</v>
      </c>
    </row>
    <row r="5527" spans="1:4" x14ac:dyDescent="0.25">
      <c r="A5527" s="243">
        <v>100749</v>
      </c>
      <c r="B5527" s="242" t="s">
        <v>14011</v>
      </c>
      <c r="C5527" s="242" t="s">
        <v>337</v>
      </c>
      <c r="D5527" s="244">
        <v>15.96</v>
      </c>
    </row>
    <row r="5528" spans="1:4" x14ac:dyDescent="0.25">
      <c r="A5528" s="243">
        <v>100750</v>
      </c>
      <c r="B5528" s="242" t="s">
        <v>12465</v>
      </c>
      <c r="C5528" s="242" t="s">
        <v>337</v>
      </c>
      <c r="D5528" s="244">
        <v>16.12</v>
      </c>
    </row>
    <row r="5529" spans="1:4" x14ac:dyDescent="0.25">
      <c r="A5529" s="243">
        <v>100751</v>
      </c>
      <c r="B5529" s="242" t="s">
        <v>14012</v>
      </c>
      <c r="C5529" s="242" t="s">
        <v>337</v>
      </c>
      <c r="D5529" s="244">
        <v>27.48</v>
      </c>
    </row>
    <row r="5530" spans="1:4" x14ac:dyDescent="0.25">
      <c r="A5530" s="243">
        <v>100752</v>
      </c>
      <c r="B5530" s="242" t="s">
        <v>12466</v>
      </c>
      <c r="C5530" s="242" t="s">
        <v>337</v>
      </c>
      <c r="D5530" s="244">
        <v>32.03</v>
      </c>
    </row>
    <row r="5531" spans="1:4" x14ac:dyDescent="0.25">
      <c r="A5531" s="243">
        <v>100753</v>
      </c>
      <c r="B5531" s="242" t="s">
        <v>14013</v>
      </c>
      <c r="C5531" s="242" t="s">
        <v>337</v>
      </c>
      <c r="D5531" s="244">
        <v>13.76</v>
      </c>
    </row>
    <row r="5532" spans="1:4" x14ac:dyDescent="0.25">
      <c r="A5532" s="243">
        <v>100754</v>
      </c>
      <c r="B5532" s="242" t="s">
        <v>12467</v>
      </c>
      <c r="C5532" s="242" t="s">
        <v>337</v>
      </c>
      <c r="D5532" s="244">
        <v>18.66</v>
      </c>
    </row>
    <row r="5533" spans="1:4" x14ac:dyDescent="0.25">
      <c r="A5533" s="243">
        <v>100757</v>
      </c>
      <c r="B5533" s="242" t="s">
        <v>14014</v>
      </c>
      <c r="C5533" s="242" t="s">
        <v>337</v>
      </c>
      <c r="D5533" s="244">
        <v>32.15</v>
      </c>
    </row>
    <row r="5534" spans="1:4" x14ac:dyDescent="0.25">
      <c r="A5534" s="243">
        <v>100758</v>
      </c>
      <c r="B5534" s="242" t="s">
        <v>12468</v>
      </c>
      <c r="C5534" s="242" t="s">
        <v>337</v>
      </c>
      <c r="D5534" s="244">
        <v>32.36</v>
      </c>
    </row>
    <row r="5535" spans="1:4" x14ac:dyDescent="0.25">
      <c r="A5535" s="243">
        <v>100759</v>
      </c>
      <c r="B5535" s="242" t="s">
        <v>14015</v>
      </c>
      <c r="C5535" s="242" t="s">
        <v>337</v>
      </c>
      <c r="D5535" s="244">
        <v>31.8</v>
      </c>
    </row>
    <row r="5536" spans="1:4" x14ac:dyDescent="0.25">
      <c r="A5536" s="243">
        <v>100760</v>
      </c>
      <c r="B5536" s="242" t="s">
        <v>12469</v>
      </c>
      <c r="C5536" s="242" t="s">
        <v>337</v>
      </c>
      <c r="D5536" s="244">
        <v>32.15</v>
      </c>
    </row>
    <row r="5537" spans="1:4" x14ac:dyDescent="0.25">
      <c r="A5537" s="243">
        <v>100761</v>
      </c>
      <c r="B5537" s="242" t="s">
        <v>14016</v>
      </c>
      <c r="C5537" s="242" t="s">
        <v>337</v>
      </c>
      <c r="D5537" s="244">
        <v>31.95</v>
      </c>
    </row>
    <row r="5538" spans="1:4" x14ac:dyDescent="0.25">
      <c r="A5538" s="243">
        <v>100762</v>
      </c>
      <c r="B5538" s="242" t="s">
        <v>12470</v>
      </c>
      <c r="C5538" s="242" t="s">
        <v>337</v>
      </c>
      <c r="D5538" s="244">
        <v>32.24</v>
      </c>
    </row>
    <row r="5539" spans="1:4" x14ac:dyDescent="0.25">
      <c r="A5539" s="243">
        <v>102488</v>
      </c>
      <c r="B5539" s="242" t="s">
        <v>14017</v>
      </c>
      <c r="C5539" s="242" t="s">
        <v>337</v>
      </c>
      <c r="D5539" s="244">
        <v>2.31</v>
      </c>
    </row>
    <row r="5540" spans="1:4" x14ac:dyDescent="0.25">
      <c r="A5540" s="243">
        <v>102489</v>
      </c>
      <c r="B5540" s="242" t="s">
        <v>14018</v>
      </c>
      <c r="C5540" s="242" t="s">
        <v>337</v>
      </c>
      <c r="D5540" s="244">
        <v>19.47</v>
      </c>
    </row>
    <row r="5541" spans="1:4" x14ac:dyDescent="0.25">
      <c r="A5541" s="243">
        <v>102491</v>
      </c>
      <c r="B5541" s="242" t="s">
        <v>14019</v>
      </c>
      <c r="C5541" s="242" t="s">
        <v>337</v>
      </c>
      <c r="D5541" s="244">
        <v>13.52</v>
      </c>
    </row>
    <row r="5542" spans="1:4" x14ac:dyDescent="0.25">
      <c r="A5542" s="243">
        <v>102492</v>
      </c>
      <c r="B5542" s="242" t="s">
        <v>14020</v>
      </c>
      <c r="C5542" s="242" t="s">
        <v>337</v>
      </c>
      <c r="D5542" s="244">
        <v>15.72</v>
      </c>
    </row>
    <row r="5543" spans="1:4" x14ac:dyDescent="0.25">
      <c r="A5543" s="243">
        <v>102493</v>
      </c>
      <c r="B5543" s="242" t="s">
        <v>14021</v>
      </c>
      <c r="C5543" s="242" t="s">
        <v>337</v>
      </c>
      <c r="D5543" s="244">
        <v>10.81</v>
      </c>
    </row>
    <row r="5544" spans="1:4" x14ac:dyDescent="0.25">
      <c r="A5544" s="243">
        <v>102494</v>
      </c>
      <c r="B5544" s="242" t="s">
        <v>14022</v>
      </c>
      <c r="C5544" s="242" t="s">
        <v>337</v>
      </c>
      <c r="D5544" s="244">
        <v>36.26</v>
      </c>
    </row>
    <row r="5545" spans="1:4" x14ac:dyDescent="0.25">
      <c r="A5545" s="243">
        <v>102495</v>
      </c>
      <c r="B5545" s="242" t="s">
        <v>14023</v>
      </c>
      <c r="C5545" s="242" t="s">
        <v>337</v>
      </c>
      <c r="D5545" s="244">
        <v>35.5</v>
      </c>
    </row>
    <row r="5546" spans="1:4" x14ac:dyDescent="0.25">
      <c r="A5546" s="243">
        <v>102496</v>
      </c>
      <c r="B5546" s="242" t="s">
        <v>14024</v>
      </c>
      <c r="C5546" s="242" t="s">
        <v>187</v>
      </c>
      <c r="D5546" s="244">
        <v>7.98</v>
      </c>
    </row>
    <row r="5547" spans="1:4" x14ac:dyDescent="0.25">
      <c r="A5547" s="243">
        <v>102497</v>
      </c>
      <c r="B5547" s="242" t="s">
        <v>14025</v>
      </c>
      <c r="C5547" s="242" t="s">
        <v>187</v>
      </c>
      <c r="D5547" s="244">
        <v>3.29</v>
      </c>
    </row>
    <row r="5548" spans="1:4" x14ac:dyDescent="0.25">
      <c r="A5548" s="243">
        <v>102498</v>
      </c>
      <c r="B5548" s="242" t="s">
        <v>14026</v>
      </c>
      <c r="C5548" s="242" t="s">
        <v>187</v>
      </c>
      <c r="D5548" s="244">
        <v>1.04</v>
      </c>
    </row>
    <row r="5549" spans="1:4" x14ac:dyDescent="0.25">
      <c r="A5549" s="243">
        <v>102499</v>
      </c>
      <c r="B5549" s="242" t="s">
        <v>14027</v>
      </c>
      <c r="C5549" s="242" t="s">
        <v>337</v>
      </c>
      <c r="D5549" s="244">
        <v>1.57</v>
      </c>
    </row>
    <row r="5550" spans="1:4" x14ac:dyDescent="0.25">
      <c r="A5550" s="243">
        <v>102500</v>
      </c>
      <c r="B5550" s="242" t="s">
        <v>14028</v>
      </c>
      <c r="C5550" s="242" t="s">
        <v>187</v>
      </c>
      <c r="D5550" s="244">
        <v>3</v>
      </c>
    </row>
    <row r="5551" spans="1:4" x14ac:dyDescent="0.25">
      <c r="A5551" s="243">
        <v>102501</v>
      </c>
      <c r="B5551" s="242" t="s">
        <v>14029</v>
      </c>
      <c r="C5551" s="242" t="s">
        <v>337</v>
      </c>
      <c r="D5551" s="244">
        <v>16.71</v>
      </c>
    </row>
    <row r="5552" spans="1:4" x14ac:dyDescent="0.25">
      <c r="A5552" s="243">
        <v>102504</v>
      </c>
      <c r="B5552" s="242" t="s">
        <v>14030</v>
      </c>
      <c r="C5552" s="242" t="s">
        <v>187</v>
      </c>
      <c r="D5552" s="244">
        <v>6.51</v>
      </c>
    </row>
    <row r="5553" spans="1:4" x14ac:dyDescent="0.25">
      <c r="A5553" s="243">
        <v>102505</v>
      </c>
      <c r="B5553" s="242" t="s">
        <v>14031</v>
      </c>
      <c r="C5553" s="242" t="s">
        <v>187</v>
      </c>
      <c r="D5553" s="244">
        <v>7.57</v>
      </c>
    </row>
    <row r="5554" spans="1:4" x14ac:dyDescent="0.25">
      <c r="A5554" s="243">
        <v>102506</v>
      </c>
      <c r="B5554" s="242" t="s">
        <v>14032</v>
      </c>
      <c r="C5554" s="242" t="s">
        <v>187</v>
      </c>
      <c r="D5554" s="244">
        <v>7.17</v>
      </c>
    </row>
    <row r="5555" spans="1:4" x14ac:dyDescent="0.25">
      <c r="A5555" s="243">
        <v>102507</v>
      </c>
      <c r="B5555" s="242" t="s">
        <v>14033</v>
      </c>
      <c r="C5555" s="242" t="s">
        <v>187</v>
      </c>
      <c r="D5555" s="244">
        <v>4.3</v>
      </c>
    </row>
    <row r="5556" spans="1:4" x14ac:dyDescent="0.25">
      <c r="A5556" s="243">
        <v>102508</v>
      </c>
      <c r="B5556" s="242" t="s">
        <v>14034</v>
      </c>
      <c r="C5556" s="242" t="s">
        <v>337</v>
      </c>
      <c r="D5556" s="244">
        <v>30.05</v>
      </c>
    </row>
    <row r="5557" spans="1:4" x14ac:dyDescent="0.25">
      <c r="A5557" s="243">
        <v>102509</v>
      </c>
      <c r="B5557" s="242" t="s">
        <v>14035</v>
      </c>
      <c r="C5557" s="242" t="s">
        <v>337</v>
      </c>
      <c r="D5557" s="244">
        <v>16.739999999999998</v>
      </c>
    </row>
    <row r="5558" spans="1:4" x14ac:dyDescent="0.25">
      <c r="A5558" s="243">
        <v>102512</v>
      </c>
      <c r="B5558" s="242" t="s">
        <v>14036</v>
      </c>
      <c r="C5558" s="242" t="s">
        <v>187</v>
      </c>
      <c r="D5558" s="244">
        <v>3.02</v>
      </c>
    </row>
    <row r="5559" spans="1:4" x14ac:dyDescent="0.25">
      <c r="A5559" s="243">
        <v>102513</v>
      </c>
      <c r="B5559" s="242" t="s">
        <v>14037</v>
      </c>
      <c r="C5559" s="242" t="s">
        <v>337</v>
      </c>
      <c r="D5559" s="244">
        <v>31.63</v>
      </c>
    </row>
    <row r="5560" spans="1:4" x14ac:dyDescent="0.25">
      <c r="A5560" s="243">
        <v>102520</v>
      </c>
      <c r="B5560" s="242" t="s">
        <v>14038</v>
      </c>
      <c r="C5560" s="242" t="s">
        <v>337</v>
      </c>
      <c r="D5560" s="244">
        <v>53.72</v>
      </c>
    </row>
    <row r="5561" spans="1:4" x14ac:dyDescent="0.25">
      <c r="A5561" s="243">
        <v>101749</v>
      </c>
      <c r="B5561" s="242" t="s">
        <v>12471</v>
      </c>
      <c r="C5561" s="242" t="s">
        <v>337</v>
      </c>
      <c r="D5561" s="244">
        <v>39.5</v>
      </c>
    </row>
    <row r="5562" spans="1:4" x14ac:dyDescent="0.25">
      <c r="A5562" s="243">
        <v>101750</v>
      </c>
      <c r="B5562" s="242" t="s">
        <v>12472</v>
      </c>
      <c r="C5562" s="242" t="s">
        <v>337</v>
      </c>
      <c r="D5562" s="244">
        <v>37.79</v>
      </c>
    </row>
    <row r="5563" spans="1:4" x14ac:dyDescent="0.25">
      <c r="A5563" s="243">
        <v>101729</v>
      </c>
      <c r="B5563" s="242" t="s">
        <v>12473</v>
      </c>
      <c r="C5563" s="242" t="s">
        <v>337</v>
      </c>
      <c r="D5563" s="244">
        <v>145.77000000000001</v>
      </c>
    </row>
    <row r="5564" spans="1:4" x14ac:dyDescent="0.25">
      <c r="A5564" s="243">
        <v>101746</v>
      </c>
      <c r="B5564" s="242" t="s">
        <v>12474</v>
      </c>
      <c r="C5564" s="242" t="s">
        <v>337</v>
      </c>
      <c r="D5564" s="244">
        <v>230.23</v>
      </c>
    </row>
    <row r="5565" spans="1:4" x14ac:dyDescent="0.25">
      <c r="A5565" s="243">
        <v>101751</v>
      </c>
      <c r="B5565" s="242" t="s">
        <v>12475</v>
      </c>
      <c r="C5565" s="242" t="s">
        <v>337</v>
      </c>
      <c r="D5565" s="244">
        <v>150.5</v>
      </c>
    </row>
    <row r="5566" spans="1:4" x14ac:dyDescent="0.25">
      <c r="A5566" s="243">
        <v>87246</v>
      </c>
      <c r="B5566" s="242" t="s">
        <v>3460</v>
      </c>
      <c r="C5566" s="242" t="s">
        <v>337</v>
      </c>
      <c r="D5566" s="244">
        <v>43.7</v>
      </c>
    </row>
    <row r="5567" spans="1:4" x14ac:dyDescent="0.25">
      <c r="A5567" s="243">
        <v>87247</v>
      </c>
      <c r="B5567" s="242" t="s">
        <v>3461</v>
      </c>
      <c r="C5567" s="242" t="s">
        <v>337</v>
      </c>
      <c r="D5567" s="244">
        <v>38.71</v>
      </c>
    </row>
    <row r="5568" spans="1:4" x14ac:dyDescent="0.25">
      <c r="A5568" s="243">
        <v>87248</v>
      </c>
      <c r="B5568" s="242" t="s">
        <v>3462</v>
      </c>
      <c r="C5568" s="242" t="s">
        <v>337</v>
      </c>
      <c r="D5568" s="244">
        <v>34.659999999999997</v>
      </c>
    </row>
    <row r="5569" spans="1:4" x14ac:dyDescent="0.25">
      <c r="A5569" s="243">
        <v>87249</v>
      </c>
      <c r="B5569" s="242" t="s">
        <v>3463</v>
      </c>
      <c r="C5569" s="242" t="s">
        <v>337</v>
      </c>
      <c r="D5569" s="244">
        <v>48.78</v>
      </c>
    </row>
    <row r="5570" spans="1:4" x14ac:dyDescent="0.25">
      <c r="A5570" s="243">
        <v>87250</v>
      </c>
      <c r="B5570" s="242" t="s">
        <v>3464</v>
      </c>
      <c r="C5570" s="242" t="s">
        <v>337</v>
      </c>
      <c r="D5570" s="244">
        <v>40.89</v>
      </c>
    </row>
    <row r="5571" spans="1:4" x14ac:dyDescent="0.25">
      <c r="A5571" s="243">
        <v>87251</v>
      </c>
      <c r="B5571" s="242" t="s">
        <v>3465</v>
      </c>
      <c r="C5571" s="242" t="s">
        <v>337</v>
      </c>
      <c r="D5571" s="244">
        <v>35.78</v>
      </c>
    </row>
    <row r="5572" spans="1:4" x14ac:dyDescent="0.25">
      <c r="A5572" s="243">
        <v>87255</v>
      </c>
      <c r="B5572" s="242" t="s">
        <v>3466</v>
      </c>
      <c r="C5572" s="242" t="s">
        <v>337</v>
      </c>
      <c r="D5572" s="244">
        <v>79.03</v>
      </c>
    </row>
    <row r="5573" spans="1:4" x14ac:dyDescent="0.25">
      <c r="A5573" s="243">
        <v>87256</v>
      </c>
      <c r="B5573" s="242" t="s">
        <v>3467</v>
      </c>
      <c r="C5573" s="242" t="s">
        <v>337</v>
      </c>
      <c r="D5573" s="244">
        <v>69.489999999999995</v>
      </c>
    </row>
    <row r="5574" spans="1:4" x14ac:dyDescent="0.25">
      <c r="A5574" s="243">
        <v>87257</v>
      </c>
      <c r="B5574" s="242" t="s">
        <v>3468</v>
      </c>
      <c r="C5574" s="242" t="s">
        <v>337</v>
      </c>
      <c r="D5574" s="244">
        <v>63.47</v>
      </c>
    </row>
    <row r="5575" spans="1:4" x14ac:dyDescent="0.25">
      <c r="A5575" s="243">
        <v>87258</v>
      </c>
      <c r="B5575" s="242" t="s">
        <v>3469</v>
      </c>
      <c r="C5575" s="242" t="s">
        <v>337</v>
      </c>
      <c r="D5575" s="244">
        <v>109.33</v>
      </c>
    </row>
    <row r="5576" spans="1:4" x14ac:dyDescent="0.25">
      <c r="A5576" s="243">
        <v>87259</v>
      </c>
      <c r="B5576" s="242" t="s">
        <v>3470</v>
      </c>
      <c r="C5576" s="242" t="s">
        <v>337</v>
      </c>
      <c r="D5576" s="244">
        <v>100.29</v>
      </c>
    </row>
    <row r="5577" spans="1:4" x14ac:dyDescent="0.25">
      <c r="A5577" s="243">
        <v>87260</v>
      </c>
      <c r="B5577" s="242" t="s">
        <v>3471</v>
      </c>
      <c r="C5577" s="242" t="s">
        <v>337</v>
      </c>
      <c r="D5577" s="244">
        <v>94.96</v>
      </c>
    </row>
    <row r="5578" spans="1:4" x14ac:dyDescent="0.25">
      <c r="A5578" s="243">
        <v>87261</v>
      </c>
      <c r="B5578" s="242" t="s">
        <v>3472</v>
      </c>
      <c r="C5578" s="242" t="s">
        <v>337</v>
      </c>
      <c r="D5578" s="244">
        <v>124.64</v>
      </c>
    </row>
    <row r="5579" spans="1:4" x14ac:dyDescent="0.25">
      <c r="A5579" s="243">
        <v>87262</v>
      </c>
      <c r="B5579" s="242" t="s">
        <v>3473</v>
      </c>
      <c r="C5579" s="242" t="s">
        <v>337</v>
      </c>
      <c r="D5579" s="244">
        <v>114.06</v>
      </c>
    </row>
    <row r="5580" spans="1:4" x14ac:dyDescent="0.25">
      <c r="A5580" s="243">
        <v>87263</v>
      </c>
      <c r="B5580" s="242" t="s">
        <v>3474</v>
      </c>
      <c r="C5580" s="242" t="s">
        <v>337</v>
      </c>
      <c r="D5580" s="244">
        <v>107.79</v>
      </c>
    </row>
    <row r="5581" spans="1:4" x14ac:dyDescent="0.25">
      <c r="A5581" s="243">
        <v>89046</v>
      </c>
      <c r="B5581" s="242" t="s">
        <v>12476</v>
      </c>
      <c r="C5581" s="242" t="s">
        <v>337</v>
      </c>
      <c r="D5581" s="244">
        <v>38.49</v>
      </c>
    </row>
    <row r="5582" spans="1:4" x14ac:dyDescent="0.25">
      <c r="A5582" s="243">
        <v>89171</v>
      </c>
      <c r="B5582" s="242" t="s">
        <v>12477</v>
      </c>
      <c r="C5582" s="242" t="s">
        <v>337</v>
      </c>
      <c r="D5582" s="244">
        <v>36.5</v>
      </c>
    </row>
    <row r="5583" spans="1:4" x14ac:dyDescent="0.25">
      <c r="A5583" s="243">
        <v>93389</v>
      </c>
      <c r="B5583" s="242" t="s">
        <v>3475</v>
      </c>
      <c r="C5583" s="242" t="s">
        <v>337</v>
      </c>
      <c r="D5583" s="244">
        <v>39.61</v>
      </c>
    </row>
    <row r="5584" spans="1:4" x14ac:dyDescent="0.25">
      <c r="A5584" s="243">
        <v>93390</v>
      </c>
      <c r="B5584" s="242" t="s">
        <v>3476</v>
      </c>
      <c r="C5584" s="242" t="s">
        <v>337</v>
      </c>
      <c r="D5584" s="244">
        <v>34.71</v>
      </c>
    </row>
    <row r="5585" spans="1:4" x14ac:dyDescent="0.25">
      <c r="A5585" s="243">
        <v>93391</v>
      </c>
      <c r="B5585" s="242" t="s">
        <v>3477</v>
      </c>
      <c r="C5585" s="242" t="s">
        <v>337</v>
      </c>
      <c r="D5585" s="244">
        <v>30.66</v>
      </c>
    </row>
    <row r="5586" spans="1:4" x14ac:dyDescent="0.25">
      <c r="A5586" s="243">
        <v>98670</v>
      </c>
      <c r="B5586" s="242" t="s">
        <v>3478</v>
      </c>
      <c r="C5586" s="242" t="s">
        <v>337</v>
      </c>
      <c r="D5586" s="244">
        <v>135.02000000000001</v>
      </c>
    </row>
    <row r="5587" spans="1:4" x14ac:dyDescent="0.25">
      <c r="A5587" s="243">
        <v>98671</v>
      </c>
      <c r="B5587" s="242" t="s">
        <v>12478</v>
      </c>
      <c r="C5587" s="242" t="s">
        <v>337</v>
      </c>
      <c r="D5587" s="244">
        <v>295.95</v>
      </c>
    </row>
    <row r="5588" spans="1:4" x14ac:dyDescent="0.25">
      <c r="A5588" s="243">
        <v>98672</v>
      </c>
      <c r="B5588" s="242" t="s">
        <v>12479</v>
      </c>
      <c r="C5588" s="242" t="s">
        <v>337</v>
      </c>
      <c r="D5588" s="244">
        <v>468.42</v>
      </c>
    </row>
    <row r="5589" spans="1:4" x14ac:dyDescent="0.25">
      <c r="A5589" s="243">
        <v>98673</v>
      </c>
      <c r="B5589" s="242" t="s">
        <v>3479</v>
      </c>
      <c r="C5589" s="242" t="s">
        <v>337</v>
      </c>
      <c r="D5589" s="244">
        <v>157.97999999999999</v>
      </c>
    </row>
    <row r="5590" spans="1:4" x14ac:dyDescent="0.25">
      <c r="A5590" s="243">
        <v>98678</v>
      </c>
      <c r="B5590" s="242" t="s">
        <v>12480</v>
      </c>
      <c r="C5590" s="242" t="s">
        <v>337</v>
      </c>
      <c r="D5590" s="244">
        <v>427.25</v>
      </c>
    </row>
    <row r="5591" spans="1:4" x14ac:dyDescent="0.25">
      <c r="A5591" s="243">
        <v>98679</v>
      </c>
      <c r="B5591" s="242" t="s">
        <v>12481</v>
      </c>
      <c r="C5591" s="242" t="s">
        <v>337</v>
      </c>
      <c r="D5591" s="244">
        <v>26.48</v>
      </c>
    </row>
    <row r="5592" spans="1:4" x14ac:dyDescent="0.25">
      <c r="A5592" s="243">
        <v>98680</v>
      </c>
      <c r="B5592" s="242" t="s">
        <v>12482</v>
      </c>
      <c r="C5592" s="242" t="s">
        <v>337</v>
      </c>
      <c r="D5592" s="244">
        <v>33.64</v>
      </c>
    </row>
    <row r="5593" spans="1:4" x14ac:dyDescent="0.25">
      <c r="A5593" s="243">
        <v>98681</v>
      </c>
      <c r="B5593" s="242" t="s">
        <v>12483</v>
      </c>
      <c r="C5593" s="242" t="s">
        <v>337</v>
      </c>
      <c r="D5593" s="244">
        <v>24.77</v>
      </c>
    </row>
    <row r="5594" spans="1:4" x14ac:dyDescent="0.25">
      <c r="A5594" s="243">
        <v>98682</v>
      </c>
      <c r="B5594" s="242" t="s">
        <v>12484</v>
      </c>
      <c r="C5594" s="242" t="s">
        <v>337</v>
      </c>
      <c r="D5594" s="244">
        <v>31.94</v>
      </c>
    </row>
    <row r="5595" spans="1:4" x14ac:dyDescent="0.25">
      <c r="A5595" s="243">
        <v>98685</v>
      </c>
      <c r="B5595" s="242" t="s">
        <v>12485</v>
      </c>
      <c r="C5595" s="242" t="s">
        <v>187</v>
      </c>
      <c r="D5595" s="244">
        <v>53.37</v>
      </c>
    </row>
    <row r="5596" spans="1:4" x14ac:dyDescent="0.25">
      <c r="A5596" s="243">
        <v>98686</v>
      </c>
      <c r="B5596" s="242" t="s">
        <v>12486</v>
      </c>
      <c r="C5596" s="242" t="s">
        <v>187</v>
      </c>
      <c r="D5596" s="244">
        <v>28.92</v>
      </c>
    </row>
    <row r="5597" spans="1:4" x14ac:dyDescent="0.25">
      <c r="A5597" s="243">
        <v>98688</v>
      </c>
      <c r="B5597" s="242" t="s">
        <v>12487</v>
      </c>
      <c r="C5597" s="242" t="s">
        <v>187</v>
      </c>
      <c r="D5597" s="244">
        <v>40.4</v>
      </c>
    </row>
    <row r="5598" spans="1:4" x14ac:dyDescent="0.25">
      <c r="A5598" s="243">
        <v>98689</v>
      </c>
      <c r="B5598" s="242" t="s">
        <v>12488</v>
      </c>
      <c r="C5598" s="242" t="s">
        <v>187</v>
      </c>
      <c r="D5598" s="244">
        <v>75.680000000000007</v>
      </c>
    </row>
    <row r="5599" spans="1:4" x14ac:dyDescent="0.25">
      <c r="A5599" s="243">
        <v>101090</v>
      </c>
      <c r="B5599" s="242" t="s">
        <v>12489</v>
      </c>
      <c r="C5599" s="242" t="s">
        <v>337</v>
      </c>
      <c r="D5599" s="244">
        <v>155.25</v>
      </c>
    </row>
    <row r="5600" spans="1:4" x14ac:dyDescent="0.25">
      <c r="A5600" s="243">
        <v>101091</v>
      </c>
      <c r="B5600" s="242" t="s">
        <v>12490</v>
      </c>
      <c r="C5600" s="242" t="s">
        <v>337</v>
      </c>
      <c r="D5600" s="244">
        <v>107.42</v>
      </c>
    </row>
    <row r="5601" spans="1:4" x14ac:dyDescent="0.25">
      <c r="A5601" s="243">
        <v>101725</v>
      </c>
      <c r="B5601" s="242" t="s">
        <v>12491</v>
      </c>
      <c r="C5601" s="242" t="s">
        <v>337</v>
      </c>
      <c r="D5601" s="244">
        <v>193.98</v>
      </c>
    </row>
    <row r="5602" spans="1:4" x14ac:dyDescent="0.25">
      <c r="A5602" s="243">
        <v>101726</v>
      </c>
      <c r="B5602" s="242" t="s">
        <v>12492</v>
      </c>
      <c r="C5602" s="242" t="s">
        <v>337</v>
      </c>
      <c r="D5602" s="244">
        <v>135.02000000000001</v>
      </c>
    </row>
    <row r="5603" spans="1:4" x14ac:dyDescent="0.25">
      <c r="A5603" s="243">
        <v>101731</v>
      </c>
      <c r="B5603" s="242" t="s">
        <v>12493</v>
      </c>
      <c r="C5603" s="242" t="s">
        <v>337</v>
      </c>
      <c r="D5603" s="244">
        <v>223.1</v>
      </c>
    </row>
    <row r="5604" spans="1:4" x14ac:dyDescent="0.25">
      <c r="A5604" s="243">
        <v>101732</v>
      </c>
      <c r="B5604" s="242" t="s">
        <v>12494</v>
      </c>
      <c r="C5604" s="242" t="s">
        <v>337</v>
      </c>
      <c r="D5604" s="244">
        <v>68.16</v>
      </c>
    </row>
    <row r="5605" spans="1:4" x14ac:dyDescent="0.25">
      <c r="A5605" s="243">
        <v>101752</v>
      </c>
      <c r="B5605" s="242" t="s">
        <v>12495</v>
      </c>
      <c r="C5605" s="242" t="s">
        <v>337</v>
      </c>
      <c r="D5605" s="244">
        <v>35.909999999999997</v>
      </c>
    </row>
    <row r="5606" spans="1:4" x14ac:dyDescent="0.25">
      <c r="A5606" s="243">
        <v>101094</v>
      </c>
      <c r="B5606" s="242" t="s">
        <v>12496</v>
      </c>
      <c r="C5606" s="242" t="s">
        <v>187</v>
      </c>
      <c r="D5606" s="244">
        <v>132.86000000000001</v>
      </c>
    </row>
    <row r="5607" spans="1:4" x14ac:dyDescent="0.25">
      <c r="A5607" s="243">
        <v>101727</v>
      </c>
      <c r="B5607" s="242" t="s">
        <v>12497</v>
      </c>
      <c r="C5607" s="242" t="s">
        <v>337</v>
      </c>
      <c r="D5607" s="244">
        <v>155.59</v>
      </c>
    </row>
    <row r="5608" spans="1:4" x14ac:dyDescent="0.25">
      <c r="A5608" s="243">
        <v>101733</v>
      </c>
      <c r="B5608" s="242" t="s">
        <v>12498</v>
      </c>
      <c r="C5608" s="242" t="s">
        <v>337</v>
      </c>
      <c r="D5608" s="244">
        <v>208.69</v>
      </c>
    </row>
    <row r="5609" spans="1:4" x14ac:dyDescent="0.25">
      <c r="A5609" s="243">
        <v>101734</v>
      </c>
      <c r="B5609" s="242" t="s">
        <v>12499</v>
      </c>
      <c r="C5609" s="242" t="s">
        <v>337</v>
      </c>
      <c r="D5609" s="244">
        <v>320.47000000000003</v>
      </c>
    </row>
    <row r="5610" spans="1:4" x14ac:dyDescent="0.25">
      <c r="A5610" s="243">
        <v>101735</v>
      </c>
      <c r="B5610" s="242" t="s">
        <v>12500</v>
      </c>
      <c r="C5610" s="242" t="s">
        <v>337</v>
      </c>
      <c r="D5610" s="244">
        <v>328.58</v>
      </c>
    </row>
    <row r="5611" spans="1:4" x14ac:dyDescent="0.25">
      <c r="A5611" s="243">
        <v>101736</v>
      </c>
      <c r="B5611" s="242" t="s">
        <v>12501</v>
      </c>
      <c r="C5611" s="242" t="s">
        <v>337</v>
      </c>
      <c r="D5611" s="244">
        <v>69.92</v>
      </c>
    </row>
    <row r="5612" spans="1:4" x14ac:dyDescent="0.25">
      <c r="A5612" s="243">
        <v>101737</v>
      </c>
      <c r="B5612" s="242" t="s">
        <v>12502</v>
      </c>
      <c r="C5612" s="242" t="s">
        <v>337</v>
      </c>
      <c r="D5612" s="244">
        <v>85.96</v>
      </c>
    </row>
    <row r="5613" spans="1:4" x14ac:dyDescent="0.25">
      <c r="A5613" s="243">
        <v>101748</v>
      </c>
      <c r="B5613" s="242" t="s">
        <v>12503</v>
      </c>
      <c r="C5613" s="242" t="s">
        <v>337</v>
      </c>
      <c r="D5613" s="244">
        <v>2.35</v>
      </c>
    </row>
    <row r="5614" spans="1:4" x14ac:dyDescent="0.25">
      <c r="A5614" s="243">
        <v>101092</v>
      </c>
      <c r="B5614" s="242" t="s">
        <v>12504</v>
      </c>
      <c r="C5614" s="242" t="s">
        <v>337</v>
      </c>
      <c r="D5614" s="244">
        <v>303.11</v>
      </c>
    </row>
    <row r="5615" spans="1:4" x14ac:dyDescent="0.25">
      <c r="A5615" s="243">
        <v>101093</v>
      </c>
      <c r="B5615" s="242" t="s">
        <v>12505</v>
      </c>
      <c r="C5615" s="242" t="s">
        <v>337</v>
      </c>
      <c r="D5615" s="244">
        <v>475.58</v>
      </c>
    </row>
    <row r="5616" spans="1:4" x14ac:dyDescent="0.25">
      <c r="A5616" s="243">
        <v>98695</v>
      </c>
      <c r="B5616" s="242" t="s">
        <v>12506</v>
      </c>
      <c r="C5616" s="242" t="s">
        <v>187</v>
      </c>
      <c r="D5616" s="244">
        <v>80.66</v>
      </c>
    </row>
    <row r="5617" spans="1:4" x14ac:dyDescent="0.25">
      <c r="A5617" s="243">
        <v>98697</v>
      </c>
      <c r="B5617" s="242" t="s">
        <v>12507</v>
      </c>
      <c r="C5617" s="242" t="s">
        <v>187</v>
      </c>
      <c r="D5617" s="244">
        <v>53.84</v>
      </c>
    </row>
    <row r="5618" spans="1:4" x14ac:dyDescent="0.25">
      <c r="A5618" s="243">
        <v>101738</v>
      </c>
      <c r="B5618" s="242" t="s">
        <v>12508</v>
      </c>
      <c r="C5618" s="242" t="s">
        <v>187</v>
      </c>
      <c r="D5618" s="244">
        <v>22.23</v>
      </c>
    </row>
    <row r="5619" spans="1:4" x14ac:dyDescent="0.25">
      <c r="A5619" s="243">
        <v>101739</v>
      </c>
      <c r="B5619" s="242" t="s">
        <v>12509</v>
      </c>
      <c r="C5619" s="242" t="s">
        <v>187</v>
      </c>
      <c r="D5619" s="244">
        <v>24.58</v>
      </c>
    </row>
    <row r="5620" spans="1:4" x14ac:dyDescent="0.25">
      <c r="A5620" s="243">
        <v>88648</v>
      </c>
      <c r="B5620" s="242" t="s">
        <v>3480</v>
      </c>
      <c r="C5620" s="242" t="s">
        <v>187</v>
      </c>
      <c r="D5620" s="244">
        <v>5.23</v>
      </c>
    </row>
    <row r="5621" spans="1:4" x14ac:dyDescent="0.25">
      <c r="A5621" s="243">
        <v>88649</v>
      </c>
      <c r="B5621" s="242" t="s">
        <v>3481</v>
      </c>
      <c r="C5621" s="242" t="s">
        <v>187</v>
      </c>
      <c r="D5621" s="244">
        <v>5.9</v>
      </c>
    </row>
    <row r="5622" spans="1:4" x14ac:dyDescent="0.25">
      <c r="A5622" s="243">
        <v>88650</v>
      </c>
      <c r="B5622" s="242" t="s">
        <v>3482</v>
      </c>
      <c r="C5622" s="242" t="s">
        <v>187</v>
      </c>
      <c r="D5622" s="244">
        <v>11.25</v>
      </c>
    </row>
    <row r="5623" spans="1:4" x14ac:dyDescent="0.25">
      <c r="A5623" s="243">
        <v>96467</v>
      </c>
      <c r="B5623" s="242" t="s">
        <v>3483</v>
      </c>
      <c r="C5623" s="242" t="s">
        <v>187</v>
      </c>
      <c r="D5623" s="244">
        <v>4.76</v>
      </c>
    </row>
    <row r="5624" spans="1:4" x14ac:dyDescent="0.25">
      <c r="A5624" s="243">
        <v>101740</v>
      </c>
      <c r="B5624" s="242" t="s">
        <v>12510</v>
      </c>
      <c r="C5624" s="242" t="s">
        <v>187</v>
      </c>
      <c r="D5624" s="244">
        <v>33.11</v>
      </c>
    </row>
    <row r="5625" spans="1:4" x14ac:dyDescent="0.25">
      <c r="A5625" s="243">
        <v>101741</v>
      </c>
      <c r="B5625" s="242" t="s">
        <v>12511</v>
      </c>
      <c r="C5625" s="242" t="s">
        <v>187</v>
      </c>
      <c r="D5625" s="244">
        <v>15.76</v>
      </c>
    </row>
    <row r="5626" spans="1:4" x14ac:dyDescent="0.25">
      <c r="A5626" s="243">
        <v>94990</v>
      </c>
      <c r="B5626" s="242" t="s">
        <v>3484</v>
      </c>
      <c r="C5626" s="242" t="s">
        <v>1256</v>
      </c>
      <c r="D5626" s="244">
        <v>594.99</v>
      </c>
    </row>
    <row r="5627" spans="1:4" x14ac:dyDescent="0.25">
      <c r="A5627" s="243">
        <v>94991</v>
      </c>
      <c r="B5627" s="242" t="s">
        <v>3485</v>
      </c>
      <c r="C5627" s="242" t="s">
        <v>1256</v>
      </c>
      <c r="D5627" s="244">
        <v>601.86</v>
      </c>
    </row>
    <row r="5628" spans="1:4" x14ac:dyDescent="0.25">
      <c r="A5628" s="243">
        <v>94992</v>
      </c>
      <c r="B5628" s="242" t="s">
        <v>3486</v>
      </c>
      <c r="C5628" s="242" t="s">
        <v>337</v>
      </c>
      <c r="D5628" s="244">
        <v>92.68</v>
      </c>
    </row>
    <row r="5629" spans="1:4" x14ac:dyDescent="0.25">
      <c r="A5629" s="243">
        <v>94993</v>
      </c>
      <c r="B5629" s="242" t="s">
        <v>3487</v>
      </c>
      <c r="C5629" s="242" t="s">
        <v>337</v>
      </c>
      <c r="D5629" s="244">
        <v>93.1</v>
      </c>
    </row>
    <row r="5630" spans="1:4" x14ac:dyDescent="0.25">
      <c r="A5630" s="243">
        <v>94994</v>
      </c>
      <c r="B5630" s="242" t="s">
        <v>3488</v>
      </c>
      <c r="C5630" s="242" t="s">
        <v>337</v>
      </c>
      <c r="D5630" s="244">
        <v>105.07</v>
      </c>
    </row>
    <row r="5631" spans="1:4" x14ac:dyDescent="0.25">
      <c r="A5631" s="243">
        <v>94995</v>
      </c>
      <c r="B5631" s="242" t="s">
        <v>3489</v>
      </c>
      <c r="C5631" s="242" t="s">
        <v>337</v>
      </c>
      <c r="D5631" s="244">
        <v>105.62</v>
      </c>
    </row>
    <row r="5632" spans="1:4" x14ac:dyDescent="0.25">
      <c r="A5632" s="243">
        <v>94996</v>
      </c>
      <c r="B5632" s="242" t="s">
        <v>3490</v>
      </c>
      <c r="C5632" s="242" t="s">
        <v>337</v>
      </c>
      <c r="D5632" s="244">
        <v>117.16</v>
      </c>
    </row>
    <row r="5633" spans="1:4" x14ac:dyDescent="0.25">
      <c r="A5633" s="243">
        <v>94997</v>
      </c>
      <c r="B5633" s="242" t="s">
        <v>3491</v>
      </c>
      <c r="C5633" s="242" t="s">
        <v>337</v>
      </c>
      <c r="D5633" s="244">
        <v>117.84</v>
      </c>
    </row>
    <row r="5634" spans="1:4" x14ac:dyDescent="0.25">
      <c r="A5634" s="243">
        <v>94998</v>
      </c>
      <c r="B5634" s="242" t="s">
        <v>3492</v>
      </c>
      <c r="C5634" s="242" t="s">
        <v>337</v>
      </c>
      <c r="D5634" s="244">
        <v>129.69</v>
      </c>
    </row>
    <row r="5635" spans="1:4" x14ac:dyDescent="0.25">
      <c r="A5635" s="243">
        <v>94999</v>
      </c>
      <c r="B5635" s="242" t="s">
        <v>3493</v>
      </c>
      <c r="C5635" s="242" t="s">
        <v>337</v>
      </c>
      <c r="D5635" s="244">
        <v>130.5</v>
      </c>
    </row>
    <row r="5636" spans="1:4" x14ac:dyDescent="0.25">
      <c r="A5636" s="243">
        <v>101747</v>
      </c>
      <c r="B5636" s="242" t="s">
        <v>12512</v>
      </c>
      <c r="C5636" s="242" t="s">
        <v>337</v>
      </c>
      <c r="D5636" s="244">
        <v>63.38</v>
      </c>
    </row>
    <row r="5637" spans="1:4" x14ac:dyDescent="0.25">
      <c r="A5637" s="243">
        <v>101743</v>
      </c>
      <c r="B5637" s="242" t="s">
        <v>12513</v>
      </c>
      <c r="C5637" s="242" t="s">
        <v>337</v>
      </c>
      <c r="D5637" s="244">
        <v>142.76</v>
      </c>
    </row>
    <row r="5638" spans="1:4" x14ac:dyDescent="0.25">
      <c r="A5638" s="243">
        <v>101744</v>
      </c>
      <c r="B5638" s="242" t="s">
        <v>12514</v>
      </c>
      <c r="C5638" s="242" t="s">
        <v>337</v>
      </c>
      <c r="D5638" s="244">
        <v>113.8</v>
      </c>
    </row>
    <row r="5639" spans="1:4" x14ac:dyDescent="0.25">
      <c r="A5639" s="243">
        <v>101745</v>
      </c>
      <c r="B5639" s="242" t="s">
        <v>12515</v>
      </c>
      <c r="C5639" s="242" t="s">
        <v>337</v>
      </c>
      <c r="D5639" s="244">
        <v>139.81</v>
      </c>
    </row>
    <row r="5640" spans="1:4" x14ac:dyDescent="0.25">
      <c r="A5640" s="243">
        <v>87620</v>
      </c>
      <c r="B5640" s="242" t="s">
        <v>3494</v>
      </c>
      <c r="C5640" s="242" t="s">
        <v>337</v>
      </c>
      <c r="D5640" s="244">
        <v>27.67</v>
      </c>
    </row>
    <row r="5641" spans="1:4" x14ac:dyDescent="0.25">
      <c r="A5641" s="243">
        <v>87622</v>
      </c>
      <c r="B5641" s="242" t="s">
        <v>3495</v>
      </c>
      <c r="C5641" s="242" t="s">
        <v>337</v>
      </c>
      <c r="D5641" s="244">
        <v>30.33</v>
      </c>
    </row>
    <row r="5642" spans="1:4" x14ac:dyDescent="0.25">
      <c r="A5642" s="243">
        <v>87623</v>
      </c>
      <c r="B5642" s="242" t="s">
        <v>3496</v>
      </c>
      <c r="C5642" s="242" t="s">
        <v>337</v>
      </c>
      <c r="D5642" s="244">
        <v>71.64</v>
      </c>
    </row>
    <row r="5643" spans="1:4" x14ac:dyDescent="0.25">
      <c r="A5643" s="243">
        <v>87624</v>
      </c>
      <c r="B5643" s="242" t="s">
        <v>3497</v>
      </c>
      <c r="C5643" s="242" t="s">
        <v>337</v>
      </c>
      <c r="D5643" s="244">
        <v>76.58</v>
      </c>
    </row>
    <row r="5644" spans="1:4" x14ac:dyDescent="0.25">
      <c r="A5644" s="243">
        <v>87630</v>
      </c>
      <c r="B5644" s="242" t="s">
        <v>3498</v>
      </c>
      <c r="C5644" s="242" t="s">
        <v>337</v>
      </c>
      <c r="D5644" s="244">
        <v>34.22</v>
      </c>
    </row>
    <row r="5645" spans="1:4" x14ac:dyDescent="0.25">
      <c r="A5645" s="243">
        <v>87632</v>
      </c>
      <c r="B5645" s="242" t="s">
        <v>3499</v>
      </c>
      <c r="C5645" s="242" t="s">
        <v>337</v>
      </c>
      <c r="D5645" s="244">
        <v>37.92</v>
      </c>
    </row>
    <row r="5646" spans="1:4" x14ac:dyDescent="0.25">
      <c r="A5646" s="243">
        <v>87633</v>
      </c>
      <c r="B5646" s="242" t="s">
        <v>3500</v>
      </c>
      <c r="C5646" s="242" t="s">
        <v>337</v>
      </c>
      <c r="D5646" s="244">
        <v>95.36</v>
      </c>
    </row>
    <row r="5647" spans="1:4" x14ac:dyDescent="0.25">
      <c r="A5647" s="243">
        <v>87634</v>
      </c>
      <c r="B5647" s="242" t="s">
        <v>3501</v>
      </c>
      <c r="C5647" s="242" t="s">
        <v>337</v>
      </c>
      <c r="D5647" s="244">
        <v>102.23</v>
      </c>
    </row>
    <row r="5648" spans="1:4" x14ac:dyDescent="0.25">
      <c r="A5648" s="243">
        <v>87640</v>
      </c>
      <c r="B5648" s="242" t="s">
        <v>3502</v>
      </c>
      <c r="C5648" s="242" t="s">
        <v>337</v>
      </c>
      <c r="D5648" s="244">
        <v>39.51</v>
      </c>
    </row>
    <row r="5649" spans="1:4" x14ac:dyDescent="0.25">
      <c r="A5649" s="243">
        <v>87642</v>
      </c>
      <c r="B5649" s="242" t="s">
        <v>3503</v>
      </c>
      <c r="C5649" s="242" t="s">
        <v>337</v>
      </c>
      <c r="D5649" s="244">
        <v>44.06</v>
      </c>
    </row>
    <row r="5650" spans="1:4" x14ac:dyDescent="0.25">
      <c r="A5650" s="243">
        <v>87643</v>
      </c>
      <c r="B5650" s="242" t="s">
        <v>3504</v>
      </c>
      <c r="C5650" s="242" t="s">
        <v>337</v>
      </c>
      <c r="D5650" s="244">
        <v>114.7</v>
      </c>
    </row>
    <row r="5651" spans="1:4" x14ac:dyDescent="0.25">
      <c r="A5651" s="243">
        <v>87644</v>
      </c>
      <c r="B5651" s="242" t="s">
        <v>3505</v>
      </c>
      <c r="C5651" s="242" t="s">
        <v>337</v>
      </c>
      <c r="D5651" s="244">
        <v>123.14</v>
      </c>
    </row>
    <row r="5652" spans="1:4" x14ac:dyDescent="0.25">
      <c r="A5652" s="243">
        <v>87680</v>
      </c>
      <c r="B5652" s="242" t="s">
        <v>3506</v>
      </c>
      <c r="C5652" s="242" t="s">
        <v>337</v>
      </c>
      <c r="D5652" s="244">
        <v>31.51</v>
      </c>
    </row>
    <row r="5653" spans="1:4" x14ac:dyDescent="0.25">
      <c r="A5653" s="243">
        <v>87682</v>
      </c>
      <c r="B5653" s="242" t="s">
        <v>3507</v>
      </c>
      <c r="C5653" s="242" t="s">
        <v>337</v>
      </c>
      <c r="D5653" s="244">
        <v>36.06</v>
      </c>
    </row>
    <row r="5654" spans="1:4" x14ac:dyDescent="0.25">
      <c r="A5654" s="243">
        <v>87683</v>
      </c>
      <c r="B5654" s="242" t="s">
        <v>3508</v>
      </c>
      <c r="C5654" s="242" t="s">
        <v>337</v>
      </c>
      <c r="D5654" s="244">
        <v>106.7</v>
      </c>
    </row>
    <row r="5655" spans="1:4" x14ac:dyDescent="0.25">
      <c r="A5655" s="243">
        <v>87684</v>
      </c>
      <c r="B5655" s="242" t="s">
        <v>3509</v>
      </c>
      <c r="C5655" s="242" t="s">
        <v>337</v>
      </c>
      <c r="D5655" s="244">
        <v>115.14</v>
      </c>
    </row>
    <row r="5656" spans="1:4" x14ac:dyDescent="0.25">
      <c r="A5656" s="243">
        <v>87690</v>
      </c>
      <c r="B5656" s="242" t="s">
        <v>3510</v>
      </c>
      <c r="C5656" s="242" t="s">
        <v>337</v>
      </c>
      <c r="D5656" s="244">
        <v>36.53</v>
      </c>
    </row>
    <row r="5657" spans="1:4" x14ac:dyDescent="0.25">
      <c r="A5657" s="243">
        <v>87692</v>
      </c>
      <c r="B5657" s="242" t="s">
        <v>3511</v>
      </c>
      <c r="C5657" s="242" t="s">
        <v>337</v>
      </c>
      <c r="D5657" s="244">
        <v>41.74</v>
      </c>
    </row>
    <row r="5658" spans="1:4" x14ac:dyDescent="0.25">
      <c r="A5658" s="243">
        <v>87693</v>
      </c>
      <c r="B5658" s="242" t="s">
        <v>3512</v>
      </c>
      <c r="C5658" s="242" t="s">
        <v>337</v>
      </c>
      <c r="D5658" s="244">
        <v>122.64</v>
      </c>
    </row>
    <row r="5659" spans="1:4" x14ac:dyDescent="0.25">
      <c r="A5659" s="243">
        <v>87694</v>
      </c>
      <c r="B5659" s="242" t="s">
        <v>3513</v>
      </c>
      <c r="C5659" s="242" t="s">
        <v>337</v>
      </c>
      <c r="D5659" s="244">
        <v>132.31</v>
      </c>
    </row>
    <row r="5660" spans="1:4" x14ac:dyDescent="0.25">
      <c r="A5660" s="243">
        <v>87700</v>
      </c>
      <c r="B5660" s="242" t="s">
        <v>3514</v>
      </c>
      <c r="C5660" s="242" t="s">
        <v>337</v>
      </c>
      <c r="D5660" s="244">
        <v>39.5</v>
      </c>
    </row>
    <row r="5661" spans="1:4" x14ac:dyDescent="0.25">
      <c r="A5661" s="243">
        <v>87702</v>
      </c>
      <c r="B5661" s="242" t="s">
        <v>3515</v>
      </c>
      <c r="C5661" s="242" t="s">
        <v>337</v>
      </c>
      <c r="D5661" s="244">
        <v>45.18</v>
      </c>
    </row>
    <row r="5662" spans="1:4" x14ac:dyDescent="0.25">
      <c r="A5662" s="243">
        <v>87703</v>
      </c>
      <c r="B5662" s="242" t="s">
        <v>3516</v>
      </c>
      <c r="C5662" s="242" t="s">
        <v>337</v>
      </c>
      <c r="D5662" s="244">
        <v>133.27000000000001</v>
      </c>
    </row>
    <row r="5663" spans="1:4" x14ac:dyDescent="0.25">
      <c r="A5663" s="243">
        <v>87704</v>
      </c>
      <c r="B5663" s="242" t="s">
        <v>3517</v>
      </c>
      <c r="C5663" s="242" t="s">
        <v>337</v>
      </c>
      <c r="D5663" s="244">
        <v>143.81</v>
      </c>
    </row>
    <row r="5664" spans="1:4" x14ac:dyDescent="0.25">
      <c r="A5664" s="243">
        <v>87735</v>
      </c>
      <c r="B5664" s="242" t="s">
        <v>3518</v>
      </c>
      <c r="C5664" s="242" t="s">
        <v>337</v>
      </c>
      <c r="D5664" s="244">
        <v>35.07</v>
      </c>
    </row>
    <row r="5665" spans="1:4" x14ac:dyDescent="0.25">
      <c r="A5665" s="243">
        <v>87737</v>
      </c>
      <c r="B5665" s="242" t="s">
        <v>3519</v>
      </c>
      <c r="C5665" s="242" t="s">
        <v>337</v>
      </c>
      <c r="D5665" s="244">
        <v>37.729999999999997</v>
      </c>
    </row>
    <row r="5666" spans="1:4" x14ac:dyDescent="0.25">
      <c r="A5666" s="243">
        <v>87738</v>
      </c>
      <c r="B5666" s="242" t="s">
        <v>3520</v>
      </c>
      <c r="C5666" s="242" t="s">
        <v>337</v>
      </c>
      <c r="D5666" s="244">
        <v>79.040000000000006</v>
      </c>
    </row>
    <row r="5667" spans="1:4" x14ac:dyDescent="0.25">
      <c r="A5667" s="243">
        <v>87739</v>
      </c>
      <c r="B5667" s="242" t="s">
        <v>3521</v>
      </c>
      <c r="C5667" s="242" t="s">
        <v>337</v>
      </c>
      <c r="D5667" s="244">
        <v>83.98</v>
      </c>
    </row>
    <row r="5668" spans="1:4" x14ac:dyDescent="0.25">
      <c r="A5668" s="243">
        <v>87745</v>
      </c>
      <c r="B5668" s="242" t="s">
        <v>3522</v>
      </c>
      <c r="C5668" s="242" t="s">
        <v>337</v>
      </c>
      <c r="D5668" s="244">
        <v>41.62</v>
      </c>
    </row>
    <row r="5669" spans="1:4" x14ac:dyDescent="0.25">
      <c r="A5669" s="243">
        <v>87747</v>
      </c>
      <c r="B5669" s="242" t="s">
        <v>3523</v>
      </c>
      <c r="C5669" s="242" t="s">
        <v>337</v>
      </c>
      <c r="D5669" s="244">
        <v>45.32</v>
      </c>
    </row>
    <row r="5670" spans="1:4" x14ac:dyDescent="0.25">
      <c r="A5670" s="243">
        <v>87748</v>
      </c>
      <c r="B5670" s="242" t="s">
        <v>3524</v>
      </c>
      <c r="C5670" s="242" t="s">
        <v>337</v>
      </c>
      <c r="D5670" s="244">
        <v>102.76</v>
      </c>
    </row>
    <row r="5671" spans="1:4" x14ac:dyDescent="0.25">
      <c r="A5671" s="243">
        <v>87749</v>
      </c>
      <c r="B5671" s="242" t="s">
        <v>3525</v>
      </c>
      <c r="C5671" s="242" t="s">
        <v>337</v>
      </c>
      <c r="D5671" s="244">
        <v>109.63</v>
      </c>
    </row>
    <row r="5672" spans="1:4" x14ac:dyDescent="0.25">
      <c r="A5672" s="243">
        <v>87755</v>
      </c>
      <c r="B5672" s="242" t="s">
        <v>3526</v>
      </c>
      <c r="C5672" s="242" t="s">
        <v>337</v>
      </c>
      <c r="D5672" s="244">
        <v>36.409999999999997</v>
      </c>
    </row>
    <row r="5673" spans="1:4" x14ac:dyDescent="0.25">
      <c r="A5673" s="243">
        <v>87757</v>
      </c>
      <c r="B5673" s="242" t="s">
        <v>3527</v>
      </c>
      <c r="C5673" s="242" t="s">
        <v>337</v>
      </c>
      <c r="D5673" s="244">
        <v>40.11</v>
      </c>
    </row>
    <row r="5674" spans="1:4" x14ac:dyDescent="0.25">
      <c r="A5674" s="243">
        <v>87758</v>
      </c>
      <c r="B5674" s="242" t="s">
        <v>3528</v>
      </c>
      <c r="C5674" s="242" t="s">
        <v>337</v>
      </c>
      <c r="D5674" s="244">
        <v>97.55</v>
      </c>
    </row>
    <row r="5675" spans="1:4" x14ac:dyDescent="0.25">
      <c r="A5675" s="243">
        <v>87759</v>
      </c>
      <c r="B5675" s="242" t="s">
        <v>3529</v>
      </c>
      <c r="C5675" s="242" t="s">
        <v>337</v>
      </c>
      <c r="D5675" s="244">
        <v>104.42</v>
      </c>
    </row>
    <row r="5676" spans="1:4" x14ac:dyDescent="0.25">
      <c r="A5676" s="243">
        <v>87765</v>
      </c>
      <c r="B5676" s="242" t="s">
        <v>3530</v>
      </c>
      <c r="C5676" s="242" t="s">
        <v>337</v>
      </c>
      <c r="D5676" s="244">
        <v>41.7</v>
      </c>
    </row>
    <row r="5677" spans="1:4" x14ac:dyDescent="0.25">
      <c r="A5677" s="243">
        <v>87767</v>
      </c>
      <c r="B5677" s="242" t="s">
        <v>3531</v>
      </c>
      <c r="C5677" s="242" t="s">
        <v>337</v>
      </c>
      <c r="D5677" s="244">
        <v>46.25</v>
      </c>
    </row>
    <row r="5678" spans="1:4" x14ac:dyDescent="0.25">
      <c r="A5678" s="243">
        <v>87768</v>
      </c>
      <c r="B5678" s="242" t="s">
        <v>3532</v>
      </c>
      <c r="C5678" s="242" t="s">
        <v>337</v>
      </c>
      <c r="D5678" s="244">
        <v>116.89</v>
      </c>
    </row>
    <row r="5679" spans="1:4" x14ac:dyDescent="0.25">
      <c r="A5679" s="243">
        <v>87769</v>
      </c>
      <c r="B5679" s="242" t="s">
        <v>3533</v>
      </c>
      <c r="C5679" s="242" t="s">
        <v>337</v>
      </c>
      <c r="D5679" s="244">
        <v>125.33</v>
      </c>
    </row>
    <row r="5680" spans="1:4" x14ac:dyDescent="0.25">
      <c r="A5680" s="243">
        <v>88470</v>
      </c>
      <c r="B5680" s="242" t="s">
        <v>3534</v>
      </c>
      <c r="C5680" s="242" t="s">
        <v>337</v>
      </c>
      <c r="D5680" s="244">
        <v>23.15</v>
      </c>
    </row>
    <row r="5681" spans="1:4" x14ac:dyDescent="0.25">
      <c r="A5681" s="243">
        <v>88471</v>
      </c>
      <c r="B5681" s="242" t="s">
        <v>3535</v>
      </c>
      <c r="C5681" s="242" t="s">
        <v>337</v>
      </c>
      <c r="D5681" s="244">
        <v>28.58</v>
      </c>
    </row>
    <row r="5682" spans="1:4" x14ac:dyDescent="0.25">
      <c r="A5682" s="243">
        <v>88472</v>
      </c>
      <c r="B5682" s="242" t="s">
        <v>3536</v>
      </c>
      <c r="C5682" s="242" t="s">
        <v>337</v>
      </c>
      <c r="D5682" s="244">
        <v>32.840000000000003</v>
      </c>
    </row>
    <row r="5683" spans="1:4" x14ac:dyDescent="0.25">
      <c r="A5683" s="243">
        <v>88476</v>
      </c>
      <c r="B5683" s="242" t="s">
        <v>3537</v>
      </c>
      <c r="C5683" s="242" t="s">
        <v>337</v>
      </c>
      <c r="D5683" s="244">
        <v>19.43</v>
      </c>
    </row>
    <row r="5684" spans="1:4" x14ac:dyDescent="0.25">
      <c r="A5684" s="243">
        <v>88477</v>
      </c>
      <c r="B5684" s="242" t="s">
        <v>3538</v>
      </c>
      <c r="C5684" s="242" t="s">
        <v>337</v>
      </c>
      <c r="D5684" s="244">
        <v>26.35</v>
      </c>
    </row>
    <row r="5685" spans="1:4" x14ac:dyDescent="0.25">
      <c r="A5685" s="243">
        <v>88478</v>
      </c>
      <c r="B5685" s="242" t="s">
        <v>3539</v>
      </c>
      <c r="C5685" s="242" t="s">
        <v>337</v>
      </c>
      <c r="D5685" s="244">
        <v>31.97</v>
      </c>
    </row>
    <row r="5686" spans="1:4" x14ac:dyDescent="0.25">
      <c r="A5686" s="243">
        <v>90900</v>
      </c>
      <c r="B5686" s="242" t="s">
        <v>3540</v>
      </c>
      <c r="C5686" s="242" t="s">
        <v>337</v>
      </c>
      <c r="D5686" s="244">
        <v>66.150000000000006</v>
      </c>
    </row>
    <row r="5687" spans="1:4" x14ac:dyDescent="0.25">
      <c r="A5687" s="243">
        <v>90902</v>
      </c>
      <c r="B5687" s="242" t="s">
        <v>3541</v>
      </c>
      <c r="C5687" s="242" t="s">
        <v>337</v>
      </c>
      <c r="D5687" s="244">
        <v>71.36</v>
      </c>
    </row>
    <row r="5688" spans="1:4" x14ac:dyDescent="0.25">
      <c r="A5688" s="243">
        <v>90903</v>
      </c>
      <c r="B5688" s="242" t="s">
        <v>3542</v>
      </c>
      <c r="C5688" s="242" t="s">
        <v>337</v>
      </c>
      <c r="D5688" s="244">
        <v>152.26</v>
      </c>
    </row>
    <row r="5689" spans="1:4" x14ac:dyDescent="0.25">
      <c r="A5689" s="243">
        <v>90904</v>
      </c>
      <c r="B5689" s="242" t="s">
        <v>3543</v>
      </c>
      <c r="C5689" s="242" t="s">
        <v>337</v>
      </c>
      <c r="D5689" s="244">
        <v>161.93</v>
      </c>
    </row>
    <row r="5690" spans="1:4" x14ac:dyDescent="0.25">
      <c r="A5690" s="243">
        <v>90910</v>
      </c>
      <c r="B5690" s="242" t="s">
        <v>3544</v>
      </c>
      <c r="C5690" s="242" t="s">
        <v>337</v>
      </c>
      <c r="D5690" s="244">
        <v>69.790000000000006</v>
      </c>
    </row>
    <row r="5691" spans="1:4" x14ac:dyDescent="0.25">
      <c r="A5691" s="243">
        <v>90912</v>
      </c>
      <c r="B5691" s="242" t="s">
        <v>3545</v>
      </c>
      <c r="C5691" s="242" t="s">
        <v>337</v>
      </c>
      <c r="D5691" s="244">
        <v>75.47</v>
      </c>
    </row>
    <row r="5692" spans="1:4" x14ac:dyDescent="0.25">
      <c r="A5692" s="243">
        <v>90913</v>
      </c>
      <c r="B5692" s="242" t="s">
        <v>3546</v>
      </c>
      <c r="C5692" s="242" t="s">
        <v>337</v>
      </c>
      <c r="D5692" s="244">
        <v>163.56</v>
      </c>
    </row>
    <row r="5693" spans="1:4" x14ac:dyDescent="0.25">
      <c r="A5693" s="243">
        <v>90914</v>
      </c>
      <c r="B5693" s="242" t="s">
        <v>3547</v>
      </c>
      <c r="C5693" s="242" t="s">
        <v>337</v>
      </c>
      <c r="D5693" s="244">
        <v>174.1</v>
      </c>
    </row>
    <row r="5694" spans="1:4" x14ac:dyDescent="0.25">
      <c r="A5694" s="243">
        <v>90920</v>
      </c>
      <c r="B5694" s="242" t="s">
        <v>3548</v>
      </c>
      <c r="C5694" s="242" t="s">
        <v>337</v>
      </c>
      <c r="D5694" s="244">
        <v>76.53</v>
      </c>
    </row>
    <row r="5695" spans="1:4" x14ac:dyDescent="0.25">
      <c r="A5695" s="243">
        <v>90922</v>
      </c>
      <c r="B5695" s="242" t="s">
        <v>3549</v>
      </c>
      <c r="C5695" s="242" t="s">
        <v>337</v>
      </c>
      <c r="D5695" s="244">
        <v>83.05</v>
      </c>
    </row>
    <row r="5696" spans="1:4" x14ac:dyDescent="0.25">
      <c r="A5696" s="243">
        <v>90923</v>
      </c>
      <c r="B5696" s="242" t="s">
        <v>3550</v>
      </c>
      <c r="C5696" s="242" t="s">
        <v>337</v>
      </c>
      <c r="D5696" s="244">
        <v>184.34</v>
      </c>
    </row>
    <row r="5697" spans="1:4" x14ac:dyDescent="0.25">
      <c r="A5697" s="243">
        <v>90924</v>
      </c>
      <c r="B5697" s="242" t="s">
        <v>3551</v>
      </c>
      <c r="C5697" s="242" t="s">
        <v>337</v>
      </c>
      <c r="D5697" s="244">
        <v>196.45</v>
      </c>
    </row>
    <row r="5698" spans="1:4" x14ac:dyDescent="0.25">
      <c r="A5698" s="243">
        <v>90930</v>
      </c>
      <c r="B5698" s="242" t="s">
        <v>3552</v>
      </c>
      <c r="C5698" s="242" t="s">
        <v>337</v>
      </c>
      <c r="D5698" s="244">
        <v>61.22</v>
      </c>
    </row>
    <row r="5699" spans="1:4" x14ac:dyDescent="0.25">
      <c r="A5699" s="243">
        <v>90932</v>
      </c>
      <c r="B5699" s="242" t="s">
        <v>3553</v>
      </c>
      <c r="C5699" s="242" t="s">
        <v>337</v>
      </c>
      <c r="D5699" s="244">
        <v>66.430000000000007</v>
      </c>
    </row>
    <row r="5700" spans="1:4" x14ac:dyDescent="0.25">
      <c r="A5700" s="243">
        <v>90933</v>
      </c>
      <c r="B5700" s="242" t="s">
        <v>3554</v>
      </c>
      <c r="C5700" s="242" t="s">
        <v>337</v>
      </c>
      <c r="D5700" s="244">
        <v>147.33000000000001</v>
      </c>
    </row>
    <row r="5701" spans="1:4" x14ac:dyDescent="0.25">
      <c r="A5701" s="243">
        <v>90934</v>
      </c>
      <c r="B5701" s="242" t="s">
        <v>3555</v>
      </c>
      <c r="C5701" s="242" t="s">
        <v>337</v>
      </c>
      <c r="D5701" s="244">
        <v>157</v>
      </c>
    </row>
    <row r="5702" spans="1:4" x14ac:dyDescent="0.25">
      <c r="A5702" s="243">
        <v>90940</v>
      </c>
      <c r="B5702" s="242" t="s">
        <v>3556</v>
      </c>
      <c r="C5702" s="242" t="s">
        <v>337</v>
      </c>
      <c r="D5702" s="244">
        <v>64.88</v>
      </c>
    </row>
    <row r="5703" spans="1:4" x14ac:dyDescent="0.25">
      <c r="A5703" s="243">
        <v>90942</v>
      </c>
      <c r="B5703" s="242" t="s">
        <v>3557</v>
      </c>
      <c r="C5703" s="242" t="s">
        <v>337</v>
      </c>
      <c r="D5703" s="244">
        <v>70.56</v>
      </c>
    </row>
    <row r="5704" spans="1:4" x14ac:dyDescent="0.25">
      <c r="A5704" s="243">
        <v>90943</v>
      </c>
      <c r="B5704" s="242" t="s">
        <v>3558</v>
      </c>
      <c r="C5704" s="242" t="s">
        <v>337</v>
      </c>
      <c r="D5704" s="244">
        <v>158.65</v>
      </c>
    </row>
    <row r="5705" spans="1:4" x14ac:dyDescent="0.25">
      <c r="A5705" s="243">
        <v>90944</v>
      </c>
      <c r="B5705" s="242" t="s">
        <v>3559</v>
      </c>
      <c r="C5705" s="242" t="s">
        <v>337</v>
      </c>
      <c r="D5705" s="244">
        <v>169.19</v>
      </c>
    </row>
    <row r="5706" spans="1:4" x14ac:dyDescent="0.25">
      <c r="A5706" s="243">
        <v>90950</v>
      </c>
      <c r="B5706" s="242" t="s">
        <v>3560</v>
      </c>
      <c r="C5706" s="242" t="s">
        <v>337</v>
      </c>
      <c r="D5706" s="244">
        <v>71.58</v>
      </c>
    </row>
    <row r="5707" spans="1:4" x14ac:dyDescent="0.25">
      <c r="A5707" s="243">
        <v>90952</v>
      </c>
      <c r="B5707" s="242" t="s">
        <v>3561</v>
      </c>
      <c r="C5707" s="242" t="s">
        <v>337</v>
      </c>
      <c r="D5707" s="244">
        <v>78.099999999999994</v>
      </c>
    </row>
    <row r="5708" spans="1:4" x14ac:dyDescent="0.25">
      <c r="A5708" s="243">
        <v>90953</v>
      </c>
      <c r="B5708" s="242" t="s">
        <v>3562</v>
      </c>
      <c r="C5708" s="242" t="s">
        <v>337</v>
      </c>
      <c r="D5708" s="244">
        <v>179.39</v>
      </c>
    </row>
    <row r="5709" spans="1:4" x14ac:dyDescent="0.25">
      <c r="A5709" s="243">
        <v>90954</v>
      </c>
      <c r="B5709" s="242" t="s">
        <v>3563</v>
      </c>
      <c r="C5709" s="242" t="s">
        <v>337</v>
      </c>
      <c r="D5709" s="244">
        <v>191.5</v>
      </c>
    </row>
    <row r="5710" spans="1:4" x14ac:dyDescent="0.25">
      <c r="A5710" s="243">
        <v>94438</v>
      </c>
      <c r="B5710" s="242" t="s">
        <v>3564</v>
      </c>
      <c r="C5710" s="242" t="s">
        <v>337</v>
      </c>
      <c r="D5710" s="244">
        <v>36.03</v>
      </c>
    </row>
    <row r="5711" spans="1:4" x14ac:dyDescent="0.25">
      <c r="A5711" s="243">
        <v>94439</v>
      </c>
      <c r="B5711" s="242" t="s">
        <v>3565</v>
      </c>
      <c r="C5711" s="242" t="s">
        <v>337</v>
      </c>
      <c r="D5711" s="244">
        <v>40.270000000000003</v>
      </c>
    </row>
    <row r="5712" spans="1:4" x14ac:dyDescent="0.25">
      <c r="A5712" s="243">
        <v>94779</v>
      </c>
      <c r="B5712" s="242" t="s">
        <v>3566</v>
      </c>
      <c r="C5712" s="242" t="s">
        <v>337</v>
      </c>
      <c r="D5712" s="244">
        <v>35.270000000000003</v>
      </c>
    </row>
    <row r="5713" spans="1:4" x14ac:dyDescent="0.25">
      <c r="A5713" s="243">
        <v>94782</v>
      </c>
      <c r="B5713" s="242" t="s">
        <v>3567</v>
      </c>
      <c r="C5713" s="242" t="s">
        <v>337</v>
      </c>
      <c r="D5713" s="244">
        <v>39.979999999999997</v>
      </c>
    </row>
    <row r="5714" spans="1:4" x14ac:dyDescent="0.25">
      <c r="A5714" s="243">
        <v>101742</v>
      </c>
      <c r="B5714" s="242" t="s">
        <v>12516</v>
      </c>
      <c r="C5714" s="242" t="s">
        <v>187</v>
      </c>
      <c r="D5714" s="244">
        <v>44.27</v>
      </c>
    </row>
    <row r="5715" spans="1:4" x14ac:dyDescent="0.25">
      <c r="A5715" s="243">
        <v>87871</v>
      </c>
      <c r="B5715" s="242" t="s">
        <v>3568</v>
      </c>
      <c r="C5715" s="242" t="s">
        <v>337</v>
      </c>
      <c r="D5715" s="244">
        <v>13.53</v>
      </c>
    </row>
    <row r="5716" spans="1:4" x14ac:dyDescent="0.25">
      <c r="A5716" s="243">
        <v>87872</v>
      </c>
      <c r="B5716" s="242" t="s">
        <v>3569</v>
      </c>
      <c r="C5716" s="242" t="s">
        <v>337</v>
      </c>
      <c r="D5716" s="244">
        <v>12.97</v>
      </c>
    </row>
    <row r="5717" spans="1:4" x14ac:dyDescent="0.25">
      <c r="A5717" s="243">
        <v>87873</v>
      </c>
      <c r="B5717" s="242" t="s">
        <v>3570</v>
      </c>
      <c r="C5717" s="242" t="s">
        <v>337</v>
      </c>
      <c r="D5717" s="244">
        <v>5.23</v>
      </c>
    </row>
    <row r="5718" spans="1:4" x14ac:dyDescent="0.25">
      <c r="A5718" s="243">
        <v>87874</v>
      </c>
      <c r="B5718" s="242" t="s">
        <v>3571</v>
      </c>
      <c r="C5718" s="242" t="s">
        <v>337</v>
      </c>
      <c r="D5718" s="244">
        <v>5.1100000000000003</v>
      </c>
    </row>
    <row r="5719" spans="1:4" x14ac:dyDescent="0.25">
      <c r="A5719" s="243">
        <v>87876</v>
      </c>
      <c r="B5719" s="242" t="s">
        <v>3572</v>
      </c>
      <c r="C5719" s="242" t="s">
        <v>337</v>
      </c>
      <c r="D5719" s="244">
        <v>8.7799999999999994</v>
      </c>
    </row>
    <row r="5720" spans="1:4" x14ac:dyDescent="0.25">
      <c r="A5720" s="243">
        <v>87877</v>
      </c>
      <c r="B5720" s="242" t="s">
        <v>3573</v>
      </c>
      <c r="C5720" s="242" t="s">
        <v>337</v>
      </c>
      <c r="D5720" s="244">
        <v>8.49</v>
      </c>
    </row>
    <row r="5721" spans="1:4" x14ac:dyDescent="0.25">
      <c r="A5721" s="243">
        <v>87878</v>
      </c>
      <c r="B5721" s="242" t="s">
        <v>3574</v>
      </c>
      <c r="C5721" s="242" t="s">
        <v>337</v>
      </c>
      <c r="D5721" s="244">
        <v>3.4</v>
      </c>
    </row>
    <row r="5722" spans="1:4" x14ac:dyDescent="0.25">
      <c r="A5722" s="243">
        <v>87879</v>
      </c>
      <c r="B5722" s="242" t="s">
        <v>3575</v>
      </c>
      <c r="C5722" s="242" t="s">
        <v>337</v>
      </c>
      <c r="D5722" s="244">
        <v>3.01</v>
      </c>
    </row>
    <row r="5723" spans="1:4" x14ac:dyDescent="0.25">
      <c r="A5723" s="243">
        <v>87881</v>
      </c>
      <c r="B5723" s="242" t="s">
        <v>3576</v>
      </c>
      <c r="C5723" s="242" t="s">
        <v>337</v>
      </c>
      <c r="D5723" s="244">
        <v>5.16</v>
      </c>
    </row>
    <row r="5724" spans="1:4" x14ac:dyDescent="0.25">
      <c r="A5724" s="243">
        <v>87882</v>
      </c>
      <c r="B5724" s="242" t="s">
        <v>3577</v>
      </c>
      <c r="C5724" s="242" t="s">
        <v>337</v>
      </c>
      <c r="D5724" s="244">
        <v>5.04</v>
      </c>
    </row>
    <row r="5725" spans="1:4" x14ac:dyDescent="0.25">
      <c r="A5725" s="243">
        <v>87884</v>
      </c>
      <c r="B5725" s="242" t="s">
        <v>3578</v>
      </c>
      <c r="C5725" s="242" t="s">
        <v>337</v>
      </c>
      <c r="D5725" s="244">
        <v>8.7100000000000009</v>
      </c>
    </row>
    <row r="5726" spans="1:4" x14ac:dyDescent="0.25">
      <c r="A5726" s="243">
        <v>87885</v>
      </c>
      <c r="B5726" s="242" t="s">
        <v>3579</v>
      </c>
      <c r="C5726" s="242" t="s">
        <v>337</v>
      </c>
      <c r="D5726" s="244">
        <v>8.42</v>
      </c>
    </row>
    <row r="5727" spans="1:4" x14ac:dyDescent="0.25">
      <c r="A5727" s="243">
        <v>87886</v>
      </c>
      <c r="B5727" s="242" t="s">
        <v>3580</v>
      </c>
      <c r="C5727" s="242" t="s">
        <v>337</v>
      </c>
      <c r="D5727" s="244">
        <v>18.16</v>
      </c>
    </row>
    <row r="5728" spans="1:4" x14ac:dyDescent="0.25">
      <c r="A5728" s="243">
        <v>87887</v>
      </c>
      <c r="B5728" s="242" t="s">
        <v>3581</v>
      </c>
      <c r="C5728" s="242" t="s">
        <v>337</v>
      </c>
      <c r="D5728" s="244">
        <v>17.600000000000001</v>
      </c>
    </row>
    <row r="5729" spans="1:4" x14ac:dyDescent="0.25">
      <c r="A5729" s="243">
        <v>87888</v>
      </c>
      <c r="B5729" s="242" t="s">
        <v>3582</v>
      </c>
      <c r="C5729" s="242" t="s">
        <v>337</v>
      </c>
      <c r="D5729" s="244">
        <v>6.22</v>
      </c>
    </row>
    <row r="5730" spans="1:4" x14ac:dyDescent="0.25">
      <c r="A5730" s="243">
        <v>87889</v>
      </c>
      <c r="B5730" s="242" t="s">
        <v>3583</v>
      </c>
      <c r="C5730" s="242" t="s">
        <v>337</v>
      </c>
      <c r="D5730" s="244">
        <v>6.1</v>
      </c>
    </row>
    <row r="5731" spans="1:4" x14ac:dyDescent="0.25">
      <c r="A5731" s="243">
        <v>87891</v>
      </c>
      <c r="B5731" s="242" t="s">
        <v>3584</v>
      </c>
      <c r="C5731" s="242" t="s">
        <v>337</v>
      </c>
      <c r="D5731" s="244">
        <v>9.77</v>
      </c>
    </row>
    <row r="5732" spans="1:4" x14ac:dyDescent="0.25">
      <c r="A5732" s="243">
        <v>87892</v>
      </c>
      <c r="B5732" s="242" t="s">
        <v>3585</v>
      </c>
      <c r="C5732" s="242" t="s">
        <v>337</v>
      </c>
      <c r="D5732" s="244">
        <v>9.48</v>
      </c>
    </row>
    <row r="5733" spans="1:4" x14ac:dyDescent="0.25">
      <c r="A5733" s="243">
        <v>87893</v>
      </c>
      <c r="B5733" s="242" t="s">
        <v>3586</v>
      </c>
      <c r="C5733" s="242" t="s">
        <v>337</v>
      </c>
      <c r="D5733" s="244">
        <v>5.13</v>
      </c>
    </row>
    <row r="5734" spans="1:4" x14ac:dyDescent="0.25">
      <c r="A5734" s="243">
        <v>87894</v>
      </c>
      <c r="B5734" s="242" t="s">
        <v>3587</v>
      </c>
      <c r="C5734" s="242" t="s">
        <v>337</v>
      </c>
      <c r="D5734" s="244">
        <v>4.74</v>
      </c>
    </row>
    <row r="5735" spans="1:4" x14ac:dyDescent="0.25">
      <c r="A5735" s="243">
        <v>87896</v>
      </c>
      <c r="B5735" s="242" t="s">
        <v>3588</v>
      </c>
      <c r="C5735" s="242" t="s">
        <v>337</v>
      </c>
      <c r="D5735" s="244">
        <v>4.83</v>
      </c>
    </row>
    <row r="5736" spans="1:4" x14ac:dyDescent="0.25">
      <c r="A5736" s="243">
        <v>87897</v>
      </c>
      <c r="B5736" s="242" t="s">
        <v>3589</v>
      </c>
      <c r="C5736" s="242" t="s">
        <v>337</v>
      </c>
      <c r="D5736" s="244">
        <v>4.4400000000000004</v>
      </c>
    </row>
    <row r="5737" spans="1:4" x14ac:dyDescent="0.25">
      <c r="A5737" s="243">
        <v>87899</v>
      </c>
      <c r="B5737" s="242" t="s">
        <v>3590</v>
      </c>
      <c r="C5737" s="242" t="s">
        <v>337</v>
      </c>
      <c r="D5737" s="244">
        <v>7.09</v>
      </c>
    </row>
    <row r="5738" spans="1:4" x14ac:dyDescent="0.25">
      <c r="A5738" s="243">
        <v>87900</v>
      </c>
      <c r="B5738" s="242" t="s">
        <v>3591</v>
      </c>
      <c r="C5738" s="242" t="s">
        <v>337</v>
      </c>
      <c r="D5738" s="244">
        <v>6.97</v>
      </c>
    </row>
    <row r="5739" spans="1:4" x14ac:dyDescent="0.25">
      <c r="A5739" s="243">
        <v>87902</v>
      </c>
      <c r="B5739" s="242" t="s">
        <v>3592</v>
      </c>
      <c r="C5739" s="242" t="s">
        <v>337</v>
      </c>
      <c r="D5739" s="244">
        <v>10.64</v>
      </c>
    </row>
    <row r="5740" spans="1:4" x14ac:dyDescent="0.25">
      <c r="A5740" s="243">
        <v>87903</v>
      </c>
      <c r="B5740" s="242" t="s">
        <v>3593</v>
      </c>
      <c r="C5740" s="242" t="s">
        <v>337</v>
      </c>
      <c r="D5740" s="244">
        <v>10.35</v>
      </c>
    </row>
    <row r="5741" spans="1:4" x14ac:dyDescent="0.25">
      <c r="A5741" s="243">
        <v>87904</v>
      </c>
      <c r="B5741" s="242" t="s">
        <v>3594</v>
      </c>
      <c r="C5741" s="242" t="s">
        <v>337</v>
      </c>
      <c r="D5741" s="244">
        <v>6.58</v>
      </c>
    </row>
    <row r="5742" spans="1:4" x14ac:dyDescent="0.25">
      <c r="A5742" s="243">
        <v>87905</v>
      </c>
      <c r="B5742" s="242" t="s">
        <v>3595</v>
      </c>
      <c r="C5742" s="242" t="s">
        <v>337</v>
      </c>
      <c r="D5742" s="244">
        <v>6.19</v>
      </c>
    </row>
    <row r="5743" spans="1:4" x14ac:dyDescent="0.25">
      <c r="A5743" s="243">
        <v>87907</v>
      </c>
      <c r="B5743" s="242" t="s">
        <v>3596</v>
      </c>
      <c r="C5743" s="242" t="s">
        <v>337</v>
      </c>
      <c r="D5743" s="244">
        <v>6.16</v>
      </c>
    </row>
    <row r="5744" spans="1:4" x14ac:dyDescent="0.25">
      <c r="A5744" s="243">
        <v>87908</v>
      </c>
      <c r="B5744" s="242" t="s">
        <v>3597</v>
      </c>
      <c r="C5744" s="242" t="s">
        <v>337</v>
      </c>
      <c r="D5744" s="244">
        <v>5.77</v>
      </c>
    </row>
    <row r="5745" spans="1:4" x14ac:dyDescent="0.25">
      <c r="A5745" s="243">
        <v>87910</v>
      </c>
      <c r="B5745" s="242" t="s">
        <v>3598</v>
      </c>
      <c r="C5745" s="242" t="s">
        <v>337</v>
      </c>
      <c r="D5745" s="244">
        <v>18.04</v>
      </c>
    </row>
    <row r="5746" spans="1:4" x14ac:dyDescent="0.25">
      <c r="A5746" s="243">
        <v>87911</v>
      </c>
      <c r="B5746" s="242" t="s">
        <v>3599</v>
      </c>
      <c r="C5746" s="242" t="s">
        <v>337</v>
      </c>
      <c r="D5746" s="244">
        <v>17.48</v>
      </c>
    </row>
    <row r="5747" spans="1:4" x14ac:dyDescent="0.25">
      <c r="A5747" s="243">
        <v>87411</v>
      </c>
      <c r="B5747" s="242" t="s">
        <v>3600</v>
      </c>
      <c r="C5747" s="242" t="s">
        <v>337</v>
      </c>
      <c r="D5747" s="244">
        <v>11.32</v>
      </c>
    </row>
    <row r="5748" spans="1:4" x14ac:dyDescent="0.25">
      <c r="A5748" s="243">
        <v>87412</v>
      </c>
      <c r="B5748" s="242" t="s">
        <v>3601</v>
      </c>
      <c r="C5748" s="242" t="s">
        <v>337</v>
      </c>
      <c r="D5748" s="244">
        <v>16.059999999999999</v>
      </c>
    </row>
    <row r="5749" spans="1:4" x14ac:dyDescent="0.25">
      <c r="A5749" s="243">
        <v>87413</v>
      </c>
      <c r="B5749" s="242" t="s">
        <v>3602</v>
      </c>
      <c r="C5749" s="242" t="s">
        <v>337</v>
      </c>
      <c r="D5749" s="244">
        <v>18.77</v>
      </c>
    </row>
    <row r="5750" spans="1:4" x14ac:dyDescent="0.25">
      <c r="A5750" s="243">
        <v>87414</v>
      </c>
      <c r="B5750" s="242" t="s">
        <v>3603</v>
      </c>
      <c r="C5750" s="242" t="s">
        <v>337</v>
      </c>
      <c r="D5750" s="244">
        <v>16.87</v>
      </c>
    </row>
    <row r="5751" spans="1:4" x14ac:dyDescent="0.25">
      <c r="A5751" s="243">
        <v>87415</v>
      </c>
      <c r="B5751" s="242" t="s">
        <v>3604</v>
      </c>
      <c r="C5751" s="242" t="s">
        <v>337</v>
      </c>
      <c r="D5751" s="244">
        <v>21.47</v>
      </c>
    </row>
    <row r="5752" spans="1:4" x14ac:dyDescent="0.25">
      <c r="A5752" s="243">
        <v>87416</v>
      </c>
      <c r="B5752" s="242" t="s">
        <v>3605</v>
      </c>
      <c r="C5752" s="242" t="s">
        <v>337</v>
      </c>
      <c r="D5752" s="244">
        <v>24.35</v>
      </c>
    </row>
    <row r="5753" spans="1:4" x14ac:dyDescent="0.25">
      <c r="A5753" s="243">
        <v>87417</v>
      </c>
      <c r="B5753" s="242" t="s">
        <v>3606</v>
      </c>
      <c r="C5753" s="242" t="s">
        <v>337</v>
      </c>
      <c r="D5753" s="244">
        <v>11.99</v>
      </c>
    </row>
    <row r="5754" spans="1:4" x14ac:dyDescent="0.25">
      <c r="A5754" s="243">
        <v>87418</v>
      </c>
      <c r="B5754" s="242" t="s">
        <v>3607</v>
      </c>
      <c r="C5754" s="242" t="s">
        <v>337</v>
      </c>
      <c r="D5754" s="244">
        <v>12.34</v>
      </c>
    </row>
    <row r="5755" spans="1:4" x14ac:dyDescent="0.25">
      <c r="A5755" s="243">
        <v>87419</v>
      </c>
      <c r="B5755" s="242" t="s">
        <v>3608</v>
      </c>
      <c r="C5755" s="242" t="s">
        <v>337</v>
      </c>
      <c r="D5755" s="244">
        <v>13.36</v>
      </c>
    </row>
    <row r="5756" spans="1:4" x14ac:dyDescent="0.25">
      <c r="A5756" s="243">
        <v>87420</v>
      </c>
      <c r="B5756" s="242" t="s">
        <v>3609</v>
      </c>
      <c r="C5756" s="242" t="s">
        <v>337</v>
      </c>
      <c r="D5756" s="244">
        <v>18.059999999999999</v>
      </c>
    </row>
    <row r="5757" spans="1:4" x14ac:dyDescent="0.25">
      <c r="A5757" s="243">
        <v>87421</v>
      </c>
      <c r="B5757" s="242" t="s">
        <v>3610</v>
      </c>
      <c r="C5757" s="242" t="s">
        <v>337</v>
      </c>
      <c r="D5757" s="244">
        <v>18.420000000000002</v>
      </c>
    </row>
    <row r="5758" spans="1:4" x14ac:dyDescent="0.25">
      <c r="A5758" s="243">
        <v>87422</v>
      </c>
      <c r="B5758" s="242" t="s">
        <v>3611</v>
      </c>
      <c r="C5758" s="242" t="s">
        <v>337</v>
      </c>
      <c r="D5758" s="244">
        <v>19.440000000000001</v>
      </c>
    </row>
    <row r="5759" spans="1:4" x14ac:dyDescent="0.25">
      <c r="A5759" s="243">
        <v>87423</v>
      </c>
      <c r="B5759" s="242" t="s">
        <v>3612</v>
      </c>
      <c r="C5759" s="242" t="s">
        <v>337</v>
      </c>
      <c r="D5759" s="244">
        <v>23.83</v>
      </c>
    </row>
    <row r="5760" spans="1:4" x14ac:dyDescent="0.25">
      <c r="A5760" s="243">
        <v>87424</v>
      </c>
      <c r="B5760" s="242" t="s">
        <v>3613</v>
      </c>
      <c r="C5760" s="242" t="s">
        <v>337</v>
      </c>
      <c r="D5760" s="244">
        <v>24.35</v>
      </c>
    </row>
    <row r="5761" spans="1:4" x14ac:dyDescent="0.25">
      <c r="A5761" s="243">
        <v>87425</v>
      </c>
      <c r="B5761" s="242" t="s">
        <v>3614</v>
      </c>
      <c r="C5761" s="242" t="s">
        <v>337</v>
      </c>
      <c r="D5761" s="244">
        <v>25.2</v>
      </c>
    </row>
    <row r="5762" spans="1:4" x14ac:dyDescent="0.25">
      <c r="A5762" s="243">
        <v>87426</v>
      </c>
      <c r="B5762" s="242" t="s">
        <v>3615</v>
      </c>
      <c r="C5762" s="242" t="s">
        <v>337</v>
      </c>
      <c r="D5762" s="244">
        <v>28.06</v>
      </c>
    </row>
    <row r="5763" spans="1:4" x14ac:dyDescent="0.25">
      <c r="A5763" s="243">
        <v>87427</v>
      </c>
      <c r="B5763" s="242" t="s">
        <v>3616</v>
      </c>
      <c r="C5763" s="242" t="s">
        <v>337</v>
      </c>
      <c r="D5763" s="244">
        <v>28.58</v>
      </c>
    </row>
    <row r="5764" spans="1:4" x14ac:dyDescent="0.25">
      <c r="A5764" s="243">
        <v>87428</v>
      </c>
      <c r="B5764" s="242" t="s">
        <v>3617</v>
      </c>
      <c r="C5764" s="242" t="s">
        <v>337</v>
      </c>
      <c r="D5764" s="244">
        <v>29.43</v>
      </c>
    </row>
    <row r="5765" spans="1:4" x14ac:dyDescent="0.25">
      <c r="A5765" s="243">
        <v>87429</v>
      </c>
      <c r="B5765" s="242" t="s">
        <v>3618</v>
      </c>
      <c r="C5765" s="242" t="s">
        <v>337</v>
      </c>
      <c r="D5765" s="244">
        <v>16.440000000000001</v>
      </c>
    </row>
    <row r="5766" spans="1:4" x14ac:dyDescent="0.25">
      <c r="A5766" s="243">
        <v>87430</v>
      </c>
      <c r="B5766" s="242" t="s">
        <v>3619</v>
      </c>
      <c r="C5766" s="242" t="s">
        <v>337</v>
      </c>
      <c r="D5766" s="244">
        <v>16.79</v>
      </c>
    </row>
    <row r="5767" spans="1:4" x14ac:dyDescent="0.25">
      <c r="A5767" s="243">
        <v>87431</v>
      </c>
      <c r="B5767" s="242" t="s">
        <v>3620</v>
      </c>
      <c r="C5767" s="242" t="s">
        <v>337</v>
      </c>
      <c r="D5767" s="244">
        <v>16.96</v>
      </c>
    </row>
    <row r="5768" spans="1:4" x14ac:dyDescent="0.25">
      <c r="A5768" s="243">
        <v>87432</v>
      </c>
      <c r="B5768" s="242" t="s">
        <v>3621</v>
      </c>
      <c r="C5768" s="242" t="s">
        <v>337</v>
      </c>
      <c r="D5768" s="244">
        <v>24.75</v>
      </c>
    </row>
    <row r="5769" spans="1:4" x14ac:dyDescent="0.25">
      <c r="A5769" s="243">
        <v>87433</v>
      </c>
      <c r="B5769" s="242" t="s">
        <v>3622</v>
      </c>
      <c r="C5769" s="242" t="s">
        <v>337</v>
      </c>
      <c r="D5769" s="244">
        <v>25.45</v>
      </c>
    </row>
    <row r="5770" spans="1:4" x14ac:dyDescent="0.25">
      <c r="A5770" s="243">
        <v>87434</v>
      </c>
      <c r="B5770" s="242" t="s">
        <v>3623</v>
      </c>
      <c r="C5770" s="242" t="s">
        <v>337</v>
      </c>
      <c r="D5770" s="244">
        <v>25.94</v>
      </c>
    </row>
    <row r="5771" spans="1:4" x14ac:dyDescent="0.25">
      <c r="A5771" s="243">
        <v>87435</v>
      </c>
      <c r="B5771" s="242" t="s">
        <v>3624</v>
      </c>
      <c r="C5771" s="242" t="s">
        <v>337</v>
      </c>
      <c r="D5771" s="244">
        <v>26.96</v>
      </c>
    </row>
    <row r="5772" spans="1:4" x14ac:dyDescent="0.25">
      <c r="A5772" s="243">
        <v>87436</v>
      </c>
      <c r="B5772" s="242" t="s">
        <v>3625</v>
      </c>
      <c r="C5772" s="242" t="s">
        <v>337</v>
      </c>
      <c r="D5772" s="244">
        <v>28.16</v>
      </c>
    </row>
    <row r="5773" spans="1:4" x14ac:dyDescent="0.25">
      <c r="A5773" s="243">
        <v>87437</v>
      </c>
      <c r="B5773" s="242" t="s">
        <v>3626</v>
      </c>
      <c r="C5773" s="242" t="s">
        <v>337</v>
      </c>
      <c r="D5773" s="244">
        <v>29</v>
      </c>
    </row>
    <row r="5774" spans="1:4" x14ac:dyDescent="0.25">
      <c r="A5774" s="243">
        <v>87438</v>
      </c>
      <c r="B5774" s="242" t="s">
        <v>3627</v>
      </c>
      <c r="C5774" s="242" t="s">
        <v>337</v>
      </c>
      <c r="D5774" s="244">
        <v>33.71</v>
      </c>
    </row>
    <row r="5775" spans="1:4" x14ac:dyDescent="0.25">
      <c r="A5775" s="243">
        <v>87439</v>
      </c>
      <c r="B5775" s="242" t="s">
        <v>3628</v>
      </c>
      <c r="C5775" s="242" t="s">
        <v>337</v>
      </c>
      <c r="D5775" s="244">
        <v>35.22</v>
      </c>
    </row>
    <row r="5776" spans="1:4" x14ac:dyDescent="0.25">
      <c r="A5776" s="243">
        <v>87440</v>
      </c>
      <c r="B5776" s="242" t="s">
        <v>3629</v>
      </c>
      <c r="C5776" s="242" t="s">
        <v>337</v>
      </c>
      <c r="D5776" s="244">
        <v>35.93</v>
      </c>
    </row>
    <row r="5777" spans="1:4" x14ac:dyDescent="0.25">
      <c r="A5777" s="243">
        <v>87527</v>
      </c>
      <c r="B5777" s="242" t="s">
        <v>3630</v>
      </c>
      <c r="C5777" s="242" t="s">
        <v>337</v>
      </c>
      <c r="D5777" s="244">
        <v>28.29</v>
      </c>
    </row>
    <row r="5778" spans="1:4" x14ac:dyDescent="0.25">
      <c r="A5778" s="243">
        <v>87528</v>
      </c>
      <c r="B5778" s="242" t="s">
        <v>3631</v>
      </c>
      <c r="C5778" s="242" t="s">
        <v>337</v>
      </c>
      <c r="D5778" s="244">
        <v>31.67</v>
      </c>
    </row>
    <row r="5779" spans="1:4" x14ac:dyDescent="0.25">
      <c r="A5779" s="243">
        <v>87529</v>
      </c>
      <c r="B5779" s="242" t="s">
        <v>3632</v>
      </c>
      <c r="C5779" s="242" t="s">
        <v>337</v>
      </c>
      <c r="D5779" s="244">
        <v>25.79</v>
      </c>
    </row>
    <row r="5780" spans="1:4" x14ac:dyDescent="0.25">
      <c r="A5780" s="243">
        <v>87530</v>
      </c>
      <c r="B5780" s="242" t="s">
        <v>3633</v>
      </c>
      <c r="C5780" s="242" t="s">
        <v>337</v>
      </c>
      <c r="D5780" s="244">
        <v>29.17</v>
      </c>
    </row>
    <row r="5781" spans="1:4" x14ac:dyDescent="0.25">
      <c r="A5781" s="243">
        <v>87531</v>
      </c>
      <c r="B5781" s="242" t="s">
        <v>3634</v>
      </c>
      <c r="C5781" s="242" t="s">
        <v>337</v>
      </c>
      <c r="D5781" s="244">
        <v>24.9</v>
      </c>
    </row>
    <row r="5782" spans="1:4" x14ac:dyDescent="0.25">
      <c r="A5782" s="243">
        <v>87532</v>
      </c>
      <c r="B5782" s="242" t="s">
        <v>3635</v>
      </c>
      <c r="C5782" s="242" t="s">
        <v>337</v>
      </c>
      <c r="D5782" s="244">
        <v>28.28</v>
      </c>
    </row>
    <row r="5783" spans="1:4" x14ac:dyDescent="0.25">
      <c r="A5783" s="243">
        <v>87535</v>
      </c>
      <c r="B5783" s="242" t="s">
        <v>3636</v>
      </c>
      <c r="C5783" s="242" t="s">
        <v>337</v>
      </c>
      <c r="D5783" s="244">
        <v>22.4</v>
      </c>
    </row>
    <row r="5784" spans="1:4" x14ac:dyDescent="0.25">
      <c r="A5784" s="243">
        <v>87536</v>
      </c>
      <c r="B5784" s="242" t="s">
        <v>3637</v>
      </c>
      <c r="C5784" s="242" t="s">
        <v>337</v>
      </c>
      <c r="D5784" s="244">
        <v>25.78</v>
      </c>
    </row>
    <row r="5785" spans="1:4" x14ac:dyDescent="0.25">
      <c r="A5785" s="243">
        <v>87537</v>
      </c>
      <c r="B5785" s="242" t="s">
        <v>3638</v>
      </c>
      <c r="C5785" s="242" t="s">
        <v>337</v>
      </c>
      <c r="D5785" s="244">
        <v>72.84</v>
      </c>
    </row>
    <row r="5786" spans="1:4" x14ac:dyDescent="0.25">
      <c r="A5786" s="243">
        <v>87538</v>
      </c>
      <c r="B5786" s="242" t="s">
        <v>3639</v>
      </c>
      <c r="C5786" s="242" t="s">
        <v>337</v>
      </c>
      <c r="D5786" s="244">
        <v>70.7</v>
      </c>
    </row>
    <row r="5787" spans="1:4" x14ac:dyDescent="0.25">
      <c r="A5787" s="243">
        <v>87539</v>
      </c>
      <c r="B5787" s="242" t="s">
        <v>3640</v>
      </c>
      <c r="C5787" s="242" t="s">
        <v>337</v>
      </c>
      <c r="D5787" s="244">
        <v>69.94</v>
      </c>
    </row>
    <row r="5788" spans="1:4" x14ac:dyDescent="0.25">
      <c r="A5788" s="243">
        <v>87541</v>
      </c>
      <c r="B5788" s="242" t="s">
        <v>3641</v>
      </c>
      <c r="C5788" s="242" t="s">
        <v>337</v>
      </c>
      <c r="D5788" s="244">
        <v>67.8</v>
      </c>
    </row>
    <row r="5789" spans="1:4" x14ac:dyDescent="0.25">
      <c r="A5789" s="243">
        <v>87543</v>
      </c>
      <c r="B5789" s="242" t="s">
        <v>3642</v>
      </c>
      <c r="C5789" s="242" t="s">
        <v>337</v>
      </c>
      <c r="D5789" s="244">
        <v>22.62</v>
      </c>
    </row>
    <row r="5790" spans="1:4" x14ac:dyDescent="0.25">
      <c r="A5790" s="243">
        <v>87545</v>
      </c>
      <c r="B5790" s="242" t="s">
        <v>3643</v>
      </c>
      <c r="C5790" s="242" t="s">
        <v>337</v>
      </c>
      <c r="D5790" s="244">
        <v>19.010000000000002</v>
      </c>
    </row>
    <row r="5791" spans="1:4" x14ac:dyDescent="0.25">
      <c r="A5791" s="243">
        <v>87546</v>
      </c>
      <c r="B5791" s="242" t="s">
        <v>3644</v>
      </c>
      <c r="C5791" s="242" t="s">
        <v>337</v>
      </c>
      <c r="D5791" s="244">
        <v>20.93</v>
      </c>
    </row>
    <row r="5792" spans="1:4" x14ac:dyDescent="0.25">
      <c r="A5792" s="243">
        <v>87547</v>
      </c>
      <c r="B5792" s="242" t="s">
        <v>3645</v>
      </c>
      <c r="C5792" s="242" t="s">
        <v>337</v>
      </c>
      <c r="D5792" s="244">
        <v>16.52</v>
      </c>
    </row>
    <row r="5793" spans="1:4" x14ac:dyDescent="0.25">
      <c r="A5793" s="243">
        <v>87548</v>
      </c>
      <c r="B5793" s="242" t="s">
        <v>3646</v>
      </c>
      <c r="C5793" s="242" t="s">
        <v>337</v>
      </c>
      <c r="D5793" s="244">
        <v>18.440000000000001</v>
      </c>
    </row>
    <row r="5794" spans="1:4" x14ac:dyDescent="0.25">
      <c r="A5794" s="243">
        <v>87549</v>
      </c>
      <c r="B5794" s="242" t="s">
        <v>3647</v>
      </c>
      <c r="C5794" s="242" t="s">
        <v>337</v>
      </c>
      <c r="D5794" s="244">
        <v>15.61</v>
      </c>
    </row>
    <row r="5795" spans="1:4" x14ac:dyDescent="0.25">
      <c r="A5795" s="243">
        <v>87550</v>
      </c>
      <c r="B5795" s="242" t="s">
        <v>3648</v>
      </c>
      <c r="C5795" s="242" t="s">
        <v>337</v>
      </c>
      <c r="D5795" s="244">
        <v>17.53</v>
      </c>
    </row>
    <row r="5796" spans="1:4" x14ac:dyDescent="0.25">
      <c r="A5796" s="243">
        <v>87553</v>
      </c>
      <c r="B5796" s="242" t="s">
        <v>3649</v>
      </c>
      <c r="C5796" s="242" t="s">
        <v>337</v>
      </c>
      <c r="D5796" s="244">
        <v>13.11</v>
      </c>
    </row>
    <row r="5797" spans="1:4" x14ac:dyDescent="0.25">
      <c r="A5797" s="243">
        <v>87554</v>
      </c>
      <c r="B5797" s="242" t="s">
        <v>3650</v>
      </c>
      <c r="C5797" s="242" t="s">
        <v>337</v>
      </c>
      <c r="D5797" s="244">
        <v>15.03</v>
      </c>
    </row>
    <row r="5798" spans="1:4" x14ac:dyDescent="0.25">
      <c r="A5798" s="243">
        <v>87555</v>
      </c>
      <c r="B5798" s="242" t="s">
        <v>3651</v>
      </c>
      <c r="C5798" s="242" t="s">
        <v>337</v>
      </c>
      <c r="D5798" s="244">
        <v>43.47</v>
      </c>
    </row>
    <row r="5799" spans="1:4" x14ac:dyDescent="0.25">
      <c r="A5799" s="243">
        <v>87556</v>
      </c>
      <c r="B5799" s="242" t="s">
        <v>3652</v>
      </c>
      <c r="C5799" s="242" t="s">
        <v>337</v>
      </c>
      <c r="D5799" s="244">
        <v>41.34</v>
      </c>
    </row>
    <row r="5800" spans="1:4" x14ac:dyDescent="0.25">
      <c r="A5800" s="243">
        <v>87557</v>
      </c>
      <c r="B5800" s="242" t="s">
        <v>3653</v>
      </c>
      <c r="C5800" s="242" t="s">
        <v>337</v>
      </c>
      <c r="D5800" s="244">
        <v>40.57</v>
      </c>
    </row>
    <row r="5801" spans="1:4" x14ac:dyDescent="0.25">
      <c r="A5801" s="243">
        <v>87559</v>
      </c>
      <c r="B5801" s="242" t="s">
        <v>3654</v>
      </c>
      <c r="C5801" s="242" t="s">
        <v>337</v>
      </c>
      <c r="D5801" s="244">
        <v>38.43</v>
      </c>
    </row>
    <row r="5802" spans="1:4" x14ac:dyDescent="0.25">
      <c r="A5802" s="243">
        <v>87561</v>
      </c>
      <c r="B5802" s="242" t="s">
        <v>3655</v>
      </c>
      <c r="C5802" s="242" t="s">
        <v>337</v>
      </c>
      <c r="D5802" s="244">
        <v>40.76</v>
      </c>
    </row>
    <row r="5803" spans="1:4" x14ac:dyDescent="0.25">
      <c r="A5803" s="243">
        <v>87775</v>
      </c>
      <c r="B5803" s="242" t="s">
        <v>3656</v>
      </c>
      <c r="C5803" s="242" t="s">
        <v>337</v>
      </c>
      <c r="D5803" s="244">
        <v>41.48</v>
      </c>
    </row>
    <row r="5804" spans="1:4" x14ac:dyDescent="0.25">
      <c r="A5804" s="243">
        <v>87777</v>
      </c>
      <c r="B5804" s="242" t="s">
        <v>3657</v>
      </c>
      <c r="C5804" s="242" t="s">
        <v>337</v>
      </c>
      <c r="D5804" s="244">
        <v>44.31</v>
      </c>
    </row>
    <row r="5805" spans="1:4" x14ac:dyDescent="0.25">
      <c r="A5805" s="243">
        <v>87778</v>
      </c>
      <c r="B5805" s="242" t="s">
        <v>3658</v>
      </c>
      <c r="C5805" s="242" t="s">
        <v>337</v>
      </c>
      <c r="D5805" s="244">
        <v>76.83</v>
      </c>
    </row>
    <row r="5806" spans="1:4" x14ac:dyDescent="0.25">
      <c r="A5806" s="243">
        <v>87779</v>
      </c>
      <c r="B5806" s="242" t="s">
        <v>3659</v>
      </c>
      <c r="C5806" s="242" t="s">
        <v>337</v>
      </c>
      <c r="D5806" s="244">
        <v>48.31</v>
      </c>
    </row>
    <row r="5807" spans="1:4" x14ac:dyDescent="0.25">
      <c r="A5807" s="243">
        <v>87781</v>
      </c>
      <c r="B5807" s="242" t="s">
        <v>3660</v>
      </c>
      <c r="C5807" s="242" t="s">
        <v>337</v>
      </c>
      <c r="D5807" s="244">
        <v>52.1</v>
      </c>
    </row>
    <row r="5808" spans="1:4" x14ac:dyDescent="0.25">
      <c r="A5808" s="243">
        <v>87783</v>
      </c>
      <c r="B5808" s="242" t="s">
        <v>3661</v>
      </c>
      <c r="C5808" s="242" t="s">
        <v>337</v>
      </c>
      <c r="D5808" s="244">
        <v>97.11</v>
      </c>
    </row>
    <row r="5809" spans="1:4" x14ac:dyDescent="0.25">
      <c r="A5809" s="243">
        <v>87784</v>
      </c>
      <c r="B5809" s="242" t="s">
        <v>3662</v>
      </c>
      <c r="C5809" s="242" t="s">
        <v>337</v>
      </c>
      <c r="D5809" s="244">
        <v>55.14</v>
      </c>
    </row>
    <row r="5810" spans="1:4" x14ac:dyDescent="0.25">
      <c r="A5810" s="243">
        <v>87786</v>
      </c>
      <c r="B5810" s="242" t="s">
        <v>3663</v>
      </c>
      <c r="C5810" s="242" t="s">
        <v>337</v>
      </c>
      <c r="D5810" s="244">
        <v>59.89</v>
      </c>
    </row>
    <row r="5811" spans="1:4" x14ac:dyDescent="0.25">
      <c r="A5811" s="243">
        <v>87787</v>
      </c>
      <c r="B5811" s="242" t="s">
        <v>3664</v>
      </c>
      <c r="C5811" s="242" t="s">
        <v>337</v>
      </c>
      <c r="D5811" s="244">
        <v>117.4</v>
      </c>
    </row>
    <row r="5812" spans="1:4" x14ac:dyDescent="0.25">
      <c r="A5812" s="243">
        <v>87788</v>
      </c>
      <c r="B5812" s="242" t="s">
        <v>3665</v>
      </c>
      <c r="C5812" s="242" t="s">
        <v>337</v>
      </c>
      <c r="D5812" s="244">
        <v>69.64</v>
      </c>
    </row>
    <row r="5813" spans="1:4" x14ac:dyDescent="0.25">
      <c r="A5813" s="243">
        <v>87790</v>
      </c>
      <c r="B5813" s="242" t="s">
        <v>3666</v>
      </c>
      <c r="C5813" s="242" t="s">
        <v>337</v>
      </c>
      <c r="D5813" s="244">
        <v>74.86</v>
      </c>
    </row>
    <row r="5814" spans="1:4" x14ac:dyDescent="0.25">
      <c r="A5814" s="243">
        <v>87791</v>
      </c>
      <c r="B5814" s="242" t="s">
        <v>3667</v>
      </c>
      <c r="C5814" s="242" t="s">
        <v>337</v>
      </c>
      <c r="D5814" s="244">
        <v>135.69999999999999</v>
      </c>
    </row>
    <row r="5815" spans="1:4" x14ac:dyDescent="0.25">
      <c r="A5815" s="243">
        <v>87792</v>
      </c>
      <c r="B5815" s="242" t="s">
        <v>3668</v>
      </c>
      <c r="C5815" s="242" t="s">
        <v>337</v>
      </c>
      <c r="D5815" s="244">
        <v>29.17</v>
      </c>
    </row>
    <row r="5816" spans="1:4" x14ac:dyDescent="0.25">
      <c r="A5816" s="243">
        <v>87794</v>
      </c>
      <c r="B5816" s="242" t="s">
        <v>3669</v>
      </c>
      <c r="C5816" s="242" t="s">
        <v>337</v>
      </c>
      <c r="D5816" s="244">
        <v>31.8</v>
      </c>
    </row>
    <row r="5817" spans="1:4" x14ac:dyDescent="0.25">
      <c r="A5817" s="243">
        <v>87795</v>
      </c>
      <c r="B5817" s="242" t="s">
        <v>3670</v>
      </c>
      <c r="C5817" s="242" t="s">
        <v>337</v>
      </c>
      <c r="D5817" s="244">
        <v>61.89</v>
      </c>
    </row>
    <row r="5818" spans="1:4" x14ac:dyDescent="0.25">
      <c r="A5818" s="243">
        <v>87797</v>
      </c>
      <c r="B5818" s="242" t="s">
        <v>3671</v>
      </c>
      <c r="C5818" s="242" t="s">
        <v>337</v>
      </c>
      <c r="D5818" s="244">
        <v>35.729999999999997</v>
      </c>
    </row>
    <row r="5819" spans="1:4" x14ac:dyDescent="0.25">
      <c r="A5819" s="243">
        <v>87799</v>
      </c>
      <c r="B5819" s="242" t="s">
        <v>3672</v>
      </c>
      <c r="C5819" s="242" t="s">
        <v>337</v>
      </c>
      <c r="D5819" s="244">
        <v>39.26</v>
      </c>
    </row>
    <row r="5820" spans="1:4" x14ac:dyDescent="0.25">
      <c r="A5820" s="243">
        <v>87800</v>
      </c>
      <c r="B5820" s="242" t="s">
        <v>3673</v>
      </c>
      <c r="C5820" s="242" t="s">
        <v>337</v>
      </c>
      <c r="D5820" s="244">
        <v>81.010000000000005</v>
      </c>
    </row>
    <row r="5821" spans="1:4" x14ac:dyDescent="0.25">
      <c r="A5821" s="243">
        <v>87801</v>
      </c>
      <c r="B5821" s="242" t="s">
        <v>3674</v>
      </c>
      <c r="C5821" s="242" t="s">
        <v>337</v>
      </c>
      <c r="D5821" s="244">
        <v>42.29</v>
      </c>
    </row>
    <row r="5822" spans="1:4" x14ac:dyDescent="0.25">
      <c r="A5822" s="243">
        <v>87803</v>
      </c>
      <c r="B5822" s="242" t="s">
        <v>3675</v>
      </c>
      <c r="C5822" s="242" t="s">
        <v>337</v>
      </c>
      <c r="D5822" s="244">
        <v>46.72</v>
      </c>
    </row>
    <row r="5823" spans="1:4" x14ac:dyDescent="0.25">
      <c r="A5823" s="243">
        <v>87804</v>
      </c>
      <c r="B5823" s="242" t="s">
        <v>3676</v>
      </c>
      <c r="C5823" s="242" t="s">
        <v>337</v>
      </c>
      <c r="D5823" s="244">
        <v>100.12</v>
      </c>
    </row>
    <row r="5824" spans="1:4" x14ac:dyDescent="0.25">
      <c r="A5824" s="243">
        <v>87805</v>
      </c>
      <c r="B5824" s="242" t="s">
        <v>3677</v>
      </c>
      <c r="C5824" s="242" t="s">
        <v>337</v>
      </c>
      <c r="D5824" s="244">
        <v>48.1</v>
      </c>
    </row>
    <row r="5825" spans="1:4" x14ac:dyDescent="0.25">
      <c r="A5825" s="243">
        <v>87807</v>
      </c>
      <c r="B5825" s="242" t="s">
        <v>3678</v>
      </c>
      <c r="C5825" s="242" t="s">
        <v>337</v>
      </c>
      <c r="D5825" s="244">
        <v>52.98</v>
      </c>
    </row>
    <row r="5826" spans="1:4" x14ac:dyDescent="0.25">
      <c r="A5826" s="243">
        <v>87808</v>
      </c>
      <c r="B5826" s="242" t="s">
        <v>3679</v>
      </c>
      <c r="C5826" s="242" t="s">
        <v>337</v>
      </c>
      <c r="D5826" s="244">
        <v>109.37</v>
      </c>
    </row>
    <row r="5827" spans="1:4" x14ac:dyDescent="0.25">
      <c r="A5827" s="243">
        <v>87809</v>
      </c>
      <c r="B5827" s="242" t="s">
        <v>3680</v>
      </c>
      <c r="C5827" s="242" t="s">
        <v>337</v>
      </c>
      <c r="D5827" s="244">
        <v>60.88</v>
      </c>
    </row>
    <row r="5828" spans="1:4" x14ac:dyDescent="0.25">
      <c r="A5828" s="243">
        <v>87811</v>
      </c>
      <c r="B5828" s="242" t="s">
        <v>3681</v>
      </c>
      <c r="C5828" s="242" t="s">
        <v>337</v>
      </c>
      <c r="D5828" s="244">
        <v>63.51</v>
      </c>
    </row>
    <row r="5829" spans="1:4" x14ac:dyDescent="0.25">
      <c r="A5829" s="243">
        <v>87812</v>
      </c>
      <c r="B5829" s="242" t="s">
        <v>3682</v>
      </c>
      <c r="C5829" s="242" t="s">
        <v>337</v>
      </c>
      <c r="D5829" s="244">
        <v>93.27</v>
      </c>
    </row>
    <row r="5830" spans="1:4" x14ac:dyDescent="0.25">
      <c r="A5830" s="243">
        <v>87813</v>
      </c>
      <c r="B5830" s="242" t="s">
        <v>3683</v>
      </c>
      <c r="C5830" s="242" t="s">
        <v>337</v>
      </c>
      <c r="D5830" s="244">
        <v>67.44</v>
      </c>
    </row>
    <row r="5831" spans="1:4" x14ac:dyDescent="0.25">
      <c r="A5831" s="243">
        <v>87815</v>
      </c>
      <c r="B5831" s="242" t="s">
        <v>3684</v>
      </c>
      <c r="C5831" s="242" t="s">
        <v>337</v>
      </c>
      <c r="D5831" s="244">
        <v>70.97</v>
      </c>
    </row>
    <row r="5832" spans="1:4" x14ac:dyDescent="0.25">
      <c r="A5832" s="243">
        <v>87816</v>
      </c>
      <c r="B5832" s="242" t="s">
        <v>3685</v>
      </c>
      <c r="C5832" s="242" t="s">
        <v>337</v>
      </c>
      <c r="D5832" s="244">
        <v>112.39</v>
      </c>
    </row>
    <row r="5833" spans="1:4" x14ac:dyDescent="0.25">
      <c r="A5833" s="243">
        <v>87817</v>
      </c>
      <c r="B5833" s="242" t="s">
        <v>3686</v>
      </c>
      <c r="C5833" s="242" t="s">
        <v>337</v>
      </c>
      <c r="D5833" s="244">
        <v>73.67</v>
      </c>
    </row>
    <row r="5834" spans="1:4" x14ac:dyDescent="0.25">
      <c r="A5834" s="243">
        <v>87819</v>
      </c>
      <c r="B5834" s="242" t="s">
        <v>3687</v>
      </c>
      <c r="C5834" s="242" t="s">
        <v>337</v>
      </c>
      <c r="D5834" s="244">
        <v>78.099999999999994</v>
      </c>
    </row>
    <row r="5835" spans="1:4" x14ac:dyDescent="0.25">
      <c r="A5835" s="243">
        <v>87820</v>
      </c>
      <c r="B5835" s="242" t="s">
        <v>3688</v>
      </c>
      <c r="C5835" s="242" t="s">
        <v>337</v>
      </c>
      <c r="D5835" s="244">
        <v>131.52000000000001</v>
      </c>
    </row>
    <row r="5836" spans="1:4" x14ac:dyDescent="0.25">
      <c r="A5836" s="243">
        <v>87821</v>
      </c>
      <c r="B5836" s="242" t="s">
        <v>3689</v>
      </c>
      <c r="C5836" s="242" t="s">
        <v>337</v>
      </c>
      <c r="D5836" s="244">
        <v>105.16</v>
      </c>
    </row>
    <row r="5837" spans="1:4" x14ac:dyDescent="0.25">
      <c r="A5837" s="243">
        <v>87823</v>
      </c>
      <c r="B5837" s="242" t="s">
        <v>3690</v>
      </c>
      <c r="C5837" s="242" t="s">
        <v>337</v>
      </c>
      <c r="D5837" s="244">
        <v>110.04</v>
      </c>
    </row>
    <row r="5838" spans="1:4" x14ac:dyDescent="0.25">
      <c r="A5838" s="243">
        <v>87824</v>
      </c>
      <c r="B5838" s="242" t="s">
        <v>3691</v>
      </c>
      <c r="C5838" s="242" t="s">
        <v>337</v>
      </c>
      <c r="D5838" s="244">
        <v>166.11</v>
      </c>
    </row>
    <row r="5839" spans="1:4" x14ac:dyDescent="0.25">
      <c r="A5839" s="243">
        <v>87825</v>
      </c>
      <c r="B5839" s="242" t="s">
        <v>3692</v>
      </c>
      <c r="C5839" s="242" t="s">
        <v>337</v>
      </c>
      <c r="D5839" s="244">
        <v>48.96</v>
      </c>
    </row>
    <row r="5840" spans="1:4" x14ac:dyDescent="0.25">
      <c r="A5840" s="243">
        <v>87827</v>
      </c>
      <c r="B5840" s="242" t="s">
        <v>3693</v>
      </c>
      <c r="C5840" s="242" t="s">
        <v>337</v>
      </c>
      <c r="D5840" s="244">
        <v>52.19</v>
      </c>
    </row>
    <row r="5841" spans="1:4" x14ac:dyDescent="0.25">
      <c r="A5841" s="243">
        <v>87828</v>
      </c>
      <c r="B5841" s="242" t="s">
        <v>3694</v>
      </c>
      <c r="C5841" s="242" t="s">
        <v>337</v>
      </c>
      <c r="D5841" s="244">
        <v>89.96</v>
      </c>
    </row>
    <row r="5842" spans="1:4" x14ac:dyDescent="0.25">
      <c r="A5842" s="243">
        <v>87829</v>
      </c>
      <c r="B5842" s="242" t="s">
        <v>3695</v>
      </c>
      <c r="C5842" s="242" t="s">
        <v>337</v>
      </c>
      <c r="D5842" s="244">
        <v>56.39</v>
      </c>
    </row>
    <row r="5843" spans="1:4" x14ac:dyDescent="0.25">
      <c r="A5843" s="243">
        <v>87831</v>
      </c>
      <c r="B5843" s="242" t="s">
        <v>3696</v>
      </c>
      <c r="C5843" s="242" t="s">
        <v>337</v>
      </c>
      <c r="D5843" s="244">
        <v>60.72</v>
      </c>
    </row>
    <row r="5844" spans="1:4" x14ac:dyDescent="0.25">
      <c r="A5844" s="243">
        <v>87832</v>
      </c>
      <c r="B5844" s="242" t="s">
        <v>3697</v>
      </c>
      <c r="C5844" s="242" t="s">
        <v>337</v>
      </c>
      <c r="D5844" s="244">
        <v>112.73</v>
      </c>
    </row>
    <row r="5845" spans="1:4" x14ac:dyDescent="0.25">
      <c r="A5845" s="243">
        <v>87834</v>
      </c>
      <c r="B5845" s="242" t="s">
        <v>3698</v>
      </c>
      <c r="C5845" s="242" t="s">
        <v>337</v>
      </c>
      <c r="D5845" s="244">
        <v>182.52</v>
      </c>
    </row>
    <row r="5846" spans="1:4" x14ac:dyDescent="0.25">
      <c r="A5846" s="243">
        <v>87835</v>
      </c>
      <c r="B5846" s="242" t="s">
        <v>3699</v>
      </c>
      <c r="C5846" s="242" t="s">
        <v>337</v>
      </c>
      <c r="D5846" s="244">
        <v>125.2</v>
      </c>
    </row>
    <row r="5847" spans="1:4" x14ac:dyDescent="0.25">
      <c r="A5847" s="243">
        <v>87836</v>
      </c>
      <c r="B5847" s="242" t="s">
        <v>3700</v>
      </c>
      <c r="C5847" s="242" t="s">
        <v>337</v>
      </c>
      <c r="D5847" s="244">
        <v>176.61</v>
      </c>
    </row>
    <row r="5848" spans="1:4" x14ac:dyDescent="0.25">
      <c r="A5848" s="243">
        <v>87837</v>
      </c>
      <c r="B5848" s="242" t="s">
        <v>3701</v>
      </c>
      <c r="C5848" s="242" t="s">
        <v>337</v>
      </c>
      <c r="D5848" s="244">
        <v>120.12</v>
      </c>
    </row>
    <row r="5849" spans="1:4" x14ac:dyDescent="0.25">
      <c r="A5849" s="243">
        <v>87838</v>
      </c>
      <c r="B5849" s="242" t="s">
        <v>3702</v>
      </c>
      <c r="C5849" s="242" t="s">
        <v>337</v>
      </c>
      <c r="D5849" s="244">
        <v>188.66</v>
      </c>
    </row>
    <row r="5850" spans="1:4" x14ac:dyDescent="0.25">
      <c r="A5850" s="243">
        <v>87839</v>
      </c>
      <c r="B5850" s="242" t="s">
        <v>3703</v>
      </c>
      <c r="C5850" s="242" t="s">
        <v>337</v>
      </c>
      <c r="D5850" s="244">
        <v>129.28</v>
      </c>
    </row>
    <row r="5851" spans="1:4" x14ac:dyDescent="0.25">
      <c r="A5851" s="243">
        <v>87840</v>
      </c>
      <c r="B5851" s="242" t="s">
        <v>3704</v>
      </c>
      <c r="C5851" s="242" t="s">
        <v>337</v>
      </c>
      <c r="D5851" s="244">
        <v>181.47</v>
      </c>
    </row>
    <row r="5852" spans="1:4" x14ac:dyDescent="0.25">
      <c r="A5852" s="243">
        <v>87841</v>
      </c>
      <c r="B5852" s="242" t="s">
        <v>3705</v>
      </c>
      <c r="C5852" s="242" t="s">
        <v>337</v>
      </c>
      <c r="D5852" s="244">
        <v>122.89</v>
      </c>
    </row>
    <row r="5853" spans="1:4" x14ac:dyDescent="0.25">
      <c r="A5853" s="243">
        <v>87842</v>
      </c>
      <c r="B5853" s="242" t="s">
        <v>3706</v>
      </c>
      <c r="C5853" s="242" t="s">
        <v>337</v>
      </c>
      <c r="D5853" s="244">
        <v>185.74</v>
      </c>
    </row>
    <row r="5854" spans="1:4" x14ac:dyDescent="0.25">
      <c r="A5854" s="243">
        <v>87843</v>
      </c>
      <c r="B5854" s="242" t="s">
        <v>3707</v>
      </c>
      <c r="C5854" s="242" t="s">
        <v>337</v>
      </c>
      <c r="D5854" s="244">
        <v>135.13999999999999</v>
      </c>
    </row>
    <row r="5855" spans="1:4" x14ac:dyDescent="0.25">
      <c r="A5855" s="243">
        <v>87844</v>
      </c>
      <c r="B5855" s="242" t="s">
        <v>3708</v>
      </c>
      <c r="C5855" s="242" t="s">
        <v>337</v>
      </c>
      <c r="D5855" s="244">
        <v>175.14</v>
      </c>
    </row>
    <row r="5856" spans="1:4" x14ac:dyDescent="0.25">
      <c r="A5856" s="243">
        <v>87845</v>
      </c>
      <c r="B5856" s="242" t="s">
        <v>3709</v>
      </c>
      <c r="C5856" s="242" t="s">
        <v>337</v>
      </c>
      <c r="D5856" s="244">
        <v>125.37</v>
      </c>
    </row>
    <row r="5857" spans="1:4" x14ac:dyDescent="0.25">
      <c r="A5857" s="243">
        <v>87846</v>
      </c>
      <c r="B5857" s="242" t="s">
        <v>3710</v>
      </c>
      <c r="C5857" s="242" t="s">
        <v>337</v>
      </c>
      <c r="D5857" s="244">
        <v>196.88</v>
      </c>
    </row>
    <row r="5858" spans="1:4" x14ac:dyDescent="0.25">
      <c r="A5858" s="243">
        <v>87847</v>
      </c>
      <c r="B5858" s="242" t="s">
        <v>3711</v>
      </c>
      <c r="C5858" s="242" t="s">
        <v>337</v>
      </c>
      <c r="D5858" s="244">
        <v>139.56</v>
      </c>
    </row>
    <row r="5859" spans="1:4" x14ac:dyDescent="0.25">
      <c r="A5859" s="243">
        <v>87848</v>
      </c>
      <c r="B5859" s="242" t="s">
        <v>3712</v>
      </c>
      <c r="C5859" s="242" t="s">
        <v>337</v>
      </c>
      <c r="D5859" s="244">
        <v>190.09</v>
      </c>
    </row>
    <row r="5860" spans="1:4" x14ac:dyDescent="0.25">
      <c r="A5860" s="243">
        <v>87849</v>
      </c>
      <c r="B5860" s="242" t="s">
        <v>3713</v>
      </c>
      <c r="C5860" s="242" t="s">
        <v>337</v>
      </c>
      <c r="D5860" s="244">
        <v>133.58000000000001</v>
      </c>
    </row>
    <row r="5861" spans="1:4" x14ac:dyDescent="0.25">
      <c r="A5861" s="243">
        <v>87850</v>
      </c>
      <c r="B5861" s="242" t="s">
        <v>3714</v>
      </c>
      <c r="C5861" s="242" t="s">
        <v>337</v>
      </c>
      <c r="D5861" s="244">
        <v>203.03</v>
      </c>
    </row>
    <row r="5862" spans="1:4" x14ac:dyDescent="0.25">
      <c r="A5862" s="243">
        <v>87851</v>
      </c>
      <c r="B5862" s="242" t="s">
        <v>3715</v>
      </c>
      <c r="C5862" s="242" t="s">
        <v>337</v>
      </c>
      <c r="D5862" s="244">
        <v>143.65</v>
      </c>
    </row>
    <row r="5863" spans="1:4" x14ac:dyDescent="0.25">
      <c r="A5863" s="243">
        <v>87852</v>
      </c>
      <c r="B5863" s="242" t="s">
        <v>3716</v>
      </c>
      <c r="C5863" s="242" t="s">
        <v>337</v>
      </c>
      <c r="D5863" s="244">
        <v>194.93</v>
      </c>
    </row>
    <row r="5864" spans="1:4" x14ac:dyDescent="0.25">
      <c r="A5864" s="243">
        <v>87853</v>
      </c>
      <c r="B5864" s="242" t="s">
        <v>3717</v>
      </c>
      <c r="C5864" s="242" t="s">
        <v>337</v>
      </c>
      <c r="D5864" s="244">
        <v>136.33000000000001</v>
      </c>
    </row>
    <row r="5865" spans="1:4" x14ac:dyDescent="0.25">
      <c r="A5865" s="243">
        <v>87854</v>
      </c>
      <c r="B5865" s="242" t="s">
        <v>3718</v>
      </c>
      <c r="C5865" s="242" t="s">
        <v>337</v>
      </c>
      <c r="D5865" s="244">
        <v>200.11</v>
      </c>
    </row>
    <row r="5866" spans="1:4" x14ac:dyDescent="0.25">
      <c r="A5866" s="243">
        <v>87855</v>
      </c>
      <c r="B5866" s="242" t="s">
        <v>3719</v>
      </c>
      <c r="C5866" s="242" t="s">
        <v>337</v>
      </c>
      <c r="D5866" s="244">
        <v>149.51</v>
      </c>
    </row>
    <row r="5867" spans="1:4" x14ac:dyDescent="0.25">
      <c r="A5867" s="243">
        <v>87856</v>
      </c>
      <c r="B5867" s="242" t="s">
        <v>3720</v>
      </c>
      <c r="C5867" s="242" t="s">
        <v>337</v>
      </c>
      <c r="D5867" s="244">
        <v>188.62</v>
      </c>
    </row>
    <row r="5868" spans="1:4" x14ac:dyDescent="0.25">
      <c r="A5868" s="243">
        <v>87857</v>
      </c>
      <c r="B5868" s="242" t="s">
        <v>3721</v>
      </c>
      <c r="C5868" s="242" t="s">
        <v>337</v>
      </c>
      <c r="D5868" s="244">
        <v>138.81</v>
      </c>
    </row>
    <row r="5869" spans="1:4" x14ac:dyDescent="0.25">
      <c r="A5869" s="243">
        <v>87858</v>
      </c>
      <c r="B5869" s="242" t="s">
        <v>3722</v>
      </c>
      <c r="C5869" s="242" t="s">
        <v>337</v>
      </c>
      <c r="D5869" s="244">
        <v>131.80000000000001</v>
      </c>
    </row>
    <row r="5870" spans="1:4" x14ac:dyDescent="0.25">
      <c r="A5870" s="243">
        <v>87859</v>
      </c>
      <c r="B5870" s="242" t="s">
        <v>3723</v>
      </c>
      <c r="C5870" s="242" t="s">
        <v>337</v>
      </c>
      <c r="D5870" s="244">
        <v>150.29</v>
      </c>
    </row>
    <row r="5871" spans="1:4" x14ac:dyDescent="0.25">
      <c r="A5871" s="243">
        <v>89048</v>
      </c>
      <c r="B5871" s="242" t="s">
        <v>3724</v>
      </c>
      <c r="C5871" s="242" t="s">
        <v>337</v>
      </c>
      <c r="D5871" s="244">
        <v>26.32</v>
      </c>
    </row>
    <row r="5872" spans="1:4" x14ac:dyDescent="0.25">
      <c r="A5872" s="243">
        <v>89049</v>
      </c>
      <c r="B5872" s="242" t="s">
        <v>3725</v>
      </c>
      <c r="C5872" s="242" t="s">
        <v>337</v>
      </c>
      <c r="D5872" s="244">
        <v>15.65</v>
      </c>
    </row>
    <row r="5873" spans="1:4" x14ac:dyDescent="0.25">
      <c r="A5873" s="243">
        <v>89173</v>
      </c>
      <c r="B5873" s="242" t="s">
        <v>3726</v>
      </c>
      <c r="C5873" s="242" t="s">
        <v>337</v>
      </c>
      <c r="D5873" s="244">
        <v>25.92</v>
      </c>
    </row>
    <row r="5874" spans="1:4" x14ac:dyDescent="0.25">
      <c r="A5874" s="243">
        <v>90406</v>
      </c>
      <c r="B5874" s="242" t="s">
        <v>3727</v>
      </c>
      <c r="C5874" s="242" t="s">
        <v>337</v>
      </c>
      <c r="D5874" s="244">
        <v>33.1</v>
      </c>
    </row>
    <row r="5875" spans="1:4" x14ac:dyDescent="0.25">
      <c r="A5875" s="243">
        <v>90407</v>
      </c>
      <c r="B5875" s="242" t="s">
        <v>3728</v>
      </c>
      <c r="C5875" s="242" t="s">
        <v>337</v>
      </c>
      <c r="D5875" s="244">
        <v>36.479999999999997</v>
      </c>
    </row>
    <row r="5876" spans="1:4" x14ac:dyDescent="0.25">
      <c r="A5876" s="243">
        <v>90408</v>
      </c>
      <c r="B5876" s="242" t="s">
        <v>3729</v>
      </c>
      <c r="C5876" s="242" t="s">
        <v>337</v>
      </c>
      <c r="D5876" s="244">
        <v>23.61</v>
      </c>
    </row>
    <row r="5877" spans="1:4" x14ac:dyDescent="0.25">
      <c r="A5877" s="243">
        <v>90409</v>
      </c>
      <c r="B5877" s="242" t="s">
        <v>3730</v>
      </c>
      <c r="C5877" s="242" t="s">
        <v>337</v>
      </c>
      <c r="D5877" s="244">
        <v>25.53</v>
      </c>
    </row>
    <row r="5878" spans="1:4" x14ac:dyDescent="0.25">
      <c r="A5878" s="243">
        <v>87242</v>
      </c>
      <c r="B5878" s="242" t="s">
        <v>3731</v>
      </c>
      <c r="C5878" s="242" t="s">
        <v>337</v>
      </c>
      <c r="D5878" s="244">
        <v>262.02999999999997</v>
      </c>
    </row>
    <row r="5879" spans="1:4" x14ac:dyDescent="0.25">
      <c r="A5879" s="243">
        <v>87243</v>
      </c>
      <c r="B5879" s="242" t="s">
        <v>3732</v>
      </c>
      <c r="C5879" s="242" t="s">
        <v>337</v>
      </c>
      <c r="D5879" s="244">
        <v>242.88</v>
      </c>
    </row>
    <row r="5880" spans="1:4" x14ac:dyDescent="0.25">
      <c r="A5880" s="243">
        <v>87244</v>
      </c>
      <c r="B5880" s="242" t="s">
        <v>3733</v>
      </c>
      <c r="C5880" s="242" t="s">
        <v>337</v>
      </c>
      <c r="D5880" s="244">
        <v>251.57</v>
      </c>
    </row>
    <row r="5881" spans="1:4" x14ac:dyDescent="0.25">
      <c r="A5881" s="243">
        <v>87245</v>
      </c>
      <c r="B5881" s="242" t="s">
        <v>3734</v>
      </c>
      <c r="C5881" s="242" t="s">
        <v>337</v>
      </c>
      <c r="D5881" s="244">
        <v>302.69</v>
      </c>
    </row>
    <row r="5882" spans="1:4" x14ac:dyDescent="0.25">
      <c r="A5882" s="243">
        <v>87264</v>
      </c>
      <c r="B5882" s="242" t="s">
        <v>3735</v>
      </c>
      <c r="C5882" s="242" t="s">
        <v>337</v>
      </c>
      <c r="D5882" s="244">
        <v>50.2</v>
      </c>
    </row>
    <row r="5883" spans="1:4" x14ac:dyDescent="0.25">
      <c r="A5883" s="243">
        <v>87265</v>
      </c>
      <c r="B5883" s="242" t="s">
        <v>3736</v>
      </c>
      <c r="C5883" s="242" t="s">
        <v>337</v>
      </c>
      <c r="D5883" s="244">
        <v>44.64</v>
      </c>
    </row>
    <row r="5884" spans="1:4" x14ac:dyDescent="0.25">
      <c r="A5884" s="243">
        <v>87266</v>
      </c>
      <c r="B5884" s="242" t="s">
        <v>3737</v>
      </c>
      <c r="C5884" s="242" t="s">
        <v>337</v>
      </c>
      <c r="D5884" s="244">
        <v>52.17</v>
      </c>
    </row>
    <row r="5885" spans="1:4" x14ac:dyDescent="0.25">
      <c r="A5885" s="243">
        <v>87267</v>
      </c>
      <c r="B5885" s="242" t="s">
        <v>3738</v>
      </c>
      <c r="C5885" s="242" t="s">
        <v>337</v>
      </c>
      <c r="D5885" s="244">
        <v>49.71</v>
      </c>
    </row>
    <row r="5886" spans="1:4" x14ac:dyDescent="0.25">
      <c r="A5886" s="243">
        <v>87268</v>
      </c>
      <c r="B5886" s="242" t="s">
        <v>3739</v>
      </c>
      <c r="C5886" s="242" t="s">
        <v>337</v>
      </c>
      <c r="D5886" s="244">
        <v>53.41</v>
      </c>
    </row>
    <row r="5887" spans="1:4" x14ac:dyDescent="0.25">
      <c r="A5887" s="243">
        <v>87269</v>
      </c>
      <c r="B5887" s="242" t="s">
        <v>3740</v>
      </c>
      <c r="C5887" s="242" t="s">
        <v>337</v>
      </c>
      <c r="D5887" s="244">
        <v>47.36</v>
      </c>
    </row>
    <row r="5888" spans="1:4" x14ac:dyDescent="0.25">
      <c r="A5888" s="243">
        <v>87270</v>
      </c>
      <c r="B5888" s="242" t="s">
        <v>3741</v>
      </c>
      <c r="C5888" s="242" t="s">
        <v>337</v>
      </c>
      <c r="D5888" s="244">
        <v>55.06</v>
      </c>
    </row>
    <row r="5889" spans="1:4" x14ac:dyDescent="0.25">
      <c r="A5889" s="243">
        <v>87271</v>
      </c>
      <c r="B5889" s="242" t="s">
        <v>3742</v>
      </c>
      <c r="C5889" s="242" t="s">
        <v>337</v>
      </c>
      <c r="D5889" s="244">
        <v>52.18</v>
      </c>
    </row>
    <row r="5890" spans="1:4" x14ac:dyDescent="0.25">
      <c r="A5890" s="243">
        <v>87272</v>
      </c>
      <c r="B5890" s="242" t="s">
        <v>3743</v>
      </c>
      <c r="C5890" s="242" t="s">
        <v>337</v>
      </c>
      <c r="D5890" s="244">
        <v>56.83</v>
      </c>
    </row>
    <row r="5891" spans="1:4" x14ac:dyDescent="0.25">
      <c r="A5891" s="243">
        <v>87273</v>
      </c>
      <c r="B5891" s="242" t="s">
        <v>3744</v>
      </c>
      <c r="C5891" s="242" t="s">
        <v>337</v>
      </c>
      <c r="D5891" s="244">
        <v>49.44</v>
      </c>
    </row>
    <row r="5892" spans="1:4" x14ac:dyDescent="0.25">
      <c r="A5892" s="243">
        <v>87274</v>
      </c>
      <c r="B5892" s="242" t="s">
        <v>3745</v>
      </c>
      <c r="C5892" s="242" t="s">
        <v>337</v>
      </c>
      <c r="D5892" s="244">
        <v>58</v>
      </c>
    </row>
    <row r="5893" spans="1:4" x14ac:dyDescent="0.25">
      <c r="A5893" s="243">
        <v>87275</v>
      </c>
      <c r="B5893" s="242" t="s">
        <v>3746</v>
      </c>
      <c r="C5893" s="242" t="s">
        <v>337</v>
      </c>
      <c r="D5893" s="244">
        <v>55.49</v>
      </c>
    </row>
    <row r="5894" spans="1:4" x14ac:dyDescent="0.25">
      <c r="A5894" s="243">
        <v>88786</v>
      </c>
      <c r="B5894" s="242" t="s">
        <v>3747</v>
      </c>
      <c r="C5894" s="242" t="s">
        <v>337</v>
      </c>
      <c r="D5894" s="244">
        <v>292.85000000000002</v>
      </c>
    </row>
    <row r="5895" spans="1:4" x14ac:dyDescent="0.25">
      <c r="A5895" s="243">
        <v>88787</v>
      </c>
      <c r="B5895" s="242" t="s">
        <v>3748</v>
      </c>
      <c r="C5895" s="242" t="s">
        <v>337</v>
      </c>
      <c r="D5895" s="244">
        <v>272.19</v>
      </c>
    </row>
    <row r="5896" spans="1:4" x14ac:dyDescent="0.25">
      <c r="A5896" s="243">
        <v>88788</v>
      </c>
      <c r="B5896" s="242" t="s">
        <v>3749</v>
      </c>
      <c r="C5896" s="242" t="s">
        <v>337</v>
      </c>
      <c r="D5896" s="244">
        <v>280.88</v>
      </c>
    </row>
    <row r="5897" spans="1:4" x14ac:dyDescent="0.25">
      <c r="A5897" s="243">
        <v>88789</v>
      </c>
      <c r="B5897" s="242" t="s">
        <v>3750</v>
      </c>
      <c r="C5897" s="242" t="s">
        <v>337</v>
      </c>
      <c r="D5897" s="244">
        <v>337.16</v>
      </c>
    </row>
    <row r="5898" spans="1:4" x14ac:dyDescent="0.25">
      <c r="A5898" s="243">
        <v>89045</v>
      </c>
      <c r="B5898" s="242" t="s">
        <v>12517</v>
      </c>
      <c r="C5898" s="242" t="s">
        <v>337</v>
      </c>
      <c r="D5898" s="244">
        <v>50.05</v>
      </c>
    </row>
    <row r="5899" spans="1:4" x14ac:dyDescent="0.25">
      <c r="A5899" s="243">
        <v>89170</v>
      </c>
      <c r="B5899" s="242" t="s">
        <v>12518</v>
      </c>
      <c r="C5899" s="242" t="s">
        <v>337</v>
      </c>
      <c r="D5899" s="244">
        <v>48.65</v>
      </c>
    </row>
    <row r="5900" spans="1:4" x14ac:dyDescent="0.25">
      <c r="A5900" s="243">
        <v>93392</v>
      </c>
      <c r="B5900" s="242" t="s">
        <v>3751</v>
      </c>
      <c r="C5900" s="242" t="s">
        <v>337</v>
      </c>
      <c r="D5900" s="244">
        <v>39.33</v>
      </c>
    </row>
    <row r="5901" spans="1:4" x14ac:dyDescent="0.25">
      <c r="A5901" s="243">
        <v>93393</v>
      </c>
      <c r="B5901" s="242" t="s">
        <v>3752</v>
      </c>
      <c r="C5901" s="242" t="s">
        <v>337</v>
      </c>
      <c r="D5901" s="244">
        <v>33.869999999999997</v>
      </c>
    </row>
    <row r="5902" spans="1:4" x14ac:dyDescent="0.25">
      <c r="A5902" s="243">
        <v>93394</v>
      </c>
      <c r="B5902" s="242" t="s">
        <v>3753</v>
      </c>
      <c r="C5902" s="242" t="s">
        <v>337</v>
      </c>
      <c r="D5902" s="244">
        <v>41.3</v>
      </c>
    </row>
    <row r="5903" spans="1:4" x14ac:dyDescent="0.25">
      <c r="A5903" s="243">
        <v>93395</v>
      </c>
      <c r="B5903" s="242" t="s">
        <v>3754</v>
      </c>
      <c r="C5903" s="242" t="s">
        <v>337</v>
      </c>
      <c r="D5903" s="244">
        <v>38.840000000000003</v>
      </c>
    </row>
    <row r="5904" spans="1:4" x14ac:dyDescent="0.25">
      <c r="A5904" s="243">
        <v>99194</v>
      </c>
      <c r="B5904" s="242" t="s">
        <v>3755</v>
      </c>
      <c r="C5904" s="242" t="s">
        <v>337</v>
      </c>
      <c r="D5904" s="244">
        <v>47.15</v>
      </c>
    </row>
    <row r="5905" spans="1:4" x14ac:dyDescent="0.25">
      <c r="A5905" s="243">
        <v>99195</v>
      </c>
      <c r="B5905" s="242" t="s">
        <v>3756</v>
      </c>
      <c r="C5905" s="242" t="s">
        <v>337</v>
      </c>
      <c r="D5905" s="244">
        <v>41.69</v>
      </c>
    </row>
    <row r="5906" spans="1:4" x14ac:dyDescent="0.25">
      <c r="A5906" s="243">
        <v>99196</v>
      </c>
      <c r="B5906" s="242" t="s">
        <v>3757</v>
      </c>
      <c r="C5906" s="242" t="s">
        <v>337</v>
      </c>
      <c r="D5906" s="244">
        <v>49.12</v>
      </c>
    </row>
    <row r="5907" spans="1:4" x14ac:dyDescent="0.25">
      <c r="A5907" s="243">
        <v>99198</v>
      </c>
      <c r="B5907" s="242" t="s">
        <v>3758</v>
      </c>
      <c r="C5907" s="242" t="s">
        <v>337</v>
      </c>
      <c r="D5907" s="244">
        <v>46.66</v>
      </c>
    </row>
    <row r="5908" spans="1:4" x14ac:dyDescent="0.25">
      <c r="A5908" s="243">
        <v>101965</v>
      </c>
      <c r="B5908" s="242" t="s">
        <v>12519</v>
      </c>
      <c r="C5908" s="242" t="s">
        <v>187</v>
      </c>
      <c r="D5908" s="244">
        <v>106.55</v>
      </c>
    </row>
    <row r="5909" spans="1:4" x14ac:dyDescent="0.25">
      <c r="A5909" s="243">
        <v>101966</v>
      </c>
      <c r="B5909" s="242" t="s">
        <v>12520</v>
      </c>
      <c r="C5909" s="242" t="s">
        <v>187</v>
      </c>
      <c r="D5909" s="244">
        <v>140.84</v>
      </c>
    </row>
    <row r="5910" spans="1:4" x14ac:dyDescent="0.25">
      <c r="A5910" s="243">
        <v>101979</v>
      </c>
      <c r="B5910" s="242" t="s">
        <v>12521</v>
      </c>
      <c r="C5910" s="242" t="s">
        <v>187</v>
      </c>
      <c r="D5910" s="244">
        <v>40.17</v>
      </c>
    </row>
    <row r="5911" spans="1:4" x14ac:dyDescent="0.25">
      <c r="A5911" s="243">
        <v>96112</v>
      </c>
      <c r="B5911" s="242" t="s">
        <v>3759</v>
      </c>
      <c r="C5911" s="242" t="s">
        <v>337</v>
      </c>
      <c r="D5911" s="244">
        <v>90.9</v>
      </c>
    </row>
    <row r="5912" spans="1:4" x14ac:dyDescent="0.25">
      <c r="A5912" s="243">
        <v>96117</v>
      </c>
      <c r="B5912" s="242" t="s">
        <v>3760</v>
      </c>
      <c r="C5912" s="242" t="s">
        <v>337</v>
      </c>
      <c r="D5912" s="244">
        <v>104.75</v>
      </c>
    </row>
    <row r="5913" spans="1:4" x14ac:dyDescent="0.25">
      <c r="A5913" s="243">
        <v>96122</v>
      </c>
      <c r="B5913" s="242" t="s">
        <v>3761</v>
      </c>
      <c r="C5913" s="242" t="s">
        <v>187</v>
      </c>
      <c r="D5913" s="244">
        <v>23.22</v>
      </c>
    </row>
    <row r="5914" spans="1:4" x14ac:dyDescent="0.25">
      <c r="A5914" s="243">
        <v>96109</v>
      </c>
      <c r="B5914" s="242" t="s">
        <v>3762</v>
      </c>
      <c r="C5914" s="242" t="s">
        <v>337</v>
      </c>
      <c r="D5914" s="244">
        <v>34.18</v>
      </c>
    </row>
    <row r="5915" spans="1:4" x14ac:dyDescent="0.25">
      <c r="A5915" s="243">
        <v>96110</v>
      </c>
      <c r="B5915" s="242" t="s">
        <v>3763</v>
      </c>
      <c r="C5915" s="242" t="s">
        <v>337</v>
      </c>
      <c r="D5915" s="244">
        <v>60.78</v>
      </c>
    </row>
    <row r="5916" spans="1:4" x14ac:dyDescent="0.25">
      <c r="A5916" s="243">
        <v>96113</v>
      </c>
      <c r="B5916" s="242" t="s">
        <v>3764</v>
      </c>
      <c r="C5916" s="242" t="s">
        <v>337</v>
      </c>
      <c r="D5916" s="244">
        <v>30.66</v>
      </c>
    </row>
    <row r="5917" spans="1:4" x14ac:dyDescent="0.25">
      <c r="A5917" s="243">
        <v>96114</v>
      </c>
      <c r="B5917" s="242" t="s">
        <v>3765</v>
      </c>
      <c r="C5917" s="242" t="s">
        <v>337</v>
      </c>
      <c r="D5917" s="244">
        <v>65.2</v>
      </c>
    </row>
    <row r="5918" spans="1:4" x14ac:dyDescent="0.25">
      <c r="A5918" s="243">
        <v>96120</v>
      </c>
      <c r="B5918" s="242" t="s">
        <v>3766</v>
      </c>
      <c r="C5918" s="242" t="s">
        <v>187</v>
      </c>
      <c r="D5918" s="244">
        <v>2.37</v>
      </c>
    </row>
    <row r="5919" spans="1:4" x14ac:dyDescent="0.25">
      <c r="A5919" s="243">
        <v>96123</v>
      </c>
      <c r="B5919" s="242" t="s">
        <v>3767</v>
      </c>
      <c r="C5919" s="242" t="s">
        <v>187</v>
      </c>
      <c r="D5919" s="244">
        <v>27.94</v>
      </c>
    </row>
    <row r="5920" spans="1:4" x14ac:dyDescent="0.25">
      <c r="A5920" s="243">
        <v>99054</v>
      </c>
      <c r="B5920" s="242" t="s">
        <v>3768</v>
      </c>
      <c r="C5920" s="242" t="s">
        <v>337</v>
      </c>
      <c r="D5920" s="244">
        <v>41.63</v>
      </c>
    </row>
    <row r="5921" spans="1:4" x14ac:dyDescent="0.25">
      <c r="A5921" s="243">
        <v>96111</v>
      </c>
      <c r="B5921" s="242" t="s">
        <v>3769</v>
      </c>
      <c r="C5921" s="242" t="s">
        <v>337</v>
      </c>
      <c r="D5921" s="244">
        <v>56.75</v>
      </c>
    </row>
    <row r="5922" spans="1:4" x14ac:dyDescent="0.25">
      <c r="A5922" s="243">
        <v>96116</v>
      </c>
      <c r="B5922" s="242" t="s">
        <v>3770</v>
      </c>
      <c r="C5922" s="242" t="s">
        <v>337</v>
      </c>
      <c r="D5922" s="244">
        <v>63.88</v>
      </c>
    </row>
    <row r="5923" spans="1:4" x14ac:dyDescent="0.25">
      <c r="A5923" s="243">
        <v>96121</v>
      </c>
      <c r="B5923" s="242" t="s">
        <v>3771</v>
      </c>
      <c r="C5923" s="242" t="s">
        <v>187</v>
      </c>
      <c r="D5923" s="244">
        <v>8.86</v>
      </c>
    </row>
    <row r="5924" spans="1:4" x14ac:dyDescent="0.25">
      <c r="A5924" s="243">
        <v>96485</v>
      </c>
      <c r="B5924" s="242" t="s">
        <v>3772</v>
      </c>
      <c r="C5924" s="242" t="s">
        <v>337</v>
      </c>
      <c r="D5924" s="244">
        <v>67.28</v>
      </c>
    </row>
    <row r="5925" spans="1:4" x14ac:dyDescent="0.25">
      <c r="A5925" s="243">
        <v>96486</v>
      </c>
      <c r="B5925" s="242" t="s">
        <v>3773</v>
      </c>
      <c r="C5925" s="242" t="s">
        <v>337</v>
      </c>
      <c r="D5925" s="244">
        <v>75.05</v>
      </c>
    </row>
    <row r="5926" spans="1:4" x14ac:dyDescent="0.25">
      <c r="A5926" s="243">
        <v>91514</v>
      </c>
      <c r="B5926" s="242" t="s">
        <v>3774</v>
      </c>
      <c r="C5926" s="242" t="s">
        <v>337</v>
      </c>
      <c r="D5926" s="244">
        <v>4.67</v>
      </c>
    </row>
    <row r="5927" spans="1:4" x14ac:dyDescent="0.25">
      <c r="A5927" s="243">
        <v>91515</v>
      </c>
      <c r="B5927" s="242" t="s">
        <v>3775</v>
      </c>
      <c r="C5927" s="242" t="s">
        <v>337</v>
      </c>
      <c r="D5927" s="244">
        <v>6.18</v>
      </c>
    </row>
    <row r="5928" spans="1:4" x14ac:dyDescent="0.25">
      <c r="A5928" s="243">
        <v>91516</v>
      </c>
      <c r="B5928" s="242" t="s">
        <v>3776</v>
      </c>
      <c r="C5928" s="242" t="s">
        <v>337</v>
      </c>
      <c r="D5928" s="244">
        <v>9</v>
      </c>
    </row>
    <row r="5929" spans="1:4" x14ac:dyDescent="0.25">
      <c r="A5929" s="243">
        <v>91517</v>
      </c>
      <c r="B5929" s="242" t="s">
        <v>3777</v>
      </c>
      <c r="C5929" s="242" t="s">
        <v>337</v>
      </c>
      <c r="D5929" s="244">
        <v>10.02</v>
      </c>
    </row>
    <row r="5930" spans="1:4" x14ac:dyDescent="0.25">
      <c r="A5930" s="243">
        <v>91519</v>
      </c>
      <c r="B5930" s="242" t="s">
        <v>3778</v>
      </c>
      <c r="C5930" s="242" t="s">
        <v>337</v>
      </c>
      <c r="D5930" s="244">
        <v>11.5</v>
      </c>
    </row>
    <row r="5931" spans="1:4" x14ac:dyDescent="0.25">
      <c r="A5931" s="243">
        <v>91520</v>
      </c>
      <c r="B5931" s="242" t="s">
        <v>3779</v>
      </c>
      <c r="C5931" s="242" t="s">
        <v>337</v>
      </c>
      <c r="D5931" s="244">
        <v>1.72</v>
      </c>
    </row>
    <row r="5932" spans="1:4" x14ac:dyDescent="0.25">
      <c r="A5932" s="243">
        <v>91522</v>
      </c>
      <c r="B5932" s="242" t="s">
        <v>3780</v>
      </c>
      <c r="C5932" s="242" t="s">
        <v>337</v>
      </c>
      <c r="D5932" s="244">
        <v>2.06</v>
      </c>
    </row>
    <row r="5933" spans="1:4" x14ac:dyDescent="0.25">
      <c r="A5933" s="243">
        <v>91525</v>
      </c>
      <c r="B5933" s="242" t="s">
        <v>3781</v>
      </c>
      <c r="C5933" s="242" t="s">
        <v>337</v>
      </c>
      <c r="D5933" s="244">
        <v>3.94</v>
      </c>
    </row>
    <row r="5934" spans="1:4" x14ac:dyDescent="0.25">
      <c r="A5934" s="243">
        <v>87280</v>
      </c>
      <c r="B5934" s="242" t="s">
        <v>12522</v>
      </c>
      <c r="C5934" s="242" t="s">
        <v>1256</v>
      </c>
      <c r="D5934" s="244">
        <v>318.97000000000003</v>
      </c>
    </row>
    <row r="5935" spans="1:4" x14ac:dyDescent="0.25">
      <c r="A5935" s="243">
        <v>87281</v>
      </c>
      <c r="B5935" s="242" t="s">
        <v>12523</v>
      </c>
      <c r="C5935" s="242" t="s">
        <v>1256</v>
      </c>
      <c r="D5935" s="244">
        <v>317.41000000000003</v>
      </c>
    </row>
    <row r="5936" spans="1:4" x14ac:dyDescent="0.25">
      <c r="A5936" s="243">
        <v>87283</v>
      </c>
      <c r="B5936" s="242" t="s">
        <v>12524</v>
      </c>
      <c r="C5936" s="242" t="s">
        <v>1256</v>
      </c>
      <c r="D5936" s="244">
        <v>335.33</v>
      </c>
    </row>
    <row r="5937" spans="1:4" x14ac:dyDescent="0.25">
      <c r="A5937" s="243">
        <v>87284</v>
      </c>
      <c r="B5937" s="242" t="s">
        <v>12525</v>
      </c>
      <c r="C5937" s="242" t="s">
        <v>1256</v>
      </c>
      <c r="D5937" s="244">
        <v>332.32</v>
      </c>
    </row>
    <row r="5938" spans="1:4" x14ac:dyDescent="0.25">
      <c r="A5938" s="243">
        <v>87286</v>
      </c>
      <c r="B5938" s="242" t="s">
        <v>12526</v>
      </c>
      <c r="C5938" s="242" t="s">
        <v>1256</v>
      </c>
      <c r="D5938" s="244">
        <v>412.16</v>
      </c>
    </row>
    <row r="5939" spans="1:4" x14ac:dyDescent="0.25">
      <c r="A5939" s="243">
        <v>87287</v>
      </c>
      <c r="B5939" s="242" t="s">
        <v>12527</v>
      </c>
      <c r="C5939" s="242" t="s">
        <v>1256</v>
      </c>
      <c r="D5939" s="244">
        <v>404.6</v>
      </c>
    </row>
    <row r="5940" spans="1:4" x14ac:dyDescent="0.25">
      <c r="A5940" s="243">
        <v>87289</v>
      </c>
      <c r="B5940" s="242" t="s">
        <v>12528</v>
      </c>
      <c r="C5940" s="242" t="s">
        <v>1256</v>
      </c>
      <c r="D5940" s="244">
        <v>393.58</v>
      </c>
    </row>
    <row r="5941" spans="1:4" x14ac:dyDescent="0.25">
      <c r="A5941" s="243">
        <v>87290</v>
      </c>
      <c r="B5941" s="242" t="s">
        <v>12529</v>
      </c>
      <c r="C5941" s="242" t="s">
        <v>1256</v>
      </c>
      <c r="D5941" s="244">
        <v>390.19</v>
      </c>
    </row>
    <row r="5942" spans="1:4" x14ac:dyDescent="0.25">
      <c r="A5942" s="243">
        <v>87292</v>
      </c>
      <c r="B5942" s="242" t="s">
        <v>12530</v>
      </c>
      <c r="C5942" s="242" t="s">
        <v>1256</v>
      </c>
      <c r="D5942" s="244">
        <v>401.86</v>
      </c>
    </row>
    <row r="5943" spans="1:4" x14ac:dyDescent="0.25">
      <c r="A5943" s="243">
        <v>87294</v>
      </c>
      <c r="B5943" s="242" t="s">
        <v>12531</v>
      </c>
      <c r="C5943" s="242" t="s">
        <v>1256</v>
      </c>
      <c r="D5943" s="244">
        <v>383.46</v>
      </c>
    </row>
    <row r="5944" spans="1:4" x14ac:dyDescent="0.25">
      <c r="A5944" s="243">
        <v>87295</v>
      </c>
      <c r="B5944" s="242" t="s">
        <v>12532</v>
      </c>
      <c r="C5944" s="242" t="s">
        <v>1256</v>
      </c>
      <c r="D5944" s="244">
        <v>383.63</v>
      </c>
    </row>
    <row r="5945" spans="1:4" x14ac:dyDescent="0.25">
      <c r="A5945" s="243">
        <v>87296</v>
      </c>
      <c r="B5945" s="242" t="s">
        <v>12533</v>
      </c>
      <c r="C5945" s="242" t="s">
        <v>1256</v>
      </c>
      <c r="D5945" s="244">
        <v>369.65</v>
      </c>
    </row>
    <row r="5946" spans="1:4" x14ac:dyDescent="0.25">
      <c r="A5946" s="243">
        <v>87298</v>
      </c>
      <c r="B5946" s="242" t="s">
        <v>12534</v>
      </c>
      <c r="C5946" s="242" t="s">
        <v>1256</v>
      </c>
      <c r="D5946" s="244">
        <v>520.14</v>
      </c>
    </row>
    <row r="5947" spans="1:4" x14ac:dyDescent="0.25">
      <c r="A5947" s="243">
        <v>87299</v>
      </c>
      <c r="B5947" s="242" t="s">
        <v>12535</v>
      </c>
      <c r="C5947" s="242" t="s">
        <v>1256</v>
      </c>
      <c r="D5947" s="244">
        <v>328.57</v>
      </c>
    </row>
    <row r="5948" spans="1:4" x14ac:dyDescent="0.25">
      <c r="A5948" s="243">
        <v>87301</v>
      </c>
      <c r="B5948" s="242" t="s">
        <v>12536</v>
      </c>
      <c r="C5948" s="242" t="s">
        <v>1256</v>
      </c>
      <c r="D5948" s="244">
        <v>459.74</v>
      </c>
    </row>
    <row r="5949" spans="1:4" x14ac:dyDescent="0.25">
      <c r="A5949" s="243">
        <v>87302</v>
      </c>
      <c r="B5949" s="242" t="s">
        <v>12537</v>
      </c>
      <c r="C5949" s="242" t="s">
        <v>1256</v>
      </c>
      <c r="D5949" s="244">
        <v>456.56</v>
      </c>
    </row>
    <row r="5950" spans="1:4" x14ac:dyDescent="0.25">
      <c r="A5950" s="243">
        <v>87304</v>
      </c>
      <c r="B5950" s="242" t="s">
        <v>12538</v>
      </c>
      <c r="C5950" s="242" t="s">
        <v>1256</v>
      </c>
      <c r="D5950" s="244">
        <v>412.44</v>
      </c>
    </row>
    <row r="5951" spans="1:4" x14ac:dyDescent="0.25">
      <c r="A5951" s="243">
        <v>87305</v>
      </c>
      <c r="B5951" s="242" t="s">
        <v>12539</v>
      </c>
      <c r="C5951" s="242" t="s">
        <v>1256</v>
      </c>
      <c r="D5951" s="244">
        <v>415.82</v>
      </c>
    </row>
    <row r="5952" spans="1:4" x14ac:dyDescent="0.25">
      <c r="A5952" s="243">
        <v>87307</v>
      </c>
      <c r="B5952" s="242" t="s">
        <v>12540</v>
      </c>
      <c r="C5952" s="242" t="s">
        <v>1256</v>
      </c>
      <c r="D5952" s="244">
        <v>387.06</v>
      </c>
    </row>
    <row r="5953" spans="1:4" x14ac:dyDescent="0.25">
      <c r="A5953" s="243">
        <v>87308</v>
      </c>
      <c r="B5953" s="242" t="s">
        <v>12541</v>
      </c>
      <c r="C5953" s="242" t="s">
        <v>1256</v>
      </c>
      <c r="D5953" s="244">
        <v>382.91</v>
      </c>
    </row>
    <row r="5954" spans="1:4" x14ac:dyDescent="0.25">
      <c r="A5954" s="243">
        <v>87310</v>
      </c>
      <c r="B5954" s="242" t="s">
        <v>12542</v>
      </c>
      <c r="C5954" s="242" t="s">
        <v>1256</v>
      </c>
      <c r="D5954" s="244">
        <v>324.26</v>
      </c>
    </row>
    <row r="5955" spans="1:4" x14ac:dyDescent="0.25">
      <c r="A5955" s="243">
        <v>87311</v>
      </c>
      <c r="B5955" s="242" t="s">
        <v>12543</v>
      </c>
      <c r="C5955" s="242" t="s">
        <v>1256</v>
      </c>
      <c r="D5955" s="244">
        <v>319.91000000000003</v>
      </c>
    </row>
    <row r="5956" spans="1:4" x14ac:dyDescent="0.25">
      <c r="A5956" s="243">
        <v>87313</v>
      </c>
      <c r="B5956" s="242" t="s">
        <v>12544</v>
      </c>
      <c r="C5956" s="242" t="s">
        <v>1256</v>
      </c>
      <c r="D5956" s="244">
        <v>403.13</v>
      </c>
    </row>
    <row r="5957" spans="1:4" x14ac:dyDescent="0.25">
      <c r="A5957" s="243">
        <v>87314</v>
      </c>
      <c r="B5957" s="242" t="s">
        <v>12545</v>
      </c>
      <c r="C5957" s="242" t="s">
        <v>1256</v>
      </c>
      <c r="D5957" s="244">
        <v>400.34</v>
      </c>
    </row>
    <row r="5958" spans="1:4" x14ac:dyDescent="0.25">
      <c r="A5958" s="243">
        <v>87316</v>
      </c>
      <c r="B5958" s="242" t="s">
        <v>12546</v>
      </c>
      <c r="C5958" s="242" t="s">
        <v>1256</v>
      </c>
      <c r="D5958" s="244">
        <v>359.65</v>
      </c>
    </row>
    <row r="5959" spans="1:4" x14ac:dyDescent="0.25">
      <c r="A5959" s="243">
        <v>87317</v>
      </c>
      <c r="B5959" s="242" t="s">
        <v>12547</v>
      </c>
      <c r="C5959" s="242" t="s">
        <v>1256</v>
      </c>
      <c r="D5959" s="244">
        <v>352.8</v>
      </c>
    </row>
    <row r="5960" spans="1:4" x14ac:dyDescent="0.25">
      <c r="A5960" s="243">
        <v>87319</v>
      </c>
      <c r="B5960" s="242" t="s">
        <v>12548</v>
      </c>
      <c r="C5960" s="242" t="s">
        <v>1256</v>
      </c>
      <c r="D5960" s="245">
        <v>2860.43</v>
      </c>
    </row>
    <row r="5961" spans="1:4" x14ac:dyDescent="0.25">
      <c r="A5961" s="243">
        <v>87320</v>
      </c>
      <c r="B5961" s="242" t="s">
        <v>12549</v>
      </c>
      <c r="C5961" s="242" t="s">
        <v>1256</v>
      </c>
      <c r="D5961" s="245">
        <v>2868.42</v>
      </c>
    </row>
    <row r="5962" spans="1:4" x14ac:dyDescent="0.25">
      <c r="A5962" s="243">
        <v>87322</v>
      </c>
      <c r="B5962" s="242" t="s">
        <v>12550</v>
      </c>
      <c r="C5962" s="242" t="s">
        <v>1256</v>
      </c>
      <c r="D5962" s="245">
        <v>2951.4</v>
      </c>
    </row>
    <row r="5963" spans="1:4" x14ac:dyDescent="0.25">
      <c r="A5963" s="243">
        <v>87323</v>
      </c>
      <c r="B5963" s="242" t="s">
        <v>12551</v>
      </c>
      <c r="C5963" s="242" t="s">
        <v>1256</v>
      </c>
      <c r="D5963" s="245">
        <v>2955.99</v>
      </c>
    </row>
    <row r="5964" spans="1:4" x14ac:dyDescent="0.25">
      <c r="A5964" s="243">
        <v>87325</v>
      </c>
      <c r="B5964" s="242" t="s">
        <v>12552</v>
      </c>
      <c r="C5964" s="242" t="s">
        <v>1256</v>
      </c>
      <c r="D5964" s="245">
        <v>2882.32</v>
      </c>
    </row>
    <row r="5965" spans="1:4" x14ac:dyDescent="0.25">
      <c r="A5965" s="243">
        <v>87326</v>
      </c>
      <c r="B5965" s="242" t="s">
        <v>12553</v>
      </c>
      <c r="C5965" s="242" t="s">
        <v>1256</v>
      </c>
      <c r="D5965" s="245">
        <v>2896.69</v>
      </c>
    </row>
    <row r="5966" spans="1:4" x14ac:dyDescent="0.25">
      <c r="A5966" s="243">
        <v>87327</v>
      </c>
      <c r="B5966" s="242" t="s">
        <v>12554</v>
      </c>
      <c r="C5966" s="242" t="s">
        <v>1256</v>
      </c>
      <c r="D5966" s="244">
        <v>332.77</v>
      </c>
    </row>
    <row r="5967" spans="1:4" x14ac:dyDescent="0.25">
      <c r="A5967" s="243">
        <v>87328</v>
      </c>
      <c r="B5967" s="242" t="s">
        <v>12555</v>
      </c>
      <c r="C5967" s="242" t="s">
        <v>1256</v>
      </c>
      <c r="D5967" s="244">
        <v>299.3</v>
      </c>
    </row>
    <row r="5968" spans="1:4" x14ac:dyDescent="0.25">
      <c r="A5968" s="243">
        <v>87329</v>
      </c>
      <c r="B5968" s="242" t="s">
        <v>12556</v>
      </c>
      <c r="C5968" s="242" t="s">
        <v>1256</v>
      </c>
      <c r="D5968" s="244">
        <v>358.83</v>
      </c>
    </row>
    <row r="5969" spans="1:4" x14ac:dyDescent="0.25">
      <c r="A5969" s="243">
        <v>87330</v>
      </c>
      <c r="B5969" s="242" t="s">
        <v>12557</v>
      </c>
      <c r="C5969" s="242" t="s">
        <v>1256</v>
      </c>
      <c r="D5969" s="244">
        <v>320.68</v>
      </c>
    </row>
    <row r="5970" spans="1:4" x14ac:dyDescent="0.25">
      <c r="A5970" s="243">
        <v>87331</v>
      </c>
      <c r="B5970" s="242" t="s">
        <v>12558</v>
      </c>
      <c r="C5970" s="242" t="s">
        <v>1256</v>
      </c>
      <c r="D5970" s="244">
        <v>425.17</v>
      </c>
    </row>
    <row r="5971" spans="1:4" x14ac:dyDescent="0.25">
      <c r="A5971" s="243">
        <v>87332</v>
      </c>
      <c r="B5971" s="242" t="s">
        <v>12559</v>
      </c>
      <c r="C5971" s="242" t="s">
        <v>1256</v>
      </c>
      <c r="D5971" s="244">
        <v>390.62</v>
      </c>
    </row>
    <row r="5972" spans="1:4" x14ac:dyDescent="0.25">
      <c r="A5972" s="243">
        <v>87333</v>
      </c>
      <c r="B5972" s="242" t="s">
        <v>12560</v>
      </c>
      <c r="C5972" s="242" t="s">
        <v>1256</v>
      </c>
      <c r="D5972" s="244">
        <v>395.56</v>
      </c>
    </row>
    <row r="5973" spans="1:4" x14ac:dyDescent="0.25">
      <c r="A5973" s="243">
        <v>87334</v>
      </c>
      <c r="B5973" s="242" t="s">
        <v>12561</v>
      </c>
      <c r="C5973" s="242" t="s">
        <v>1256</v>
      </c>
      <c r="D5973" s="244">
        <v>374.89</v>
      </c>
    </row>
    <row r="5974" spans="1:4" x14ac:dyDescent="0.25">
      <c r="A5974" s="243">
        <v>87335</v>
      </c>
      <c r="B5974" s="242" t="s">
        <v>12562</v>
      </c>
      <c r="C5974" s="242" t="s">
        <v>1256</v>
      </c>
      <c r="D5974" s="244">
        <v>391.58</v>
      </c>
    </row>
    <row r="5975" spans="1:4" x14ac:dyDescent="0.25">
      <c r="A5975" s="243">
        <v>87336</v>
      </c>
      <c r="B5975" s="242" t="s">
        <v>12563</v>
      </c>
      <c r="C5975" s="242" t="s">
        <v>1256</v>
      </c>
      <c r="D5975" s="244">
        <v>385.85</v>
      </c>
    </row>
    <row r="5976" spans="1:4" x14ac:dyDescent="0.25">
      <c r="A5976" s="243">
        <v>87337</v>
      </c>
      <c r="B5976" s="242" t="s">
        <v>12564</v>
      </c>
      <c r="C5976" s="242" t="s">
        <v>1256</v>
      </c>
      <c r="D5976" s="244">
        <v>382.92</v>
      </c>
    </row>
    <row r="5977" spans="1:4" x14ac:dyDescent="0.25">
      <c r="A5977" s="243">
        <v>87338</v>
      </c>
      <c r="B5977" s="242" t="s">
        <v>12565</v>
      </c>
      <c r="C5977" s="242" t="s">
        <v>1256</v>
      </c>
      <c r="D5977" s="244">
        <v>367.3</v>
      </c>
    </row>
    <row r="5978" spans="1:4" x14ac:dyDescent="0.25">
      <c r="A5978" s="243">
        <v>87339</v>
      </c>
      <c r="B5978" s="242" t="s">
        <v>12566</v>
      </c>
      <c r="C5978" s="242" t="s">
        <v>1256</v>
      </c>
      <c r="D5978" s="244">
        <v>588.20000000000005</v>
      </c>
    </row>
    <row r="5979" spans="1:4" x14ac:dyDescent="0.25">
      <c r="A5979" s="243">
        <v>87340</v>
      </c>
      <c r="B5979" s="242" t="s">
        <v>12567</v>
      </c>
      <c r="C5979" s="242" t="s">
        <v>1256</v>
      </c>
      <c r="D5979" s="244">
        <v>516.66</v>
      </c>
    </row>
    <row r="5980" spans="1:4" x14ac:dyDescent="0.25">
      <c r="A5980" s="243">
        <v>87341</v>
      </c>
      <c r="B5980" s="242" t="s">
        <v>12568</v>
      </c>
      <c r="C5980" s="242" t="s">
        <v>1256</v>
      </c>
      <c r="D5980" s="244">
        <v>499.76</v>
      </c>
    </row>
    <row r="5981" spans="1:4" x14ac:dyDescent="0.25">
      <c r="A5981" s="243">
        <v>87342</v>
      </c>
      <c r="B5981" s="242" t="s">
        <v>12569</v>
      </c>
      <c r="C5981" s="242" t="s">
        <v>1256</v>
      </c>
      <c r="D5981" s="244">
        <v>499.39</v>
      </c>
    </row>
    <row r="5982" spans="1:4" x14ac:dyDescent="0.25">
      <c r="A5982" s="243">
        <v>87343</v>
      </c>
      <c r="B5982" s="242" t="s">
        <v>12570</v>
      </c>
      <c r="C5982" s="242" t="s">
        <v>1256</v>
      </c>
      <c r="D5982" s="244">
        <v>459.06</v>
      </c>
    </row>
    <row r="5983" spans="1:4" x14ac:dyDescent="0.25">
      <c r="A5983" s="243">
        <v>87344</v>
      </c>
      <c r="B5983" s="242" t="s">
        <v>12571</v>
      </c>
      <c r="C5983" s="242" t="s">
        <v>1256</v>
      </c>
      <c r="D5983" s="244">
        <v>438.06</v>
      </c>
    </row>
    <row r="5984" spans="1:4" x14ac:dyDescent="0.25">
      <c r="A5984" s="243">
        <v>87345</v>
      </c>
      <c r="B5984" s="242" t="s">
        <v>12572</v>
      </c>
      <c r="C5984" s="242" t="s">
        <v>1256</v>
      </c>
      <c r="D5984" s="244">
        <v>445.39</v>
      </c>
    </row>
    <row r="5985" spans="1:4" x14ac:dyDescent="0.25">
      <c r="A5985" s="243">
        <v>87346</v>
      </c>
      <c r="B5985" s="242" t="s">
        <v>12573</v>
      </c>
      <c r="C5985" s="242" t="s">
        <v>1256</v>
      </c>
      <c r="D5985" s="244">
        <v>412.33</v>
      </c>
    </row>
    <row r="5986" spans="1:4" x14ac:dyDescent="0.25">
      <c r="A5986" s="243">
        <v>87347</v>
      </c>
      <c r="B5986" s="242" t="s">
        <v>12574</v>
      </c>
      <c r="C5986" s="242" t="s">
        <v>1256</v>
      </c>
      <c r="D5986" s="244">
        <v>395.5</v>
      </c>
    </row>
    <row r="5987" spans="1:4" x14ac:dyDescent="0.25">
      <c r="A5987" s="243">
        <v>87348</v>
      </c>
      <c r="B5987" s="242" t="s">
        <v>12575</v>
      </c>
      <c r="C5987" s="242" t="s">
        <v>1256</v>
      </c>
      <c r="D5987" s="244">
        <v>405.41</v>
      </c>
    </row>
    <row r="5988" spans="1:4" x14ac:dyDescent="0.25">
      <c r="A5988" s="243">
        <v>87349</v>
      </c>
      <c r="B5988" s="242" t="s">
        <v>12576</v>
      </c>
      <c r="C5988" s="242" t="s">
        <v>1256</v>
      </c>
      <c r="D5988" s="244">
        <v>363.2</v>
      </c>
    </row>
    <row r="5989" spans="1:4" x14ac:dyDescent="0.25">
      <c r="A5989" s="243">
        <v>87350</v>
      </c>
      <c r="B5989" s="242" t="s">
        <v>12577</v>
      </c>
      <c r="C5989" s="242" t="s">
        <v>1256</v>
      </c>
      <c r="D5989" s="244">
        <v>350.69</v>
      </c>
    </row>
    <row r="5990" spans="1:4" x14ac:dyDescent="0.25">
      <c r="A5990" s="243">
        <v>87351</v>
      </c>
      <c r="B5990" s="242" t="s">
        <v>12578</v>
      </c>
      <c r="C5990" s="242" t="s">
        <v>1256</v>
      </c>
      <c r="D5990" s="244">
        <v>309.39999999999998</v>
      </c>
    </row>
    <row r="5991" spans="1:4" x14ac:dyDescent="0.25">
      <c r="A5991" s="243">
        <v>87352</v>
      </c>
      <c r="B5991" s="242" t="s">
        <v>12579</v>
      </c>
      <c r="C5991" s="242" t="s">
        <v>1256</v>
      </c>
      <c r="D5991" s="244">
        <v>449.13</v>
      </c>
    </row>
    <row r="5992" spans="1:4" x14ac:dyDescent="0.25">
      <c r="A5992" s="243">
        <v>87353</v>
      </c>
      <c r="B5992" s="242" t="s">
        <v>12580</v>
      </c>
      <c r="C5992" s="242" t="s">
        <v>1256</v>
      </c>
      <c r="D5992" s="244">
        <v>404.54</v>
      </c>
    </row>
    <row r="5993" spans="1:4" x14ac:dyDescent="0.25">
      <c r="A5993" s="243">
        <v>87354</v>
      </c>
      <c r="B5993" s="242" t="s">
        <v>12581</v>
      </c>
      <c r="C5993" s="242" t="s">
        <v>1256</v>
      </c>
      <c r="D5993" s="244">
        <v>386.08</v>
      </c>
    </row>
    <row r="5994" spans="1:4" x14ac:dyDescent="0.25">
      <c r="A5994" s="243">
        <v>87355</v>
      </c>
      <c r="B5994" s="242" t="s">
        <v>12582</v>
      </c>
      <c r="C5994" s="242" t="s">
        <v>1256</v>
      </c>
      <c r="D5994" s="244">
        <v>380.82</v>
      </c>
    </row>
    <row r="5995" spans="1:4" x14ac:dyDescent="0.25">
      <c r="A5995" s="243">
        <v>87356</v>
      </c>
      <c r="B5995" s="242" t="s">
        <v>12583</v>
      </c>
      <c r="C5995" s="242" t="s">
        <v>1256</v>
      </c>
      <c r="D5995" s="244">
        <v>351.25</v>
      </c>
    </row>
    <row r="5996" spans="1:4" x14ac:dyDescent="0.25">
      <c r="A5996" s="243">
        <v>87357</v>
      </c>
      <c r="B5996" s="242" t="s">
        <v>12584</v>
      </c>
      <c r="C5996" s="242" t="s">
        <v>1256</v>
      </c>
      <c r="D5996" s="244">
        <v>337.68</v>
      </c>
    </row>
    <row r="5997" spans="1:4" x14ac:dyDescent="0.25">
      <c r="A5997" s="243">
        <v>87358</v>
      </c>
      <c r="B5997" s="242" t="s">
        <v>12585</v>
      </c>
      <c r="C5997" s="242" t="s">
        <v>1256</v>
      </c>
      <c r="D5997" s="245">
        <v>2823.01</v>
      </c>
    </row>
    <row r="5998" spans="1:4" x14ac:dyDescent="0.25">
      <c r="A5998" s="243">
        <v>87359</v>
      </c>
      <c r="B5998" s="242" t="s">
        <v>12586</v>
      </c>
      <c r="C5998" s="242" t="s">
        <v>1256</v>
      </c>
      <c r="D5998" s="245">
        <v>2810.49</v>
      </c>
    </row>
    <row r="5999" spans="1:4" x14ac:dyDescent="0.25">
      <c r="A5999" s="243">
        <v>87360</v>
      </c>
      <c r="B5999" s="242" t="s">
        <v>12587</v>
      </c>
      <c r="C5999" s="242" t="s">
        <v>1256</v>
      </c>
      <c r="D5999" s="245">
        <v>2904.21</v>
      </c>
    </row>
    <row r="6000" spans="1:4" x14ac:dyDescent="0.25">
      <c r="A6000" s="243">
        <v>87361</v>
      </c>
      <c r="B6000" s="242" t="s">
        <v>12588</v>
      </c>
      <c r="C6000" s="242" t="s">
        <v>1256</v>
      </c>
      <c r="D6000" s="245">
        <v>2883.51</v>
      </c>
    </row>
    <row r="6001" spans="1:4" x14ac:dyDescent="0.25">
      <c r="A6001" s="243">
        <v>87362</v>
      </c>
      <c r="B6001" s="242" t="s">
        <v>12589</v>
      </c>
      <c r="C6001" s="242" t="s">
        <v>1256</v>
      </c>
      <c r="D6001" s="245">
        <v>2889.67</v>
      </c>
    </row>
    <row r="6002" spans="1:4" x14ac:dyDescent="0.25">
      <c r="A6002" s="243">
        <v>87363</v>
      </c>
      <c r="B6002" s="242" t="s">
        <v>12590</v>
      </c>
      <c r="C6002" s="242" t="s">
        <v>1256</v>
      </c>
      <c r="D6002" s="245">
        <v>2851.98</v>
      </c>
    </row>
    <row r="6003" spans="1:4" x14ac:dyDescent="0.25">
      <c r="A6003" s="243">
        <v>87364</v>
      </c>
      <c r="B6003" s="242" t="s">
        <v>12591</v>
      </c>
      <c r="C6003" s="242" t="s">
        <v>1256</v>
      </c>
      <c r="D6003" s="245">
        <v>2844.77</v>
      </c>
    </row>
    <row r="6004" spans="1:4" x14ac:dyDescent="0.25">
      <c r="A6004" s="243">
        <v>87365</v>
      </c>
      <c r="B6004" s="242" t="s">
        <v>12592</v>
      </c>
      <c r="C6004" s="242" t="s">
        <v>1256</v>
      </c>
      <c r="D6004" s="244">
        <v>404.43</v>
      </c>
    </row>
    <row r="6005" spans="1:4" x14ac:dyDescent="0.25">
      <c r="A6005" s="243">
        <v>87366</v>
      </c>
      <c r="B6005" s="242" t="s">
        <v>12593</v>
      </c>
      <c r="C6005" s="242" t="s">
        <v>1256</v>
      </c>
      <c r="D6005" s="244">
        <v>429.02</v>
      </c>
    </row>
    <row r="6006" spans="1:4" x14ac:dyDescent="0.25">
      <c r="A6006" s="243">
        <v>87367</v>
      </c>
      <c r="B6006" s="242" t="s">
        <v>12594</v>
      </c>
      <c r="C6006" s="242" t="s">
        <v>1256</v>
      </c>
      <c r="D6006" s="244">
        <v>498.37</v>
      </c>
    </row>
    <row r="6007" spans="1:4" x14ac:dyDescent="0.25">
      <c r="A6007" s="243">
        <v>87368</v>
      </c>
      <c r="B6007" s="242" t="s">
        <v>12595</v>
      </c>
      <c r="C6007" s="242" t="s">
        <v>1256</v>
      </c>
      <c r="D6007" s="244">
        <v>481.85</v>
      </c>
    </row>
    <row r="6008" spans="1:4" x14ac:dyDescent="0.25">
      <c r="A6008" s="243">
        <v>87369</v>
      </c>
      <c r="B6008" s="242" t="s">
        <v>12596</v>
      </c>
      <c r="C6008" s="242" t="s">
        <v>1256</v>
      </c>
      <c r="D6008" s="244">
        <v>491.72</v>
      </c>
    </row>
    <row r="6009" spans="1:4" x14ac:dyDescent="0.25">
      <c r="A6009" s="243">
        <v>87370</v>
      </c>
      <c r="B6009" s="242" t="s">
        <v>12597</v>
      </c>
      <c r="C6009" s="242" t="s">
        <v>1256</v>
      </c>
      <c r="D6009" s="244">
        <v>472.47</v>
      </c>
    </row>
    <row r="6010" spans="1:4" x14ac:dyDescent="0.25">
      <c r="A6010" s="243">
        <v>87371</v>
      </c>
      <c r="B6010" s="242" t="s">
        <v>12598</v>
      </c>
      <c r="C6010" s="242" t="s">
        <v>1256</v>
      </c>
      <c r="D6010" s="244">
        <v>459.63</v>
      </c>
    </row>
    <row r="6011" spans="1:4" x14ac:dyDescent="0.25">
      <c r="A6011" s="243">
        <v>87372</v>
      </c>
      <c r="B6011" s="242" t="s">
        <v>12599</v>
      </c>
      <c r="C6011" s="242" t="s">
        <v>1256</v>
      </c>
      <c r="D6011" s="244">
        <v>616.73</v>
      </c>
    </row>
    <row r="6012" spans="1:4" x14ac:dyDescent="0.25">
      <c r="A6012" s="243">
        <v>87373</v>
      </c>
      <c r="B6012" s="242" t="s">
        <v>12600</v>
      </c>
      <c r="C6012" s="242" t="s">
        <v>1256</v>
      </c>
      <c r="D6012" s="244">
        <v>545.54999999999995</v>
      </c>
    </row>
    <row r="6013" spans="1:4" x14ac:dyDescent="0.25">
      <c r="A6013" s="243">
        <v>87374</v>
      </c>
      <c r="B6013" s="242" t="s">
        <v>12601</v>
      </c>
      <c r="C6013" s="242" t="s">
        <v>1256</v>
      </c>
      <c r="D6013" s="244">
        <v>503.96</v>
      </c>
    </row>
    <row r="6014" spans="1:4" x14ac:dyDescent="0.25">
      <c r="A6014" s="243">
        <v>87375</v>
      </c>
      <c r="B6014" s="242" t="s">
        <v>12602</v>
      </c>
      <c r="C6014" s="242" t="s">
        <v>1256</v>
      </c>
      <c r="D6014" s="244">
        <v>476.61</v>
      </c>
    </row>
    <row r="6015" spans="1:4" x14ac:dyDescent="0.25">
      <c r="A6015" s="243">
        <v>87376</v>
      </c>
      <c r="B6015" s="242" t="s">
        <v>12603</v>
      </c>
      <c r="C6015" s="242" t="s">
        <v>1256</v>
      </c>
      <c r="D6015" s="244">
        <v>414.88</v>
      </c>
    </row>
    <row r="6016" spans="1:4" x14ac:dyDescent="0.25">
      <c r="A6016" s="243">
        <v>87377</v>
      </c>
      <c r="B6016" s="242" t="s">
        <v>12604</v>
      </c>
      <c r="C6016" s="242" t="s">
        <v>1256</v>
      </c>
      <c r="D6016" s="244">
        <v>496.89</v>
      </c>
    </row>
    <row r="6017" spans="1:4" x14ac:dyDescent="0.25">
      <c r="A6017" s="243">
        <v>87378</v>
      </c>
      <c r="B6017" s="242" t="s">
        <v>12605</v>
      </c>
      <c r="C6017" s="242" t="s">
        <v>1256</v>
      </c>
      <c r="D6017" s="244">
        <v>444.57</v>
      </c>
    </row>
    <row r="6018" spans="1:4" x14ac:dyDescent="0.25">
      <c r="A6018" s="243">
        <v>87379</v>
      </c>
      <c r="B6018" s="242" t="s">
        <v>12606</v>
      </c>
      <c r="C6018" s="242" t="s">
        <v>1256</v>
      </c>
      <c r="D6018" s="245">
        <v>2934.05</v>
      </c>
    </row>
    <row r="6019" spans="1:4" x14ac:dyDescent="0.25">
      <c r="A6019" s="243">
        <v>87380</v>
      </c>
      <c r="B6019" s="242" t="s">
        <v>12607</v>
      </c>
      <c r="C6019" s="242" t="s">
        <v>1256</v>
      </c>
      <c r="D6019" s="245">
        <v>3013.2</v>
      </c>
    </row>
    <row r="6020" spans="1:4" x14ac:dyDescent="0.25">
      <c r="A6020" s="243">
        <v>87381</v>
      </c>
      <c r="B6020" s="242" t="s">
        <v>12608</v>
      </c>
      <c r="C6020" s="242" t="s">
        <v>1256</v>
      </c>
      <c r="D6020" s="245">
        <v>2962.43</v>
      </c>
    </row>
    <row r="6021" spans="1:4" x14ac:dyDescent="0.25">
      <c r="A6021" s="243">
        <v>87382</v>
      </c>
      <c r="B6021" s="242" t="s">
        <v>12609</v>
      </c>
      <c r="C6021" s="242" t="s">
        <v>1256</v>
      </c>
      <c r="D6021" s="245">
        <v>1626.17</v>
      </c>
    </row>
    <row r="6022" spans="1:4" x14ac:dyDescent="0.25">
      <c r="A6022" s="243">
        <v>87383</v>
      </c>
      <c r="B6022" s="242" t="s">
        <v>12610</v>
      </c>
      <c r="C6022" s="242" t="s">
        <v>1256</v>
      </c>
      <c r="D6022" s="245">
        <v>1629.65</v>
      </c>
    </row>
    <row r="6023" spans="1:4" x14ac:dyDescent="0.25">
      <c r="A6023" s="243">
        <v>87384</v>
      </c>
      <c r="B6023" s="242" t="s">
        <v>12611</v>
      </c>
      <c r="C6023" s="242" t="s">
        <v>1256</v>
      </c>
      <c r="D6023" s="245">
        <v>1629.55</v>
      </c>
    </row>
    <row r="6024" spans="1:4" x14ac:dyDescent="0.25">
      <c r="A6024" s="243">
        <v>87385</v>
      </c>
      <c r="B6024" s="242" t="s">
        <v>12612</v>
      </c>
      <c r="C6024" s="242" t="s">
        <v>1256</v>
      </c>
      <c r="D6024" s="245">
        <v>1877.09</v>
      </c>
    </row>
    <row r="6025" spans="1:4" x14ac:dyDescent="0.25">
      <c r="A6025" s="243">
        <v>87386</v>
      </c>
      <c r="B6025" s="242" t="s">
        <v>12613</v>
      </c>
      <c r="C6025" s="242" t="s">
        <v>1256</v>
      </c>
      <c r="D6025" s="245">
        <v>1878.33</v>
      </c>
    </row>
    <row r="6026" spans="1:4" x14ac:dyDescent="0.25">
      <c r="A6026" s="243">
        <v>87387</v>
      </c>
      <c r="B6026" s="242" t="s">
        <v>12614</v>
      </c>
      <c r="C6026" s="242" t="s">
        <v>1256</v>
      </c>
      <c r="D6026" s="245">
        <v>1880.79</v>
      </c>
    </row>
    <row r="6027" spans="1:4" x14ac:dyDescent="0.25">
      <c r="A6027" s="243">
        <v>87388</v>
      </c>
      <c r="B6027" s="242" t="s">
        <v>12615</v>
      </c>
      <c r="C6027" s="242" t="s">
        <v>1256</v>
      </c>
      <c r="D6027" s="245">
        <v>4580.25</v>
      </c>
    </row>
    <row r="6028" spans="1:4" x14ac:dyDescent="0.25">
      <c r="A6028" s="243">
        <v>87389</v>
      </c>
      <c r="B6028" s="242" t="s">
        <v>12616</v>
      </c>
      <c r="C6028" s="242" t="s">
        <v>1256</v>
      </c>
      <c r="D6028" s="245">
        <v>4605.16</v>
      </c>
    </row>
    <row r="6029" spans="1:4" x14ac:dyDescent="0.25">
      <c r="A6029" s="243">
        <v>87390</v>
      </c>
      <c r="B6029" s="242" t="s">
        <v>12617</v>
      </c>
      <c r="C6029" s="242" t="s">
        <v>1256</v>
      </c>
      <c r="D6029" s="245">
        <v>4635.37</v>
      </c>
    </row>
    <row r="6030" spans="1:4" x14ac:dyDescent="0.25">
      <c r="A6030" s="243">
        <v>87391</v>
      </c>
      <c r="B6030" s="242" t="s">
        <v>12618</v>
      </c>
      <c r="C6030" s="242" t="s">
        <v>1256</v>
      </c>
      <c r="D6030" s="245">
        <v>5086.26</v>
      </c>
    </row>
    <row r="6031" spans="1:4" x14ac:dyDescent="0.25">
      <c r="A6031" s="243">
        <v>87393</v>
      </c>
      <c r="B6031" s="242" t="s">
        <v>12619</v>
      </c>
      <c r="C6031" s="242" t="s">
        <v>1256</v>
      </c>
      <c r="D6031" s="245">
        <v>5139.4799999999996</v>
      </c>
    </row>
    <row r="6032" spans="1:4" x14ac:dyDescent="0.25">
      <c r="A6032" s="243">
        <v>87394</v>
      </c>
      <c r="B6032" s="242" t="s">
        <v>12620</v>
      </c>
      <c r="C6032" s="242" t="s">
        <v>1256</v>
      </c>
      <c r="D6032" s="245">
        <v>5192.45</v>
      </c>
    </row>
    <row r="6033" spans="1:4" x14ac:dyDescent="0.25">
      <c r="A6033" s="243">
        <v>87395</v>
      </c>
      <c r="B6033" s="242" t="s">
        <v>12621</v>
      </c>
      <c r="C6033" s="242" t="s">
        <v>1256</v>
      </c>
      <c r="D6033" s="245">
        <v>3189.94</v>
      </c>
    </row>
    <row r="6034" spans="1:4" x14ac:dyDescent="0.25">
      <c r="A6034" s="243">
        <v>87396</v>
      </c>
      <c r="B6034" s="242" t="s">
        <v>12622</v>
      </c>
      <c r="C6034" s="242" t="s">
        <v>1256</v>
      </c>
      <c r="D6034" s="245">
        <v>3217.69</v>
      </c>
    </row>
    <row r="6035" spans="1:4" x14ac:dyDescent="0.25">
      <c r="A6035" s="243">
        <v>87397</v>
      </c>
      <c r="B6035" s="242" t="s">
        <v>12623</v>
      </c>
      <c r="C6035" s="242" t="s">
        <v>1256</v>
      </c>
      <c r="D6035" s="245">
        <v>3246.33</v>
      </c>
    </row>
    <row r="6036" spans="1:4" x14ac:dyDescent="0.25">
      <c r="A6036" s="243">
        <v>87398</v>
      </c>
      <c r="B6036" s="242" t="s">
        <v>12624</v>
      </c>
      <c r="C6036" s="242" t="s">
        <v>1256</v>
      </c>
      <c r="D6036" s="245">
        <v>1783.01</v>
      </c>
    </row>
    <row r="6037" spans="1:4" x14ac:dyDescent="0.25">
      <c r="A6037" s="243">
        <v>87399</v>
      </c>
      <c r="B6037" s="242" t="s">
        <v>12625</v>
      </c>
      <c r="C6037" s="242" t="s">
        <v>1256</v>
      </c>
      <c r="D6037" s="245">
        <v>2037.69</v>
      </c>
    </row>
    <row r="6038" spans="1:4" x14ac:dyDescent="0.25">
      <c r="A6038" s="243">
        <v>87401</v>
      </c>
      <c r="B6038" s="242" t="s">
        <v>12626</v>
      </c>
      <c r="C6038" s="242" t="s">
        <v>1256</v>
      </c>
      <c r="D6038" s="245">
        <v>5328.43</v>
      </c>
    </row>
    <row r="6039" spans="1:4" x14ac:dyDescent="0.25">
      <c r="A6039" s="243">
        <v>87402</v>
      </c>
      <c r="B6039" s="242" t="s">
        <v>12627</v>
      </c>
      <c r="C6039" s="242" t="s">
        <v>1256</v>
      </c>
      <c r="D6039" s="245">
        <v>3393.28</v>
      </c>
    </row>
    <row r="6040" spans="1:4" x14ac:dyDescent="0.25">
      <c r="A6040" s="243">
        <v>87404</v>
      </c>
      <c r="B6040" s="242" t="s">
        <v>12628</v>
      </c>
      <c r="C6040" s="242" t="s">
        <v>1256</v>
      </c>
      <c r="D6040" s="245">
        <v>4744.07</v>
      </c>
    </row>
    <row r="6041" spans="1:4" x14ac:dyDescent="0.25">
      <c r="A6041" s="243">
        <v>87405</v>
      </c>
      <c r="B6041" s="242" t="s">
        <v>3783</v>
      </c>
      <c r="C6041" s="242" t="s">
        <v>1256</v>
      </c>
      <c r="D6041" s="245">
        <v>4765.7</v>
      </c>
    </row>
    <row r="6042" spans="1:4" x14ac:dyDescent="0.25">
      <c r="A6042" s="243">
        <v>87407</v>
      </c>
      <c r="B6042" s="242" t="s">
        <v>12629</v>
      </c>
      <c r="C6042" s="242" t="s">
        <v>1256</v>
      </c>
      <c r="D6042" s="245">
        <v>1658.82</v>
      </c>
    </row>
    <row r="6043" spans="1:4" x14ac:dyDescent="0.25">
      <c r="A6043" s="243">
        <v>87408</v>
      </c>
      <c r="B6043" s="242" t="s">
        <v>3784</v>
      </c>
      <c r="C6043" s="242" t="s">
        <v>1256</v>
      </c>
      <c r="D6043" s="245">
        <v>1654.46</v>
      </c>
    </row>
    <row r="6044" spans="1:4" x14ac:dyDescent="0.25">
      <c r="A6044" s="243">
        <v>87410</v>
      </c>
      <c r="B6044" s="242" t="s">
        <v>12630</v>
      </c>
      <c r="C6044" s="242" t="s">
        <v>1256</v>
      </c>
      <c r="D6044" s="244">
        <v>996.26</v>
      </c>
    </row>
    <row r="6045" spans="1:4" x14ac:dyDescent="0.25">
      <c r="A6045" s="243">
        <v>88626</v>
      </c>
      <c r="B6045" s="242" t="s">
        <v>12631</v>
      </c>
      <c r="C6045" s="242" t="s">
        <v>1256</v>
      </c>
      <c r="D6045" s="244">
        <v>409.4</v>
      </c>
    </row>
    <row r="6046" spans="1:4" x14ac:dyDescent="0.25">
      <c r="A6046" s="243">
        <v>88627</v>
      </c>
      <c r="B6046" s="242" t="s">
        <v>12632</v>
      </c>
      <c r="C6046" s="242" t="s">
        <v>1256</v>
      </c>
      <c r="D6046" s="244">
        <v>480.85</v>
      </c>
    </row>
    <row r="6047" spans="1:4" x14ac:dyDescent="0.25">
      <c r="A6047" s="243">
        <v>88628</v>
      </c>
      <c r="B6047" s="242" t="s">
        <v>12633</v>
      </c>
      <c r="C6047" s="242" t="s">
        <v>1256</v>
      </c>
      <c r="D6047" s="244">
        <v>434.44</v>
      </c>
    </row>
    <row r="6048" spans="1:4" x14ac:dyDescent="0.25">
      <c r="A6048" s="243">
        <v>88629</v>
      </c>
      <c r="B6048" s="242" t="s">
        <v>12634</v>
      </c>
      <c r="C6048" s="242" t="s">
        <v>1256</v>
      </c>
      <c r="D6048" s="244">
        <v>508.6</v>
      </c>
    </row>
    <row r="6049" spans="1:4" x14ac:dyDescent="0.25">
      <c r="A6049" s="243">
        <v>88630</v>
      </c>
      <c r="B6049" s="242" t="s">
        <v>3786</v>
      </c>
      <c r="C6049" s="242" t="s">
        <v>1256</v>
      </c>
      <c r="D6049" s="244">
        <v>363.16</v>
      </c>
    </row>
    <row r="6050" spans="1:4" x14ac:dyDescent="0.25">
      <c r="A6050" s="243">
        <v>88631</v>
      </c>
      <c r="B6050" s="242" t="s">
        <v>12635</v>
      </c>
      <c r="C6050" s="242" t="s">
        <v>1256</v>
      </c>
      <c r="D6050" s="244">
        <v>450.81</v>
      </c>
    </row>
    <row r="6051" spans="1:4" x14ac:dyDescent="0.25">
      <c r="A6051" s="243">
        <v>88715</v>
      </c>
      <c r="B6051" s="242" t="s">
        <v>12636</v>
      </c>
      <c r="C6051" s="242" t="s">
        <v>1256</v>
      </c>
      <c r="D6051" s="244">
        <v>378.61</v>
      </c>
    </row>
    <row r="6052" spans="1:4" x14ac:dyDescent="0.25">
      <c r="A6052" s="243">
        <v>95563</v>
      </c>
      <c r="B6052" s="242" t="s">
        <v>12637</v>
      </c>
      <c r="C6052" s="242" t="s">
        <v>1256</v>
      </c>
      <c r="D6052" s="244">
        <v>636.42999999999995</v>
      </c>
    </row>
    <row r="6053" spans="1:4" x14ac:dyDescent="0.25">
      <c r="A6053" s="243">
        <v>100464</v>
      </c>
      <c r="B6053" s="242" t="s">
        <v>12638</v>
      </c>
      <c r="C6053" s="242" t="s">
        <v>1256</v>
      </c>
      <c r="D6053" s="244">
        <v>422.98</v>
      </c>
    </row>
    <row r="6054" spans="1:4" x14ac:dyDescent="0.25">
      <c r="A6054" s="243">
        <v>100465</v>
      </c>
      <c r="B6054" s="242" t="s">
        <v>12639</v>
      </c>
      <c r="C6054" s="242" t="s">
        <v>1256</v>
      </c>
      <c r="D6054" s="244">
        <v>401.31</v>
      </c>
    </row>
    <row r="6055" spans="1:4" x14ac:dyDescent="0.25">
      <c r="A6055" s="243">
        <v>100466</v>
      </c>
      <c r="B6055" s="242" t="s">
        <v>12640</v>
      </c>
      <c r="C6055" s="242" t="s">
        <v>1256</v>
      </c>
      <c r="D6055" s="244">
        <v>391.44</v>
      </c>
    </row>
    <row r="6056" spans="1:4" x14ac:dyDescent="0.25">
      <c r="A6056" s="243">
        <v>100468</v>
      </c>
      <c r="B6056" s="242" t="s">
        <v>12641</v>
      </c>
      <c r="C6056" s="242" t="s">
        <v>1256</v>
      </c>
      <c r="D6056" s="244">
        <v>506.88</v>
      </c>
    </row>
    <row r="6057" spans="1:4" x14ac:dyDescent="0.25">
      <c r="A6057" s="243">
        <v>100469</v>
      </c>
      <c r="B6057" s="242" t="s">
        <v>12642</v>
      </c>
      <c r="C6057" s="242" t="s">
        <v>1256</v>
      </c>
      <c r="D6057" s="244">
        <v>427.42</v>
      </c>
    </row>
    <row r="6058" spans="1:4" x14ac:dyDescent="0.25">
      <c r="A6058" s="243">
        <v>100470</v>
      </c>
      <c r="B6058" s="242" t="s">
        <v>12643</v>
      </c>
      <c r="C6058" s="242" t="s">
        <v>1256</v>
      </c>
      <c r="D6058" s="244">
        <v>377.53</v>
      </c>
    </row>
    <row r="6059" spans="1:4" x14ac:dyDescent="0.25">
      <c r="A6059" s="243">
        <v>100472</v>
      </c>
      <c r="B6059" s="242" t="s">
        <v>12644</v>
      </c>
      <c r="C6059" s="242" t="s">
        <v>1256</v>
      </c>
      <c r="D6059" s="244">
        <v>406.04</v>
      </c>
    </row>
    <row r="6060" spans="1:4" x14ac:dyDescent="0.25">
      <c r="A6060" s="243">
        <v>100473</v>
      </c>
      <c r="B6060" s="242" t="s">
        <v>12645</v>
      </c>
      <c r="C6060" s="242" t="s">
        <v>1256</v>
      </c>
      <c r="D6060" s="244">
        <v>378.02</v>
      </c>
    </row>
    <row r="6061" spans="1:4" x14ac:dyDescent="0.25">
      <c r="A6061" s="243">
        <v>100474</v>
      </c>
      <c r="B6061" s="242" t="s">
        <v>12646</v>
      </c>
      <c r="C6061" s="242" t="s">
        <v>1256</v>
      </c>
      <c r="D6061" s="244">
        <v>367.1</v>
      </c>
    </row>
    <row r="6062" spans="1:4" x14ac:dyDescent="0.25">
      <c r="A6062" s="243">
        <v>100475</v>
      </c>
      <c r="B6062" s="242" t="s">
        <v>12647</v>
      </c>
      <c r="C6062" s="242" t="s">
        <v>1256</v>
      </c>
      <c r="D6062" s="244">
        <v>546.6</v>
      </c>
    </row>
    <row r="6063" spans="1:4" x14ac:dyDescent="0.25">
      <c r="A6063" s="243">
        <v>100477</v>
      </c>
      <c r="B6063" s="242" t="s">
        <v>12648</v>
      </c>
      <c r="C6063" s="242" t="s">
        <v>1256</v>
      </c>
      <c r="D6063" s="244">
        <v>579.6</v>
      </c>
    </row>
    <row r="6064" spans="1:4" x14ac:dyDescent="0.25">
      <c r="A6064" s="243">
        <v>100478</v>
      </c>
      <c r="B6064" s="242" t="s">
        <v>12649</v>
      </c>
      <c r="C6064" s="242" t="s">
        <v>1256</v>
      </c>
      <c r="D6064" s="244">
        <v>536.85</v>
      </c>
    </row>
    <row r="6065" spans="1:4" x14ac:dyDescent="0.25">
      <c r="A6065" s="243">
        <v>100479</v>
      </c>
      <c r="B6065" s="242" t="s">
        <v>12650</v>
      </c>
      <c r="C6065" s="242" t="s">
        <v>1256</v>
      </c>
      <c r="D6065" s="244">
        <v>529.09</v>
      </c>
    </row>
    <row r="6066" spans="1:4" x14ac:dyDescent="0.25">
      <c r="A6066" s="243">
        <v>100480</v>
      </c>
      <c r="B6066" s="242" t="s">
        <v>12651</v>
      </c>
      <c r="C6066" s="242" t="s">
        <v>1256</v>
      </c>
      <c r="D6066" s="244">
        <v>620.33000000000004</v>
      </c>
    </row>
    <row r="6067" spans="1:4" x14ac:dyDescent="0.25">
      <c r="A6067" s="243">
        <v>100481</v>
      </c>
      <c r="B6067" s="242" t="s">
        <v>12652</v>
      </c>
      <c r="C6067" s="242" t="s">
        <v>1256</v>
      </c>
      <c r="D6067" s="244">
        <v>467.49</v>
      </c>
    </row>
    <row r="6068" spans="1:4" x14ac:dyDescent="0.25">
      <c r="A6068" s="243">
        <v>100483</v>
      </c>
      <c r="B6068" s="242" t="s">
        <v>12653</v>
      </c>
      <c r="C6068" s="242" t="s">
        <v>1256</v>
      </c>
      <c r="D6068" s="244">
        <v>492.41</v>
      </c>
    </row>
    <row r="6069" spans="1:4" x14ac:dyDescent="0.25">
      <c r="A6069" s="243">
        <v>100484</v>
      </c>
      <c r="B6069" s="242" t="s">
        <v>12654</v>
      </c>
      <c r="C6069" s="242" t="s">
        <v>1256</v>
      </c>
      <c r="D6069" s="244">
        <v>465.24</v>
      </c>
    </row>
    <row r="6070" spans="1:4" x14ac:dyDescent="0.25">
      <c r="A6070" s="243">
        <v>100485</v>
      </c>
      <c r="B6070" s="242" t="s">
        <v>12655</v>
      </c>
      <c r="C6070" s="242" t="s">
        <v>1256</v>
      </c>
      <c r="D6070" s="244">
        <v>455.98</v>
      </c>
    </row>
    <row r="6071" spans="1:4" x14ac:dyDescent="0.25">
      <c r="A6071" s="243">
        <v>100486</v>
      </c>
      <c r="B6071" s="242" t="s">
        <v>12656</v>
      </c>
      <c r="C6071" s="242" t="s">
        <v>1256</v>
      </c>
      <c r="D6071" s="244">
        <v>545.01</v>
      </c>
    </row>
    <row r="6072" spans="1:4" x14ac:dyDescent="0.25">
      <c r="A6072" s="243">
        <v>100487</v>
      </c>
      <c r="B6072" s="242" t="s">
        <v>12657</v>
      </c>
      <c r="C6072" s="242" t="s">
        <v>1256</v>
      </c>
      <c r="D6072" s="244">
        <v>364.31</v>
      </c>
    </row>
    <row r="6073" spans="1:4" x14ac:dyDescent="0.25">
      <c r="A6073" s="243">
        <v>100488</v>
      </c>
      <c r="B6073" s="242" t="s">
        <v>12658</v>
      </c>
      <c r="C6073" s="242" t="s">
        <v>1256</v>
      </c>
      <c r="D6073" s="244">
        <v>406.62</v>
      </c>
    </row>
    <row r="6074" spans="1:4" x14ac:dyDescent="0.25">
      <c r="A6074" s="243">
        <v>100489</v>
      </c>
      <c r="B6074" s="242" t="s">
        <v>12659</v>
      </c>
      <c r="C6074" s="242" t="s">
        <v>1256</v>
      </c>
      <c r="D6074" s="244">
        <v>435.17</v>
      </c>
    </row>
    <row r="6075" spans="1:4" x14ac:dyDescent="0.25">
      <c r="A6075" s="243">
        <v>100490</v>
      </c>
      <c r="B6075" s="242" t="s">
        <v>12660</v>
      </c>
      <c r="C6075" s="242" t="s">
        <v>1256</v>
      </c>
      <c r="D6075" s="244">
        <v>379.36</v>
      </c>
    </row>
    <row r="6076" spans="1:4" x14ac:dyDescent="0.25">
      <c r="A6076" s="243">
        <v>100491</v>
      </c>
      <c r="B6076" s="242" t="s">
        <v>12661</v>
      </c>
      <c r="C6076" s="242" t="s">
        <v>1256</v>
      </c>
      <c r="D6076" s="244">
        <v>548.24</v>
      </c>
    </row>
    <row r="6077" spans="1:4" x14ac:dyDescent="0.25">
      <c r="A6077" s="243">
        <v>100492</v>
      </c>
      <c r="B6077" s="242" t="s">
        <v>12662</v>
      </c>
      <c r="C6077" s="242" t="s">
        <v>1256</v>
      </c>
      <c r="D6077" s="244">
        <v>469.56</v>
      </c>
    </row>
    <row r="6078" spans="1:4" x14ac:dyDescent="0.25">
      <c r="A6078" s="243">
        <v>92121</v>
      </c>
      <c r="B6078" s="242" t="s">
        <v>3789</v>
      </c>
      <c r="C6078" s="242" t="s">
        <v>1256</v>
      </c>
      <c r="D6078" s="244">
        <v>20.34</v>
      </c>
    </row>
    <row r="6079" spans="1:4" x14ac:dyDescent="0.25">
      <c r="A6079" s="243">
        <v>92122</v>
      </c>
      <c r="B6079" s="242" t="s">
        <v>3790</v>
      </c>
      <c r="C6079" s="242" t="s">
        <v>1256</v>
      </c>
      <c r="D6079" s="244">
        <v>33.61</v>
      </c>
    </row>
    <row r="6080" spans="1:4" x14ac:dyDescent="0.25">
      <c r="A6080" s="243">
        <v>92123</v>
      </c>
      <c r="B6080" s="242" t="s">
        <v>3791</v>
      </c>
      <c r="C6080" s="242" t="s">
        <v>1256</v>
      </c>
      <c r="D6080" s="244">
        <v>35.090000000000003</v>
      </c>
    </row>
    <row r="6081" spans="1:4" x14ac:dyDescent="0.25">
      <c r="A6081" s="243">
        <v>100195</v>
      </c>
      <c r="B6081" s="242" t="s">
        <v>12663</v>
      </c>
      <c r="C6081" s="242" t="s">
        <v>12664</v>
      </c>
      <c r="D6081" s="244">
        <v>0.51</v>
      </c>
    </row>
    <row r="6082" spans="1:4" x14ac:dyDescent="0.25">
      <c r="A6082" s="243">
        <v>100196</v>
      </c>
      <c r="B6082" s="242" t="s">
        <v>12665</v>
      </c>
      <c r="C6082" s="242" t="s">
        <v>12664</v>
      </c>
      <c r="D6082" s="244">
        <v>0.85</v>
      </c>
    </row>
    <row r="6083" spans="1:4" x14ac:dyDescent="0.25">
      <c r="A6083" s="243">
        <v>100197</v>
      </c>
      <c r="B6083" s="242" t="s">
        <v>12666</v>
      </c>
      <c r="C6083" s="242" t="s">
        <v>12664</v>
      </c>
      <c r="D6083" s="244">
        <v>1.28</v>
      </c>
    </row>
    <row r="6084" spans="1:4" x14ac:dyDescent="0.25">
      <c r="A6084" s="243">
        <v>100198</v>
      </c>
      <c r="B6084" s="242" t="s">
        <v>12667</v>
      </c>
      <c r="C6084" s="242" t="s">
        <v>12664</v>
      </c>
      <c r="D6084" s="244">
        <v>0.17</v>
      </c>
    </row>
    <row r="6085" spans="1:4" x14ac:dyDescent="0.25">
      <c r="A6085" s="243">
        <v>100199</v>
      </c>
      <c r="B6085" s="242" t="s">
        <v>12668</v>
      </c>
      <c r="C6085" s="242" t="s">
        <v>12664</v>
      </c>
      <c r="D6085" s="244">
        <v>0.21</v>
      </c>
    </row>
    <row r="6086" spans="1:4" x14ac:dyDescent="0.25">
      <c r="A6086" s="243">
        <v>100200</v>
      </c>
      <c r="B6086" s="242" t="s">
        <v>12669</v>
      </c>
      <c r="C6086" s="242" t="s">
        <v>12664</v>
      </c>
      <c r="D6086" s="244">
        <v>0.26</v>
      </c>
    </row>
    <row r="6087" spans="1:4" x14ac:dyDescent="0.25">
      <c r="A6087" s="243">
        <v>100201</v>
      </c>
      <c r="B6087" s="242" t="s">
        <v>12670</v>
      </c>
      <c r="C6087" s="242" t="s">
        <v>12664</v>
      </c>
      <c r="D6087" s="244">
        <v>0.52</v>
      </c>
    </row>
    <row r="6088" spans="1:4" x14ac:dyDescent="0.25">
      <c r="A6088" s="243">
        <v>100202</v>
      </c>
      <c r="B6088" s="242" t="s">
        <v>12671</v>
      </c>
      <c r="C6088" s="242" t="s">
        <v>12664</v>
      </c>
      <c r="D6088" s="244">
        <v>0.61</v>
      </c>
    </row>
    <row r="6089" spans="1:4" x14ac:dyDescent="0.25">
      <c r="A6089" s="243">
        <v>100203</v>
      </c>
      <c r="B6089" s="242" t="s">
        <v>12672</v>
      </c>
      <c r="C6089" s="242" t="s">
        <v>12664</v>
      </c>
      <c r="D6089" s="244">
        <v>0.72</v>
      </c>
    </row>
    <row r="6090" spans="1:4" x14ac:dyDescent="0.25">
      <c r="A6090" s="243">
        <v>100204</v>
      </c>
      <c r="B6090" s="242" t="s">
        <v>12673</v>
      </c>
      <c r="C6090" s="242" t="s">
        <v>12664</v>
      </c>
      <c r="D6090" s="244">
        <v>7.0000000000000007E-2</v>
      </c>
    </row>
    <row r="6091" spans="1:4" x14ac:dyDescent="0.25">
      <c r="A6091" s="243">
        <v>100205</v>
      </c>
      <c r="B6091" s="242" t="s">
        <v>12674</v>
      </c>
      <c r="C6091" s="242" t="s">
        <v>3211</v>
      </c>
      <c r="D6091" s="244">
        <v>957.65</v>
      </c>
    </row>
    <row r="6092" spans="1:4" x14ac:dyDescent="0.25">
      <c r="A6092" s="243">
        <v>100206</v>
      </c>
      <c r="B6092" s="242" t="s">
        <v>12675</v>
      </c>
      <c r="C6092" s="242" t="s">
        <v>3211</v>
      </c>
      <c r="D6092" s="244">
        <v>692.22</v>
      </c>
    </row>
    <row r="6093" spans="1:4" x14ac:dyDescent="0.25">
      <c r="A6093" s="243">
        <v>100207</v>
      </c>
      <c r="B6093" s="242" t="s">
        <v>12676</v>
      </c>
      <c r="C6093" s="242" t="s">
        <v>3211</v>
      </c>
      <c r="D6093" s="244">
        <v>289.89</v>
      </c>
    </row>
    <row r="6094" spans="1:4" x14ac:dyDescent="0.25">
      <c r="A6094" s="243">
        <v>100208</v>
      </c>
      <c r="B6094" s="242" t="s">
        <v>12677</v>
      </c>
      <c r="C6094" s="242" t="s">
        <v>12678</v>
      </c>
      <c r="D6094" s="244">
        <v>12.66</v>
      </c>
    </row>
    <row r="6095" spans="1:4" x14ac:dyDescent="0.25">
      <c r="A6095" s="243">
        <v>100209</v>
      </c>
      <c r="B6095" s="242" t="s">
        <v>12679</v>
      </c>
      <c r="C6095" s="242" t="s">
        <v>12678</v>
      </c>
      <c r="D6095" s="244">
        <v>6.33</v>
      </c>
    </row>
    <row r="6096" spans="1:4" x14ac:dyDescent="0.25">
      <c r="A6096" s="243">
        <v>100210</v>
      </c>
      <c r="B6096" s="242" t="s">
        <v>12680</v>
      </c>
      <c r="C6096" s="242" t="s">
        <v>12678</v>
      </c>
      <c r="D6096" s="244">
        <v>11.67</v>
      </c>
    </row>
    <row r="6097" spans="1:4" x14ac:dyDescent="0.25">
      <c r="A6097" s="243">
        <v>100211</v>
      </c>
      <c r="B6097" s="242" t="s">
        <v>12681</v>
      </c>
      <c r="C6097" s="242" t="s">
        <v>12678</v>
      </c>
      <c r="D6097" s="244">
        <v>4.5</v>
      </c>
    </row>
    <row r="6098" spans="1:4" x14ac:dyDescent="0.25">
      <c r="A6098" s="243">
        <v>100212</v>
      </c>
      <c r="B6098" s="242" t="s">
        <v>12682</v>
      </c>
      <c r="C6098" s="242" t="s">
        <v>12678</v>
      </c>
      <c r="D6098" s="244">
        <v>4.97</v>
      </c>
    </row>
    <row r="6099" spans="1:4" x14ac:dyDescent="0.25">
      <c r="A6099" s="243">
        <v>100213</v>
      </c>
      <c r="B6099" s="242" t="s">
        <v>12683</v>
      </c>
      <c r="C6099" s="242" t="s">
        <v>12678</v>
      </c>
      <c r="D6099" s="244">
        <v>1.78</v>
      </c>
    </row>
    <row r="6100" spans="1:4" x14ac:dyDescent="0.25">
      <c r="A6100" s="243">
        <v>100214</v>
      </c>
      <c r="B6100" s="242" t="s">
        <v>12684</v>
      </c>
      <c r="C6100" s="242" t="s">
        <v>12678</v>
      </c>
      <c r="D6100" s="244">
        <v>2.74</v>
      </c>
    </row>
    <row r="6101" spans="1:4" x14ac:dyDescent="0.25">
      <c r="A6101" s="243">
        <v>100215</v>
      </c>
      <c r="B6101" s="242" t="s">
        <v>12685</v>
      </c>
      <c r="C6101" s="242" t="s">
        <v>12678</v>
      </c>
      <c r="D6101" s="244">
        <v>2.35</v>
      </c>
    </row>
    <row r="6102" spans="1:4" x14ac:dyDescent="0.25">
      <c r="A6102" s="243">
        <v>100216</v>
      </c>
      <c r="B6102" s="242" t="s">
        <v>12686</v>
      </c>
      <c r="C6102" s="242" t="s">
        <v>12678</v>
      </c>
      <c r="D6102" s="244">
        <v>0.63</v>
      </c>
    </row>
    <row r="6103" spans="1:4" x14ac:dyDescent="0.25">
      <c r="A6103" s="243">
        <v>100217</v>
      </c>
      <c r="B6103" s="242" t="s">
        <v>12687</v>
      </c>
      <c r="C6103" s="242" t="s">
        <v>12678</v>
      </c>
      <c r="D6103" s="244">
        <v>2.12</v>
      </c>
    </row>
    <row r="6104" spans="1:4" x14ac:dyDescent="0.25">
      <c r="A6104" s="243">
        <v>100218</v>
      </c>
      <c r="B6104" s="242" t="s">
        <v>12688</v>
      </c>
      <c r="C6104" s="242" t="s">
        <v>12678</v>
      </c>
      <c r="D6104" s="244">
        <v>1.44</v>
      </c>
    </row>
    <row r="6105" spans="1:4" x14ac:dyDescent="0.25">
      <c r="A6105" s="243">
        <v>100219</v>
      </c>
      <c r="B6105" s="242" t="s">
        <v>12689</v>
      </c>
      <c r="C6105" s="242" t="s">
        <v>12678</v>
      </c>
      <c r="D6105" s="244">
        <v>0.32</v>
      </c>
    </row>
    <row r="6106" spans="1:4" x14ac:dyDescent="0.25">
      <c r="A6106" s="243">
        <v>100220</v>
      </c>
      <c r="B6106" s="242" t="s">
        <v>12690</v>
      </c>
      <c r="C6106" s="242" t="s">
        <v>12691</v>
      </c>
      <c r="D6106" s="244">
        <v>18.2</v>
      </c>
    </row>
    <row r="6107" spans="1:4" x14ac:dyDescent="0.25">
      <c r="A6107" s="243">
        <v>100221</v>
      </c>
      <c r="B6107" s="242" t="s">
        <v>12692</v>
      </c>
      <c r="C6107" s="242" t="s">
        <v>12691</v>
      </c>
      <c r="D6107" s="244">
        <v>20.63</v>
      </c>
    </row>
    <row r="6108" spans="1:4" x14ac:dyDescent="0.25">
      <c r="A6108" s="243">
        <v>100222</v>
      </c>
      <c r="B6108" s="242" t="s">
        <v>12693</v>
      </c>
      <c r="C6108" s="242" t="s">
        <v>12691</v>
      </c>
      <c r="D6108" s="244">
        <v>7.81</v>
      </c>
    </row>
    <row r="6109" spans="1:4" x14ac:dyDescent="0.25">
      <c r="A6109" s="243">
        <v>100223</v>
      </c>
      <c r="B6109" s="242" t="s">
        <v>12694</v>
      </c>
      <c r="C6109" s="242" t="s">
        <v>12691</v>
      </c>
      <c r="D6109" s="244">
        <v>3.65</v>
      </c>
    </row>
    <row r="6110" spans="1:4" x14ac:dyDescent="0.25">
      <c r="A6110" s="243">
        <v>100224</v>
      </c>
      <c r="B6110" s="242" t="s">
        <v>12695</v>
      </c>
      <c r="C6110" s="242" t="s">
        <v>12691</v>
      </c>
      <c r="D6110" s="244">
        <v>2.12</v>
      </c>
    </row>
    <row r="6111" spans="1:4" x14ac:dyDescent="0.25">
      <c r="A6111" s="243">
        <v>100225</v>
      </c>
      <c r="B6111" s="242" t="s">
        <v>12696</v>
      </c>
      <c r="C6111" s="242" t="s">
        <v>12697</v>
      </c>
      <c r="D6111" s="244">
        <v>1.43</v>
      </c>
    </row>
    <row r="6112" spans="1:4" x14ac:dyDescent="0.25">
      <c r="A6112" s="243">
        <v>100226</v>
      </c>
      <c r="B6112" s="242" t="s">
        <v>12698</v>
      </c>
      <c r="C6112" s="242" t="s">
        <v>12697</v>
      </c>
      <c r="D6112" s="244">
        <v>0.45</v>
      </c>
    </row>
    <row r="6113" spans="1:4" x14ac:dyDescent="0.25">
      <c r="A6113" s="243">
        <v>100227</v>
      </c>
      <c r="B6113" s="242" t="s">
        <v>12699</v>
      </c>
      <c r="C6113" s="242" t="s">
        <v>12697</v>
      </c>
      <c r="D6113" s="244">
        <v>0.66</v>
      </c>
    </row>
    <row r="6114" spans="1:4" x14ac:dyDescent="0.25">
      <c r="A6114" s="243">
        <v>100228</v>
      </c>
      <c r="B6114" s="242" t="s">
        <v>12700</v>
      </c>
      <c r="C6114" s="242" t="s">
        <v>12697</v>
      </c>
      <c r="D6114" s="244">
        <v>0.2</v>
      </c>
    </row>
    <row r="6115" spans="1:4" x14ac:dyDescent="0.25">
      <c r="A6115" s="243">
        <v>100229</v>
      </c>
      <c r="B6115" s="242" t="s">
        <v>12701</v>
      </c>
      <c r="C6115" s="242" t="s">
        <v>322</v>
      </c>
      <c r="D6115" s="244">
        <v>0</v>
      </c>
    </row>
    <row r="6116" spans="1:4" x14ac:dyDescent="0.25">
      <c r="A6116" s="243">
        <v>100230</v>
      </c>
      <c r="B6116" s="242" t="s">
        <v>12702</v>
      </c>
      <c r="C6116" s="242" t="s">
        <v>322</v>
      </c>
      <c r="D6116" s="244">
        <v>0.01</v>
      </c>
    </row>
    <row r="6117" spans="1:4" x14ac:dyDescent="0.25">
      <c r="A6117" s="243">
        <v>100231</v>
      </c>
      <c r="B6117" s="242" t="s">
        <v>12703</v>
      </c>
      <c r="C6117" s="242" t="s">
        <v>322</v>
      </c>
      <c r="D6117" s="244">
        <v>0.02</v>
      </c>
    </row>
    <row r="6118" spans="1:4" x14ac:dyDescent="0.25">
      <c r="A6118" s="243">
        <v>100232</v>
      </c>
      <c r="B6118" s="242" t="s">
        <v>12704</v>
      </c>
      <c r="C6118" s="242" t="s">
        <v>239</v>
      </c>
      <c r="D6118" s="244">
        <v>0.24</v>
      </c>
    </row>
    <row r="6119" spans="1:4" x14ac:dyDescent="0.25">
      <c r="A6119" s="243">
        <v>100233</v>
      </c>
      <c r="B6119" s="242" t="s">
        <v>12705</v>
      </c>
      <c r="C6119" s="242" t="s">
        <v>239</v>
      </c>
      <c r="D6119" s="244">
        <v>0.12</v>
      </c>
    </row>
    <row r="6120" spans="1:4" x14ac:dyDescent="0.25">
      <c r="A6120" s="243">
        <v>100234</v>
      </c>
      <c r="B6120" s="242" t="s">
        <v>12706</v>
      </c>
      <c r="C6120" s="242" t="s">
        <v>337</v>
      </c>
      <c r="D6120" s="244">
        <v>0.36</v>
      </c>
    </row>
    <row r="6121" spans="1:4" x14ac:dyDescent="0.25">
      <c r="A6121" s="243">
        <v>100235</v>
      </c>
      <c r="B6121" s="242" t="s">
        <v>12707</v>
      </c>
      <c r="C6121" s="242" t="s">
        <v>3788</v>
      </c>
      <c r="D6121" s="244">
        <v>0.02</v>
      </c>
    </row>
    <row r="6122" spans="1:4" x14ac:dyDescent="0.25">
      <c r="A6122" s="243">
        <v>100236</v>
      </c>
      <c r="B6122" s="242" t="s">
        <v>12708</v>
      </c>
      <c r="C6122" s="242" t="s">
        <v>12709</v>
      </c>
      <c r="D6122" s="244">
        <v>1.81</v>
      </c>
    </row>
    <row r="6123" spans="1:4" x14ac:dyDescent="0.25">
      <c r="A6123" s="243">
        <v>100237</v>
      </c>
      <c r="B6123" s="242" t="s">
        <v>12710</v>
      </c>
      <c r="C6123" s="242" t="s">
        <v>12709</v>
      </c>
      <c r="D6123" s="244">
        <v>2.17</v>
      </c>
    </row>
    <row r="6124" spans="1:4" x14ac:dyDescent="0.25">
      <c r="A6124" s="243">
        <v>100238</v>
      </c>
      <c r="B6124" s="242" t="s">
        <v>12711</v>
      </c>
      <c r="C6124" s="242" t="s">
        <v>12709</v>
      </c>
      <c r="D6124" s="244">
        <v>3.48</v>
      </c>
    </row>
    <row r="6125" spans="1:4" x14ac:dyDescent="0.25">
      <c r="A6125" s="243">
        <v>100239</v>
      </c>
      <c r="B6125" s="242" t="s">
        <v>12712</v>
      </c>
      <c r="C6125" s="242" t="s">
        <v>12709</v>
      </c>
      <c r="D6125" s="244">
        <v>4.3499999999999996</v>
      </c>
    </row>
    <row r="6126" spans="1:4" x14ac:dyDescent="0.25">
      <c r="A6126" s="243">
        <v>100240</v>
      </c>
      <c r="B6126" s="242" t="s">
        <v>12713</v>
      </c>
      <c r="C6126" s="242" t="s">
        <v>12709</v>
      </c>
      <c r="D6126" s="244">
        <v>2.61</v>
      </c>
    </row>
    <row r="6127" spans="1:4" x14ac:dyDescent="0.25">
      <c r="A6127" s="243">
        <v>100241</v>
      </c>
      <c r="B6127" s="242" t="s">
        <v>12714</v>
      </c>
      <c r="C6127" s="242" t="s">
        <v>12709</v>
      </c>
      <c r="D6127" s="244">
        <v>4.3499999999999996</v>
      </c>
    </row>
    <row r="6128" spans="1:4" x14ac:dyDescent="0.25">
      <c r="A6128" s="243">
        <v>100242</v>
      </c>
      <c r="B6128" s="242" t="s">
        <v>12715</v>
      </c>
      <c r="C6128" s="242" t="s">
        <v>12709</v>
      </c>
      <c r="D6128" s="244">
        <v>12.86</v>
      </c>
    </row>
    <row r="6129" spans="1:4" x14ac:dyDescent="0.25">
      <c r="A6129" s="243">
        <v>100243</v>
      </c>
      <c r="B6129" s="242" t="s">
        <v>12716</v>
      </c>
      <c r="C6129" s="242" t="s">
        <v>12709</v>
      </c>
      <c r="D6129" s="244">
        <v>2.09</v>
      </c>
    </row>
    <row r="6130" spans="1:4" x14ac:dyDescent="0.25">
      <c r="A6130" s="243">
        <v>100244</v>
      </c>
      <c r="B6130" s="242" t="s">
        <v>12717</v>
      </c>
      <c r="C6130" s="242" t="s">
        <v>12709</v>
      </c>
      <c r="D6130" s="244">
        <v>2.61</v>
      </c>
    </row>
    <row r="6131" spans="1:4" x14ac:dyDescent="0.25">
      <c r="A6131" s="243">
        <v>100245</v>
      </c>
      <c r="B6131" s="242" t="s">
        <v>12718</v>
      </c>
      <c r="C6131" s="242" t="s">
        <v>12709</v>
      </c>
      <c r="D6131" s="244">
        <v>5.22</v>
      </c>
    </row>
    <row r="6132" spans="1:4" x14ac:dyDescent="0.25">
      <c r="A6132" s="243">
        <v>100246</v>
      </c>
      <c r="B6132" s="242" t="s">
        <v>12719</v>
      </c>
      <c r="C6132" s="242" t="s">
        <v>12709</v>
      </c>
      <c r="D6132" s="244">
        <v>1.74</v>
      </c>
    </row>
    <row r="6133" spans="1:4" x14ac:dyDescent="0.25">
      <c r="A6133" s="243">
        <v>100247</v>
      </c>
      <c r="B6133" s="242" t="s">
        <v>12720</v>
      </c>
      <c r="C6133" s="242" t="s">
        <v>12709</v>
      </c>
      <c r="D6133" s="244">
        <v>2.17</v>
      </c>
    </row>
    <row r="6134" spans="1:4" x14ac:dyDescent="0.25">
      <c r="A6134" s="243">
        <v>100248</v>
      </c>
      <c r="B6134" s="242" t="s">
        <v>12721</v>
      </c>
      <c r="C6134" s="242" t="s">
        <v>12709</v>
      </c>
      <c r="D6134" s="244">
        <v>8.57</v>
      </c>
    </row>
    <row r="6135" spans="1:4" x14ac:dyDescent="0.25">
      <c r="A6135" s="243">
        <v>100249</v>
      </c>
      <c r="B6135" s="242" t="s">
        <v>12722</v>
      </c>
      <c r="C6135" s="242" t="s">
        <v>12709</v>
      </c>
      <c r="D6135" s="244">
        <v>1.74</v>
      </c>
    </row>
    <row r="6136" spans="1:4" x14ac:dyDescent="0.25">
      <c r="A6136" s="243">
        <v>100250</v>
      </c>
      <c r="B6136" s="242" t="s">
        <v>12723</v>
      </c>
      <c r="C6136" s="242" t="s">
        <v>12709</v>
      </c>
      <c r="D6136" s="244">
        <v>2.9</v>
      </c>
    </row>
    <row r="6137" spans="1:4" x14ac:dyDescent="0.25">
      <c r="A6137" s="243">
        <v>100251</v>
      </c>
      <c r="B6137" s="242" t="s">
        <v>12724</v>
      </c>
      <c r="C6137" s="242" t="s">
        <v>12709</v>
      </c>
      <c r="D6137" s="244">
        <v>8.57</v>
      </c>
    </row>
    <row r="6138" spans="1:4" x14ac:dyDescent="0.25">
      <c r="A6138" s="243">
        <v>100252</v>
      </c>
      <c r="B6138" s="242" t="s">
        <v>12725</v>
      </c>
      <c r="C6138" s="242" t="s">
        <v>12709</v>
      </c>
      <c r="D6138" s="244">
        <v>12.86</v>
      </c>
    </row>
    <row r="6139" spans="1:4" x14ac:dyDescent="0.25">
      <c r="A6139" s="243">
        <v>100253</v>
      </c>
      <c r="B6139" s="242" t="s">
        <v>12726</v>
      </c>
      <c r="C6139" s="242" t="s">
        <v>12709</v>
      </c>
      <c r="D6139" s="244">
        <v>17.149999999999999</v>
      </c>
    </row>
    <row r="6140" spans="1:4" x14ac:dyDescent="0.25">
      <c r="A6140" s="243">
        <v>100254</v>
      </c>
      <c r="B6140" s="242" t="s">
        <v>12727</v>
      </c>
      <c r="C6140" s="242" t="s">
        <v>12709</v>
      </c>
      <c r="D6140" s="244">
        <v>25.73</v>
      </c>
    </row>
    <row r="6141" spans="1:4" x14ac:dyDescent="0.25">
      <c r="A6141" s="243">
        <v>100255</v>
      </c>
      <c r="B6141" s="242" t="s">
        <v>12728</v>
      </c>
      <c r="C6141" s="242" t="s">
        <v>12709</v>
      </c>
      <c r="D6141" s="244">
        <v>8.6999999999999993</v>
      </c>
    </row>
    <row r="6142" spans="1:4" x14ac:dyDescent="0.25">
      <c r="A6142" s="243">
        <v>100256</v>
      </c>
      <c r="B6142" s="242" t="s">
        <v>12729</v>
      </c>
      <c r="C6142" s="242" t="s">
        <v>12709</v>
      </c>
      <c r="D6142" s="244">
        <v>5.8</v>
      </c>
    </row>
    <row r="6143" spans="1:4" x14ac:dyDescent="0.25">
      <c r="A6143" s="243">
        <v>100257</v>
      </c>
      <c r="B6143" s="242" t="s">
        <v>12730</v>
      </c>
      <c r="C6143" s="242" t="s">
        <v>12709</v>
      </c>
      <c r="D6143" s="244">
        <v>3.48</v>
      </c>
    </row>
    <row r="6144" spans="1:4" x14ac:dyDescent="0.25">
      <c r="A6144" s="243">
        <v>100258</v>
      </c>
      <c r="B6144" s="242" t="s">
        <v>12731</v>
      </c>
      <c r="C6144" s="242" t="s">
        <v>12709</v>
      </c>
      <c r="D6144" s="244">
        <v>8.6999999999999993</v>
      </c>
    </row>
    <row r="6145" spans="1:4" x14ac:dyDescent="0.25">
      <c r="A6145" s="243">
        <v>100259</v>
      </c>
      <c r="B6145" s="242" t="s">
        <v>12732</v>
      </c>
      <c r="C6145" s="242" t="s">
        <v>12709</v>
      </c>
      <c r="D6145" s="244">
        <v>17.149999999999999</v>
      </c>
    </row>
    <row r="6146" spans="1:4" x14ac:dyDescent="0.25">
      <c r="A6146" s="243">
        <v>100260</v>
      </c>
      <c r="B6146" s="242" t="s">
        <v>12733</v>
      </c>
      <c r="C6146" s="242" t="s">
        <v>12664</v>
      </c>
      <c r="D6146" s="244">
        <v>5.65</v>
      </c>
    </row>
    <row r="6147" spans="1:4" x14ac:dyDescent="0.25">
      <c r="A6147" s="243">
        <v>100261</v>
      </c>
      <c r="B6147" s="242" t="s">
        <v>12734</v>
      </c>
      <c r="C6147" s="242" t="s">
        <v>12664</v>
      </c>
      <c r="D6147" s="244">
        <v>3.55</v>
      </c>
    </row>
    <row r="6148" spans="1:4" x14ac:dyDescent="0.25">
      <c r="A6148" s="243">
        <v>100262</v>
      </c>
      <c r="B6148" s="242" t="s">
        <v>12735</v>
      </c>
      <c r="C6148" s="242" t="s">
        <v>12664</v>
      </c>
      <c r="D6148" s="244">
        <v>2.2000000000000002</v>
      </c>
    </row>
    <row r="6149" spans="1:4" x14ac:dyDescent="0.25">
      <c r="A6149" s="243">
        <v>100263</v>
      </c>
      <c r="B6149" s="242" t="s">
        <v>12736</v>
      </c>
      <c r="C6149" s="242" t="s">
        <v>12664</v>
      </c>
      <c r="D6149" s="244">
        <v>1.41</v>
      </c>
    </row>
    <row r="6150" spans="1:4" x14ac:dyDescent="0.25">
      <c r="A6150" s="243">
        <v>100264</v>
      </c>
      <c r="B6150" s="242" t="s">
        <v>12737</v>
      </c>
      <c r="C6150" s="242" t="s">
        <v>12691</v>
      </c>
      <c r="D6150" s="244">
        <v>25.69</v>
      </c>
    </row>
    <row r="6151" spans="1:4" x14ac:dyDescent="0.25">
      <c r="A6151" s="243">
        <v>100265</v>
      </c>
      <c r="B6151" s="242" t="s">
        <v>12738</v>
      </c>
      <c r="C6151" s="242" t="s">
        <v>337</v>
      </c>
      <c r="D6151" s="244">
        <v>0.53</v>
      </c>
    </row>
    <row r="6152" spans="1:4" x14ac:dyDescent="0.25">
      <c r="A6152" s="243">
        <v>100266</v>
      </c>
      <c r="B6152" s="242" t="s">
        <v>12739</v>
      </c>
      <c r="C6152" s="242" t="s">
        <v>12678</v>
      </c>
      <c r="D6152" s="244">
        <v>54.6</v>
      </c>
    </row>
    <row r="6153" spans="1:4" x14ac:dyDescent="0.25">
      <c r="A6153" s="243">
        <v>100267</v>
      </c>
      <c r="B6153" s="242" t="s">
        <v>12740</v>
      </c>
      <c r="C6153" s="242" t="s">
        <v>239</v>
      </c>
      <c r="D6153" s="244">
        <v>1.08</v>
      </c>
    </row>
    <row r="6154" spans="1:4" x14ac:dyDescent="0.25">
      <c r="A6154" s="243">
        <v>100268</v>
      </c>
      <c r="B6154" s="242" t="s">
        <v>12741</v>
      </c>
      <c r="C6154" s="242" t="s">
        <v>12678</v>
      </c>
      <c r="D6154" s="244">
        <v>54.6</v>
      </c>
    </row>
    <row r="6155" spans="1:4" x14ac:dyDescent="0.25">
      <c r="A6155" s="243">
        <v>100269</v>
      </c>
      <c r="B6155" s="242" t="s">
        <v>12742</v>
      </c>
      <c r="C6155" s="242" t="s">
        <v>239</v>
      </c>
      <c r="D6155" s="244">
        <v>1.08</v>
      </c>
    </row>
    <row r="6156" spans="1:4" x14ac:dyDescent="0.25">
      <c r="A6156" s="243">
        <v>100270</v>
      </c>
      <c r="B6156" s="242" t="s">
        <v>12743</v>
      </c>
      <c r="C6156" s="242" t="s">
        <v>12678</v>
      </c>
      <c r="D6156" s="244">
        <v>40.92</v>
      </c>
    </row>
    <row r="6157" spans="1:4" x14ac:dyDescent="0.25">
      <c r="A6157" s="243">
        <v>100271</v>
      </c>
      <c r="B6157" s="242" t="s">
        <v>12744</v>
      </c>
      <c r="C6157" s="242" t="s">
        <v>12691</v>
      </c>
      <c r="D6157" s="244">
        <v>40.950000000000003</v>
      </c>
    </row>
    <row r="6158" spans="1:4" x14ac:dyDescent="0.25">
      <c r="A6158" s="243">
        <v>100272</v>
      </c>
      <c r="B6158" s="242" t="s">
        <v>12745</v>
      </c>
      <c r="C6158" s="242" t="s">
        <v>337</v>
      </c>
      <c r="D6158" s="244">
        <v>0.81</v>
      </c>
    </row>
    <row r="6159" spans="1:4" x14ac:dyDescent="0.25">
      <c r="A6159" s="243">
        <v>100273</v>
      </c>
      <c r="B6159" s="242" t="s">
        <v>12746</v>
      </c>
      <c r="C6159" s="242" t="s">
        <v>12664</v>
      </c>
      <c r="D6159" s="244">
        <v>2.13</v>
      </c>
    </row>
    <row r="6160" spans="1:4" x14ac:dyDescent="0.25">
      <c r="A6160" s="243">
        <v>100274</v>
      </c>
      <c r="B6160" s="242" t="s">
        <v>12747</v>
      </c>
      <c r="C6160" s="242" t="s">
        <v>12691</v>
      </c>
      <c r="D6160" s="244">
        <v>18.21</v>
      </c>
    </row>
    <row r="6161" spans="1:4" x14ac:dyDescent="0.25">
      <c r="A6161" s="243">
        <v>100275</v>
      </c>
      <c r="B6161" s="242" t="s">
        <v>12748</v>
      </c>
      <c r="C6161" s="242" t="s">
        <v>12691</v>
      </c>
      <c r="D6161" s="244">
        <v>11.77</v>
      </c>
    </row>
    <row r="6162" spans="1:4" x14ac:dyDescent="0.25">
      <c r="A6162" s="243">
        <v>100276</v>
      </c>
      <c r="B6162" s="242" t="s">
        <v>12749</v>
      </c>
      <c r="C6162" s="242" t="s">
        <v>12691</v>
      </c>
      <c r="D6162" s="244">
        <v>21.48</v>
      </c>
    </row>
    <row r="6163" spans="1:4" x14ac:dyDescent="0.25">
      <c r="A6163" s="243">
        <v>100277</v>
      </c>
      <c r="B6163" s="242" t="s">
        <v>12750</v>
      </c>
      <c r="C6163" s="242" t="s">
        <v>12691</v>
      </c>
      <c r="D6163" s="244">
        <v>1.35</v>
      </c>
    </row>
    <row r="6164" spans="1:4" x14ac:dyDescent="0.25">
      <c r="A6164" s="243">
        <v>100278</v>
      </c>
      <c r="B6164" s="242" t="s">
        <v>12751</v>
      </c>
      <c r="C6164" s="242" t="s">
        <v>12678</v>
      </c>
      <c r="D6164" s="244">
        <v>26.12</v>
      </c>
    </row>
    <row r="6165" spans="1:4" x14ac:dyDescent="0.25">
      <c r="A6165" s="243">
        <v>100279</v>
      </c>
      <c r="B6165" s="242" t="s">
        <v>12752</v>
      </c>
      <c r="C6165" s="242" t="s">
        <v>239</v>
      </c>
      <c r="D6165" s="244">
        <v>0.5</v>
      </c>
    </row>
    <row r="6166" spans="1:4" x14ac:dyDescent="0.25">
      <c r="A6166" s="243">
        <v>100280</v>
      </c>
      <c r="B6166" s="242" t="s">
        <v>12753</v>
      </c>
      <c r="C6166" s="242" t="s">
        <v>12678</v>
      </c>
      <c r="D6166" s="244">
        <v>11.99</v>
      </c>
    </row>
    <row r="6167" spans="1:4" x14ac:dyDescent="0.25">
      <c r="A6167" s="243">
        <v>100281</v>
      </c>
      <c r="B6167" s="242" t="s">
        <v>12754</v>
      </c>
      <c r="C6167" s="242" t="s">
        <v>12678</v>
      </c>
      <c r="D6167" s="244">
        <v>2.59</v>
      </c>
    </row>
    <row r="6168" spans="1:4" x14ac:dyDescent="0.25">
      <c r="A6168" s="243">
        <v>100282</v>
      </c>
      <c r="B6168" s="242" t="s">
        <v>12755</v>
      </c>
      <c r="C6168" s="242" t="s">
        <v>12691</v>
      </c>
      <c r="D6168" s="244">
        <v>102.29</v>
      </c>
    </row>
    <row r="6169" spans="1:4" x14ac:dyDescent="0.25">
      <c r="A6169" s="243">
        <v>100283</v>
      </c>
      <c r="B6169" s="242" t="s">
        <v>12756</v>
      </c>
      <c r="C6169" s="242" t="s">
        <v>12691</v>
      </c>
      <c r="D6169" s="244">
        <v>16.52</v>
      </c>
    </row>
    <row r="6170" spans="1:4" x14ac:dyDescent="0.25">
      <c r="A6170" s="243">
        <v>100284</v>
      </c>
      <c r="B6170" s="242" t="s">
        <v>12757</v>
      </c>
      <c r="C6170" s="242" t="s">
        <v>12691</v>
      </c>
      <c r="D6170" s="244">
        <v>7.6</v>
      </c>
    </row>
    <row r="6171" spans="1:4" x14ac:dyDescent="0.25">
      <c r="A6171" s="243">
        <v>100285</v>
      </c>
      <c r="B6171" s="242" t="s">
        <v>12758</v>
      </c>
      <c r="C6171" s="242" t="s">
        <v>12709</v>
      </c>
      <c r="D6171" s="244">
        <v>27.48</v>
      </c>
    </row>
    <row r="6172" spans="1:4" x14ac:dyDescent="0.25">
      <c r="A6172" s="243">
        <v>100286</v>
      </c>
      <c r="B6172" s="242" t="s">
        <v>12759</v>
      </c>
      <c r="C6172" s="242" t="s">
        <v>12709</v>
      </c>
      <c r="D6172" s="244">
        <v>8.9499999999999993</v>
      </c>
    </row>
    <row r="6173" spans="1:4" x14ac:dyDescent="0.25">
      <c r="A6173" s="243">
        <v>100287</v>
      </c>
      <c r="B6173" s="242" t="s">
        <v>12760</v>
      </c>
      <c r="C6173" s="242" t="s">
        <v>12709</v>
      </c>
      <c r="D6173" s="244">
        <v>8.57</v>
      </c>
    </row>
    <row r="6174" spans="1:4" x14ac:dyDescent="0.25">
      <c r="A6174" s="243">
        <v>99802</v>
      </c>
      <c r="B6174" s="242" t="s">
        <v>5405</v>
      </c>
      <c r="C6174" s="242" t="s">
        <v>337</v>
      </c>
      <c r="D6174" s="244">
        <v>0.35</v>
      </c>
    </row>
    <row r="6175" spans="1:4" x14ac:dyDescent="0.25">
      <c r="A6175" s="243">
        <v>99803</v>
      </c>
      <c r="B6175" s="242" t="s">
        <v>5406</v>
      </c>
      <c r="C6175" s="242" t="s">
        <v>337</v>
      </c>
      <c r="D6175" s="244">
        <v>1.35</v>
      </c>
    </row>
    <row r="6176" spans="1:4" x14ac:dyDescent="0.25">
      <c r="A6176" s="243">
        <v>99805</v>
      </c>
      <c r="B6176" s="242" t="s">
        <v>5407</v>
      </c>
      <c r="C6176" s="242" t="s">
        <v>337</v>
      </c>
      <c r="D6176" s="244">
        <v>7.13</v>
      </c>
    </row>
    <row r="6177" spans="1:4" x14ac:dyDescent="0.25">
      <c r="A6177" s="243">
        <v>99806</v>
      </c>
      <c r="B6177" s="242" t="s">
        <v>5408</v>
      </c>
      <c r="C6177" s="242" t="s">
        <v>337</v>
      </c>
      <c r="D6177" s="244">
        <v>0.56000000000000005</v>
      </c>
    </row>
    <row r="6178" spans="1:4" x14ac:dyDescent="0.25">
      <c r="A6178" s="243">
        <v>99808</v>
      </c>
      <c r="B6178" s="242" t="s">
        <v>5409</v>
      </c>
      <c r="C6178" s="242" t="s">
        <v>337</v>
      </c>
      <c r="D6178" s="244">
        <v>2.36</v>
      </c>
    </row>
    <row r="6179" spans="1:4" x14ac:dyDescent="0.25">
      <c r="A6179" s="243">
        <v>99809</v>
      </c>
      <c r="B6179" s="242" t="s">
        <v>5410</v>
      </c>
      <c r="C6179" s="242" t="s">
        <v>337</v>
      </c>
      <c r="D6179" s="244">
        <v>3.86</v>
      </c>
    </row>
    <row r="6180" spans="1:4" x14ac:dyDescent="0.25">
      <c r="A6180" s="243">
        <v>99811</v>
      </c>
      <c r="B6180" s="242" t="s">
        <v>5411</v>
      </c>
      <c r="C6180" s="242" t="s">
        <v>337</v>
      </c>
      <c r="D6180" s="244">
        <v>2.31</v>
      </c>
    </row>
    <row r="6181" spans="1:4" x14ac:dyDescent="0.25">
      <c r="A6181" s="243">
        <v>99812</v>
      </c>
      <c r="B6181" s="242" t="s">
        <v>5412</v>
      </c>
      <c r="C6181" s="242" t="s">
        <v>337</v>
      </c>
      <c r="D6181" s="244">
        <v>0.74</v>
      </c>
    </row>
    <row r="6182" spans="1:4" x14ac:dyDescent="0.25">
      <c r="A6182" s="243">
        <v>99814</v>
      </c>
      <c r="B6182" s="242" t="s">
        <v>5413</v>
      </c>
      <c r="C6182" s="242" t="s">
        <v>337</v>
      </c>
      <c r="D6182" s="244">
        <v>1.26</v>
      </c>
    </row>
    <row r="6183" spans="1:4" x14ac:dyDescent="0.25">
      <c r="A6183" s="243">
        <v>99822</v>
      </c>
      <c r="B6183" s="242" t="s">
        <v>5414</v>
      </c>
      <c r="C6183" s="242" t="s">
        <v>337</v>
      </c>
      <c r="D6183" s="244">
        <v>0.65</v>
      </c>
    </row>
    <row r="6184" spans="1:4" x14ac:dyDescent="0.25">
      <c r="A6184" s="243">
        <v>99826</v>
      </c>
      <c r="B6184" s="242" t="s">
        <v>5415</v>
      </c>
      <c r="C6184" s="242" t="s">
        <v>337</v>
      </c>
      <c r="D6184" s="244">
        <v>1</v>
      </c>
    </row>
    <row r="6185" spans="1:4" x14ac:dyDescent="0.25">
      <c r="A6185" s="243">
        <v>97010</v>
      </c>
      <c r="B6185" s="242" t="s">
        <v>3792</v>
      </c>
      <c r="C6185" s="242" t="s">
        <v>187</v>
      </c>
      <c r="D6185" s="244">
        <v>23.2</v>
      </c>
    </row>
    <row r="6186" spans="1:4" x14ac:dyDescent="0.25">
      <c r="A6186" s="243">
        <v>97011</v>
      </c>
      <c r="B6186" s="242" t="s">
        <v>3793</v>
      </c>
      <c r="C6186" s="242" t="s">
        <v>187</v>
      </c>
      <c r="D6186" s="244">
        <v>19.62</v>
      </c>
    </row>
    <row r="6187" spans="1:4" x14ac:dyDescent="0.25">
      <c r="A6187" s="243">
        <v>97012</v>
      </c>
      <c r="B6187" s="242" t="s">
        <v>3794</v>
      </c>
      <c r="C6187" s="242" t="s">
        <v>187</v>
      </c>
      <c r="D6187" s="244">
        <v>17.829999999999998</v>
      </c>
    </row>
    <row r="6188" spans="1:4" x14ac:dyDescent="0.25">
      <c r="A6188" s="243">
        <v>97013</v>
      </c>
      <c r="B6188" s="242" t="s">
        <v>3795</v>
      </c>
      <c r="C6188" s="242" t="s">
        <v>187</v>
      </c>
      <c r="D6188" s="244">
        <v>44.01</v>
      </c>
    </row>
    <row r="6189" spans="1:4" x14ac:dyDescent="0.25">
      <c r="A6189" s="243">
        <v>97014</v>
      </c>
      <c r="B6189" s="242" t="s">
        <v>3796</v>
      </c>
      <c r="C6189" s="242" t="s">
        <v>187</v>
      </c>
      <c r="D6189" s="244">
        <v>33.659999999999997</v>
      </c>
    </row>
    <row r="6190" spans="1:4" x14ac:dyDescent="0.25">
      <c r="A6190" s="243">
        <v>97015</v>
      </c>
      <c r="B6190" s="242" t="s">
        <v>3797</v>
      </c>
      <c r="C6190" s="242" t="s">
        <v>187</v>
      </c>
      <c r="D6190" s="244">
        <v>28.48</v>
      </c>
    </row>
    <row r="6191" spans="1:4" x14ac:dyDescent="0.25">
      <c r="A6191" s="243">
        <v>97016</v>
      </c>
      <c r="B6191" s="242" t="s">
        <v>3798</v>
      </c>
      <c r="C6191" s="242" t="s">
        <v>187</v>
      </c>
      <c r="D6191" s="244">
        <v>18.899999999999999</v>
      </c>
    </row>
    <row r="6192" spans="1:4" x14ac:dyDescent="0.25">
      <c r="A6192" s="243">
        <v>97017</v>
      </c>
      <c r="B6192" s="242" t="s">
        <v>3799</v>
      </c>
      <c r="C6192" s="242" t="s">
        <v>187</v>
      </c>
      <c r="D6192" s="244">
        <v>15.36</v>
      </c>
    </row>
    <row r="6193" spans="1:4" x14ac:dyDescent="0.25">
      <c r="A6193" s="243">
        <v>97018</v>
      </c>
      <c r="B6193" s="242" t="s">
        <v>3800</v>
      </c>
      <c r="C6193" s="242" t="s">
        <v>187</v>
      </c>
      <c r="D6193" s="244">
        <v>13.58</v>
      </c>
    </row>
    <row r="6194" spans="1:4" x14ac:dyDescent="0.25">
      <c r="A6194" s="243">
        <v>97031</v>
      </c>
      <c r="B6194" s="242" t="s">
        <v>3801</v>
      </c>
      <c r="C6194" s="242" t="s">
        <v>187</v>
      </c>
      <c r="D6194" s="244">
        <v>34.950000000000003</v>
      </c>
    </row>
    <row r="6195" spans="1:4" x14ac:dyDescent="0.25">
      <c r="A6195" s="243">
        <v>97032</v>
      </c>
      <c r="B6195" s="242" t="s">
        <v>3802</v>
      </c>
      <c r="C6195" s="242" t="s">
        <v>187</v>
      </c>
      <c r="D6195" s="244">
        <v>24.01</v>
      </c>
    </row>
    <row r="6196" spans="1:4" x14ac:dyDescent="0.25">
      <c r="A6196" s="243">
        <v>97033</v>
      </c>
      <c r="B6196" s="242" t="s">
        <v>3803</v>
      </c>
      <c r="C6196" s="242" t="s">
        <v>187</v>
      </c>
      <c r="D6196" s="244">
        <v>36.979999999999997</v>
      </c>
    </row>
    <row r="6197" spans="1:4" x14ac:dyDescent="0.25">
      <c r="A6197" s="243">
        <v>97034</v>
      </c>
      <c r="B6197" s="242" t="s">
        <v>3804</v>
      </c>
      <c r="C6197" s="242" t="s">
        <v>187</v>
      </c>
      <c r="D6197" s="244">
        <v>24.15</v>
      </c>
    </row>
    <row r="6198" spans="1:4" x14ac:dyDescent="0.25">
      <c r="A6198" s="243">
        <v>97039</v>
      </c>
      <c r="B6198" s="242" t="s">
        <v>3805</v>
      </c>
      <c r="C6198" s="242" t="s">
        <v>337</v>
      </c>
      <c r="D6198" s="244">
        <v>35.619999999999997</v>
      </c>
    </row>
    <row r="6199" spans="1:4" x14ac:dyDescent="0.25">
      <c r="A6199" s="243">
        <v>97040</v>
      </c>
      <c r="B6199" s="242" t="s">
        <v>3806</v>
      </c>
      <c r="C6199" s="242" t="s">
        <v>337</v>
      </c>
      <c r="D6199" s="244">
        <v>12.81</v>
      </c>
    </row>
    <row r="6200" spans="1:4" x14ac:dyDescent="0.25">
      <c r="A6200" s="243">
        <v>97041</v>
      </c>
      <c r="B6200" s="242" t="s">
        <v>3807</v>
      </c>
      <c r="C6200" s="242" t="s">
        <v>337</v>
      </c>
      <c r="D6200" s="244">
        <v>129.19999999999999</v>
      </c>
    </row>
    <row r="6201" spans="1:4" x14ac:dyDescent="0.25">
      <c r="A6201" s="243">
        <v>97046</v>
      </c>
      <c r="B6201" s="242" t="s">
        <v>3808</v>
      </c>
      <c r="C6201" s="242" t="s">
        <v>337</v>
      </c>
      <c r="D6201" s="244">
        <v>0.33</v>
      </c>
    </row>
    <row r="6202" spans="1:4" x14ac:dyDescent="0.25">
      <c r="A6202" s="243">
        <v>97047</v>
      </c>
      <c r="B6202" s="242" t="s">
        <v>3809</v>
      </c>
      <c r="C6202" s="242" t="s">
        <v>337</v>
      </c>
      <c r="D6202" s="244">
        <v>0.13</v>
      </c>
    </row>
    <row r="6203" spans="1:4" x14ac:dyDescent="0.25">
      <c r="A6203" s="243">
        <v>97048</v>
      </c>
      <c r="B6203" s="242" t="s">
        <v>3810</v>
      </c>
      <c r="C6203" s="242" t="s">
        <v>337</v>
      </c>
      <c r="D6203" s="244">
        <v>0.09</v>
      </c>
    </row>
    <row r="6204" spans="1:4" x14ac:dyDescent="0.25">
      <c r="A6204" s="243">
        <v>97051</v>
      </c>
      <c r="B6204" s="242" t="s">
        <v>3811</v>
      </c>
      <c r="C6204" s="242" t="s">
        <v>187</v>
      </c>
      <c r="D6204" s="244">
        <v>2.95</v>
      </c>
    </row>
    <row r="6205" spans="1:4" x14ac:dyDescent="0.25">
      <c r="A6205" s="243">
        <v>97053</v>
      </c>
      <c r="B6205" s="242" t="s">
        <v>3812</v>
      </c>
      <c r="C6205" s="242" t="s">
        <v>187</v>
      </c>
      <c r="D6205" s="244">
        <v>7.91</v>
      </c>
    </row>
    <row r="6206" spans="1:4" x14ac:dyDescent="0.25">
      <c r="A6206" s="243">
        <v>97054</v>
      </c>
      <c r="B6206" s="242" t="s">
        <v>12761</v>
      </c>
      <c r="C6206" s="242" t="s">
        <v>239</v>
      </c>
      <c r="D6206" s="244">
        <v>29.88</v>
      </c>
    </row>
    <row r="6207" spans="1:4" x14ac:dyDescent="0.25">
      <c r="A6207" s="243">
        <v>97062</v>
      </c>
      <c r="B6207" s="242" t="s">
        <v>3813</v>
      </c>
      <c r="C6207" s="242" t="s">
        <v>337</v>
      </c>
      <c r="D6207" s="244">
        <v>4.84</v>
      </c>
    </row>
    <row r="6208" spans="1:4" x14ac:dyDescent="0.25">
      <c r="A6208" s="243">
        <v>97063</v>
      </c>
      <c r="B6208" s="242" t="s">
        <v>3814</v>
      </c>
      <c r="C6208" s="242" t="s">
        <v>337</v>
      </c>
      <c r="D6208" s="244">
        <v>5.98</v>
      </c>
    </row>
    <row r="6209" spans="1:4" x14ac:dyDescent="0.25">
      <c r="A6209" s="243">
        <v>97064</v>
      </c>
      <c r="B6209" s="242" t="s">
        <v>3815</v>
      </c>
      <c r="C6209" s="242" t="s">
        <v>187</v>
      </c>
      <c r="D6209" s="244">
        <v>11.17</v>
      </c>
    </row>
    <row r="6210" spans="1:4" x14ac:dyDescent="0.25">
      <c r="A6210" s="243">
        <v>97065</v>
      </c>
      <c r="B6210" s="242" t="s">
        <v>3816</v>
      </c>
      <c r="C6210" s="242" t="s">
        <v>1256</v>
      </c>
      <c r="D6210" s="244">
        <v>3.98</v>
      </c>
    </row>
    <row r="6211" spans="1:4" x14ac:dyDescent="0.25">
      <c r="A6211" s="243">
        <v>97066</v>
      </c>
      <c r="B6211" s="242" t="s">
        <v>3817</v>
      </c>
      <c r="C6211" s="242" t="s">
        <v>337</v>
      </c>
      <c r="D6211" s="244">
        <v>52.7</v>
      </c>
    </row>
    <row r="6212" spans="1:4" x14ac:dyDescent="0.25">
      <c r="A6212" s="243">
        <v>97067</v>
      </c>
      <c r="B6212" s="242" t="s">
        <v>3818</v>
      </c>
      <c r="C6212" s="242" t="s">
        <v>187</v>
      </c>
      <c r="D6212" s="244">
        <v>377.46</v>
      </c>
    </row>
    <row r="6213" spans="1:4" x14ac:dyDescent="0.25">
      <c r="A6213" s="243">
        <v>97621</v>
      </c>
      <c r="B6213" s="242" t="s">
        <v>3819</v>
      </c>
      <c r="C6213" s="242" t="s">
        <v>1256</v>
      </c>
      <c r="D6213" s="244">
        <v>75.02</v>
      </c>
    </row>
    <row r="6214" spans="1:4" x14ac:dyDescent="0.25">
      <c r="A6214" s="243">
        <v>97622</v>
      </c>
      <c r="B6214" s="242" t="s">
        <v>3820</v>
      </c>
      <c r="C6214" s="242" t="s">
        <v>1256</v>
      </c>
      <c r="D6214" s="244">
        <v>36.56</v>
      </c>
    </row>
    <row r="6215" spans="1:4" x14ac:dyDescent="0.25">
      <c r="A6215" s="243">
        <v>97623</v>
      </c>
      <c r="B6215" s="242" t="s">
        <v>3821</v>
      </c>
      <c r="C6215" s="242" t="s">
        <v>1256</v>
      </c>
      <c r="D6215" s="244">
        <v>112</v>
      </c>
    </row>
    <row r="6216" spans="1:4" x14ac:dyDescent="0.25">
      <c r="A6216" s="243">
        <v>97624</v>
      </c>
      <c r="B6216" s="242" t="s">
        <v>3822</v>
      </c>
      <c r="C6216" s="242" t="s">
        <v>1256</v>
      </c>
      <c r="D6216" s="244">
        <v>68.739999999999995</v>
      </c>
    </row>
    <row r="6217" spans="1:4" x14ac:dyDescent="0.25">
      <c r="A6217" s="243">
        <v>97625</v>
      </c>
      <c r="B6217" s="242" t="s">
        <v>3823</v>
      </c>
      <c r="C6217" s="242" t="s">
        <v>1256</v>
      </c>
      <c r="D6217" s="244">
        <v>37.81</v>
      </c>
    </row>
    <row r="6218" spans="1:4" x14ac:dyDescent="0.25">
      <c r="A6218" s="243">
        <v>97626</v>
      </c>
      <c r="B6218" s="242" t="s">
        <v>3824</v>
      </c>
      <c r="C6218" s="242" t="s">
        <v>1256</v>
      </c>
      <c r="D6218" s="244">
        <v>394.94</v>
      </c>
    </row>
    <row r="6219" spans="1:4" x14ac:dyDescent="0.25">
      <c r="A6219" s="243">
        <v>97627</v>
      </c>
      <c r="B6219" s="242" t="s">
        <v>3825</v>
      </c>
      <c r="C6219" s="242" t="s">
        <v>1256</v>
      </c>
      <c r="D6219" s="244">
        <v>181.53</v>
      </c>
    </row>
    <row r="6220" spans="1:4" x14ac:dyDescent="0.25">
      <c r="A6220" s="243">
        <v>97628</v>
      </c>
      <c r="B6220" s="242" t="s">
        <v>3826</v>
      </c>
      <c r="C6220" s="242" t="s">
        <v>1256</v>
      </c>
      <c r="D6220" s="244">
        <v>180.7</v>
      </c>
    </row>
    <row r="6221" spans="1:4" x14ac:dyDescent="0.25">
      <c r="A6221" s="243">
        <v>97629</v>
      </c>
      <c r="B6221" s="242" t="s">
        <v>3827</v>
      </c>
      <c r="C6221" s="242" t="s">
        <v>1256</v>
      </c>
      <c r="D6221" s="244">
        <v>78.42</v>
      </c>
    </row>
    <row r="6222" spans="1:4" x14ac:dyDescent="0.25">
      <c r="A6222" s="243">
        <v>97631</v>
      </c>
      <c r="B6222" s="242" t="s">
        <v>3828</v>
      </c>
      <c r="C6222" s="242" t="s">
        <v>337</v>
      </c>
      <c r="D6222" s="244">
        <v>2.13</v>
      </c>
    </row>
    <row r="6223" spans="1:4" x14ac:dyDescent="0.25">
      <c r="A6223" s="243">
        <v>97632</v>
      </c>
      <c r="B6223" s="242" t="s">
        <v>3829</v>
      </c>
      <c r="C6223" s="242" t="s">
        <v>187</v>
      </c>
      <c r="D6223" s="244">
        <v>1.66</v>
      </c>
    </row>
    <row r="6224" spans="1:4" x14ac:dyDescent="0.25">
      <c r="A6224" s="243">
        <v>97633</v>
      </c>
      <c r="B6224" s="242" t="s">
        <v>3830</v>
      </c>
      <c r="C6224" s="242" t="s">
        <v>337</v>
      </c>
      <c r="D6224" s="244">
        <v>14.57</v>
      </c>
    </row>
    <row r="6225" spans="1:4" x14ac:dyDescent="0.25">
      <c r="A6225" s="243">
        <v>97634</v>
      </c>
      <c r="B6225" s="242" t="s">
        <v>3831</v>
      </c>
      <c r="C6225" s="242" t="s">
        <v>337</v>
      </c>
      <c r="D6225" s="244">
        <v>7.66</v>
      </c>
    </row>
    <row r="6226" spans="1:4" x14ac:dyDescent="0.25">
      <c r="A6226" s="243">
        <v>97635</v>
      </c>
      <c r="B6226" s="242" t="s">
        <v>3832</v>
      </c>
      <c r="C6226" s="242" t="s">
        <v>337</v>
      </c>
      <c r="D6226" s="244">
        <v>10.199999999999999</v>
      </c>
    </row>
    <row r="6227" spans="1:4" x14ac:dyDescent="0.25">
      <c r="A6227" s="243">
        <v>97636</v>
      </c>
      <c r="B6227" s="242" t="s">
        <v>3833</v>
      </c>
      <c r="C6227" s="242" t="s">
        <v>337</v>
      </c>
      <c r="D6227" s="244">
        <v>12.22</v>
      </c>
    </row>
    <row r="6228" spans="1:4" x14ac:dyDescent="0.25">
      <c r="A6228" s="243">
        <v>97637</v>
      </c>
      <c r="B6228" s="242" t="s">
        <v>3834</v>
      </c>
      <c r="C6228" s="242" t="s">
        <v>337</v>
      </c>
      <c r="D6228" s="244">
        <v>1.63</v>
      </c>
    </row>
    <row r="6229" spans="1:4" x14ac:dyDescent="0.25">
      <c r="A6229" s="243">
        <v>97638</v>
      </c>
      <c r="B6229" s="242" t="s">
        <v>3835</v>
      </c>
      <c r="C6229" s="242" t="s">
        <v>337</v>
      </c>
      <c r="D6229" s="244">
        <v>4.76</v>
      </c>
    </row>
    <row r="6230" spans="1:4" x14ac:dyDescent="0.25">
      <c r="A6230" s="243">
        <v>97639</v>
      </c>
      <c r="B6230" s="242" t="s">
        <v>3836</v>
      </c>
      <c r="C6230" s="242" t="s">
        <v>337</v>
      </c>
      <c r="D6230" s="244">
        <v>12.85</v>
      </c>
    </row>
    <row r="6231" spans="1:4" x14ac:dyDescent="0.25">
      <c r="A6231" s="243">
        <v>97640</v>
      </c>
      <c r="B6231" s="242" t="s">
        <v>3837</v>
      </c>
      <c r="C6231" s="242" t="s">
        <v>337</v>
      </c>
      <c r="D6231" s="244">
        <v>1.03</v>
      </c>
    </row>
    <row r="6232" spans="1:4" x14ac:dyDescent="0.25">
      <c r="A6232" s="243">
        <v>97641</v>
      </c>
      <c r="B6232" s="242" t="s">
        <v>3838</v>
      </c>
      <c r="C6232" s="242" t="s">
        <v>337</v>
      </c>
      <c r="D6232" s="244">
        <v>3.21</v>
      </c>
    </row>
    <row r="6233" spans="1:4" x14ac:dyDescent="0.25">
      <c r="A6233" s="243">
        <v>97642</v>
      </c>
      <c r="B6233" s="242" t="s">
        <v>3839</v>
      </c>
      <c r="C6233" s="242" t="s">
        <v>337</v>
      </c>
      <c r="D6233" s="244">
        <v>1.84</v>
      </c>
    </row>
    <row r="6234" spans="1:4" x14ac:dyDescent="0.25">
      <c r="A6234" s="243">
        <v>97643</v>
      </c>
      <c r="B6234" s="242" t="s">
        <v>3840</v>
      </c>
      <c r="C6234" s="242" t="s">
        <v>337</v>
      </c>
      <c r="D6234" s="244">
        <v>15.76</v>
      </c>
    </row>
    <row r="6235" spans="1:4" x14ac:dyDescent="0.25">
      <c r="A6235" s="243">
        <v>97644</v>
      </c>
      <c r="B6235" s="242" t="s">
        <v>3841</v>
      </c>
      <c r="C6235" s="242" t="s">
        <v>337</v>
      </c>
      <c r="D6235" s="244">
        <v>5.93</v>
      </c>
    </row>
    <row r="6236" spans="1:4" x14ac:dyDescent="0.25">
      <c r="A6236" s="243">
        <v>97645</v>
      </c>
      <c r="B6236" s="242" t="s">
        <v>3842</v>
      </c>
      <c r="C6236" s="242" t="s">
        <v>337</v>
      </c>
      <c r="D6236" s="244">
        <v>22.68</v>
      </c>
    </row>
    <row r="6237" spans="1:4" x14ac:dyDescent="0.25">
      <c r="A6237" s="243">
        <v>97647</v>
      </c>
      <c r="B6237" s="242" t="s">
        <v>3843</v>
      </c>
      <c r="C6237" s="242" t="s">
        <v>337</v>
      </c>
      <c r="D6237" s="244">
        <v>2.2799999999999998</v>
      </c>
    </row>
    <row r="6238" spans="1:4" x14ac:dyDescent="0.25">
      <c r="A6238" s="243">
        <v>97648</v>
      </c>
      <c r="B6238" s="242" t="s">
        <v>3844</v>
      </c>
      <c r="C6238" s="242" t="s">
        <v>337</v>
      </c>
      <c r="D6238" s="244">
        <v>1.31</v>
      </c>
    </row>
    <row r="6239" spans="1:4" x14ac:dyDescent="0.25">
      <c r="A6239" s="243">
        <v>97649</v>
      </c>
      <c r="B6239" s="242" t="s">
        <v>3845</v>
      </c>
      <c r="C6239" s="242" t="s">
        <v>337</v>
      </c>
      <c r="D6239" s="244">
        <v>2.92</v>
      </c>
    </row>
    <row r="6240" spans="1:4" x14ac:dyDescent="0.25">
      <c r="A6240" s="243">
        <v>97650</v>
      </c>
      <c r="B6240" s="242" t="s">
        <v>3846</v>
      </c>
      <c r="C6240" s="242" t="s">
        <v>337</v>
      </c>
      <c r="D6240" s="244">
        <v>4.91</v>
      </c>
    </row>
    <row r="6241" spans="1:4" x14ac:dyDescent="0.25">
      <c r="A6241" s="243">
        <v>97651</v>
      </c>
      <c r="B6241" s="242" t="s">
        <v>3847</v>
      </c>
      <c r="C6241" s="242" t="s">
        <v>239</v>
      </c>
      <c r="D6241" s="244">
        <v>54.35</v>
      </c>
    </row>
    <row r="6242" spans="1:4" x14ac:dyDescent="0.25">
      <c r="A6242" s="243">
        <v>97652</v>
      </c>
      <c r="B6242" s="242" t="s">
        <v>3848</v>
      </c>
      <c r="C6242" s="242" t="s">
        <v>239</v>
      </c>
      <c r="D6242" s="244">
        <v>123.2</v>
      </c>
    </row>
    <row r="6243" spans="1:4" x14ac:dyDescent="0.25">
      <c r="A6243" s="243">
        <v>97653</v>
      </c>
      <c r="B6243" s="242" t="s">
        <v>3849</v>
      </c>
      <c r="C6243" s="242" t="s">
        <v>239</v>
      </c>
      <c r="D6243" s="244">
        <v>91.46</v>
      </c>
    </row>
    <row r="6244" spans="1:4" x14ac:dyDescent="0.25">
      <c r="A6244" s="243">
        <v>97654</v>
      </c>
      <c r="B6244" s="242" t="s">
        <v>3850</v>
      </c>
      <c r="C6244" s="242" t="s">
        <v>239</v>
      </c>
      <c r="D6244" s="244">
        <v>110.32</v>
      </c>
    </row>
    <row r="6245" spans="1:4" x14ac:dyDescent="0.25">
      <c r="A6245" s="243">
        <v>97655</v>
      </c>
      <c r="B6245" s="242" t="s">
        <v>3851</v>
      </c>
      <c r="C6245" s="242" t="s">
        <v>337</v>
      </c>
      <c r="D6245" s="244">
        <v>16.079999999999998</v>
      </c>
    </row>
    <row r="6246" spans="1:4" x14ac:dyDescent="0.25">
      <c r="A6246" s="243">
        <v>97656</v>
      </c>
      <c r="B6246" s="242" t="s">
        <v>3852</v>
      </c>
      <c r="C6246" s="242" t="s">
        <v>239</v>
      </c>
      <c r="D6246" s="244">
        <v>157.01</v>
      </c>
    </row>
    <row r="6247" spans="1:4" x14ac:dyDescent="0.25">
      <c r="A6247" s="243">
        <v>97657</v>
      </c>
      <c r="B6247" s="242" t="s">
        <v>3853</v>
      </c>
      <c r="C6247" s="242" t="s">
        <v>239</v>
      </c>
      <c r="D6247" s="244">
        <v>311.19</v>
      </c>
    </row>
    <row r="6248" spans="1:4" x14ac:dyDescent="0.25">
      <c r="A6248" s="243">
        <v>97658</v>
      </c>
      <c r="B6248" s="242" t="s">
        <v>3854</v>
      </c>
      <c r="C6248" s="242" t="s">
        <v>239</v>
      </c>
      <c r="D6248" s="244">
        <v>129.69</v>
      </c>
    </row>
    <row r="6249" spans="1:4" x14ac:dyDescent="0.25">
      <c r="A6249" s="243">
        <v>97659</v>
      </c>
      <c r="B6249" s="242" t="s">
        <v>3855</v>
      </c>
      <c r="C6249" s="242" t="s">
        <v>239</v>
      </c>
      <c r="D6249" s="244">
        <v>172.77</v>
      </c>
    </row>
    <row r="6250" spans="1:4" x14ac:dyDescent="0.25">
      <c r="A6250" s="243">
        <v>97660</v>
      </c>
      <c r="B6250" s="242" t="s">
        <v>3856</v>
      </c>
      <c r="C6250" s="242" t="s">
        <v>239</v>
      </c>
      <c r="D6250" s="244">
        <v>0.43</v>
      </c>
    </row>
    <row r="6251" spans="1:4" x14ac:dyDescent="0.25">
      <c r="A6251" s="243">
        <v>97661</v>
      </c>
      <c r="B6251" s="242" t="s">
        <v>3857</v>
      </c>
      <c r="C6251" s="242" t="s">
        <v>187</v>
      </c>
      <c r="D6251" s="244">
        <v>0.43</v>
      </c>
    </row>
    <row r="6252" spans="1:4" x14ac:dyDescent="0.25">
      <c r="A6252" s="243">
        <v>97662</v>
      </c>
      <c r="B6252" s="242" t="s">
        <v>3858</v>
      </c>
      <c r="C6252" s="242" t="s">
        <v>187</v>
      </c>
      <c r="D6252" s="244">
        <v>0.31</v>
      </c>
    </row>
    <row r="6253" spans="1:4" x14ac:dyDescent="0.25">
      <c r="A6253" s="243">
        <v>97663</v>
      </c>
      <c r="B6253" s="242" t="s">
        <v>3859</v>
      </c>
      <c r="C6253" s="242" t="s">
        <v>239</v>
      </c>
      <c r="D6253" s="244">
        <v>7.92</v>
      </c>
    </row>
    <row r="6254" spans="1:4" x14ac:dyDescent="0.25">
      <c r="A6254" s="243">
        <v>97664</v>
      </c>
      <c r="B6254" s="242" t="s">
        <v>3860</v>
      </c>
      <c r="C6254" s="242" t="s">
        <v>239</v>
      </c>
      <c r="D6254" s="244">
        <v>0.98</v>
      </c>
    </row>
    <row r="6255" spans="1:4" x14ac:dyDescent="0.25">
      <c r="A6255" s="243">
        <v>97665</v>
      </c>
      <c r="B6255" s="242" t="s">
        <v>3861</v>
      </c>
      <c r="C6255" s="242" t="s">
        <v>239</v>
      </c>
      <c r="D6255" s="244">
        <v>0.83</v>
      </c>
    </row>
    <row r="6256" spans="1:4" x14ac:dyDescent="0.25">
      <c r="A6256" s="243">
        <v>97666</v>
      </c>
      <c r="B6256" s="242" t="s">
        <v>3862</v>
      </c>
      <c r="C6256" s="242" t="s">
        <v>239</v>
      </c>
      <c r="D6256" s="244">
        <v>5.78</v>
      </c>
    </row>
    <row r="6257" spans="1:4" x14ac:dyDescent="0.25">
      <c r="A6257" s="243">
        <v>95967</v>
      </c>
      <c r="B6257" s="242" t="s">
        <v>3863</v>
      </c>
      <c r="C6257" s="242" t="s">
        <v>655</v>
      </c>
      <c r="D6257" s="244">
        <v>111.24</v>
      </c>
    </row>
    <row r="6258" spans="1:4" x14ac:dyDescent="0.25">
      <c r="A6258" s="243">
        <v>99058</v>
      </c>
      <c r="B6258" s="242" t="s">
        <v>3864</v>
      </c>
      <c r="C6258" s="242" t="s">
        <v>239</v>
      </c>
      <c r="D6258" s="244">
        <v>5.66</v>
      </c>
    </row>
    <row r="6259" spans="1:4" x14ac:dyDescent="0.25">
      <c r="A6259" s="243">
        <v>99059</v>
      </c>
      <c r="B6259" s="242" t="s">
        <v>3865</v>
      </c>
      <c r="C6259" s="242" t="s">
        <v>187</v>
      </c>
      <c r="D6259" s="244">
        <v>36.450000000000003</v>
      </c>
    </row>
    <row r="6260" spans="1:4" x14ac:dyDescent="0.25">
      <c r="A6260" s="243">
        <v>99060</v>
      </c>
      <c r="B6260" s="242" t="s">
        <v>12762</v>
      </c>
      <c r="C6260" s="242" t="s">
        <v>239</v>
      </c>
      <c r="D6260" s="244">
        <v>92.38</v>
      </c>
    </row>
    <row r="6261" spans="1:4" x14ac:dyDescent="0.25">
      <c r="A6261" s="243">
        <v>99061</v>
      </c>
      <c r="B6261" s="242" t="s">
        <v>12763</v>
      </c>
      <c r="C6261" s="242" t="s">
        <v>239</v>
      </c>
      <c r="D6261" s="244">
        <v>64.02</v>
      </c>
    </row>
    <row r="6262" spans="1:4" x14ac:dyDescent="0.25">
      <c r="A6262" s="243">
        <v>99062</v>
      </c>
      <c r="B6262" s="242" t="s">
        <v>3866</v>
      </c>
      <c r="C6262" s="242" t="s">
        <v>239</v>
      </c>
      <c r="D6262" s="244">
        <v>1.64</v>
      </c>
    </row>
    <row r="6263" spans="1:4" x14ac:dyDescent="0.25">
      <c r="A6263" s="243">
        <v>99063</v>
      </c>
      <c r="B6263" s="242" t="s">
        <v>3867</v>
      </c>
      <c r="C6263" s="242" t="s">
        <v>187</v>
      </c>
      <c r="D6263" s="244">
        <v>3.2</v>
      </c>
    </row>
    <row r="6264" spans="1:4" x14ac:dyDescent="0.25">
      <c r="A6264" s="243">
        <v>99064</v>
      </c>
      <c r="B6264" s="242" t="s">
        <v>3868</v>
      </c>
      <c r="C6264" s="242" t="s">
        <v>187</v>
      </c>
      <c r="D6264" s="244">
        <v>0.28000000000000003</v>
      </c>
    </row>
    <row r="6265" spans="1:4" x14ac:dyDescent="0.25">
      <c r="A6265" s="243">
        <v>93588</v>
      </c>
      <c r="B6265" s="242" t="s">
        <v>12764</v>
      </c>
      <c r="C6265" s="242" t="s">
        <v>3211</v>
      </c>
      <c r="D6265" s="244">
        <v>2.09</v>
      </c>
    </row>
    <row r="6266" spans="1:4" x14ac:dyDescent="0.25">
      <c r="A6266" s="243">
        <v>93589</v>
      </c>
      <c r="B6266" s="242" t="s">
        <v>12765</v>
      </c>
      <c r="C6266" s="242" t="s">
        <v>3211</v>
      </c>
      <c r="D6266" s="244">
        <v>1.79</v>
      </c>
    </row>
    <row r="6267" spans="1:4" x14ac:dyDescent="0.25">
      <c r="A6267" s="243">
        <v>93590</v>
      </c>
      <c r="B6267" s="242" t="s">
        <v>12766</v>
      </c>
      <c r="C6267" s="242" t="s">
        <v>3211</v>
      </c>
      <c r="D6267" s="244">
        <v>0.65</v>
      </c>
    </row>
    <row r="6268" spans="1:4" x14ac:dyDescent="0.25">
      <c r="A6268" s="243">
        <v>93591</v>
      </c>
      <c r="B6268" s="242" t="s">
        <v>12767</v>
      </c>
      <c r="C6268" s="242" t="s">
        <v>3211</v>
      </c>
      <c r="D6268" s="244">
        <v>1.92</v>
      </c>
    </row>
    <row r="6269" spans="1:4" x14ac:dyDescent="0.25">
      <c r="A6269" s="243">
        <v>93592</v>
      </c>
      <c r="B6269" s="242" t="s">
        <v>12768</v>
      </c>
      <c r="C6269" s="242" t="s">
        <v>3211</v>
      </c>
      <c r="D6269" s="244">
        <v>1.67</v>
      </c>
    </row>
    <row r="6270" spans="1:4" x14ac:dyDescent="0.25">
      <c r="A6270" s="243">
        <v>93593</v>
      </c>
      <c r="B6270" s="242" t="s">
        <v>12769</v>
      </c>
      <c r="C6270" s="242" t="s">
        <v>3211</v>
      </c>
      <c r="D6270" s="244">
        <v>0.6</v>
      </c>
    </row>
    <row r="6271" spans="1:4" x14ac:dyDescent="0.25">
      <c r="A6271" s="243">
        <v>93594</v>
      </c>
      <c r="B6271" s="242" t="s">
        <v>12770</v>
      </c>
      <c r="C6271" s="242" t="s">
        <v>3209</v>
      </c>
      <c r="D6271" s="244">
        <v>1.39</v>
      </c>
    </row>
    <row r="6272" spans="1:4" x14ac:dyDescent="0.25">
      <c r="A6272" s="243">
        <v>93595</v>
      </c>
      <c r="B6272" s="242" t="s">
        <v>12771</v>
      </c>
      <c r="C6272" s="242" t="s">
        <v>3209</v>
      </c>
      <c r="D6272" s="244">
        <v>1.21</v>
      </c>
    </row>
    <row r="6273" spans="1:4" x14ac:dyDescent="0.25">
      <c r="A6273" s="243">
        <v>93596</v>
      </c>
      <c r="B6273" s="242" t="s">
        <v>12772</v>
      </c>
      <c r="C6273" s="242" t="s">
        <v>3209</v>
      </c>
      <c r="D6273" s="244">
        <v>0.43</v>
      </c>
    </row>
    <row r="6274" spans="1:4" x14ac:dyDescent="0.25">
      <c r="A6274" s="243">
        <v>93597</v>
      </c>
      <c r="B6274" s="242" t="s">
        <v>12773</v>
      </c>
      <c r="C6274" s="242" t="s">
        <v>3209</v>
      </c>
      <c r="D6274" s="244">
        <v>1.27</v>
      </c>
    </row>
    <row r="6275" spans="1:4" x14ac:dyDescent="0.25">
      <c r="A6275" s="243">
        <v>93598</v>
      </c>
      <c r="B6275" s="242" t="s">
        <v>12774</v>
      </c>
      <c r="C6275" s="242" t="s">
        <v>3209</v>
      </c>
      <c r="D6275" s="244">
        <v>1.0900000000000001</v>
      </c>
    </row>
    <row r="6276" spans="1:4" x14ac:dyDescent="0.25">
      <c r="A6276" s="243">
        <v>93599</v>
      </c>
      <c r="B6276" s="242" t="s">
        <v>12775</v>
      </c>
      <c r="C6276" s="242" t="s">
        <v>3209</v>
      </c>
      <c r="D6276" s="244">
        <v>0.4</v>
      </c>
    </row>
    <row r="6277" spans="1:4" x14ac:dyDescent="0.25">
      <c r="A6277" s="243">
        <v>95425</v>
      </c>
      <c r="B6277" s="242" t="s">
        <v>12776</v>
      </c>
      <c r="C6277" s="242" t="s">
        <v>3211</v>
      </c>
      <c r="D6277" s="244">
        <v>1.64</v>
      </c>
    </row>
    <row r="6278" spans="1:4" x14ac:dyDescent="0.25">
      <c r="A6278" s="243">
        <v>95426</v>
      </c>
      <c r="B6278" s="242" t="s">
        <v>12777</v>
      </c>
      <c r="C6278" s="242" t="s">
        <v>3211</v>
      </c>
      <c r="D6278" s="244">
        <v>1.41</v>
      </c>
    </row>
    <row r="6279" spans="1:4" x14ac:dyDescent="0.25">
      <c r="A6279" s="243">
        <v>95427</v>
      </c>
      <c r="B6279" s="242" t="s">
        <v>12778</v>
      </c>
      <c r="C6279" s="242" t="s">
        <v>3211</v>
      </c>
      <c r="D6279" s="244">
        <v>0.53</v>
      </c>
    </row>
    <row r="6280" spans="1:4" x14ac:dyDescent="0.25">
      <c r="A6280" s="243">
        <v>95428</v>
      </c>
      <c r="B6280" s="242" t="s">
        <v>12779</v>
      </c>
      <c r="C6280" s="242" t="s">
        <v>3209</v>
      </c>
      <c r="D6280" s="244">
        <v>1.1000000000000001</v>
      </c>
    </row>
    <row r="6281" spans="1:4" x14ac:dyDescent="0.25">
      <c r="A6281" s="243">
        <v>95429</v>
      </c>
      <c r="B6281" s="242" t="s">
        <v>12780</v>
      </c>
      <c r="C6281" s="242" t="s">
        <v>3209</v>
      </c>
      <c r="D6281" s="244">
        <v>0.95</v>
      </c>
    </row>
    <row r="6282" spans="1:4" x14ac:dyDescent="0.25">
      <c r="A6282" s="243">
        <v>95430</v>
      </c>
      <c r="B6282" s="242" t="s">
        <v>12781</v>
      </c>
      <c r="C6282" s="242" t="s">
        <v>3209</v>
      </c>
      <c r="D6282" s="244">
        <v>0.33</v>
      </c>
    </row>
    <row r="6283" spans="1:4" x14ac:dyDescent="0.25">
      <c r="A6283" s="243">
        <v>95875</v>
      </c>
      <c r="B6283" s="242" t="s">
        <v>12782</v>
      </c>
      <c r="C6283" s="242" t="s">
        <v>3211</v>
      </c>
      <c r="D6283" s="244">
        <v>1.65</v>
      </c>
    </row>
    <row r="6284" spans="1:4" x14ac:dyDescent="0.25">
      <c r="A6284" s="243">
        <v>95876</v>
      </c>
      <c r="B6284" s="242" t="s">
        <v>12783</v>
      </c>
      <c r="C6284" s="242" t="s">
        <v>3211</v>
      </c>
      <c r="D6284" s="244">
        <v>1.5</v>
      </c>
    </row>
    <row r="6285" spans="1:4" x14ac:dyDescent="0.25">
      <c r="A6285" s="243">
        <v>95877</v>
      </c>
      <c r="B6285" s="242" t="s">
        <v>12784</v>
      </c>
      <c r="C6285" s="242" t="s">
        <v>3211</v>
      </c>
      <c r="D6285" s="244">
        <v>1.3</v>
      </c>
    </row>
    <row r="6286" spans="1:4" x14ac:dyDescent="0.25">
      <c r="A6286" s="243">
        <v>95878</v>
      </c>
      <c r="B6286" s="242" t="s">
        <v>12785</v>
      </c>
      <c r="C6286" s="242" t="s">
        <v>3209</v>
      </c>
      <c r="D6286" s="244">
        <v>1.1100000000000001</v>
      </c>
    </row>
    <row r="6287" spans="1:4" x14ac:dyDescent="0.25">
      <c r="A6287" s="243">
        <v>95879</v>
      </c>
      <c r="B6287" s="242" t="s">
        <v>12786</v>
      </c>
      <c r="C6287" s="242" t="s">
        <v>3209</v>
      </c>
      <c r="D6287" s="244">
        <v>1.01</v>
      </c>
    </row>
    <row r="6288" spans="1:4" x14ac:dyDescent="0.25">
      <c r="A6288" s="243">
        <v>95880</v>
      </c>
      <c r="B6288" s="242" t="s">
        <v>12787</v>
      </c>
      <c r="C6288" s="242" t="s">
        <v>3209</v>
      </c>
      <c r="D6288" s="244">
        <v>0.87</v>
      </c>
    </row>
    <row r="6289" spans="1:4" x14ac:dyDescent="0.25">
      <c r="A6289" s="243">
        <v>97912</v>
      </c>
      <c r="B6289" s="242" t="s">
        <v>12788</v>
      </c>
      <c r="C6289" s="242" t="s">
        <v>3211</v>
      </c>
      <c r="D6289" s="244">
        <v>2.46</v>
      </c>
    </row>
    <row r="6290" spans="1:4" x14ac:dyDescent="0.25">
      <c r="A6290" s="243">
        <v>97913</v>
      </c>
      <c r="B6290" s="242" t="s">
        <v>12789</v>
      </c>
      <c r="C6290" s="242" t="s">
        <v>3211</v>
      </c>
      <c r="D6290" s="244">
        <v>2.14</v>
      </c>
    </row>
    <row r="6291" spans="1:4" x14ac:dyDescent="0.25">
      <c r="A6291" s="243">
        <v>97914</v>
      </c>
      <c r="B6291" s="242" t="s">
        <v>12790</v>
      </c>
      <c r="C6291" s="242" t="s">
        <v>3211</v>
      </c>
      <c r="D6291" s="244">
        <v>1.95</v>
      </c>
    </row>
    <row r="6292" spans="1:4" x14ac:dyDescent="0.25">
      <c r="A6292" s="243">
        <v>97915</v>
      </c>
      <c r="B6292" s="242" t="s">
        <v>12791</v>
      </c>
      <c r="C6292" s="242" t="s">
        <v>3211</v>
      </c>
      <c r="D6292" s="244">
        <v>0.78</v>
      </c>
    </row>
    <row r="6293" spans="1:4" x14ac:dyDescent="0.25">
      <c r="A6293" s="243">
        <v>100937</v>
      </c>
      <c r="B6293" s="242" t="s">
        <v>12792</v>
      </c>
      <c r="C6293" s="242" t="s">
        <v>3211</v>
      </c>
      <c r="D6293" s="244">
        <v>5.88</v>
      </c>
    </row>
    <row r="6294" spans="1:4" x14ac:dyDescent="0.25">
      <c r="A6294" s="243">
        <v>100938</v>
      </c>
      <c r="B6294" s="242" t="s">
        <v>12793</v>
      </c>
      <c r="C6294" s="242" t="s">
        <v>3211</v>
      </c>
      <c r="D6294" s="244">
        <v>4.99</v>
      </c>
    </row>
    <row r="6295" spans="1:4" x14ac:dyDescent="0.25">
      <c r="A6295" s="243">
        <v>100939</v>
      </c>
      <c r="B6295" s="242" t="s">
        <v>12794</v>
      </c>
      <c r="C6295" s="242" t="s">
        <v>3211</v>
      </c>
      <c r="D6295" s="244">
        <v>4.5999999999999996</v>
      </c>
    </row>
    <row r="6296" spans="1:4" x14ac:dyDescent="0.25">
      <c r="A6296" s="243">
        <v>100940</v>
      </c>
      <c r="B6296" s="242" t="s">
        <v>12795</v>
      </c>
      <c r="C6296" s="242" t="s">
        <v>3211</v>
      </c>
      <c r="D6296" s="244">
        <v>3.95</v>
      </c>
    </row>
    <row r="6297" spans="1:4" x14ac:dyDescent="0.25">
      <c r="A6297" s="243">
        <v>100941</v>
      </c>
      <c r="B6297" s="242" t="s">
        <v>12796</v>
      </c>
      <c r="C6297" s="242" t="s">
        <v>3209</v>
      </c>
      <c r="D6297" s="244">
        <v>3.92</v>
      </c>
    </row>
    <row r="6298" spans="1:4" x14ac:dyDescent="0.25">
      <c r="A6298" s="243">
        <v>100942</v>
      </c>
      <c r="B6298" s="242" t="s">
        <v>12797</v>
      </c>
      <c r="C6298" s="242" t="s">
        <v>3209</v>
      </c>
      <c r="D6298" s="244">
        <v>3.33</v>
      </c>
    </row>
    <row r="6299" spans="1:4" x14ac:dyDescent="0.25">
      <c r="A6299" s="243">
        <v>100943</v>
      </c>
      <c r="B6299" s="242" t="s">
        <v>12798</v>
      </c>
      <c r="C6299" s="242" t="s">
        <v>3209</v>
      </c>
      <c r="D6299" s="244">
        <v>3.05</v>
      </c>
    </row>
    <row r="6300" spans="1:4" x14ac:dyDescent="0.25">
      <c r="A6300" s="243">
        <v>100944</v>
      </c>
      <c r="B6300" s="242" t="s">
        <v>12799</v>
      </c>
      <c r="C6300" s="242" t="s">
        <v>3209</v>
      </c>
      <c r="D6300" s="244">
        <v>2.64</v>
      </c>
    </row>
    <row r="6301" spans="1:4" x14ac:dyDescent="0.25">
      <c r="A6301" s="243">
        <v>100945</v>
      </c>
      <c r="B6301" s="242" t="s">
        <v>12800</v>
      </c>
      <c r="C6301" s="242" t="s">
        <v>3209</v>
      </c>
      <c r="D6301" s="244">
        <v>1.75</v>
      </c>
    </row>
    <row r="6302" spans="1:4" x14ac:dyDescent="0.25">
      <c r="A6302" s="243">
        <v>100946</v>
      </c>
      <c r="B6302" s="242" t="s">
        <v>12801</v>
      </c>
      <c r="C6302" s="242" t="s">
        <v>3209</v>
      </c>
      <c r="D6302" s="244">
        <v>1.51</v>
      </c>
    </row>
    <row r="6303" spans="1:4" x14ac:dyDescent="0.25">
      <c r="A6303" s="243">
        <v>100947</v>
      </c>
      <c r="B6303" s="242" t="s">
        <v>12802</v>
      </c>
      <c r="C6303" s="242" t="s">
        <v>3209</v>
      </c>
      <c r="D6303" s="244">
        <v>1.38</v>
      </c>
    </row>
    <row r="6304" spans="1:4" x14ac:dyDescent="0.25">
      <c r="A6304" s="243">
        <v>100948</v>
      </c>
      <c r="B6304" s="242" t="s">
        <v>12803</v>
      </c>
      <c r="C6304" s="242" t="s">
        <v>3209</v>
      </c>
      <c r="D6304" s="244">
        <v>0.55000000000000004</v>
      </c>
    </row>
    <row r="6305" spans="1:4" x14ac:dyDescent="0.25">
      <c r="A6305" s="243">
        <v>100949</v>
      </c>
      <c r="B6305" s="242" t="s">
        <v>12804</v>
      </c>
      <c r="C6305" s="242" t="s">
        <v>3209</v>
      </c>
      <c r="D6305" s="244">
        <v>4.17</v>
      </c>
    </row>
    <row r="6306" spans="1:4" x14ac:dyDescent="0.25">
      <c r="A6306" s="243">
        <v>100950</v>
      </c>
      <c r="B6306" s="242" t="s">
        <v>12805</v>
      </c>
      <c r="C6306" s="242" t="s">
        <v>3209</v>
      </c>
      <c r="D6306" s="244">
        <v>2.27</v>
      </c>
    </row>
    <row r="6307" spans="1:4" x14ac:dyDescent="0.25">
      <c r="A6307" s="243">
        <v>100951</v>
      </c>
      <c r="B6307" s="242" t="s">
        <v>12806</v>
      </c>
      <c r="C6307" s="242" t="s">
        <v>3209</v>
      </c>
      <c r="D6307" s="244">
        <v>1.95</v>
      </c>
    </row>
    <row r="6308" spans="1:4" x14ac:dyDescent="0.25">
      <c r="A6308" s="243">
        <v>100952</v>
      </c>
      <c r="B6308" s="242" t="s">
        <v>12807</v>
      </c>
      <c r="C6308" s="242" t="s">
        <v>3209</v>
      </c>
      <c r="D6308" s="244">
        <v>1.8</v>
      </c>
    </row>
    <row r="6309" spans="1:4" x14ac:dyDescent="0.25">
      <c r="A6309" s="243">
        <v>100953</v>
      </c>
      <c r="B6309" s="242" t="s">
        <v>12808</v>
      </c>
      <c r="C6309" s="242" t="s">
        <v>3209</v>
      </c>
      <c r="D6309" s="244">
        <v>0.71</v>
      </c>
    </row>
    <row r="6310" spans="1:4" x14ac:dyDescent="0.25">
      <c r="A6310" s="243">
        <v>100954</v>
      </c>
      <c r="B6310" s="242" t="s">
        <v>12809</v>
      </c>
      <c r="C6310" s="242" t="s">
        <v>3209</v>
      </c>
      <c r="D6310" s="244">
        <v>5.4</v>
      </c>
    </row>
    <row r="6311" spans="1:4" x14ac:dyDescent="0.25">
      <c r="A6311" s="243">
        <v>100955</v>
      </c>
      <c r="B6311" s="242" t="s">
        <v>12810</v>
      </c>
      <c r="C6311" s="242" t="s">
        <v>3211</v>
      </c>
      <c r="D6311" s="244">
        <v>3.36</v>
      </c>
    </row>
    <row r="6312" spans="1:4" x14ac:dyDescent="0.25">
      <c r="A6312" s="243">
        <v>100956</v>
      </c>
      <c r="B6312" s="242" t="s">
        <v>12811</v>
      </c>
      <c r="C6312" s="242" t="s">
        <v>3211</v>
      </c>
      <c r="D6312" s="244">
        <v>2.91</v>
      </c>
    </row>
    <row r="6313" spans="1:4" x14ac:dyDescent="0.25">
      <c r="A6313" s="243">
        <v>100957</v>
      </c>
      <c r="B6313" s="242" t="s">
        <v>12812</v>
      </c>
      <c r="C6313" s="242" t="s">
        <v>3211</v>
      </c>
      <c r="D6313" s="244">
        <v>2.67</v>
      </c>
    </row>
    <row r="6314" spans="1:4" x14ac:dyDescent="0.25">
      <c r="A6314" s="243">
        <v>100958</v>
      </c>
      <c r="B6314" s="242" t="s">
        <v>12813</v>
      </c>
      <c r="C6314" s="242" t="s">
        <v>3211</v>
      </c>
      <c r="D6314" s="244">
        <v>1.07</v>
      </c>
    </row>
    <row r="6315" spans="1:4" x14ac:dyDescent="0.25">
      <c r="A6315" s="243">
        <v>100959</v>
      </c>
      <c r="B6315" s="242" t="s">
        <v>12814</v>
      </c>
      <c r="C6315" s="242" t="s">
        <v>3211</v>
      </c>
      <c r="D6315" s="244">
        <v>8.02</v>
      </c>
    </row>
    <row r="6316" spans="1:4" x14ac:dyDescent="0.25">
      <c r="A6316" s="243">
        <v>100960</v>
      </c>
      <c r="B6316" s="242" t="s">
        <v>12815</v>
      </c>
      <c r="C6316" s="242" t="s">
        <v>3211</v>
      </c>
      <c r="D6316" s="244">
        <v>2.4300000000000002</v>
      </c>
    </row>
    <row r="6317" spans="1:4" x14ac:dyDescent="0.25">
      <c r="A6317" s="243">
        <v>100961</v>
      </c>
      <c r="B6317" s="242" t="s">
        <v>12816</v>
      </c>
      <c r="C6317" s="242" t="s">
        <v>3211</v>
      </c>
      <c r="D6317" s="244">
        <v>2.11</v>
      </c>
    </row>
    <row r="6318" spans="1:4" x14ac:dyDescent="0.25">
      <c r="A6318" s="243">
        <v>100962</v>
      </c>
      <c r="B6318" s="242" t="s">
        <v>12817</v>
      </c>
      <c r="C6318" s="242" t="s">
        <v>3211</v>
      </c>
      <c r="D6318" s="244">
        <v>1.92</v>
      </c>
    </row>
    <row r="6319" spans="1:4" x14ac:dyDescent="0.25">
      <c r="A6319" s="243">
        <v>100963</v>
      </c>
      <c r="B6319" s="242" t="s">
        <v>12818</v>
      </c>
      <c r="C6319" s="242" t="s">
        <v>3211</v>
      </c>
      <c r="D6319" s="244">
        <v>0.75</v>
      </c>
    </row>
    <row r="6320" spans="1:4" x14ac:dyDescent="0.25">
      <c r="A6320" s="243">
        <v>100964</v>
      </c>
      <c r="B6320" s="242" t="s">
        <v>12819</v>
      </c>
      <c r="C6320" s="242" t="s">
        <v>3211</v>
      </c>
      <c r="D6320" s="244">
        <v>5.86</v>
      </c>
    </row>
    <row r="6321" spans="1:4" x14ac:dyDescent="0.25">
      <c r="A6321" s="243">
        <v>100973</v>
      </c>
      <c r="B6321" s="242" t="s">
        <v>12820</v>
      </c>
      <c r="C6321" s="242" t="s">
        <v>1256</v>
      </c>
      <c r="D6321" s="244">
        <v>5.78</v>
      </c>
    </row>
    <row r="6322" spans="1:4" x14ac:dyDescent="0.25">
      <c r="A6322" s="243">
        <v>100974</v>
      </c>
      <c r="B6322" s="242" t="s">
        <v>12821</v>
      </c>
      <c r="C6322" s="242" t="s">
        <v>1256</v>
      </c>
      <c r="D6322" s="244">
        <v>5.67</v>
      </c>
    </row>
    <row r="6323" spans="1:4" x14ac:dyDescent="0.25">
      <c r="A6323" s="243">
        <v>100975</v>
      </c>
      <c r="B6323" s="242" t="s">
        <v>12822</v>
      </c>
      <c r="C6323" s="242" t="s">
        <v>1256</v>
      </c>
      <c r="D6323" s="244">
        <v>5.96</v>
      </c>
    </row>
    <row r="6324" spans="1:4" x14ac:dyDescent="0.25">
      <c r="A6324" s="243">
        <v>100965</v>
      </c>
      <c r="B6324" s="242" t="s">
        <v>12823</v>
      </c>
      <c r="C6324" s="242" t="s">
        <v>3209</v>
      </c>
      <c r="D6324" s="244">
        <v>1.27</v>
      </c>
    </row>
    <row r="6325" spans="1:4" x14ac:dyDescent="0.25">
      <c r="A6325" s="243">
        <v>100966</v>
      </c>
      <c r="B6325" s="242" t="s">
        <v>12824</v>
      </c>
      <c r="C6325" s="242" t="s">
        <v>3209</v>
      </c>
      <c r="D6325" s="244">
        <v>1.08</v>
      </c>
    </row>
    <row r="6326" spans="1:4" x14ac:dyDescent="0.25">
      <c r="A6326" s="243">
        <v>100969</v>
      </c>
      <c r="B6326" s="242" t="s">
        <v>12825</v>
      </c>
      <c r="C6326" s="242" t="s">
        <v>3209</v>
      </c>
      <c r="D6326" s="244">
        <v>1.69</v>
      </c>
    </row>
    <row r="6327" spans="1:4" x14ac:dyDescent="0.25">
      <c r="A6327" s="243">
        <v>100970</v>
      </c>
      <c r="B6327" s="242" t="s">
        <v>12826</v>
      </c>
      <c r="C6327" s="242" t="s">
        <v>3209</v>
      </c>
      <c r="D6327" s="244">
        <v>1.43</v>
      </c>
    </row>
    <row r="6328" spans="1:4" x14ac:dyDescent="0.25">
      <c r="A6328" s="243">
        <v>102330</v>
      </c>
      <c r="B6328" s="242" t="s">
        <v>12827</v>
      </c>
      <c r="C6328" s="242" t="s">
        <v>3209</v>
      </c>
      <c r="D6328" s="244">
        <v>1.02</v>
      </c>
    </row>
    <row r="6329" spans="1:4" x14ac:dyDescent="0.25">
      <c r="A6329" s="243">
        <v>102331</v>
      </c>
      <c r="B6329" s="242" t="s">
        <v>12828</v>
      </c>
      <c r="C6329" s="242" t="s">
        <v>3209</v>
      </c>
      <c r="D6329" s="244">
        <v>0.39</v>
      </c>
    </row>
    <row r="6330" spans="1:4" x14ac:dyDescent="0.25">
      <c r="A6330" s="243">
        <v>102332</v>
      </c>
      <c r="B6330" s="242" t="s">
        <v>12829</v>
      </c>
      <c r="C6330" s="242" t="s">
        <v>3209</v>
      </c>
      <c r="D6330" s="244">
        <v>1.33</v>
      </c>
    </row>
    <row r="6331" spans="1:4" x14ac:dyDescent="0.25">
      <c r="A6331" s="243">
        <v>102333</v>
      </c>
      <c r="B6331" s="242" t="s">
        <v>12830</v>
      </c>
      <c r="C6331" s="242" t="s">
        <v>3209</v>
      </c>
      <c r="D6331" s="244">
        <v>0.54</v>
      </c>
    </row>
    <row r="6332" spans="1:4" x14ac:dyDescent="0.25">
      <c r="A6332" s="243">
        <v>101019</v>
      </c>
      <c r="B6332" s="242" t="s">
        <v>12831</v>
      </c>
      <c r="C6332" s="242" t="s">
        <v>3210</v>
      </c>
      <c r="D6332" s="244">
        <v>526.97</v>
      </c>
    </row>
    <row r="6333" spans="1:4" x14ac:dyDescent="0.25">
      <c r="A6333" s="243">
        <v>101479</v>
      </c>
      <c r="B6333" s="242" t="s">
        <v>12832</v>
      </c>
      <c r="C6333" s="242" t="s">
        <v>3210</v>
      </c>
      <c r="D6333" s="244">
        <v>105.2</v>
      </c>
    </row>
    <row r="6334" spans="1:4" x14ac:dyDescent="0.25">
      <c r="A6334" s="243">
        <v>100976</v>
      </c>
      <c r="B6334" s="242" t="s">
        <v>12833</v>
      </c>
      <c r="C6334" s="242" t="s">
        <v>1256</v>
      </c>
      <c r="D6334" s="244">
        <v>5.9</v>
      </c>
    </row>
    <row r="6335" spans="1:4" x14ac:dyDescent="0.25">
      <c r="A6335" s="243">
        <v>100977</v>
      </c>
      <c r="B6335" s="242" t="s">
        <v>12834</v>
      </c>
      <c r="C6335" s="242" t="s">
        <v>1256</v>
      </c>
      <c r="D6335" s="244">
        <v>4.9000000000000004</v>
      </c>
    </row>
    <row r="6336" spans="1:4" x14ac:dyDescent="0.25">
      <c r="A6336" s="243">
        <v>100978</v>
      </c>
      <c r="B6336" s="242" t="s">
        <v>12835</v>
      </c>
      <c r="C6336" s="242" t="s">
        <v>1256</v>
      </c>
      <c r="D6336" s="244">
        <v>4.5199999999999996</v>
      </c>
    </row>
    <row r="6337" spans="1:4" x14ac:dyDescent="0.25">
      <c r="A6337" s="243">
        <v>100979</v>
      </c>
      <c r="B6337" s="242" t="s">
        <v>12836</v>
      </c>
      <c r="C6337" s="242" t="s">
        <v>1256</v>
      </c>
      <c r="D6337" s="244">
        <v>4.5199999999999996</v>
      </c>
    </row>
    <row r="6338" spans="1:4" x14ac:dyDescent="0.25">
      <c r="A6338" s="243">
        <v>100980</v>
      </c>
      <c r="B6338" s="242" t="s">
        <v>12837</v>
      </c>
      <c r="C6338" s="242" t="s">
        <v>1256</v>
      </c>
      <c r="D6338" s="244">
        <v>4.3099999999999996</v>
      </c>
    </row>
    <row r="6339" spans="1:4" x14ac:dyDescent="0.25">
      <c r="A6339" s="243">
        <v>100981</v>
      </c>
      <c r="B6339" s="242" t="s">
        <v>12838</v>
      </c>
      <c r="C6339" s="242" t="s">
        <v>1256</v>
      </c>
      <c r="D6339" s="244">
        <v>6.01</v>
      </c>
    </row>
    <row r="6340" spans="1:4" x14ac:dyDescent="0.25">
      <c r="A6340" s="243">
        <v>100982</v>
      </c>
      <c r="B6340" s="242" t="s">
        <v>12839</v>
      </c>
      <c r="C6340" s="242" t="s">
        <v>1256</v>
      </c>
      <c r="D6340" s="244">
        <v>5.85</v>
      </c>
    </row>
    <row r="6341" spans="1:4" x14ac:dyDescent="0.25">
      <c r="A6341" s="243">
        <v>100983</v>
      </c>
      <c r="B6341" s="242" t="s">
        <v>12840</v>
      </c>
      <c r="C6341" s="242" t="s">
        <v>1256</v>
      </c>
      <c r="D6341" s="244">
        <v>6.11</v>
      </c>
    </row>
    <row r="6342" spans="1:4" x14ac:dyDescent="0.25">
      <c r="A6342" s="243">
        <v>100984</v>
      </c>
      <c r="B6342" s="242" t="s">
        <v>12841</v>
      </c>
      <c r="C6342" s="242" t="s">
        <v>1256</v>
      </c>
      <c r="D6342" s="244">
        <v>6.04</v>
      </c>
    </row>
    <row r="6343" spans="1:4" x14ac:dyDescent="0.25">
      <c r="A6343" s="243">
        <v>100985</v>
      </c>
      <c r="B6343" s="242" t="s">
        <v>12842</v>
      </c>
      <c r="C6343" s="242" t="s">
        <v>1256</v>
      </c>
      <c r="D6343" s="244">
        <v>4.87</v>
      </c>
    </row>
    <row r="6344" spans="1:4" x14ac:dyDescent="0.25">
      <c r="A6344" s="243">
        <v>100986</v>
      </c>
      <c r="B6344" s="242" t="s">
        <v>12843</v>
      </c>
      <c r="C6344" s="242" t="s">
        <v>1256</v>
      </c>
      <c r="D6344" s="244">
        <v>5.97</v>
      </c>
    </row>
    <row r="6345" spans="1:4" x14ac:dyDescent="0.25">
      <c r="A6345" s="243">
        <v>100987</v>
      </c>
      <c r="B6345" s="242" t="s">
        <v>12844</v>
      </c>
      <c r="C6345" s="242" t="s">
        <v>1256</v>
      </c>
      <c r="D6345" s="244">
        <v>7.24</v>
      </c>
    </row>
    <row r="6346" spans="1:4" x14ac:dyDescent="0.25">
      <c r="A6346" s="243">
        <v>100988</v>
      </c>
      <c r="B6346" s="242" t="s">
        <v>12845</v>
      </c>
      <c r="C6346" s="242" t="s">
        <v>1256</v>
      </c>
      <c r="D6346" s="244">
        <v>7.74</v>
      </c>
    </row>
    <row r="6347" spans="1:4" x14ac:dyDescent="0.25">
      <c r="A6347" s="243">
        <v>100989</v>
      </c>
      <c r="B6347" s="242" t="s">
        <v>12846</v>
      </c>
      <c r="C6347" s="242" t="s">
        <v>3210</v>
      </c>
      <c r="D6347" s="244">
        <v>3.85</v>
      </c>
    </row>
    <row r="6348" spans="1:4" x14ac:dyDescent="0.25">
      <c r="A6348" s="243">
        <v>100990</v>
      </c>
      <c r="B6348" s="242" t="s">
        <v>12847</v>
      </c>
      <c r="C6348" s="242" t="s">
        <v>3210</v>
      </c>
      <c r="D6348" s="244">
        <v>3.78</v>
      </c>
    </row>
    <row r="6349" spans="1:4" x14ac:dyDescent="0.25">
      <c r="A6349" s="243">
        <v>100991</v>
      </c>
      <c r="B6349" s="242" t="s">
        <v>12848</v>
      </c>
      <c r="C6349" s="242" t="s">
        <v>3210</v>
      </c>
      <c r="D6349" s="244">
        <v>3.98</v>
      </c>
    </row>
    <row r="6350" spans="1:4" x14ac:dyDescent="0.25">
      <c r="A6350" s="243">
        <v>100992</v>
      </c>
      <c r="B6350" s="242" t="s">
        <v>12849</v>
      </c>
      <c r="C6350" s="242" t="s">
        <v>3210</v>
      </c>
      <c r="D6350" s="244">
        <v>3.92</v>
      </c>
    </row>
    <row r="6351" spans="1:4" x14ac:dyDescent="0.25">
      <c r="A6351" s="243">
        <v>100993</v>
      </c>
      <c r="B6351" s="242" t="s">
        <v>12850</v>
      </c>
      <c r="C6351" s="242" t="s">
        <v>3210</v>
      </c>
      <c r="D6351" s="244">
        <v>3.26</v>
      </c>
    </row>
    <row r="6352" spans="1:4" x14ac:dyDescent="0.25">
      <c r="A6352" s="243">
        <v>100994</v>
      </c>
      <c r="B6352" s="242" t="s">
        <v>12851</v>
      </c>
      <c r="C6352" s="242" t="s">
        <v>3210</v>
      </c>
      <c r="D6352" s="244">
        <v>2.99</v>
      </c>
    </row>
    <row r="6353" spans="1:4" x14ac:dyDescent="0.25">
      <c r="A6353" s="243">
        <v>100995</v>
      </c>
      <c r="B6353" s="242" t="s">
        <v>12852</v>
      </c>
      <c r="C6353" s="242" t="s">
        <v>3210</v>
      </c>
      <c r="D6353" s="244">
        <v>3.02</v>
      </c>
    </row>
    <row r="6354" spans="1:4" x14ac:dyDescent="0.25">
      <c r="A6354" s="243">
        <v>100996</v>
      </c>
      <c r="B6354" s="242" t="s">
        <v>12853</v>
      </c>
      <c r="C6354" s="242" t="s">
        <v>3210</v>
      </c>
      <c r="D6354" s="244">
        <v>2.86</v>
      </c>
    </row>
    <row r="6355" spans="1:4" x14ac:dyDescent="0.25">
      <c r="A6355" s="243">
        <v>100997</v>
      </c>
      <c r="B6355" s="242" t="s">
        <v>12854</v>
      </c>
      <c r="C6355" s="242" t="s">
        <v>3210</v>
      </c>
      <c r="D6355" s="244">
        <v>4.01</v>
      </c>
    </row>
    <row r="6356" spans="1:4" x14ac:dyDescent="0.25">
      <c r="A6356" s="243">
        <v>100998</v>
      </c>
      <c r="B6356" s="242" t="s">
        <v>12855</v>
      </c>
      <c r="C6356" s="242" t="s">
        <v>3210</v>
      </c>
      <c r="D6356" s="244">
        <v>3.91</v>
      </c>
    </row>
    <row r="6357" spans="1:4" x14ac:dyDescent="0.25">
      <c r="A6357" s="243">
        <v>100999</v>
      </c>
      <c r="B6357" s="242" t="s">
        <v>12856</v>
      </c>
      <c r="C6357" s="242" t="s">
        <v>3210</v>
      </c>
      <c r="D6357" s="244">
        <v>4.09</v>
      </c>
    </row>
    <row r="6358" spans="1:4" x14ac:dyDescent="0.25">
      <c r="A6358" s="243">
        <v>101000</v>
      </c>
      <c r="B6358" s="242" t="s">
        <v>12857</v>
      </c>
      <c r="C6358" s="242" t="s">
        <v>3210</v>
      </c>
      <c r="D6358" s="244">
        <v>4.0199999999999996</v>
      </c>
    </row>
    <row r="6359" spans="1:4" x14ac:dyDescent="0.25">
      <c r="A6359" s="243">
        <v>101001</v>
      </c>
      <c r="B6359" s="242" t="s">
        <v>12858</v>
      </c>
      <c r="C6359" s="242" t="s">
        <v>3210</v>
      </c>
      <c r="D6359" s="244">
        <v>3.25</v>
      </c>
    </row>
    <row r="6360" spans="1:4" x14ac:dyDescent="0.25">
      <c r="A6360" s="243">
        <v>101002</v>
      </c>
      <c r="B6360" s="242" t="s">
        <v>12859</v>
      </c>
      <c r="C6360" s="242" t="s">
        <v>3210</v>
      </c>
      <c r="D6360" s="244">
        <v>3.98</v>
      </c>
    </row>
    <row r="6361" spans="1:4" x14ac:dyDescent="0.25">
      <c r="A6361" s="243">
        <v>101003</v>
      </c>
      <c r="B6361" s="242" t="s">
        <v>12860</v>
      </c>
      <c r="C6361" s="242" t="s">
        <v>3210</v>
      </c>
      <c r="D6361" s="244">
        <v>4.8099999999999996</v>
      </c>
    </row>
    <row r="6362" spans="1:4" x14ac:dyDescent="0.25">
      <c r="A6362" s="243">
        <v>101004</v>
      </c>
      <c r="B6362" s="242" t="s">
        <v>12861</v>
      </c>
      <c r="C6362" s="242" t="s">
        <v>3210</v>
      </c>
      <c r="D6362" s="244">
        <v>5.16</v>
      </c>
    </row>
    <row r="6363" spans="1:4" x14ac:dyDescent="0.25">
      <c r="A6363" s="243">
        <v>101005</v>
      </c>
      <c r="B6363" s="242" t="s">
        <v>12862</v>
      </c>
      <c r="C6363" s="242" t="s">
        <v>1256</v>
      </c>
      <c r="D6363" s="244">
        <v>12.79</v>
      </c>
    </row>
    <row r="6364" spans="1:4" x14ac:dyDescent="0.25">
      <c r="A6364" s="243">
        <v>101006</v>
      </c>
      <c r="B6364" s="242" t="s">
        <v>12863</v>
      </c>
      <c r="C6364" s="242" t="s">
        <v>1256</v>
      </c>
      <c r="D6364" s="244">
        <v>13.9</v>
      </c>
    </row>
    <row r="6365" spans="1:4" x14ac:dyDescent="0.25">
      <c r="A6365" s="243">
        <v>101007</v>
      </c>
      <c r="B6365" s="242" t="s">
        <v>12864</v>
      </c>
      <c r="C6365" s="242" t="s">
        <v>1256</v>
      </c>
      <c r="D6365" s="244">
        <v>3.71</v>
      </c>
    </row>
    <row r="6366" spans="1:4" x14ac:dyDescent="0.25">
      <c r="A6366" s="243">
        <v>101008</v>
      </c>
      <c r="B6366" s="242" t="s">
        <v>12865</v>
      </c>
      <c r="C6366" s="242" t="s">
        <v>1256</v>
      </c>
      <c r="D6366" s="244">
        <v>3.67</v>
      </c>
    </row>
    <row r="6367" spans="1:4" x14ac:dyDescent="0.25">
      <c r="A6367" s="243">
        <v>101009</v>
      </c>
      <c r="B6367" s="242" t="s">
        <v>12866</v>
      </c>
      <c r="C6367" s="242" t="s">
        <v>3210</v>
      </c>
      <c r="D6367" s="244">
        <v>27.37</v>
      </c>
    </row>
    <row r="6368" spans="1:4" x14ac:dyDescent="0.25">
      <c r="A6368" s="243">
        <v>101010</v>
      </c>
      <c r="B6368" s="242" t="s">
        <v>12867</v>
      </c>
      <c r="C6368" s="242" t="s">
        <v>3210</v>
      </c>
      <c r="D6368" s="244">
        <v>17.23</v>
      </c>
    </row>
    <row r="6369" spans="1:4" x14ac:dyDescent="0.25">
      <c r="A6369" s="243">
        <v>101013</v>
      </c>
      <c r="B6369" s="242" t="s">
        <v>12868</v>
      </c>
      <c r="C6369" s="242" t="s">
        <v>3210</v>
      </c>
      <c r="D6369" s="244">
        <v>28.82</v>
      </c>
    </row>
    <row r="6370" spans="1:4" x14ac:dyDescent="0.25">
      <c r="A6370" s="243">
        <v>101014</v>
      </c>
      <c r="B6370" s="242" t="s">
        <v>12869</v>
      </c>
      <c r="C6370" s="242" t="s">
        <v>3210</v>
      </c>
      <c r="D6370" s="244">
        <v>26.41</v>
      </c>
    </row>
    <row r="6371" spans="1:4" x14ac:dyDescent="0.25">
      <c r="A6371" s="243">
        <v>101015</v>
      </c>
      <c r="B6371" s="242" t="s">
        <v>12870</v>
      </c>
      <c r="C6371" s="242" t="s">
        <v>3210</v>
      </c>
      <c r="D6371" s="244">
        <v>21.69</v>
      </c>
    </row>
    <row r="6372" spans="1:4" x14ac:dyDescent="0.25">
      <c r="A6372" s="243">
        <v>101016</v>
      </c>
      <c r="B6372" s="242" t="s">
        <v>12871</v>
      </c>
      <c r="C6372" s="242" t="s">
        <v>3210</v>
      </c>
      <c r="D6372" s="244">
        <v>25.11</v>
      </c>
    </row>
    <row r="6373" spans="1:4" x14ac:dyDescent="0.25">
      <c r="A6373" s="243">
        <v>101017</v>
      </c>
      <c r="B6373" s="242" t="s">
        <v>12872</v>
      </c>
      <c r="C6373" s="242" t="s">
        <v>3210</v>
      </c>
      <c r="D6373" s="244">
        <v>19.04</v>
      </c>
    </row>
    <row r="6374" spans="1:4" x14ac:dyDescent="0.25">
      <c r="A6374" s="243">
        <v>101018</v>
      </c>
      <c r="B6374" s="242" t="s">
        <v>12873</v>
      </c>
      <c r="C6374" s="242" t="s">
        <v>3210</v>
      </c>
      <c r="D6374" s="244">
        <v>15.64</v>
      </c>
    </row>
    <row r="6375" spans="1:4" x14ac:dyDescent="0.25">
      <c r="A6375" s="243">
        <v>101463</v>
      </c>
      <c r="B6375" s="242" t="s">
        <v>12874</v>
      </c>
      <c r="C6375" s="242" t="s">
        <v>3210</v>
      </c>
      <c r="D6375" s="244">
        <v>28.91</v>
      </c>
    </row>
    <row r="6376" spans="1:4" x14ac:dyDescent="0.25">
      <c r="A6376" s="243">
        <v>101464</v>
      </c>
      <c r="B6376" s="242" t="s">
        <v>12875</v>
      </c>
      <c r="C6376" s="242" t="s">
        <v>3210</v>
      </c>
      <c r="D6376" s="244">
        <v>22.21</v>
      </c>
    </row>
    <row r="6377" spans="1:4" x14ac:dyDescent="0.25">
      <c r="A6377" s="243">
        <v>101465</v>
      </c>
      <c r="B6377" s="242" t="s">
        <v>12876</v>
      </c>
      <c r="C6377" s="242" t="s">
        <v>3210</v>
      </c>
      <c r="D6377" s="244">
        <v>16.98</v>
      </c>
    </row>
    <row r="6378" spans="1:4" x14ac:dyDescent="0.25">
      <c r="A6378" s="243">
        <v>101466</v>
      </c>
      <c r="B6378" s="242" t="s">
        <v>12877</v>
      </c>
      <c r="C6378" s="242" t="s">
        <v>3210</v>
      </c>
      <c r="D6378" s="244">
        <v>13.81</v>
      </c>
    </row>
    <row r="6379" spans="1:4" x14ac:dyDescent="0.25">
      <c r="A6379" s="243">
        <v>101467</v>
      </c>
      <c r="B6379" s="242" t="s">
        <v>12878</v>
      </c>
      <c r="C6379" s="242" t="s">
        <v>3210</v>
      </c>
      <c r="D6379" s="244">
        <v>11.55</v>
      </c>
    </row>
    <row r="6380" spans="1:4" x14ac:dyDescent="0.25">
      <c r="A6380" s="243">
        <v>101468</v>
      </c>
      <c r="B6380" s="242" t="s">
        <v>12879</v>
      </c>
      <c r="C6380" s="242" t="s">
        <v>3210</v>
      </c>
      <c r="D6380" s="244">
        <v>10.56</v>
      </c>
    </row>
    <row r="6381" spans="1:4" x14ac:dyDescent="0.25">
      <c r="A6381" s="243">
        <v>101469</v>
      </c>
      <c r="B6381" s="242" t="s">
        <v>12880</v>
      </c>
      <c r="C6381" s="242" t="s">
        <v>3210</v>
      </c>
      <c r="D6381" s="244">
        <v>23.66</v>
      </c>
    </row>
    <row r="6382" spans="1:4" x14ac:dyDescent="0.25">
      <c r="A6382" s="243">
        <v>101470</v>
      </c>
      <c r="B6382" s="242" t="s">
        <v>12881</v>
      </c>
      <c r="C6382" s="242" t="s">
        <v>3210</v>
      </c>
      <c r="D6382" s="244">
        <v>18.77</v>
      </c>
    </row>
    <row r="6383" spans="1:4" x14ac:dyDescent="0.25">
      <c r="A6383" s="243">
        <v>101471</v>
      </c>
      <c r="B6383" s="242" t="s">
        <v>12882</v>
      </c>
      <c r="C6383" s="242" t="s">
        <v>3210</v>
      </c>
      <c r="D6383" s="244">
        <v>16.11</v>
      </c>
    </row>
    <row r="6384" spans="1:4" x14ac:dyDescent="0.25">
      <c r="A6384" s="243">
        <v>101472</v>
      </c>
      <c r="B6384" s="242" t="s">
        <v>12883</v>
      </c>
      <c r="C6384" s="242" t="s">
        <v>3210</v>
      </c>
      <c r="D6384" s="244">
        <v>12.54</v>
      </c>
    </row>
    <row r="6385" spans="1:4" x14ac:dyDescent="0.25">
      <c r="A6385" s="243">
        <v>101473</v>
      </c>
      <c r="B6385" s="242" t="s">
        <v>12884</v>
      </c>
      <c r="C6385" s="242" t="s">
        <v>3210</v>
      </c>
      <c r="D6385" s="244">
        <v>18.05</v>
      </c>
    </row>
    <row r="6386" spans="1:4" x14ac:dyDescent="0.25">
      <c r="A6386" s="243">
        <v>101474</v>
      </c>
      <c r="B6386" s="242" t="s">
        <v>12885</v>
      </c>
      <c r="C6386" s="242" t="s">
        <v>3210</v>
      </c>
      <c r="D6386" s="244">
        <v>12.91</v>
      </c>
    </row>
    <row r="6387" spans="1:4" x14ac:dyDescent="0.25">
      <c r="A6387" s="243">
        <v>101475</v>
      </c>
      <c r="B6387" s="242" t="s">
        <v>12886</v>
      </c>
      <c r="C6387" s="242" t="s">
        <v>3210</v>
      </c>
      <c r="D6387" s="244">
        <v>11.45</v>
      </c>
    </row>
    <row r="6388" spans="1:4" x14ac:dyDescent="0.25">
      <c r="A6388" s="243">
        <v>101476</v>
      </c>
      <c r="B6388" s="242" t="s">
        <v>12887</v>
      </c>
      <c r="C6388" s="242" t="s">
        <v>3210</v>
      </c>
      <c r="D6388" s="244">
        <v>10.210000000000001</v>
      </c>
    </row>
    <row r="6389" spans="1:4" x14ac:dyDescent="0.25">
      <c r="A6389" s="243">
        <v>101477</v>
      </c>
      <c r="B6389" s="242" t="s">
        <v>12888</v>
      </c>
      <c r="C6389" s="242" t="s">
        <v>3210</v>
      </c>
      <c r="D6389" s="244">
        <v>8.3699999999999992</v>
      </c>
    </row>
    <row r="6390" spans="1:4" x14ac:dyDescent="0.25">
      <c r="A6390" s="243">
        <v>101478</v>
      </c>
      <c r="B6390" s="242" t="s">
        <v>12889</v>
      </c>
      <c r="C6390" s="242" t="s">
        <v>3210</v>
      </c>
      <c r="D6390" s="244">
        <v>7.11</v>
      </c>
    </row>
    <row r="6391" spans="1:4" x14ac:dyDescent="0.25">
      <c r="A6391" s="243">
        <v>101480</v>
      </c>
      <c r="B6391" s="242" t="s">
        <v>12890</v>
      </c>
      <c r="C6391" s="242" t="s">
        <v>3210</v>
      </c>
      <c r="D6391" s="244">
        <v>42.31</v>
      </c>
    </row>
    <row r="6392" spans="1:4" x14ac:dyDescent="0.25">
      <c r="A6392" s="243">
        <v>101481</v>
      </c>
      <c r="B6392" s="242" t="s">
        <v>12891</v>
      </c>
      <c r="C6392" s="242" t="s">
        <v>3210</v>
      </c>
      <c r="D6392" s="244">
        <v>30.57</v>
      </c>
    </row>
    <row r="6393" spans="1:4" x14ac:dyDescent="0.25">
      <c r="A6393" s="243">
        <v>101482</v>
      </c>
      <c r="B6393" s="242" t="s">
        <v>12892</v>
      </c>
      <c r="C6393" s="242" t="s">
        <v>3210</v>
      </c>
      <c r="D6393" s="244">
        <v>22.84</v>
      </c>
    </row>
    <row r="6394" spans="1:4" x14ac:dyDescent="0.25">
      <c r="A6394" s="243">
        <v>101483</v>
      </c>
      <c r="B6394" s="242" t="s">
        <v>12893</v>
      </c>
      <c r="C6394" s="242" t="s">
        <v>3210</v>
      </c>
      <c r="D6394" s="244">
        <v>23.71</v>
      </c>
    </row>
    <row r="6395" spans="1:4" x14ac:dyDescent="0.25">
      <c r="A6395" s="243">
        <v>101484</v>
      </c>
      <c r="B6395" s="242" t="s">
        <v>12894</v>
      </c>
      <c r="C6395" s="242" t="s">
        <v>3210</v>
      </c>
      <c r="D6395" s="244">
        <v>122.89</v>
      </c>
    </row>
    <row r="6396" spans="1:4" x14ac:dyDescent="0.25">
      <c r="A6396" s="243">
        <v>101485</v>
      </c>
      <c r="B6396" s="242" t="s">
        <v>12895</v>
      </c>
      <c r="C6396" s="242" t="s">
        <v>3210</v>
      </c>
      <c r="D6396" s="244">
        <v>94.33</v>
      </c>
    </row>
    <row r="6397" spans="1:4" x14ac:dyDescent="0.25">
      <c r="A6397" s="243">
        <v>101486</v>
      </c>
      <c r="B6397" s="242" t="s">
        <v>12896</v>
      </c>
      <c r="C6397" s="242" t="s">
        <v>3210</v>
      </c>
      <c r="D6397" s="244">
        <v>84.97</v>
      </c>
    </row>
    <row r="6398" spans="1:4" x14ac:dyDescent="0.25">
      <c r="A6398" s="243">
        <v>101487</v>
      </c>
      <c r="B6398" s="242" t="s">
        <v>12897</v>
      </c>
      <c r="C6398" s="242" t="s">
        <v>3210</v>
      </c>
      <c r="D6398" s="244">
        <v>62.21</v>
      </c>
    </row>
    <row r="6399" spans="1:4" x14ac:dyDescent="0.25">
      <c r="A6399" s="243">
        <v>101488</v>
      </c>
      <c r="B6399" s="242" t="s">
        <v>12898</v>
      </c>
      <c r="C6399" s="242" t="s">
        <v>3210</v>
      </c>
      <c r="D6399" s="244">
        <v>53.83</v>
      </c>
    </row>
    <row r="6400" spans="1:4" x14ac:dyDescent="0.25">
      <c r="A6400" s="243">
        <v>101188</v>
      </c>
      <c r="B6400" s="242" t="s">
        <v>12899</v>
      </c>
      <c r="C6400" s="242" t="s">
        <v>187</v>
      </c>
      <c r="D6400" s="244">
        <v>4.28</v>
      </c>
    </row>
    <row r="6401" spans="1:4" x14ac:dyDescent="0.25">
      <c r="A6401" s="243">
        <v>101189</v>
      </c>
      <c r="B6401" s="242" t="s">
        <v>12900</v>
      </c>
      <c r="C6401" s="242" t="s">
        <v>187</v>
      </c>
      <c r="D6401" s="244">
        <v>46.83</v>
      </c>
    </row>
    <row r="6402" spans="1:4" x14ac:dyDescent="0.25">
      <c r="A6402" s="243">
        <v>101190</v>
      </c>
      <c r="B6402" s="242" t="s">
        <v>12901</v>
      </c>
      <c r="C6402" s="242" t="s">
        <v>187</v>
      </c>
      <c r="D6402" s="244">
        <v>46.21</v>
      </c>
    </row>
    <row r="6403" spans="1:4" x14ac:dyDescent="0.25">
      <c r="A6403" s="243">
        <v>101191</v>
      </c>
      <c r="B6403" s="242" t="s">
        <v>12902</v>
      </c>
      <c r="C6403" s="242" t="s">
        <v>187</v>
      </c>
      <c r="D6403" s="244">
        <v>46.52</v>
      </c>
    </row>
    <row r="6404" spans="1:4" x14ac:dyDescent="0.25">
      <c r="A6404" s="243">
        <v>101192</v>
      </c>
      <c r="B6404" s="242" t="s">
        <v>12903</v>
      </c>
      <c r="C6404" s="242" t="s">
        <v>187</v>
      </c>
      <c r="D6404" s="244">
        <v>48.01</v>
      </c>
    </row>
    <row r="6405" spans="1:4" x14ac:dyDescent="0.25">
      <c r="A6405" s="243">
        <v>101193</v>
      </c>
      <c r="B6405" s="242" t="s">
        <v>12904</v>
      </c>
      <c r="C6405" s="242" t="s">
        <v>187</v>
      </c>
      <c r="D6405" s="244">
        <v>42.23</v>
      </c>
    </row>
    <row r="6406" spans="1:4" x14ac:dyDescent="0.25">
      <c r="A6406" s="243">
        <v>101194</v>
      </c>
      <c r="B6406" s="242" t="s">
        <v>12905</v>
      </c>
      <c r="C6406" s="242" t="s">
        <v>187</v>
      </c>
      <c r="D6406" s="244">
        <v>42.54</v>
      </c>
    </row>
    <row r="6407" spans="1:4" x14ac:dyDescent="0.25">
      <c r="A6407" s="243">
        <v>101197</v>
      </c>
      <c r="B6407" s="242" t="s">
        <v>12906</v>
      </c>
      <c r="C6407" s="242" t="s">
        <v>187</v>
      </c>
      <c r="D6407" s="244">
        <v>90.08</v>
      </c>
    </row>
    <row r="6408" spans="1:4" x14ac:dyDescent="0.25">
      <c r="A6408" s="243">
        <v>101198</v>
      </c>
      <c r="B6408" s="242" t="s">
        <v>12907</v>
      </c>
      <c r="C6408" s="242" t="s">
        <v>187</v>
      </c>
      <c r="D6408" s="244">
        <v>64.400000000000006</v>
      </c>
    </row>
    <row r="6409" spans="1:4" x14ac:dyDescent="0.25">
      <c r="A6409" s="243">
        <v>101199</v>
      </c>
      <c r="B6409" s="242" t="s">
        <v>12908</v>
      </c>
      <c r="C6409" s="242" t="s">
        <v>187</v>
      </c>
      <c r="D6409" s="244">
        <v>65.17</v>
      </c>
    </row>
    <row r="6410" spans="1:4" x14ac:dyDescent="0.25">
      <c r="A6410" s="243">
        <v>101200</v>
      </c>
      <c r="B6410" s="242" t="s">
        <v>12909</v>
      </c>
      <c r="C6410" s="242" t="s">
        <v>187</v>
      </c>
      <c r="D6410" s="244">
        <v>32.58</v>
      </c>
    </row>
    <row r="6411" spans="1:4" x14ac:dyDescent="0.25">
      <c r="A6411" s="243">
        <v>101201</v>
      </c>
      <c r="B6411" s="242" t="s">
        <v>12910</v>
      </c>
      <c r="C6411" s="242" t="s">
        <v>187</v>
      </c>
      <c r="D6411" s="244">
        <v>42.33</v>
      </c>
    </row>
    <row r="6412" spans="1:4" x14ac:dyDescent="0.25">
      <c r="A6412" s="243">
        <v>101202</v>
      </c>
      <c r="B6412" s="242" t="s">
        <v>12911</v>
      </c>
      <c r="C6412" s="242" t="s">
        <v>187</v>
      </c>
      <c r="D6412" s="244">
        <v>29.08</v>
      </c>
    </row>
    <row r="6413" spans="1:4" x14ac:dyDescent="0.25">
      <c r="A6413" s="243">
        <v>101203</v>
      </c>
      <c r="B6413" s="242" t="s">
        <v>12912</v>
      </c>
      <c r="C6413" s="242" t="s">
        <v>187</v>
      </c>
      <c r="D6413" s="244">
        <v>28.3</v>
      </c>
    </row>
    <row r="6414" spans="1:4" x14ac:dyDescent="0.25">
      <c r="A6414" s="243">
        <v>101204</v>
      </c>
      <c r="B6414" s="242" t="s">
        <v>12913</v>
      </c>
      <c r="C6414" s="242" t="s">
        <v>187</v>
      </c>
      <c r="D6414" s="244">
        <v>28.61</v>
      </c>
    </row>
    <row r="6415" spans="1:4" x14ac:dyDescent="0.25">
      <c r="A6415" s="243">
        <v>101205</v>
      </c>
      <c r="B6415" s="242" t="s">
        <v>12914</v>
      </c>
      <c r="C6415" s="242" t="s">
        <v>187</v>
      </c>
      <c r="D6415" s="244">
        <v>29.08</v>
      </c>
    </row>
    <row r="6416" spans="1:4" x14ac:dyDescent="0.25">
      <c r="A6416" s="243">
        <v>102362</v>
      </c>
      <c r="B6416" s="242" t="s">
        <v>12915</v>
      </c>
      <c r="C6416" s="242" t="s">
        <v>337</v>
      </c>
      <c r="D6416" s="244">
        <v>159.31</v>
      </c>
    </row>
    <row r="6417" spans="1:4" x14ac:dyDescent="0.25">
      <c r="A6417" s="243">
        <v>102363</v>
      </c>
      <c r="B6417" s="242" t="s">
        <v>12916</v>
      </c>
      <c r="C6417" s="242" t="s">
        <v>337</v>
      </c>
      <c r="D6417" s="244">
        <v>170.41</v>
      </c>
    </row>
    <row r="6418" spans="1:4" x14ac:dyDescent="0.25">
      <c r="A6418" s="243">
        <v>102364</v>
      </c>
      <c r="B6418" s="242" t="s">
        <v>12917</v>
      </c>
      <c r="C6418" s="242" t="s">
        <v>337</v>
      </c>
      <c r="D6418" s="244">
        <v>190.52</v>
      </c>
    </row>
    <row r="6419" spans="1:4" x14ac:dyDescent="0.25">
      <c r="A6419" s="243">
        <v>98509</v>
      </c>
      <c r="B6419" s="242" t="s">
        <v>3869</v>
      </c>
      <c r="C6419" s="242" t="s">
        <v>239</v>
      </c>
      <c r="D6419" s="244">
        <v>55.29</v>
      </c>
    </row>
    <row r="6420" spans="1:4" x14ac:dyDescent="0.25">
      <c r="A6420" s="243">
        <v>98510</v>
      </c>
      <c r="B6420" s="242" t="s">
        <v>3870</v>
      </c>
      <c r="C6420" s="242" t="s">
        <v>239</v>
      </c>
      <c r="D6420" s="244">
        <v>77.08</v>
      </c>
    </row>
    <row r="6421" spans="1:4" x14ac:dyDescent="0.25">
      <c r="A6421" s="243">
        <v>98511</v>
      </c>
      <c r="B6421" s="242" t="s">
        <v>3871</v>
      </c>
      <c r="C6421" s="242" t="s">
        <v>239</v>
      </c>
      <c r="D6421" s="244">
        <v>150.04</v>
      </c>
    </row>
    <row r="6422" spans="1:4" x14ac:dyDescent="0.25">
      <c r="A6422" s="243">
        <v>98516</v>
      </c>
      <c r="B6422" s="242" t="s">
        <v>3872</v>
      </c>
      <c r="C6422" s="242" t="s">
        <v>239</v>
      </c>
      <c r="D6422" s="244">
        <v>294.48</v>
      </c>
    </row>
    <row r="6423" spans="1:4" x14ac:dyDescent="0.25">
      <c r="A6423" s="243">
        <v>98519</v>
      </c>
      <c r="B6423" s="242" t="s">
        <v>3873</v>
      </c>
      <c r="C6423" s="242" t="s">
        <v>337</v>
      </c>
      <c r="D6423" s="244">
        <v>1.38</v>
      </c>
    </row>
    <row r="6424" spans="1:4" x14ac:dyDescent="0.25">
      <c r="A6424" s="243">
        <v>98520</v>
      </c>
      <c r="B6424" s="242" t="s">
        <v>3874</v>
      </c>
      <c r="C6424" s="242" t="s">
        <v>337</v>
      </c>
      <c r="D6424" s="244">
        <v>3.53</v>
      </c>
    </row>
    <row r="6425" spans="1:4" x14ac:dyDescent="0.25">
      <c r="A6425" s="243">
        <v>98521</v>
      </c>
      <c r="B6425" s="242" t="s">
        <v>3875</v>
      </c>
      <c r="C6425" s="242" t="s">
        <v>337</v>
      </c>
      <c r="D6425" s="244">
        <v>0.24</v>
      </c>
    </row>
    <row r="6426" spans="1:4" x14ac:dyDescent="0.25">
      <c r="A6426" s="243">
        <v>98522</v>
      </c>
      <c r="B6426" s="242" t="s">
        <v>3876</v>
      </c>
      <c r="C6426" s="242" t="s">
        <v>187</v>
      </c>
      <c r="D6426" s="244">
        <v>115.51</v>
      </c>
    </row>
    <row r="6427" spans="1:4" x14ac:dyDescent="0.25">
      <c r="A6427" s="243">
        <v>98524</v>
      </c>
      <c r="B6427" s="242" t="s">
        <v>3877</v>
      </c>
      <c r="C6427" s="242" t="s">
        <v>337</v>
      </c>
      <c r="D6427" s="244">
        <v>2.2200000000000002</v>
      </c>
    </row>
    <row r="6428" spans="1:4" x14ac:dyDescent="0.25">
      <c r="A6428" s="243">
        <v>98503</v>
      </c>
      <c r="B6428" s="242" t="s">
        <v>3879</v>
      </c>
      <c r="C6428" s="242" t="s">
        <v>337</v>
      </c>
      <c r="D6428" s="244">
        <v>14.01</v>
      </c>
    </row>
    <row r="6429" spans="1:4" x14ac:dyDescent="0.25">
      <c r="A6429" s="243">
        <v>98504</v>
      </c>
      <c r="B6429" s="242" t="s">
        <v>3880</v>
      </c>
      <c r="C6429" s="242" t="s">
        <v>337</v>
      </c>
      <c r="D6429" s="244">
        <v>9.27</v>
      </c>
    </row>
    <row r="6430" spans="1:4" x14ac:dyDescent="0.25">
      <c r="A6430" s="243">
        <v>98505</v>
      </c>
      <c r="B6430" s="242" t="s">
        <v>3881</v>
      </c>
      <c r="C6430" s="242" t="s">
        <v>337</v>
      </c>
      <c r="D6430" s="244">
        <v>78.849999999999994</v>
      </c>
    </row>
    <row r="6431" spans="1:4" x14ac:dyDescent="0.25">
      <c r="A6431" s="243">
        <v>98525</v>
      </c>
      <c r="B6431" s="242" t="s">
        <v>3882</v>
      </c>
      <c r="C6431" s="242" t="s">
        <v>337</v>
      </c>
      <c r="D6431" s="244">
        <v>0.25</v>
      </c>
    </row>
    <row r="6432" spans="1:4" x14ac:dyDescent="0.25">
      <c r="A6432" s="243">
        <v>98526</v>
      </c>
      <c r="B6432" s="242" t="s">
        <v>3883</v>
      </c>
      <c r="C6432" s="242" t="s">
        <v>239</v>
      </c>
      <c r="D6432" s="244">
        <v>52.81</v>
      </c>
    </row>
    <row r="6433" spans="1:4" x14ac:dyDescent="0.25">
      <c r="A6433" s="243">
        <v>98527</v>
      </c>
      <c r="B6433" s="242" t="s">
        <v>3884</v>
      </c>
      <c r="C6433" s="242" t="s">
        <v>239</v>
      </c>
      <c r="D6433" s="244">
        <v>113.71</v>
      </c>
    </row>
    <row r="6434" spans="1:4" x14ac:dyDescent="0.25">
      <c r="A6434" s="243">
        <v>98528</v>
      </c>
      <c r="B6434" s="242" t="s">
        <v>3885</v>
      </c>
      <c r="C6434" s="242" t="s">
        <v>239</v>
      </c>
      <c r="D6434" s="244">
        <v>166.29</v>
      </c>
    </row>
    <row r="6435" spans="1:4" x14ac:dyDescent="0.25">
      <c r="A6435" s="243">
        <v>98529</v>
      </c>
      <c r="B6435" s="242" t="s">
        <v>3886</v>
      </c>
      <c r="C6435" s="242" t="s">
        <v>239</v>
      </c>
      <c r="D6435" s="244">
        <v>48.01</v>
      </c>
    </row>
    <row r="6436" spans="1:4" x14ac:dyDescent="0.25">
      <c r="A6436" s="243">
        <v>98530</v>
      </c>
      <c r="B6436" s="242" t="s">
        <v>3887</v>
      </c>
      <c r="C6436" s="242" t="s">
        <v>239</v>
      </c>
      <c r="D6436" s="244">
        <v>85.53</v>
      </c>
    </row>
    <row r="6437" spans="1:4" x14ac:dyDescent="0.25">
      <c r="A6437" s="243">
        <v>98531</v>
      </c>
      <c r="B6437" s="242" t="s">
        <v>3888</v>
      </c>
      <c r="C6437" s="242" t="s">
        <v>239</v>
      </c>
      <c r="D6437" s="244">
        <v>181.77</v>
      </c>
    </row>
    <row r="6438" spans="1:4" x14ac:dyDescent="0.25">
      <c r="A6438" s="243">
        <v>98532</v>
      </c>
      <c r="B6438" s="242" t="s">
        <v>3889</v>
      </c>
      <c r="C6438" s="242" t="s">
        <v>239</v>
      </c>
      <c r="D6438" s="244">
        <v>74.150000000000006</v>
      </c>
    </row>
    <row r="6439" spans="1:4" x14ac:dyDescent="0.25">
      <c r="A6439" s="243">
        <v>98533</v>
      </c>
      <c r="B6439" s="242" t="s">
        <v>3890</v>
      </c>
      <c r="C6439" s="242" t="s">
        <v>239</v>
      </c>
      <c r="D6439" s="244">
        <v>197.28</v>
      </c>
    </row>
    <row r="6440" spans="1:4" x14ac:dyDescent="0.25">
      <c r="A6440" s="243">
        <v>98534</v>
      </c>
      <c r="B6440" s="242" t="s">
        <v>3891</v>
      </c>
      <c r="C6440" s="242" t="s">
        <v>239</v>
      </c>
      <c r="D6440" s="244">
        <v>512.29999999999995</v>
      </c>
    </row>
    <row r="6441" spans="1:4" x14ac:dyDescent="0.25">
      <c r="A6441" s="243">
        <v>98535</v>
      </c>
      <c r="B6441" s="242" t="s">
        <v>3892</v>
      </c>
      <c r="C6441" s="242" t="s">
        <v>239</v>
      </c>
      <c r="D6441" s="244">
        <v>799.09</v>
      </c>
    </row>
    <row r="6442" spans="1:4" x14ac:dyDescent="0.25">
      <c r="A6442" s="243">
        <v>88238</v>
      </c>
      <c r="B6442" s="242" t="s">
        <v>3893</v>
      </c>
      <c r="C6442" s="242" t="s">
        <v>655</v>
      </c>
      <c r="D6442" s="244">
        <v>13.4</v>
      </c>
    </row>
    <row r="6443" spans="1:4" x14ac:dyDescent="0.25">
      <c r="A6443" s="243">
        <v>88239</v>
      </c>
      <c r="B6443" s="242" t="s">
        <v>3894</v>
      </c>
      <c r="C6443" s="242" t="s">
        <v>655</v>
      </c>
      <c r="D6443" s="244">
        <v>14.57</v>
      </c>
    </row>
    <row r="6444" spans="1:4" x14ac:dyDescent="0.25">
      <c r="A6444" s="243">
        <v>88240</v>
      </c>
      <c r="B6444" s="242" t="s">
        <v>3895</v>
      </c>
      <c r="C6444" s="242" t="s">
        <v>655</v>
      </c>
      <c r="D6444" s="244">
        <v>10.27</v>
      </c>
    </row>
    <row r="6445" spans="1:4" x14ac:dyDescent="0.25">
      <c r="A6445" s="243">
        <v>88241</v>
      </c>
      <c r="B6445" s="242" t="s">
        <v>3896</v>
      </c>
      <c r="C6445" s="242" t="s">
        <v>655</v>
      </c>
      <c r="D6445" s="244">
        <v>13.74</v>
      </c>
    </row>
    <row r="6446" spans="1:4" x14ac:dyDescent="0.25">
      <c r="A6446" s="243">
        <v>88242</v>
      </c>
      <c r="B6446" s="242" t="s">
        <v>3897</v>
      </c>
      <c r="C6446" s="242" t="s">
        <v>655</v>
      </c>
      <c r="D6446" s="244">
        <v>14.06</v>
      </c>
    </row>
    <row r="6447" spans="1:4" x14ac:dyDescent="0.25">
      <c r="A6447" s="243">
        <v>88243</v>
      </c>
      <c r="B6447" s="242" t="s">
        <v>3898</v>
      </c>
      <c r="C6447" s="242" t="s">
        <v>655</v>
      </c>
      <c r="D6447" s="244">
        <v>16.98</v>
      </c>
    </row>
    <row r="6448" spans="1:4" x14ac:dyDescent="0.25">
      <c r="A6448" s="243">
        <v>88245</v>
      </c>
      <c r="B6448" s="242" t="s">
        <v>3899</v>
      </c>
      <c r="C6448" s="242" t="s">
        <v>655</v>
      </c>
      <c r="D6448" s="244">
        <v>17.579999999999998</v>
      </c>
    </row>
    <row r="6449" spans="1:4" x14ac:dyDescent="0.25">
      <c r="A6449" s="243">
        <v>88246</v>
      </c>
      <c r="B6449" s="242" t="s">
        <v>3900</v>
      </c>
      <c r="C6449" s="242" t="s">
        <v>655</v>
      </c>
      <c r="D6449" s="244">
        <v>14.9</v>
      </c>
    </row>
    <row r="6450" spans="1:4" x14ac:dyDescent="0.25">
      <c r="A6450" s="243">
        <v>88247</v>
      </c>
      <c r="B6450" s="242" t="s">
        <v>3901</v>
      </c>
      <c r="C6450" s="242" t="s">
        <v>655</v>
      </c>
      <c r="D6450" s="244">
        <v>14</v>
      </c>
    </row>
    <row r="6451" spans="1:4" x14ac:dyDescent="0.25">
      <c r="A6451" s="243">
        <v>88248</v>
      </c>
      <c r="B6451" s="242" t="s">
        <v>3902</v>
      </c>
      <c r="C6451" s="242" t="s">
        <v>655</v>
      </c>
      <c r="D6451" s="244">
        <v>13.48</v>
      </c>
    </row>
    <row r="6452" spans="1:4" x14ac:dyDescent="0.25">
      <c r="A6452" s="243">
        <v>88249</v>
      </c>
      <c r="B6452" s="242" t="s">
        <v>3903</v>
      </c>
      <c r="C6452" s="242" t="s">
        <v>655</v>
      </c>
      <c r="D6452" s="244">
        <v>20.079999999999998</v>
      </c>
    </row>
    <row r="6453" spans="1:4" x14ac:dyDescent="0.25">
      <c r="A6453" s="243">
        <v>88250</v>
      </c>
      <c r="B6453" s="242" t="s">
        <v>3904</v>
      </c>
      <c r="C6453" s="242" t="s">
        <v>655</v>
      </c>
      <c r="D6453" s="244">
        <v>11.83</v>
      </c>
    </row>
    <row r="6454" spans="1:4" x14ac:dyDescent="0.25">
      <c r="A6454" s="243">
        <v>88251</v>
      </c>
      <c r="B6454" s="242" t="s">
        <v>3905</v>
      </c>
      <c r="C6454" s="242" t="s">
        <v>655</v>
      </c>
      <c r="D6454" s="244">
        <v>14.09</v>
      </c>
    </row>
    <row r="6455" spans="1:4" x14ac:dyDescent="0.25">
      <c r="A6455" s="243">
        <v>88252</v>
      </c>
      <c r="B6455" s="242" t="s">
        <v>3906</v>
      </c>
      <c r="C6455" s="242" t="s">
        <v>655</v>
      </c>
      <c r="D6455" s="244">
        <v>14.72</v>
      </c>
    </row>
    <row r="6456" spans="1:4" x14ac:dyDescent="0.25">
      <c r="A6456" s="243">
        <v>88253</v>
      </c>
      <c r="B6456" s="242" t="s">
        <v>3907</v>
      </c>
      <c r="C6456" s="242" t="s">
        <v>655</v>
      </c>
      <c r="D6456" s="244">
        <v>6.79</v>
      </c>
    </row>
    <row r="6457" spans="1:4" x14ac:dyDescent="0.25">
      <c r="A6457" s="243">
        <v>88255</v>
      </c>
      <c r="B6457" s="242" t="s">
        <v>3908</v>
      </c>
      <c r="C6457" s="242" t="s">
        <v>655</v>
      </c>
      <c r="D6457" s="244">
        <v>21.45</v>
      </c>
    </row>
    <row r="6458" spans="1:4" x14ac:dyDescent="0.25">
      <c r="A6458" s="243">
        <v>88256</v>
      </c>
      <c r="B6458" s="242" t="s">
        <v>3909</v>
      </c>
      <c r="C6458" s="242" t="s">
        <v>655</v>
      </c>
      <c r="D6458" s="244">
        <v>17.61</v>
      </c>
    </row>
    <row r="6459" spans="1:4" x14ac:dyDescent="0.25">
      <c r="A6459" s="243">
        <v>88257</v>
      </c>
      <c r="B6459" s="242" t="s">
        <v>3910</v>
      </c>
      <c r="C6459" s="242" t="s">
        <v>655</v>
      </c>
      <c r="D6459" s="244">
        <v>12.75</v>
      </c>
    </row>
    <row r="6460" spans="1:4" x14ac:dyDescent="0.25">
      <c r="A6460" s="243">
        <v>88258</v>
      </c>
      <c r="B6460" s="242" t="s">
        <v>3911</v>
      </c>
      <c r="C6460" s="242" t="s">
        <v>655</v>
      </c>
      <c r="D6460" s="244">
        <v>10.3</v>
      </c>
    </row>
    <row r="6461" spans="1:4" x14ac:dyDescent="0.25">
      <c r="A6461" s="243">
        <v>88260</v>
      </c>
      <c r="B6461" s="242" t="s">
        <v>3912</v>
      </c>
      <c r="C6461" s="242" t="s">
        <v>655</v>
      </c>
      <c r="D6461" s="244">
        <v>17.41</v>
      </c>
    </row>
    <row r="6462" spans="1:4" x14ac:dyDescent="0.25">
      <c r="A6462" s="243">
        <v>88261</v>
      </c>
      <c r="B6462" s="242" t="s">
        <v>3913</v>
      </c>
      <c r="C6462" s="242" t="s">
        <v>655</v>
      </c>
      <c r="D6462" s="244">
        <v>18.77</v>
      </c>
    </row>
    <row r="6463" spans="1:4" x14ac:dyDescent="0.25">
      <c r="A6463" s="243">
        <v>88262</v>
      </c>
      <c r="B6463" s="242" t="s">
        <v>3914</v>
      </c>
      <c r="C6463" s="242" t="s">
        <v>655</v>
      </c>
      <c r="D6463" s="244">
        <v>17.48</v>
      </c>
    </row>
    <row r="6464" spans="1:4" x14ac:dyDescent="0.25">
      <c r="A6464" s="243">
        <v>88263</v>
      </c>
      <c r="B6464" s="242" t="s">
        <v>3915</v>
      </c>
      <c r="C6464" s="242" t="s">
        <v>655</v>
      </c>
      <c r="D6464" s="244">
        <v>11.38</v>
      </c>
    </row>
    <row r="6465" spans="1:4" x14ac:dyDescent="0.25">
      <c r="A6465" s="243">
        <v>88264</v>
      </c>
      <c r="B6465" s="242" t="s">
        <v>3916</v>
      </c>
      <c r="C6465" s="242" t="s">
        <v>655</v>
      </c>
      <c r="D6465" s="244">
        <v>18.3</v>
      </c>
    </row>
    <row r="6466" spans="1:4" x14ac:dyDescent="0.25">
      <c r="A6466" s="243">
        <v>88265</v>
      </c>
      <c r="B6466" s="242" t="s">
        <v>3917</v>
      </c>
      <c r="C6466" s="242" t="s">
        <v>655</v>
      </c>
      <c r="D6466" s="244">
        <v>18.3</v>
      </c>
    </row>
    <row r="6467" spans="1:4" x14ac:dyDescent="0.25">
      <c r="A6467" s="243">
        <v>88266</v>
      </c>
      <c r="B6467" s="242" t="s">
        <v>3918</v>
      </c>
      <c r="C6467" s="242" t="s">
        <v>655</v>
      </c>
      <c r="D6467" s="244">
        <v>18.39</v>
      </c>
    </row>
    <row r="6468" spans="1:4" x14ac:dyDescent="0.25">
      <c r="A6468" s="243">
        <v>88267</v>
      </c>
      <c r="B6468" s="242" t="s">
        <v>3919</v>
      </c>
      <c r="C6468" s="242" t="s">
        <v>655</v>
      </c>
      <c r="D6468" s="244">
        <v>17.66</v>
      </c>
    </row>
    <row r="6469" spans="1:4" x14ac:dyDescent="0.25">
      <c r="A6469" s="243">
        <v>88269</v>
      </c>
      <c r="B6469" s="242" t="s">
        <v>3920</v>
      </c>
      <c r="C6469" s="242" t="s">
        <v>655</v>
      </c>
      <c r="D6469" s="244">
        <v>17.579999999999998</v>
      </c>
    </row>
    <row r="6470" spans="1:4" x14ac:dyDescent="0.25">
      <c r="A6470" s="243">
        <v>88270</v>
      </c>
      <c r="B6470" s="242" t="s">
        <v>3921</v>
      </c>
      <c r="C6470" s="242" t="s">
        <v>655</v>
      </c>
      <c r="D6470" s="244">
        <v>18.489999999999998</v>
      </c>
    </row>
    <row r="6471" spans="1:4" x14ac:dyDescent="0.25">
      <c r="A6471" s="243">
        <v>88272</v>
      </c>
      <c r="B6471" s="242" t="s">
        <v>3922</v>
      </c>
      <c r="C6471" s="242" t="s">
        <v>655</v>
      </c>
      <c r="D6471" s="244">
        <v>18.45</v>
      </c>
    </row>
    <row r="6472" spans="1:4" x14ac:dyDescent="0.25">
      <c r="A6472" s="243">
        <v>88273</v>
      </c>
      <c r="B6472" s="242" t="s">
        <v>3923</v>
      </c>
      <c r="C6472" s="242" t="s">
        <v>655</v>
      </c>
      <c r="D6472" s="244">
        <v>17.8</v>
      </c>
    </row>
    <row r="6473" spans="1:4" x14ac:dyDescent="0.25">
      <c r="A6473" s="243">
        <v>88274</v>
      </c>
      <c r="B6473" s="242" t="s">
        <v>3924</v>
      </c>
      <c r="C6473" s="242" t="s">
        <v>655</v>
      </c>
      <c r="D6473" s="244">
        <v>17.899999999999999</v>
      </c>
    </row>
    <row r="6474" spans="1:4" x14ac:dyDescent="0.25">
      <c r="A6474" s="243">
        <v>88275</v>
      </c>
      <c r="B6474" s="242" t="s">
        <v>3925</v>
      </c>
      <c r="C6474" s="242" t="s">
        <v>655</v>
      </c>
      <c r="D6474" s="244">
        <v>18.489999999999998</v>
      </c>
    </row>
    <row r="6475" spans="1:4" x14ac:dyDescent="0.25">
      <c r="A6475" s="243">
        <v>88277</v>
      </c>
      <c r="B6475" s="242" t="s">
        <v>3926</v>
      </c>
      <c r="C6475" s="242" t="s">
        <v>655</v>
      </c>
      <c r="D6475" s="244">
        <v>13.51</v>
      </c>
    </row>
    <row r="6476" spans="1:4" x14ac:dyDescent="0.25">
      <c r="A6476" s="243">
        <v>88278</v>
      </c>
      <c r="B6476" s="242" t="s">
        <v>3927</v>
      </c>
      <c r="C6476" s="242" t="s">
        <v>655</v>
      </c>
      <c r="D6476" s="244">
        <v>12.66</v>
      </c>
    </row>
    <row r="6477" spans="1:4" x14ac:dyDescent="0.25">
      <c r="A6477" s="243">
        <v>88279</v>
      </c>
      <c r="B6477" s="242" t="s">
        <v>3928</v>
      </c>
      <c r="C6477" s="242" t="s">
        <v>655</v>
      </c>
      <c r="D6477" s="244">
        <v>19.510000000000002</v>
      </c>
    </row>
    <row r="6478" spans="1:4" x14ac:dyDescent="0.25">
      <c r="A6478" s="243">
        <v>88281</v>
      </c>
      <c r="B6478" s="242" t="s">
        <v>3929</v>
      </c>
      <c r="C6478" s="242" t="s">
        <v>655</v>
      </c>
      <c r="D6478" s="244">
        <v>13.54</v>
      </c>
    </row>
    <row r="6479" spans="1:4" x14ac:dyDescent="0.25">
      <c r="A6479" s="243">
        <v>88282</v>
      </c>
      <c r="B6479" s="242" t="s">
        <v>3930</v>
      </c>
      <c r="C6479" s="242" t="s">
        <v>655</v>
      </c>
      <c r="D6479" s="244">
        <v>14.19</v>
      </c>
    </row>
    <row r="6480" spans="1:4" x14ac:dyDescent="0.25">
      <c r="A6480" s="243">
        <v>88283</v>
      </c>
      <c r="B6480" s="242" t="s">
        <v>3931</v>
      </c>
      <c r="C6480" s="242" t="s">
        <v>655</v>
      </c>
      <c r="D6480" s="244">
        <v>17.97</v>
      </c>
    </row>
    <row r="6481" spans="1:4" x14ac:dyDescent="0.25">
      <c r="A6481" s="243">
        <v>88284</v>
      </c>
      <c r="B6481" s="242" t="s">
        <v>3932</v>
      </c>
      <c r="C6481" s="242" t="s">
        <v>655</v>
      </c>
      <c r="D6481" s="244">
        <v>13.35</v>
      </c>
    </row>
    <row r="6482" spans="1:4" x14ac:dyDescent="0.25">
      <c r="A6482" s="243">
        <v>88285</v>
      </c>
      <c r="B6482" s="242" t="s">
        <v>3933</v>
      </c>
      <c r="C6482" s="242" t="s">
        <v>655</v>
      </c>
      <c r="D6482" s="244">
        <v>15.2</v>
      </c>
    </row>
    <row r="6483" spans="1:4" x14ac:dyDescent="0.25">
      <c r="A6483" s="243">
        <v>88286</v>
      </c>
      <c r="B6483" s="242" t="s">
        <v>3934</v>
      </c>
      <c r="C6483" s="242" t="s">
        <v>655</v>
      </c>
      <c r="D6483" s="244">
        <v>16.22</v>
      </c>
    </row>
    <row r="6484" spans="1:4" x14ac:dyDescent="0.25">
      <c r="A6484" s="243">
        <v>88288</v>
      </c>
      <c r="B6484" s="242" t="s">
        <v>3935</v>
      </c>
      <c r="C6484" s="242" t="s">
        <v>655</v>
      </c>
      <c r="D6484" s="244">
        <v>8.25</v>
      </c>
    </row>
    <row r="6485" spans="1:4" x14ac:dyDescent="0.25">
      <c r="A6485" s="243">
        <v>88291</v>
      </c>
      <c r="B6485" s="242" t="s">
        <v>3936</v>
      </c>
      <c r="C6485" s="242" t="s">
        <v>655</v>
      </c>
      <c r="D6485" s="244">
        <v>13.1</v>
      </c>
    </row>
    <row r="6486" spans="1:4" x14ac:dyDescent="0.25">
      <c r="A6486" s="243">
        <v>88292</v>
      </c>
      <c r="B6486" s="242" t="s">
        <v>3937</v>
      </c>
      <c r="C6486" s="242" t="s">
        <v>655</v>
      </c>
      <c r="D6486" s="244">
        <v>13.62</v>
      </c>
    </row>
    <row r="6487" spans="1:4" x14ac:dyDescent="0.25">
      <c r="A6487" s="243">
        <v>88293</v>
      </c>
      <c r="B6487" s="242" t="s">
        <v>3938</v>
      </c>
      <c r="C6487" s="242" t="s">
        <v>655</v>
      </c>
      <c r="D6487" s="244">
        <v>15.45</v>
      </c>
    </row>
    <row r="6488" spans="1:4" x14ac:dyDescent="0.25">
      <c r="A6488" s="243">
        <v>88294</v>
      </c>
      <c r="B6488" s="242" t="s">
        <v>3939</v>
      </c>
      <c r="C6488" s="242" t="s">
        <v>655</v>
      </c>
      <c r="D6488" s="244">
        <v>16.690000000000001</v>
      </c>
    </row>
    <row r="6489" spans="1:4" x14ac:dyDescent="0.25">
      <c r="A6489" s="243">
        <v>88295</v>
      </c>
      <c r="B6489" s="242" t="s">
        <v>3940</v>
      </c>
      <c r="C6489" s="242" t="s">
        <v>655</v>
      </c>
      <c r="D6489" s="244">
        <v>12.85</v>
      </c>
    </row>
    <row r="6490" spans="1:4" x14ac:dyDescent="0.25">
      <c r="A6490" s="243">
        <v>88296</v>
      </c>
      <c r="B6490" s="242" t="s">
        <v>3941</v>
      </c>
      <c r="C6490" s="242" t="s">
        <v>655</v>
      </c>
      <c r="D6490" s="244">
        <v>12.9</v>
      </c>
    </row>
    <row r="6491" spans="1:4" x14ac:dyDescent="0.25">
      <c r="A6491" s="243">
        <v>88297</v>
      </c>
      <c r="B6491" s="242" t="s">
        <v>3942</v>
      </c>
      <c r="C6491" s="242" t="s">
        <v>655</v>
      </c>
      <c r="D6491" s="244">
        <v>13.4</v>
      </c>
    </row>
    <row r="6492" spans="1:4" x14ac:dyDescent="0.25">
      <c r="A6492" s="243">
        <v>88298</v>
      </c>
      <c r="B6492" s="242" t="s">
        <v>3943</v>
      </c>
      <c r="C6492" s="242" t="s">
        <v>655</v>
      </c>
      <c r="D6492" s="244">
        <v>11.16</v>
      </c>
    </row>
    <row r="6493" spans="1:4" x14ac:dyDescent="0.25">
      <c r="A6493" s="243">
        <v>88299</v>
      </c>
      <c r="B6493" s="242" t="s">
        <v>3944</v>
      </c>
      <c r="C6493" s="242" t="s">
        <v>655</v>
      </c>
      <c r="D6493" s="244">
        <v>15.66</v>
      </c>
    </row>
    <row r="6494" spans="1:4" x14ac:dyDescent="0.25">
      <c r="A6494" s="243">
        <v>88300</v>
      </c>
      <c r="B6494" s="242" t="s">
        <v>3945</v>
      </c>
      <c r="C6494" s="242" t="s">
        <v>655</v>
      </c>
      <c r="D6494" s="244">
        <v>18.559999999999999</v>
      </c>
    </row>
    <row r="6495" spans="1:4" x14ac:dyDescent="0.25">
      <c r="A6495" s="243">
        <v>88301</v>
      </c>
      <c r="B6495" s="242" t="s">
        <v>3946</v>
      </c>
      <c r="C6495" s="242" t="s">
        <v>655</v>
      </c>
      <c r="D6495" s="244">
        <v>14.34</v>
      </c>
    </row>
    <row r="6496" spans="1:4" x14ac:dyDescent="0.25">
      <c r="A6496" s="243">
        <v>88302</v>
      </c>
      <c r="B6496" s="242" t="s">
        <v>3947</v>
      </c>
      <c r="C6496" s="242" t="s">
        <v>655</v>
      </c>
      <c r="D6496" s="244">
        <v>16.079999999999998</v>
      </c>
    </row>
    <row r="6497" spans="1:4" x14ac:dyDescent="0.25">
      <c r="A6497" s="243">
        <v>88303</v>
      </c>
      <c r="B6497" s="242" t="s">
        <v>3948</v>
      </c>
      <c r="C6497" s="242" t="s">
        <v>655</v>
      </c>
      <c r="D6497" s="244">
        <v>13.38</v>
      </c>
    </row>
    <row r="6498" spans="1:4" x14ac:dyDescent="0.25">
      <c r="A6498" s="243">
        <v>88304</v>
      </c>
      <c r="B6498" s="242" t="s">
        <v>3949</v>
      </c>
      <c r="C6498" s="242" t="s">
        <v>655</v>
      </c>
      <c r="D6498" s="244">
        <v>14.21</v>
      </c>
    </row>
    <row r="6499" spans="1:4" x14ac:dyDescent="0.25">
      <c r="A6499" s="243">
        <v>88306</v>
      </c>
      <c r="B6499" s="242" t="s">
        <v>3950</v>
      </c>
      <c r="C6499" s="242" t="s">
        <v>655</v>
      </c>
      <c r="D6499" s="244">
        <v>15.25</v>
      </c>
    </row>
    <row r="6500" spans="1:4" x14ac:dyDescent="0.25">
      <c r="A6500" s="243">
        <v>88307</v>
      </c>
      <c r="B6500" s="242" t="s">
        <v>3951</v>
      </c>
      <c r="C6500" s="242" t="s">
        <v>655</v>
      </c>
      <c r="D6500" s="244">
        <v>14.78</v>
      </c>
    </row>
    <row r="6501" spans="1:4" x14ac:dyDescent="0.25">
      <c r="A6501" s="243">
        <v>88308</v>
      </c>
      <c r="B6501" s="242" t="s">
        <v>3952</v>
      </c>
      <c r="C6501" s="242" t="s">
        <v>655</v>
      </c>
      <c r="D6501" s="244">
        <v>19.89</v>
      </c>
    </row>
    <row r="6502" spans="1:4" x14ac:dyDescent="0.25">
      <c r="A6502" s="243">
        <v>88309</v>
      </c>
      <c r="B6502" s="242" t="s">
        <v>3953</v>
      </c>
      <c r="C6502" s="242" t="s">
        <v>655</v>
      </c>
      <c r="D6502" s="244">
        <v>17.670000000000002</v>
      </c>
    </row>
    <row r="6503" spans="1:4" x14ac:dyDescent="0.25">
      <c r="A6503" s="243">
        <v>88310</v>
      </c>
      <c r="B6503" s="242" t="s">
        <v>3954</v>
      </c>
      <c r="C6503" s="242" t="s">
        <v>655</v>
      </c>
      <c r="D6503" s="244">
        <v>18.68</v>
      </c>
    </row>
    <row r="6504" spans="1:4" x14ac:dyDescent="0.25">
      <c r="A6504" s="243">
        <v>88311</v>
      </c>
      <c r="B6504" s="242" t="s">
        <v>3955</v>
      </c>
      <c r="C6504" s="242" t="s">
        <v>655</v>
      </c>
      <c r="D6504" s="244">
        <v>20.78</v>
      </c>
    </row>
    <row r="6505" spans="1:4" x14ac:dyDescent="0.25">
      <c r="A6505" s="243">
        <v>88312</v>
      </c>
      <c r="B6505" s="242" t="s">
        <v>3956</v>
      </c>
      <c r="C6505" s="242" t="s">
        <v>655</v>
      </c>
      <c r="D6505" s="244">
        <v>19.72</v>
      </c>
    </row>
    <row r="6506" spans="1:4" x14ac:dyDescent="0.25">
      <c r="A6506" s="243">
        <v>88313</v>
      </c>
      <c r="B6506" s="242" t="s">
        <v>3957</v>
      </c>
      <c r="C6506" s="242" t="s">
        <v>655</v>
      </c>
      <c r="D6506" s="244">
        <v>12.88</v>
      </c>
    </row>
    <row r="6507" spans="1:4" x14ac:dyDescent="0.25">
      <c r="A6507" s="243">
        <v>88314</v>
      </c>
      <c r="B6507" s="242" t="s">
        <v>3958</v>
      </c>
      <c r="C6507" s="242" t="s">
        <v>655</v>
      </c>
      <c r="D6507" s="244">
        <v>11.79</v>
      </c>
    </row>
    <row r="6508" spans="1:4" x14ac:dyDescent="0.25">
      <c r="A6508" s="243">
        <v>88315</v>
      </c>
      <c r="B6508" s="242" t="s">
        <v>3959</v>
      </c>
      <c r="C6508" s="242" t="s">
        <v>655</v>
      </c>
      <c r="D6508" s="244">
        <v>17.579999999999998</v>
      </c>
    </row>
    <row r="6509" spans="1:4" x14ac:dyDescent="0.25">
      <c r="A6509" s="243">
        <v>88316</v>
      </c>
      <c r="B6509" s="242" t="s">
        <v>3960</v>
      </c>
      <c r="C6509" s="242" t="s">
        <v>655</v>
      </c>
      <c r="D6509" s="244">
        <v>14.02</v>
      </c>
    </row>
    <row r="6510" spans="1:4" x14ac:dyDescent="0.25">
      <c r="A6510" s="243">
        <v>88317</v>
      </c>
      <c r="B6510" s="242" t="s">
        <v>3961</v>
      </c>
      <c r="C6510" s="242" t="s">
        <v>655</v>
      </c>
      <c r="D6510" s="244">
        <v>18.239999999999998</v>
      </c>
    </row>
    <row r="6511" spans="1:4" x14ac:dyDescent="0.25">
      <c r="A6511" s="243">
        <v>88318</v>
      </c>
      <c r="B6511" s="242" t="s">
        <v>3962</v>
      </c>
      <c r="C6511" s="242" t="s">
        <v>655</v>
      </c>
      <c r="D6511" s="244">
        <v>22.93</v>
      </c>
    </row>
    <row r="6512" spans="1:4" x14ac:dyDescent="0.25">
      <c r="A6512" s="243">
        <v>88320</v>
      </c>
      <c r="B6512" s="242" t="s">
        <v>3963</v>
      </c>
      <c r="C6512" s="242" t="s">
        <v>655</v>
      </c>
      <c r="D6512" s="244">
        <v>20.59</v>
      </c>
    </row>
    <row r="6513" spans="1:4" x14ac:dyDescent="0.25">
      <c r="A6513" s="243">
        <v>88321</v>
      </c>
      <c r="B6513" s="242" t="s">
        <v>3964</v>
      </c>
      <c r="C6513" s="242" t="s">
        <v>655</v>
      </c>
      <c r="D6513" s="244">
        <v>21</v>
      </c>
    </row>
    <row r="6514" spans="1:4" x14ac:dyDescent="0.25">
      <c r="A6514" s="243">
        <v>88322</v>
      </c>
      <c r="B6514" s="242" t="s">
        <v>3965</v>
      </c>
      <c r="C6514" s="242" t="s">
        <v>655</v>
      </c>
      <c r="D6514" s="244">
        <v>19.5</v>
      </c>
    </row>
    <row r="6515" spans="1:4" x14ac:dyDescent="0.25">
      <c r="A6515" s="243">
        <v>88323</v>
      </c>
      <c r="B6515" s="242" t="s">
        <v>3966</v>
      </c>
      <c r="C6515" s="242" t="s">
        <v>655</v>
      </c>
      <c r="D6515" s="244">
        <v>18.739999999999998</v>
      </c>
    </row>
    <row r="6516" spans="1:4" x14ac:dyDescent="0.25">
      <c r="A6516" s="243">
        <v>88324</v>
      </c>
      <c r="B6516" s="242" t="s">
        <v>3967</v>
      </c>
      <c r="C6516" s="242" t="s">
        <v>655</v>
      </c>
      <c r="D6516" s="244">
        <v>13.48</v>
      </c>
    </row>
    <row r="6517" spans="1:4" x14ac:dyDescent="0.25">
      <c r="A6517" s="243">
        <v>88325</v>
      </c>
      <c r="B6517" s="242" t="s">
        <v>3968</v>
      </c>
      <c r="C6517" s="242" t="s">
        <v>655</v>
      </c>
      <c r="D6517" s="244">
        <v>17.010000000000002</v>
      </c>
    </row>
    <row r="6518" spans="1:4" x14ac:dyDescent="0.25">
      <c r="A6518" s="243">
        <v>88326</v>
      </c>
      <c r="B6518" s="242" t="s">
        <v>3969</v>
      </c>
      <c r="C6518" s="242" t="s">
        <v>655</v>
      </c>
      <c r="D6518" s="244">
        <v>18.260000000000002</v>
      </c>
    </row>
    <row r="6519" spans="1:4" x14ac:dyDescent="0.25">
      <c r="A6519" s="243">
        <v>88377</v>
      </c>
      <c r="B6519" s="242" t="s">
        <v>3970</v>
      </c>
      <c r="C6519" s="242" t="s">
        <v>655</v>
      </c>
      <c r="D6519" s="244">
        <v>12.73</v>
      </c>
    </row>
    <row r="6520" spans="1:4" x14ac:dyDescent="0.25">
      <c r="A6520" s="243">
        <v>88441</v>
      </c>
      <c r="B6520" s="242" t="s">
        <v>3971</v>
      </c>
      <c r="C6520" s="242" t="s">
        <v>655</v>
      </c>
      <c r="D6520" s="244">
        <v>17.07</v>
      </c>
    </row>
    <row r="6521" spans="1:4" x14ac:dyDescent="0.25">
      <c r="A6521" s="243">
        <v>88597</v>
      </c>
      <c r="B6521" s="242" t="s">
        <v>3972</v>
      </c>
      <c r="C6521" s="242" t="s">
        <v>655</v>
      </c>
      <c r="D6521" s="244">
        <v>22.52</v>
      </c>
    </row>
    <row r="6522" spans="1:4" x14ac:dyDescent="0.25">
      <c r="A6522" s="243">
        <v>90766</v>
      </c>
      <c r="B6522" s="242" t="s">
        <v>3973</v>
      </c>
      <c r="C6522" s="242" t="s">
        <v>655</v>
      </c>
      <c r="D6522" s="244">
        <v>14.93</v>
      </c>
    </row>
    <row r="6523" spans="1:4" x14ac:dyDescent="0.25">
      <c r="A6523" s="243">
        <v>90767</v>
      </c>
      <c r="B6523" s="242" t="s">
        <v>3974</v>
      </c>
      <c r="C6523" s="242" t="s">
        <v>655</v>
      </c>
      <c r="D6523" s="244">
        <v>14.55</v>
      </c>
    </row>
    <row r="6524" spans="1:4" x14ac:dyDescent="0.25">
      <c r="A6524" s="243">
        <v>90768</v>
      </c>
      <c r="B6524" s="242" t="s">
        <v>3975</v>
      </c>
      <c r="C6524" s="242" t="s">
        <v>655</v>
      </c>
      <c r="D6524" s="244">
        <v>59.1</v>
      </c>
    </row>
    <row r="6525" spans="1:4" x14ac:dyDescent="0.25">
      <c r="A6525" s="243">
        <v>90769</v>
      </c>
      <c r="B6525" s="242" t="s">
        <v>3976</v>
      </c>
      <c r="C6525" s="242" t="s">
        <v>655</v>
      </c>
      <c r="D6525" s="244">
        <v>83.47</v>
      </c>
    </row>
    <row r="6526" spans="1:4" x14ac:dyDescent="0.25">
      <c r="A6526" s="243">
        <v>90770</v>
      </c>
      <c r="B6526" s="242" t="s">
        <v>3977</v>
      </c>
      <c r="C6526" s="242" t="s">
        <v>655</v>
      </c>
      <c r="D6526" s="244">
        <v>109.98</v>
      </c>
    </row>
    <row r="6527" spans="1:4" x14ac:dyDescent="0.25">
      <c r="A6527" s="243">
        <v>90771</v>
      </c>
      <c r="B6527" s="242" t="s">
        <v>3978</v>
      </c>
      <c r="C6527" s="242" t="s">
        <v>655</v>
      </c>
      <c r="D6527" s="244">
        <v>18.22</v>
      </c>
    </row>
    <row r="6528" spans="1:4" x14ac:dyDescent="0.25">
      <c r="A6528" s="243">
        <v>90772</v>
      </c>
      <c r="B6528" s="242" t="s">
        <v>3979</v>
      </c>
      <c r="C6528" s="242" t="s">
        <v>655</v>
      </c>
      <c r="D6528" s="244">
        <v>12.27</v>
      </c>
    </row>
    <row r="6529" spans="1:4" x14ac:dyDescent="0.25">
      <c r="A6529" s="243">
        <v>90773</v>
      </c>
      <c r="B6529" s="242" t="s">
        <v>3980</v>
      </c>
      <c r="C6529" s="242" t="s">
        <v>655</v>
      </c>
      <c r="D6529" s="244">
        <v>17.27</v>
      </c>
    </row>
    <row r="6530" spans="1:4" x14ac:dyDescent="0.25">
      <c r="A6530" s="243">
        <v>90775</v>
      </c>
      <c r="B6530" s="242" t="s">
        <v>3981</v>
      </c>
      <c r="C6530" s="242" t="s">
        <v>655</v>
      </c>
      <c r="D6530" s="244">
        <v>18.239999999999998</v>
      </c>
    </row>
    <row r="6531" spans="1:4" x14ac:dyDescent="0.25">
      <c r="A6531" s="243">
        <v>90776</v>
      </c>
      <c r="B6531" s="242" t="s">
        <v>3982</v>
      </c>
      <c r="C6531" s="242" t="s">
        <v>655</v>
      </c>
      <c r="D6531" s="244">
        <v>20.18</v>
      </c>
    </row>
    <row r="6532" spans="1:4" x14ac:dyDescent="0.25">
      <c r="A6532" s="243">
        <v>90777</v>
      </c>
      <c r="B6532" s="242" t="s">
        <v>3983</v>
      </c>
      <c r="C6532" s="242" t="s">
        <v>655</v>
      </c>
      <c r="D6532" s="244">
        <v>80.150000000000006</v>
      </c>
    </row>
    <row r="6533" spans="1:4" x14ac:dyDescent="0.25">
      <c r="A6533" s="243">
        <v>90778</v>
      </c>
      <c r="B6533" s="242" t="s">
        <v>3984</v>
      </c>
      <c r="C6533" s="242" t="s">
        <v>655</v>
      </c>
      <c r="D6533" s="244">
        <v>91.06</v>
      </c>
    </row>
    <row r="6534" spans="1:4" x14ac:dyDescent="0.25">
      <c r="A6534" s="243">
        <v>90779</v>
      </c>
      <c r="B6534" s="242" t="s">
        <v>3985</v>
      </c>
      <c r="C6534" s="242" t="s">
        <v>655</v>
      </c>
      <c r="D6534" s="244">
        <v>124.04</v>
      </c>
    </row>
    <row r="6535" spans="1:4" x14ac:dyDescent="0.25">
      <c r="A6535" s="243">
        <v>90780</v>
      </c>
      <c r="B6535" s="242" t="s">
        <v>3986</v>
      </c>
      <c r="C6535" s="242" t="s">
        <v>655</v>
      </c>
      <c r="D6535" s="244">
        <v>29.77</v>
      </c>
    </row>
    <row r="6536" spans="1:4" x14ac:dyDescent="0.25">
      <c r="A6536" s="243">
        <v>90781</v>
      </c>
      <c r="B6536" s="242" t="s">
        <v>3987</v>
      </c>
      <c r="C6536" s="242" t="s">
        <v>655</v>
      </c>
      <c r="D6536" s="244">
        <v>14.93</v>
      </c>
    </row>
    <row r="6537" spans="1:4" x14ac:dyDescent="0.25">
      <c r="A6537" s="243">
        <v>91677</v>
      </c>
      <c r="B6537" s="242" t="s">
        <v>3988</v>
      </c>
      <c r="C6537" s="242" t="s">
        <v>655</v>
      </c>
      <c r="D6537" s="244">
        <v>77.52</v>
      </c>
    </row>
    <row r="6538" spans="1:4" x14ac:dyDescent="0.25">
      <c r="A6538" s="243">
        <v>91678</v>
      </c>
      <c r="B6538" s="242" t="s">
        <v>3989</v>
      </c>
      <c r="C6538" s="242" t="s">
        <v>655</v>
      </c>
      <c r="D6538" s="244">
        <v>75.23</v>
      </c>
    </row>
    <row r="6539" spans="1:4" x14ac:dyDescent="0.25">
      <c r="A6539" s="243">
        <v>93558</v>
      </c>
      <c r="B6539" s="242" t="s">
        <v>3991</v>
      </c>
      <c r="C6539" s="242" t="s">
        <v>3990</v>
      </c>
      <c r="D6539" s="245">
        <v>2546.88</v>
      </c>
    </row>
    <row r="6540" spans="1:4" x14ac:dyDescent="0.25">
      <c r="A6540" s="243">
        <v>93559</v>
      </c>
      <c r="B6540" s="242" t="s">
        <v>3972</v>
      </c>
      <c r="C6540" s="242" t="s">
        <v>3990</v>
      </c>
      <c r="D6540" s="245">
        <v>4001.05</v>
      </c>
    </row>
    <row r="6541" spans="1:4" x14ac:dyDescent="0.25">
      <c r="A6541" s="243">
        <v>93560</v>
      </c>
      <c r="B6541" s="242" t="s">
        <v>3980</v>
      </c>
      <c r="C6541" s="242" t="s">
        <v>3990</v>
      </c>
      <c r="D6541" s="245">
        <v>3072.92</v>
      </c>
    </row>
    <row r="6542" spans="1:4" x14ac:dyDescent="0.25">
      <c r="A6542" s="243">
        <v>93561</v>
      </c>
      <c r="B6542" s="242" t="s">
        <v>3981</v>
      </c>
      <c r="C6542" s="242" t="s">
        <v>3990</v>
      </c>
      <c r="D6542" s="245">
        <v>3243.04</v>
      </c>
    </row>
    <row r="6543" spans="1:4" x14ac:dyDescent="0.25">
      <c r="A6543" s="243">
        <v>93562</v>
      </c>
      <c r="B6543" s="242" t="s">
        <v>3978</v>
      </c>
      <c r="C6543" s="242" t="s">
        <v>3990</v>
      </c>
      <c r="D6543" s="245">
        <v>3242.18</v>
      </c>
    </row>
    <row r="6544" spans="1:4" x14ac:dyDescent="0.25">
      <c r="A6544" s="243">
        <v>93563</v>
      </c>
      <c r="B6544" s="242" t="s">
        <v>3973</v>
      </c>
      <c r="C6544" s="242" t="s">
        <v>3990</v>
      </c>
      <c r="D6544" s="245">
        <v>2659.14</v>
      </c>
    </row>
    <row r="6545" spans="1:4" x14ac:dyDescent="0.25">
      <c r="A6545" s="243">
        <v>93564</v>
      </c>
      <c r="B6545" s="242" t="s">
        <v>3974</v>
      </c>
      <c r="C6545" s="242" t="s">
        <v>3990</v>
      </c>
      <c r="D6545" s="245">
        <v>2587.7800000000002</v>
      </c>
    </row>
    <row r="6546" spans="1:4" x14ac:dyDescent="0.25">
      <c r="A6546" s="243">
        <v>93565</v>
      </c>
      <c r="B6546" s="242" t="s">
        <v>3983</v>
      </c>
      <c r="C6546" s="242" t="s">
        <v>3990</v>
      </c>
      <c r="D6546" s="245">
        <v>14179.16</v>
      </c>
    </row>
    <row r="6547" spans="1:4" x14ac:dyDescent="0.25">
      <c r="A6547" s="243">
        <v>93566</v>
      </c>
      <c r="B6547" s="242" t="s">
        <v>3979</v>
      </c>
      <c r="C6547" s="242" t="s">
        <v>3990</v>
      </c>
      <c r="D6547" s="245">
        <v>2188.8200000000002</v>
      </c>
    </row>
    <row r="6548" spans="1:4" x14ac:dyDescent="0.25">
      <c r="A6548" s="243">
        <v>93567</v>
      </c>
      <c r="B6548" s="242" t="s">
        <v>3984</v>
      </c>
      <c r="C6548" s="242" t="s">
        <v>3990</v>
      </c>
      <c r="D6548" s="245">
        <v>16108.43</v>
      </c>
    </row>
    <row r="6549" spans="1:4" x14ac:dyDescent="0.25">
      <c r="A6549" s="243">
        <v>93568</v>
      </c>
      <c r="B6549" s="242" t="s">
        <v>3985</v>
      </c>
      <c r="C6549" s="242" t="s">
        <v>3990</v>
      </c>
      <c r="D6549" s="245">
        <v>21939.200000000001</v>
      </c>
    </row>
    <row r="6550" spans="1:4" x14ac:dyDescent="0.25">
      <c r="A6550" s="243">
        <v>93569</v>
      </c>
      <c r="B6550" s="242" t="s">
        <v>3992</v>
      </c>
      <c r="C6550" s="242" t="s">
        <v>3990</v>
      </c>
      <c r="D6550" s="245">
        <v>10473.48</v>
      </c>
    </row>
    <row r="6551" spans="1:4" x14ac:dyDescent="0.25">
      <c r="A6551" s="243">
        <v>93570</v>
      </c>
      <c r="B6551" s="242" t="s">
        <v>3993</v>
      </c>
      <c r="C6551" s="242" t="s">
        <v>3990</v>
      </c>
      <c r="D6551" s="245">
        <v>14784.36</v>
      </c>
    </row>
    <row r="6552" spans="1:4" x14ac:dyDescent="0.25">
      <c r="A6552" s="243">
        <v>93571</v>
      </c>
      <c r="B6552" s="242" t="s">
        <v>3994</v>
      </c>
      <c r="C6552" s="242" t="s">
        <v>3990</v>
      </c>
      <c r="D6552" s="245">
        <v>19475.490000000002</v>
      </c>
    </row>
    <row r="6553" spans="1:4" x14ac:dyDescent="0.25">
      <c r="A6553" s="243">
        <v>93572</v>
      </c>
      <c r="B6553" s="242" t="s">
        <v>3995</v>
      </c>
      <c r="C6553" s="242" t="s">
        <v>3990</v>
      </c>
      <c r="D6553" s="245">
        <v>3583.25</v>
      </c>
    </row>
    <row r="6554" spans="1:4" x14ac:dyDescent="0.25">
      <c r="A6554" s="243">
        <v>94295</v>
      </c>
      <c r="B6554" s="242" t="s">
        <v>3986</v>
      </c>
      <c r="C6554" s="242" t="s">
        <v>3990</v>
      </c>
      <c r="D6554" s="245">
        <v>5279.5</v>
      </c>
    </row>
    <row r="6555" spans="1:4" x14ac:dyDescent="0.25">
      <c r="A6555" s="243">
        <v>94296</v>
      </c>
      <c r="B6555" s="242" t="s">
        <v>3987</v>
      </c>
      <c r="C6555" s="242" t="s">
        <v>3990</v>
      </c>
      <c r="D6555" s="245">
        <v>2655.59</v>
      </c>
    </row>
    <row r="6556" spans="1:4" x14ac:dyDescent="0.25">
      <c r="A6556" s="243">
        <v>95308</v>
      </c>
      <c r="B6556" s="242" t="s">
        <v>3996</v>
      </c>
      <c r="C6556" s="242" t="s">
        <v>655</v>
      </c>
      <c r="D6556" s="244">
        <v>7.0000000000000007E-2</v>
      </c>
    </row>
    <row r="6557" spans="1:4" x14ac:dyDescent="0.25">
      <c r="A6557" s="243">
        <v>95309</v>
      </c>
      <c r="B6557" s="242" t="s">
        <v>3997</v>
      </c>
      <c r="C6557" s="242" t="s">
        <v>655</v>
      </c>
      <c r="D6557" s="244">
        <v>0.11</v>
      </c>
    </row>
    <row r="6558" spans="1:4" x14ac:dyDescent="0.25">
      <c r="A6558" s="243">
        <v>95310</v>
      </c>
      <c r="B6558" s="242" t="s">
        <v>3998</v>
      </c>
      <c r="C6558" s="242" t="s">
        <v>655</v>
      </c>
      <c r="D6558" s="244">
        <v>0.05</v>
      </c>
    </row>
    <row r="6559" spans="1:4" x14ac:dyDescent="0.25">
      <c r="A6559" s="243">
        <v>95311</v>
      </c>
      <c r="B6559" s="242" t="s">
        <v>3999</v>
      </c>
      <c r="C6559" s="242" t="s">
        <v>655</v>
      </c>
      <c r="D6559" s="244">
        <v>0.08</v>
      </c>
    </row>
    <row r="6560" spans="1:4" x14ac:dyDescent="0.25">
      <c r="A6560" s="243">
        <v>95312</v>
      </c>
      <c r="B6560" s="242" t="s">
        <v>4000</v>
      </c>
      <c r="C6560" s="242" t="s">
        <v>655</v>
      </c>
      <c r="D6560" s="244">
        <v>0.1</v>
      </c>
    </row>
    <row r="6561" spans="1:4" x14ac:dyDescent="0.25">
      <c r="A6561" s="243">
        <v>95313</v>
      </c>
      <c r="B6561" s="242" t="s">
        <v>4001</v>
      </c>
      <c r="C6561" s="242" t="s">
        <v>655</v>
      </c>
      <c r="D6561" s="244">
        <v>0.1</v>
      </c>
    </row>
    <row r="6562" spans="1:4" x14ac:dyDescent="0.25">
      <c r="A6562" s="243">
        <v>95314</v>
      </c>
      <c r="B6562" s="242" t="s">
        <v>4002</v>
      </c>
      <c r="C6562" s="242" t="s">
        <v>655</v>
      </c>
      <c r="D6562" s="244">
        <v>0.11</v>
      </c>
    </row>
    <row r="6563" spans="1:4" x14ac:dyDescent="0.25">
      <c r="A6563" s="243">
        <v>95315</v>
      </c>
      <c r="B6563" s="242" t="s">
        <v>4003</v>
      </c>
      <c r="C6563" s="242" t="s">
        <v>655</v>
      </c>
      <c r="D6563" s="244">
        <v>0.12</v>
      </c>
    </row>
    <row r="6564" spans="1:4" x14ac:dyDescent="0.25">
      <c r="A6564" s="243">
        <v>95316</v>
      </c>
      <c r="B6564" s="242" t="s">
        <v>4004</v>
      </c>
      <c r="C6564" s="242" t="s">
        <v>655</v>
      </c>
      <c r="D6564" s="244">
        <v>0.26</v>
      </c>
    </row>
    <row r="6565" spans="1:4" x14ac:dyDescent="0.25">
      <c r="A6565" s="243">
        <v>95317</v>
      </c>
      <c r="B6565" s="242" t="s">
        <v>4005</v>
      </c>
      <c r="C6565" s="242" t="s">
        <v>655</v>
      </c>
      <c r="D6565" s="244">
        <v>0.12</v>
      </c>
    </row>
    <row r="6566" spans="1:4" x14ac:dyDescent="0.25">
      <c r="A6566" s="243">
        <v>95318</v>
      </c>
      <c r="B6566" s="242" t="s">
        <v>4006</v>
      </c>
      <c r="C6566" s="242" t="s">
        <v>655</v>
      </c>
      <c r="D6566" s="244">
        <v>0.11</v>
      </c>
    </row>
    <row r="6567" spans="1:4" x14ac:dyDescent="0.25">
      <c r="A6567" s="243">
        <v>95319</v>
      </c>
      <c r="B6567" s="242" t="s">
        <v>4007</v>
      </c>
      <c r="C6567" s="242" t="s">
        <v>655</v>
      </c>
      <c r="D6567" s="244">
        <v>7.0000000000000007E-2</v>
      </c>
    </row>
    <row r="6568" spans="1:4" x14ac:dyDescent="0.25">
      <c r="A6568" s="243">
        <v>95320</v>
      </c>
      <c r="B6568" s="242" t="s">
        <v>4008</v>
      </c>
      <c r="C6568" s="242" t="s">
        <v>655</v>
      </c>
      <c r="D6568" s="244">
        <v>0.08</v>
      </c>
    </row>
    <row r="6569" spans="1:4" x14ac:dyDescent="0.25">
      <c r="A6569" s="243">
        <v>95321</v>
      </c>
      <c r="B6569" s="242" t="s">
        <v>4009</v>
      </c>
      <c r="C6569" s="242" t="s">
        <v>655</v>
      </c>
      <c r="D6569" s="244">
        <v>0.08</v>
      </c>
    </row>
    <row r="6570" spans="1:4" x14ac:dyDescent="0.25">
      <c r="A6570" s="243">
        <v>95322</v>
      </c>
      <c r="B6570" s="242" t="s">
        <v>4010</v>
      </c>
      <c r="C6570" s="242" t="s">
        <v>655</v>
      </c>
      <c r="D6570" s="244">
        <v>0.03</v>
      </c>
    </row>
    <row r="6571" spans="1:4" x14ac:dyDescent="0.25">
      <c r="A6571" s="243">
        <v>95323</v>
      </c>
      <c r="B6571" s="242" t="s">
        <v>4011</v>
      </c>
      <c r="C6571" s="242" t="s">
        <v>655</v>
      </c>
      <c r="D6571" s="244">
        <v>0.11</v>
      </c>
    </row>
    <row r="6572" spans="1:4" x14ac:dyDescent="0.25">
      <c r="A6572" s="243">
        <v>95324</v>
      </c>
      <c r="B6572" s="242" t="s">
        <v>4012</v>
      </c>
      <c r="C6572" s="242" t="s">
        <v>655</v>
      </c>
      <c r="D6572" s="244">
        <v>0.14000000000000001</v>
      </c>
    </row>
    <row r="6573" spans="1:4" x14ac:dyDescent="0.25">
      <c r="A6573" s="243">
        <v>95325</v>
      </c>
      <c r="B6573" s="242" t="s">
        <v>4013</v>
      </c>
      <c r="C6573" s="242" t="s">
        <v>655</v>
      </c>
      <c r="D6573" s="244">
        <v>0.12</v>
      </c>
    </row>
    <row r="6574" spans="1:4" x14ac:dyDescent="0.25">
      <c r="A6574" s="243">
        <v>95326</v>
      </c>
      <c r="B6574" s="242" t="s">
        <v>4014</v>
      </c>
      <c r="C6574" s="242" t="s">
        <v>655</v>
      </c>
      <c r="D6574" s="244">
        <v>0.03</v>
      </c>
    </row>
    <row r="6575" spans="1:4" x14ac:dyDescent="0.25">
      <c r="A6575" s="243">
        <v>95328</v>
      </c>
      <c r="B6575" s="242" t="s">
        <v>4015</v>
      </c>
      <c r="C6575" s="242" t="s">
        <v>655</v>
      </c>
      <c r="D6575" s="244">
        <v>0.11</v>
      </c>
    </row>
    <row r="6576" spans="1:4" x14ac:dyDescent="0.25">
      <c r="A6576" s="243">
        <v>95329</v>
      </c>
      <c r="B6576" s="242" t="s">
        <v>4016</v>
      </c>
      <c r="C6576" s="242" t="s">
        <v>655</v>
      </c>
      <c r="D6576" s="244">
        <v>0.15</v>
      </c>
    </row>
    <row r="6577" spans="1:4" x14ac:dyDescent="0.25">
      <c r="A6577" s="243">
        <v>95330</v>
      </c>
      <c r="B6577" s="242" t="s">
        <v>4017</v>
      </c>
      <c r="C6577" s="242" t="s">
        <v>655</v>
      </c>
      <c r="D6577" s="244">
        <v>0.11</v>
      </c>
    </row>
    <row r="6578" spans="1:4" x14ac:dyDescent="0.25">
      <c r="A6578" s="243">
        <v>95331</v>
      </c>
      <c r="B6578" s="242" t="s">
        <v>4018</v>
      </c>
      <c r="C6578" s="242" t="s">
        <v>655</v>
      </c>
      <c r="D6578" s="244">
        <v>0.06</v>
      </c>
    </row>
    <row r="6579" spans="1:4" x14ac:dyDescent="0.25">
      <c r="A6579" s="243">
        <v>95332</v>
      </c>
      <c r="B6579" s="242" t="s">
        <v>4019</v>
      </c>
      <c r="C6579" s="242" t="s">
        <v>655</v>
      </c>
      <c r="D6579" s="244">
        <v>0.37</v>
      </c>
    </row>
    <row r="6580" spans="1:4" x14ac:dyDescent="0.25">
      <c r="A6580" s="243">
        <v>95333</v>
      </c>
      <c r="B6580" s="242" t="s">
        <v>4020</v>
      </c>
      <c r="C6580" s="242" t="s">
        <v>655</v>
      </c>
      <c r="D6580" s="244">
        <v>0.37</v>
      </c>
    </row>
    <row r="6581" spans="1:4" x14ac:dyDescent="0.25">
      <c r="A6581" s="243">
        <v>95334</v>
      </c>
      <c r="B6581" s="242" t="s">
        <v>4021</v>
      </c>
      <c r="C6581" s="242" t="s">
        <v>655</v>
      </c>
      <c r="D6581" s="244">
        <v>0.31</v>
      </c>
    </row>
    <row r="6582" spans="1:4" x14ac:dyDescent="0.25">
      <c r="A6582" s="243">
        <v>95335</v>
      </c>
      <c r="B6582" s="242" t="s">
        <v>4022</v>
      </c>
      <c r="C6582" s="242" t="s">
        <v>655</v>
      </c>
      <c r="D6582" s="244">
        <v>0.18</v>
      </c>
    </row>
    <row r="6583" spans="1:4" x14ac:dyDescent="0.25">
      <c r="A6583" s="243">
        <v>95337</v>
      </c>
      <c r="B6583" s="242" t="s">
        <v>4023</v>
      </c>
      <c r="C6583" s="242" t="s">
        <v>655</v>
      </c>
      <c r="D6583" s="244">
        <v>0.11</v>
      </c>
    </row>
    <row r="6584" spans="1:4" x14ac:dyDescent="0.25">
      <c r="A6584" s="243">
        <v>95338</v>
      </c>
      <c r="B6584" s="242" t="s">
        <v>4024</v>
      </c>
      <c r="C6584" s="242" t="s">
        <v>655</v>
      </c>
      <c r="D6584" s="244">
        <v>0.21</v>
      </c>
    </row>
    <row r="6585" spans="1:4" x14ac:dyDescent="0.25">
      <c r="A6585" s="243">
        <v>95339</v>
      </c>
      <c r="B6585" s="242" t="s">
        <v>4025</v>
      </c>
      <c r="C6585" s="242" t="s">
        <v>655</v>
      </c>
      <c r="D6585" s="244">
        <v>0.17</v>
      </c>
    </row>
    <row r="6586" spans="1:4" x14ac:dyDescent="0.25">
      <c r="A6586" s="243">
        <v>95340</v>
      </c>
      <c r="B6586" s="242" t="s">
        <v>4026</v>
      </c>
      <c r="C6586" s="242" t="s">
        <v>655</v>
      </c>
      <c r="D6586" s="244">
        <v>0.14000000000000001</v>
      </c>
    </row>
    <row r="6587" spans="1:4" x14ac:dyDescent="0.25">
      <c r="A6587" s="243">
        <v>95341</v>
      </c>
      <c r="B6587" s="242" t="s">
        <v>4027</v>
      </c>
      <c r="C6587" s="242" t="s">
        <v>655</v>
      </c>
      <c r="D6587" s="244">
        <v>0.14000000000000001</v>
      </c>
    </row>
    <row r="6588" spans="1:4" x14ac:dyDescent="0.25">
      <c r="A6588" s="243">
        <v>95342</v>
      </c>
      <c r="B6588" s="242" t="s">
        <v>4028</v>
      </c>
      <c r="C6588" s="242" t="s">
        <v>655</v>
      </c>
      <c r="D6588" s="244">
        <v>0.09</v>
      </c>
    </row>
    <row r="6589" spans="1:4" x14ac:dyDescent="0.25">
      <c r="A6589" s="243">
        <v>95343</v>
      </c>
      <c r="B6589" s="242" t="s">
        <v>4029</v>
      </c>
      <c r="C6589" s="242" t="s">
        <v>655</v>
      </c>
      <c r="D6589" s="244">
        <v>0.11</v>
      </c>
    </row>
    <row r="6590" spans="1:4" x14ac:dyDescent="0.25">
      <c r="A6590" s="243">
        <v>95344</v>
      </c>
      <c r="B6590" s="242" t="s">
        <v>4030</v>
      </c>
      <c r="C6590" s="242" t="s">
        <v>655</v>
      </c>
      <c r="D6590" s="244">
        <v>7.0000000000000007E-2</v>
      </c>
    </row>
    <row r="6591" spans="1:4" x14ac:dyDescent="0.25">
      <c r="A6591" s="243">
        <v>95345</v>
      </c>
      <c r="B6591" s="242" t="s">
        <v>4031</v>
      </c>
      <c r="C6591" s="242" t="s">
        <v>655</v>
      </c>
      <c r="D6591" s="244">
        <v>0.33</v>
      </c>
    </row>
    <row r="6592" spans="1:4" x14ac:dyDescent="0.25">
      <c r="A6592" s="243">
        <v>95346</v>
      </c>
      <c r="B6592" s="242" t="s">
        <v>4032</v>
      </c>
      <c r="C6592" s="242" t="s">
        <v>655</v>
      </c>
      <c r="D6592" s="244">
        <v>0.03</v>
      </c>
    </row>
    <row r="6593" spans="1:4" x14ac:dyDescent="0.25">
      <c r="A6593" s="243">
        <v>95347</v>
      </c>
      <c r="B6593" s="242" t="s">
        <v>4033</v>
      </c>
      <c r="C6593" s="242" t="s">
        <v>655</v>
      </c>
      <c r="D6593" s="244">
        <v>0.04</v>
      </c>
    </row>
    <row r="6594" spans="1:4" x14ac:dyDescent="0.25">
      <c r="A6594" s="243">
        <v>95348</v>
      </c>
      <c r="B6594" s="242" t="s">
        <v>4034</v>
      </c>
      <c r="C6594" s="242" t="s">
        <v>655</v>
      </c>
      <c r="D6594" s="244">
        <v>0.05</v>
      </c>
    </row>
    <row r="6595" spans="1:4" x14ac:dyDescent="0.25">
      <c r="A6595" s="243">
        <v>95349</v>
      </c>
      <c r="B6595" s="242" t="s">
        <v>4035</v>
      </c>
      <c r="C6595" s="242" t="s">
        <v>655</v>
      </c>
      <c r="D6595" s="244">
        <v>0.03</v>
      </c>
    </row>
    <row r="6596" spans="1:4" x14ac:dyDescent="0.25">
      <c r="A6596" s="243">
        <v>95350</v>
      </c>
      <c r="B6596" s="242" t="s">
        <v>4036</v>
      </c>
      <c r="C6596" s="242" t="s">
        <v>655</v>
      </c>
      <c r="D6596" s="244">
        <v>0.04</v>
      </c>
    </row>
    <row r="6597" spans="1:4" x14ac:dyDescent="0.25">
      <c r="A6597" s="243">
        <v>95351</v>
      </c>
      <c r="B6597" s="242" t="s">
        <v>4037</v>
      </c>
      <c r="C6597" s="242" t="s">
        <v>655</v>
      </c>
      <c r="D6597" s="244">
        <v>0.15</v>
      </c>
    </row>
    <row r="6598" spans="1:4" x14ac:dyDescent="0.25">
      <c r="A6598" s="243">
        <v>95352</v>
      </c>
      <c r="B6598" s="242" t="s">
        <v>4038</v>
      </c>
      <c r="C6598" s="242" t="s">
        <v>655</v>
      </c>
      <c r="D6598" s="244">
        <v>0.04</v>
      </c>
    </row>
    <row r="6599" spans="1:4" x14ac:dyDescent="0.25">
      <c r="A6599" s="243">
        <v>95354</v>
      </c>
      <c r="B6599" s="242" t="s">
        <v>4039</v>
      </c>
      <c r="C6599" s="242" t="s">
        <v>655</v>
      </c>
      <c r="D6599" s="244">
        <v>0.05</v>
      </c>
    </row>
    <row r="6600" spans="1:4" x14ac:dyDescent="0.25">
      <c r="A6600" s="243">
        <v>95355</v>
      </c>
      <c r="B6600" s="242" t="s">
        <v>4040</v>
      </c>
      <c r="C6600" s="242" t="s">
        <v>655</v>
      </c>
      <c r="D6600" s="244">
        <v>0.06</v>
      </c>
    </row>
    <row r="6601" spans="1:4" x14ac:dyDescent="0.25">
      <c r="A6601" s="243">
        <v>95356</v>
      </c>
      <c r="B6601" s="242" t="s">
        <v>4041</v>
      </c>
      <c r="C6601" s="242" t="s">
        <v>655</v>
      </c>
      <c r="D6601" s="244">
        <v>7.0000000000000007E-2</v>
      </c>
    </row>
    <row r="6602" spans="1:4" x14ac:dyDescent="0.25">
      <c r="A6602" s="243">
        <v>95357</v>
      </c>
      <c r="B6602" s="242" t="s">
        <v>4042</v>
      </c>
      <c r="C6602" s="242" t="s">
        <v>655</v>
      </c>
      <c r="D6602" s="244">
        <v>0.11</v>
      </c>
    </row>
    <row r="6603" spans="1:4" x14ac:dyDescent="0.25">
      <c r="A6603" s="243">
        <v>95358</v>
      </c>
      <c r="B6603" s="242" t="s">
        <v>4043</v>
      </c>
      <c r="C6603" s="242" t="s">
        <v>655</v>
      </c>
      <c r="D6603" s="244">
        <v>0.11</v>
      </c>
    </row>
    <row r="6604" spans="1:4" x14ac:dyDescent="0.25">
      <c r="A6604" s="243">
        <v>95359</v>
      </c>
      <c r="B6604" s="242" t="s">
        <v>4044</v>
      </c>
      <c r="C6604" s="242" t="s">
        <v>655</v>
      </c>
      <c r="D6604" s="244">
        <v>0.11</v>
      </c>
    </row>
    <row r="6605" spans="1:4" x14ac:dyDescent="0.25">
      <c r="A6605" s="243">
        <v>95360</v>
      </c>
      <c r="B6605" s="242" t="s">
        <v>4045</v>
      </c>
      <c r="C6605" s="242" t="s">
        <v>655</v>
      </c>
      <c r="D6605" s="244">
        <v>0.08</v>
      </c>
    </row>
    <row r="6606" spans="1:4" x14ac:dyDescent="0.25">
      <c r="A6606" s="243">
        <v>95361</v>
      </c>
      <c r="B6606" s="242" t="s">
        <v>4046</v>
      </c>
      <c r="C6606" s="242" t="s">
        <v>655</v>
      </c>
      <c r="D6606" s="244">
        <v>0.04</v>
      </c>
    </row>
    <row r="6607" spans="1:4" x14ac:dyDescent="0.25">
      <c r="A6607" s="243">
        <v>95362</v>
      </c>
      <c r="B6607" s="242" t="s">
        <v>4047</v>
      </c>
      <c r="C6607" s="242" t="s">
        <v>655</v>
      </c>
      <c r="D6607" s="244">
        <v>7.0000000000000007E-2</v>
      </c>
    </row>
    <row r="6608" spans="1:4" x14ac:dyDescent="0.25">
      <c r="A6608" s="243">
        <v>95363</v>
      </c>
      <c r="B6608" s="242" t="s">
        <v>4048</v>
      </c>
      <c r="C6608" s="242" t="s">
        <v>655</v>
      </c>
      <c r="D6608" s="244">
        <v>0.09</v>
      </c>
    </row>
    <row r="6609" spans="1:4" x14ac:dyDescent="0.25">
      <c r="A6609" s="243">
        <v>95364</v>
      </c>
      <c r="B6609" s="242" t="s">
        <v>4049</v>
      </c>
      <c r="C6609" s="242" t="s">
        <v>655</v>
      </c>
      <c r="D6609" s="244">
        <v>0.06</v>
      </c>
    </row>
    <row r="6610" spans="1:4" x14ac:dyDescent="0.25">
      <c r="A6610" s="243">
        <v>95365</v>
      </c>
      <c r="B6610" s="242" t="s">
        <v>4050</v>
      </c>
      <c r="C6610" s="242" t="s">
        <v>655</v>
      </c>
      <c r="D6610" s="244">
        <v>7.0000000000000007E-2</v>
      </c>
    </row>
    <row r="6611" spans="1:4" x14ac:dyDescent="0.25">
      <c r="A6611" s="243">
        <v>95366</v>
      </c>
      <c r="B6611" s="242" t="s">
        <v>4051</v>
      </c>
      <c r="C6611" s="242" t="s">
        <v>655</v>
      </c>
      <c r="D6611" s="244">
        <v>0.06</v>
      </c>
    </row>
    <row r="6612" spans="1:4" x14ac:dyDescent="0.25">
      <c r="A6612" s="243">
        <v>95367</v>
      </c>
      <c r="B6612" s="242" t="s">
        <v>4052</v>
      </c>
      <c r="C6612" s="242" t="s">
        <v>655</v>
      </c>
      <c r="D6612" s="244">
        <v>0.06</v>
      </c>
    </row>
    <row r="6613" spans="1:4" x14ac:dyDescent="0.25">
      <c r="A6613" s="243">
        <v>95368</v>
      </c>
      <c r="B6613" s="242" t="s">
        <v>4053</v>
      </c>
      <c r="C6613" s="242" t="s">
        <v>655</v>
      </c>
      <c r="D6613" s="244">
        <v>0.1</v>
      </c>
    </row>
    <row r="6614" spans="1:4" x14ac:dyDescent="0.25">
      <c r="A6614" s="243">
        <v>95369</v>
      </c>
      <c r="B6614" s="242" t="s">
        <v>4054</v>
      </c>
      <c r="C6614" s="242" t="s">
        <v>655</v>
      </c>
      <c r="D6614" s="244">
        <v>0.06</v>
      </c>
    </row>
    <row r="6615" spans="1:4" x14ac:dyDescent="0.25">
      <c r="A6615" s="243">
        <v>95370</v>
      </c>
      <c r="B6615" s="242" t="s">
        <v>4055</v>
      </c>
      <c r="C6615" s="242" t="s">
        <v>655</v>
      </c>
      <c r="D6615" s="244">
        <v>0.16</v>
      </c>
    </row>
    <row r="6616" spans="1:4" x14ac:dyDescent="0.25">
      <c r="A6616" s="243">
        <v>95371</v>
      </c>
      <c r="B6616" s="242" t="s">
        <v>4056</v>
      </c>
      <c r="C6616" s="242" t="s">
        <v>655</v>
      </c>
      <c r="D6616" s="244">
        <v>0.2</v>
      </c>
    </row>
    <row r="6617" spans="1:4" x14ac:dyDescent="0.25">
      <c r="A6617" s="243">
        <v>95372</v>
      </c>
      <c r="B6617" s="242" t="s">
        <v>4057</v>
      </c>
      <c r="C6617" s="242" t="s">
        <v>655</v>
      </c>
      <c r="D6617" s="244">
        <v>0.14000000000000001</v>
      </c>
    </row>
    <row r="6618" spans="1:4" x14ac:dyDescent="0.25">
      <c r="A6618" s="243">
        <v>95373</v>
      </c>
      <c r="B6618" s="242" t="s">
        <v>4058</v>
      </c>
      <c r="C6618" s="242" t="s">
        <v>655</v>
      </c>
      <c r="D6618" s="244">
        <v>0.16</v>
      </c>
    </row>
    <row r="6619" spans="1:4" x14ac:dyDescent="0.25">
      <c r="A6619" s="243">
        <v>95374</v>
      </c>
      <c r="B6619" s="242" t="s">
        <v>4059</v>
      </c>
      <c r="C6619" s="242" t="s">
        <v>655</v>
      </c>
      <c r="D6619" s="244">
        <v>0.15</v>
      </c>
    </row>
    <row r="6620" spans="1:4" x14ac:dyDescent="0.25">
      <c r="A6620" s="243">
        <v>95375</v>
      </c>
      <c r="B6620" s="242" t="s">
        <v>4060</v>
      </c>
      <c r="C6620" s="242" t="s">
        <v>655</v>
      </c>
      <c r="D6620" s="244">
        <v>0.14000000000000001</v>
      </c>
    </row>
    <row r="6621" spans="1:4" x14ac:dyDescent="0.25">
      <c r="A6621" s="243">
        <v>95376</v>
      </c>
      <c r="B6621" s="242" t="s">
        <v>4061</v>
      </c>
      <c r="C6621" s="242" t="s">
        <v>655</v>
      </c>
      <c r="D6621" s="244">
        <v>0.03</v>
      </c>
    </row>
    <row r="6622" spans="1:4" x14ac:dyDescent="0.25">
      <c r="A6622" s="243">
        <v>95377</v>
      </c>
      <c r="B6622" s="242" t="s">
        <v>4062</v>
      </c>
      <c r="C6622" s="242" t="s">
        <v>655</v>
      </c>
      <c r="D6622" s="244">
        <v>0.11</v>
      </c>
    </row>
    <row r="6623" spans="1:4" x14ac:dyDescent="0.25">
      <c r="A6623" s="243">
        <v>95378</v>
      </c>
      <c r="B6623" s="242" t="s">
        <v>4063</v>
      </c>
      <c r="C6623" s="242" t="s">
        <v>655</v>
      </c>
      <c r="D6623" s="244">
        <v>0.15</v>
      </c>
    </row>
    <row r="6624" spans="1:4" x14ac:dyDescent="0.25">
      <c r="A6624" s="243">
        <v>95379</v>
      </c>
      <c r="B6624" s="242" t="s">
        <v>4064</v>
      </c>
      <c r="C6624" s="242" t="s">
        <v>655</v>
      </c>
      <c r="D6624" s="244">
        <v>0.11</v>
      </c>
    </row>
    <row r="6625" spans="1:4" x14ac:dyDescent="0.25">
      <c r="A6625" s="243">
        <v>95380</v>
      </c>
      <c r="B6625" s="242" t="s">
        <v>4065</v>
      </c>
      <c r="C6625" s="242" t="s">
        <v>655</v>
      </c>
      <c r="D6625" s="244">
        <v>0.15</v>
      </c>
    </row>
    <row r="6626" spans="1:4" x14ac:dyDescent="0.25">
      <c r="A6626" s="243">
        <v>95382</v>
      </c>
      <c r="B6626" s="242" t="s">
        <v>4066</v>
      </c>
      <c r="C6626" s="242" t="s">
        <v>655</v>
      </c>
      <c r="D6626" s="244">
        <v>0.13</v>
      </c>
    </row>
    <row r="6627" spans="1:4" x14ac:dyDescent="0.25">
      <c r="A6627" s="243">
        <v>95383</v>
      </c>
      <c r="B6627" s="242" t="s">
        <v>4067</v>
      </c>
      <c r="C6627" s="242" t="s">
        <v>655</v>
      </c>
      <c r="D6627" s="244">
        <v>0.11</v>
      </c>
    </row>
    <row r="6628" spans="1:4" x14ac:dyDescent="0.25">
      <c r="A6628" s="243">
        <v>95384</v>
      </c>
      <c r="B6628" s="242" t="s">
        <v>4068</v>
      </c>
      <c r="C6628" s="242" t="s">
        <v>655</v>
      </c>
      <c r="D6628" s="244">
        <v>0.14000000000000001</v>
      </c>
    </row>
    <row r="6629" spans="1:4" x14ac:dyDescent="0.25">
      <c r="A6629" s="243">
        <v>95385</v>
      </c>
      <c r="B6629" s="242" t="s">
        <v>4069</v>
      </c>
      <c r="C6629" s="242" t="s">
        <v>655</v>
      </c>
      <c r="D6629" s="244">
        <v>0.12</v>
      </c>
    </row>
    <row r="6630" spans="1:4" x14ac:dyDescent="0.25">
      <c r="A6630" s="243">
        <v>95386</v>
      </c>
      <c r="B6630" s="242" t="s">
        <v>4070</v>
      </c>
      <c r="C6630" s="242" t="s">
        <v>655</v>
      </c>
      <c r="D6630" s="244">
        <v>0.08</v>
      </c>
    </row>
    <row r="6631" spans="1:4" x14ac:dyDescent="0.25">
      <c r="A6631" s="243">
        <v>95387</v>
      </c>
      <c r="B6631" s="242" t="s">
        <v>4071</v>
      </c>
      <c r="C6631" s="242" t="s">
        <v>655</v>
      </c>
      <c r="D6631" s="244">
        <v>0.13</v>
      </c>
    </row>
    <row r="6632" spans="1:4" x14ac:dyDescent="0.25">
      <c r="A6632" s="243">
        <v>95388</v>
      </c>
      <c r="B6632" s="242" t="s">
        <v>4072</v>
      </c>
      <c r="C6632" s="242" t="s">
        <v>655</v>
      </c>
      <c r="D6632" s="244">
        <v>0.05</v>
      </c>
    </row>
    <row r="6633" spans="1:4" x14ac:dyDescent="0.25">
      <c r="A6633" s="243">
        <v>95389</v>
      </c>
      <c r="B6633" s="242" t="s">
        <v>4073</v>
      </c>
      <c r="C6633" s="242" t="s">
        <v>655</v>
      </c>
      <c r="D6633" s="244">
        <v>0.05</v>
      </c>
    </row>
    <row r="6634" spans="1:4" x14ac:dyDescent="0.25">
      <c r="A6634" s="243">
        <v>95390</v>
      </c>
      <c r="B6634" s="242" t="s">
        <v>4074</v>
      </c>
      <c r="C6634" s="242" t="s">
        <v>655</v>
      </c>
      <c r="D6634" s="244">
        <v>0.04</v>
      </c>
    </row>
    <row r="6635" spans="1:4" x14ac:dyDescent="0.25">
      <c r="A6635" s="243">
        <v>95391</v>
      </c>
      <c r="B6635" s="242" t="s">
        <v>4075</v>
      </c>
      <c r="C6635" s="242" t="s">
        <v>655</v>
      </c>
      <c r="D6635" s="244">
        <v>7.0000000000000007E-2</v>
      </c>
    </row>
    <row r="6636" spans="1:4" x14ac:dyDescent="0.25">
      <c r="A6636" s="243">
        <v>95392</v>
      </c>
      <c r="B6636" s="242" t="s">
        <v>4076</v>
      </c>
      <c r="C6636" s="242" t="s">
        <v>655</v>
      </c>
      <c r="D6636" s="244">
        <v>0.04</v>
      </c>
    </row>
    <row r="6637" spans="1:4" x14ac:dyDescent="0.25">
      <c r="A6637" s="243">
        <v>95393</v>
      </c>
      <c r="B6637" s="242" t="s">
        <v>4077</v>
      </c>
      <c r="C6637" s="242" t="s">
        <v>655</v>
      </c>
      <c r="D6637" s="244">
        <v>0.19</v>
      </c>
    </row>
    <row r="6638" spans="1:4" x14ac:dyDescent="0.25">
      <c r="A6638" s="243">
        <v>95394</v>
      </c>
      <c r="B6638" s="242" t="s">
        <v>4078</v>
      </c>
      <c r="C6638" s="242" t="s">
        <v>655</v>
      </c>
      <c r="D6638" s="244">
        <v>0.33</v>
      </c>
    </row>
    <row r="6639" spans="1:4" x14ac:dyDescent="0.25">
      <c r="A6639" s="243">
        <v>95395</v>
      </c>
      <c r="B6639" s="242" t="s">
        <v>4079</v>
      </c>
      <c r="C6639" s="242" t="s">
        <v>655</v>
      </c>
      <c r="D6639" s="244">
        <v>0.48</v>
      </c>
    </row>
    <row r="6640" spans="1:4" x14ac:dyDescent="0.25">
      <c r="A6640" s="243">
        <v>95396</v>
      </c>
      <c r="B6640" s="242" t="s">
        <v>4080</v>
      </c>
      <c r="C6640" s="242" t="s">
        <v>655</v>
      </c>
      <c r="D6640" s="244">
        <v>0.63</v>
      </c>
    </row>
    <row r="6641" spans="1:4" x14ac:dyDescent="0.25">
      <c r="A6641" s="243">
        <v>95397</v>
      </c>
      <c r="B6641" s="242" t="s">
        <v>4081</v>
      </c>
      <c r="C6641" s="242" t="s">
        <v>655</v>
      </c>
      <c r="D6641" s="244">
        <v>0.06</v>
      </c>
    </row>
    <row r="6642" spans="1:4" x14ac:dyDescent="0.25">
      <c r="A6642" s="243">
        <v>95398</v>
      </c>
      <c r="B6642" s="242" t="s">
        <v>4082</v>
      </c>
      <c r="C6642" s="242" t="s">
        <v>655</v>
      </c>
      <c r="D6642" s="244">
        <v>0.03</v>
      </c>
    </row>
    <row r="6643" spans="1:4" x14ac:dyDescent="0.25">
      <c r="A6643" s="243">
        <v>95399</v>
      </c>
      <c r="B6643" s="242" t="s">
        <v>4083</v>
      </c>
      <c r="C6643" s="242" t="s">
        <v>655</v>
      </c>
      <c r="D6643" s="244">
        <v>0.05</v>
      </c>
    </row>
    <row r="6644" spans="1:4" x14ac:dyDescent="0.25">
      <c r="A6644" s="243">
        <v>95400</v>
      </c>
      <c r="B6644" s="242" t="s">
        <v>4084</v>
      </c>
      <c r="C6644" s="242" t="s">
        <v>655</v>
      </c>
      <c r="D6644" s="244">
        <v>0.06</v>
      </c>
    </row>
    <row r="6645" spans="1:4" x14ac:dyDescent="0.25">
      <c r="A6645" s="243">
        <v>95401</v>
      </c>
      <c r="B6645" s="242" t="s">
        <v>4085</v>
      </c>
      <c r="C6645" s="242" t="s">
        <v>655</v>
      </c>
      <c r="D6645" s="244">
        <v>0.27</v>
      </c>
    </row>
    <row r="6646" spans="1:4" x14ac:dyDescent="0.25">
      <c r="A6646" s="243">
        <v>95402</v>
      </c>
      <c r="B6646" s="242" t="s">
        <v>4086</v>
      </c>
      <c r="C6646" s="242" t="s">
        <v>655</v>
      </c>
      <c r="D6646" s="244">
        <v>0.82</v>
      </c>
    </row>
    <row r="6647" spans="1:4" x14ac:dyDescent="0.25">
      <c r="A6647" s="243">
        <v>95403</v>
      </c>
      <c r="B6647" s="242" t="s">
        <v>4087</v>
      </c>
      <c r="C6647" s="242" t="s">
        <v>655</v>
      </c>
      <c r="D6647" s="244">
        <v>0.93</v>
      </c>
    </row>
    <row r="6648" spans="1:4" x14ac:dyDescent="0.25">
      <c r="A6648" s="243">
        <v>95404</v>
      </c>
      <c r="B6648" s="242" t="s">
        <v>4088</v>
      </c>
      <c r="C6648" s="242" t="s">
        <v>655</v>
      </c>
      <c r="D6648" s="244">
        <v>1.27</v>
      </c>
    </row>
    <row r="6649" spans="1:4" x14ac:dyDescent="0.25">
      <c r="A6649" s="243">
        <v>95405</v>
      </c>
      <c r="B6649" s="242" t="s">
        <v>4089</v>
      </c>
      <c r="C6649" s="242" t="s">
        <v>655</v>
      </c>
      <c r="D6649" s="244">
        <v>0.41</v>
      </c>
    </row>
    <row r="6650" spans="1:4" x14ac:dyDescent="0.25">
      <c r="A6650" s="243">
        <v>95406</v>
      </c>
      <c r="B6650" s="242" t="s">
        <v>4090</v>
      </c>
      <c r="C6650" s="242" t="s">
        <v>655</v>
      </c>
      <c r="D6650" s="244">
        <v>0.08</v>
      </c>
    </row>
    <row r="6651" spans="1:4" x14ac:dyDescent="0.25">
      <c r="A6651" s="243">
        <v>95407</v>
      </c>
      <c r="B6651" s="242" t="s">
        <v>4091</v>
      </c>
      <c r="C6651" s="242" t="s">
        <v>655</v>
      </c>
      <c r="D6651" s="244">
        <v>1.81</v>
      </c>
    </row>
    <row r="6652" spans="1:4" x14ac:dyDescent="0.25">
      <c r="A6652" s="243">
        <v>95408</v>
      </c>
      <c r="B6652" s="242" t="s">
        <v>4092</v>
      </c>
      <c r="C6652" s="242" t="s">
        <v>3990</v>
      </c>
      <c r="D6652" s="244">
        <v>5.57</v>
      </c>
    </row>
    <row r="6653" spans="1:4" x14ac:dyDescent="0.25">
      <c r="A6653" s="243">
        <v>95409</v>
      </c>
      <c r="B6653" s="242" t="s">
        <v>4093</v>
      </c>
      <c r="C6653" s="242" t="s">
        <v>3990</v>
      </c>
      <c r="D6653" s="244">
        <v>10.54</v>
      </c>
    </row>
    <row r="6654" spans="1:4" x14ac:dyDescent="0.25">
      <c r="A6654" s="243">
        <v>95410</v>
      </c>
      <c r="B6654" s="242" t="s">
        <v>4094</v>
      </c>
      <c r="C6654" s="242" t="s">
        <v>3990</v>
      </c>
      <c r="D6654" s="244">
        <v>7.95</v>
      </c>
    </row>
    <row r="6655" spans="1:4" x14ac:dyDescent="0.25">
      <c r="A6655" s="243">
        <v>95411</v>
      </c>
      <c r="B6655" s="242" t="s">
        <v>4095</v>
      </c>
      <c r="C6655" s="242" t="s">
        <v>3990</v>
      </c>
      <c r="D6655" s="244">
        <v>8.43</v>
      </c>
    </row>
    <row r="6656" spans="1:4" x14ac:dyDescent="0.25">
      <c r="A6656" s="243">
        <v>95412</v>
      </c>
      <c r="B6656" s="242" t="s">
        <v>4096</v>
      </c>
      <c r="C6656" s="242" t="s">
        <v>3990</v>
      </c>
      <c r="D6656" s="244">
        <v>8.42</v>
      </c>
    </row>
    <row r="6657" spans="1:4" x14ac:dyDescent="0.25">
      <c r="A6657" s="243">
        <v>95413</v>
      </c>
      <c r="B6657" s="242" t="s">
        <v>4097</v>
      </c>
      <c r="C6657" s="242" t="s">
        <v>3990</v>
      </c>
      <c r="D6657" s="244">
        <v>6.77</v>
      </c>
    </row>
    <row r="6658" spans="1:4" x14ac:dyDescent="0.25">
      <c r="A6658" s="243">
        <v>95414</v>
      </c>
      <c r="B6658" s="242" t="s">
        <v>4098</v>
      </c>
      <c r="C6658" s="242" t="s">
        <v>3990</v>
      </c>
      <c r="D6658" s="244">
        <v>27.01</v>
      </c>
    </row>
    <row r="6659" spans="1:4" x14ac:dyDescent="0.25">
      <c r="A6659" s="243">
        <v>95415</v>
      </c>
      <c r="B6659" s="242" t="s">
        <v>4099</v>
      </c>
      <c r="C6659" s="242" t="s">
        <v>3990</v>
      </c>
      <c r="D6659" s="244">
        <v>112.16</v>
      </c>
    </row>
    <row r="6660" spans="1:4" x14ac:dyDescent="0.25">
      <c r="A6660" s="243">
        <v>95416</v>
      </c>
      <c r="B6660" s="242" t="s">
        <v>4100</v>
      </c>
      <c r="C6660" s="242" t="s">
        <v>3990</v>
      </c>
      <c r="D6660" s="244">
        <v>5.46</v>
      </c>
    </row>
    <row r="6661" spans="1:4" x14ac:dyDescent="0.25">
      <c r="A6661" s="243">
        <v>95417</v>
      </c>
      <c r="B6661" s="242" t="s">
        <v>4101</v>
      </c>
      <c r="C6661" s="242" t="s">
        <v>3990</v>
      </c>
      <c r="D6661" s="244">
        <v>127.66</v>
      </c>
    </row>
    <row r="6662" spans="1:4" x14ac:dyDescent="0.25">
      <c r="A6662" s="243">
        <v>95418</v>
      </c>
      <c r="B6662" s="242" t="s">
        <v>4102</v>
      </c>
      <c r="C6662" s="242" t="s">
        <v>3990</v>
      </c>
      <c r="D6662" s="244">
        <v>174.51</v>
      </c>
    </row>
    <row r="6663" spans="1:4" x14ac:dyDescent="0.25">
      <c r="A6663" s="243">
        <v>95419</v>
      </c>
      <c r="B6663" s="242" t="s">
        <v>4103</v>
      </c>
      <c r="C6663" s="242" t="s">
        <v>3990</v>
      </c>
      <c r="D6663" s="244">
        <v>46.95</v>
      </c>
    </row>
    <row r="6664" spans="1:4" x14ac:dyDescent="0.25">
      <c r="A6664" s="243">
        <v>95420</v>
      </c>
      <c r="B6664" s="242" t="s">
        <v>4104</v>
      </c>
      <c r="C6664" s="242" t="s">
        <v>3990</v>
      </c>
      <c r="D6664" s="244">
        <v>66.69</v>
      </c>
    </row>
    <row r="6665" spans="1:4" x14ac:dyDescent="0.25">
      <c r="A6665" s="243">
        <v>95421</v>
      </c>
      <c r="B6665" s="242" t="s">
        <v>4105</v>
      </c>
      <c r="C6665" s="242" t="s">
        <v>3990</v>
      </c>
      <c r="D6665" s="244">
        <v>88.17</v>
      </c>
    </row>
    <row r="6666" spans="1:4" x14ac:dyDescent="0.25">
      <c r="A6666" s="243">
        <v>95422</v>
      </c>
      <c r="B6666" s="242" t="s">
        <v>4106</v>
      </c>
      <c r="C6666" s="242" t="s">
        <v>3990</v>
      </c>
      <c r="D6666" s="244">
        <v>37.56</v>
      </c>
    </row>
    <row r="6667" spans="1:4" x14ac:dyDescent="0.25">
      <c r="A6667" s="243">
        <v>95423</v>
      </c>
      <c r="B6667" s="242" t="s">
        <v>4107</v>
      </c>
      <c r="C6667" s="242" t="s">
        <v>3990</v>
      </c>
      <c r="D6667" s="244">
        <v>57.01</v>
      </c>
    </row>
    <row r="6668" spans="1:4" x14ac:dyDescent="0.25">
      <c r="A6668" s="243">
        <v>95424</v>
      </c>
      <c r="B6668" s="242" t="s">
        <v>4108</v>
      </c>
      <c r="C6668" s="242" t="s">
        <v>3990</v>
      </c>
      <c r="D6668" s="244">
        <v>11.13</v>
      </c>
    </row>
    <row r="6669" spans="1:4" x14ac:dyDescent="0.25">
      <c r="A6669" s="243">
        <v>100288</v>
      </c>
      <c r="B6669" s="242" t="s">
        <v>12918</v>
      </c>
      <c r="C6669" s="242" t="s">
        <v>655</v>
      </c>
      <c r="D6669" s="244">
        <v>0.03</v>
      </c>
    </row>
    <row r="6670" spans="1:4" x14ac:dyDescent="0.25">
      <c r="A6670" s="243">
        <v>100289</v>
      </c>
      <c r="B6670" s="242" t="s">
        <v>12919</v>
      </c>
      <c r="C6670" s="242" t="s">
        <v>655</v>
      </c>
      <c r="D6670" s="244">
        <v>14.32</v>
      </c>
    </row>
    <row r="6671" spans="1:4" x14ac:dyDescent="0.25">
      <c r="A6671" s="243">
        <v>100290</v>
      </c>
      <c r="B6671" s="242" t="s">
        <v>12920</v>
      </c>
      <c r="C6671" s="242" t="s">
        <v>655</v>
      </c>
      <c r="D6671" s="244">
        <v>0.03</v>
      </c>
    </row>
    <row r="6672" spans="1:4" x14ac:dyDescent="0.25">
      <c r="A6672" s="243">
        <v>100291</v>
      </c>
      <c r="B6672" s="242" t="s">
        <v>12921</v>
      </c>
      <c r="C6672" s="242" t="s">
        <v>655</v>
      </c>
      <c r="D6672" s="244">
        <v>0.1</v>
      </c>
    </row>
    <row r="6673" spans="1:4" x14ac:dyDescent="0.25">
      <c r="A6673" s="243">
        <v>100292</v>
      </c>
      <c r="B6673" s="242" t="s">
        <v>12922</v>
      </c>
      <c r="C6673" s="242" t="s">
        <v>655</v>
      </c>
      <c r="D6673" s="244">
        <v>0.41</v>
      </c>
    </row>
    <row r="6674" spans="1:4" x14ac:dyDescent="0.25">
      <c r="A6674" s="243">
        <v>100293</v>
      </c>
      <c r="B6674" s="242" t="s">
        <v>12923</v>
      </c>
      <c r="C6674" s="242" t="s">
        <v>655</v>
      </c>
      <c r="D6674" s="244">
        <v>0.1</v>
      </c>
    </row>
    <row r="6675" spans="1:4" x14ac:dyDescent="0.25">
      <c r="A6675" s="243">
        <v>100294</v>
      </c>
      <c r="B6675" s="242" t="s">
        <v>12924</v>
      </c>
      <c r="C6675" s="242" t="s">
        <v>655</v>
      </c>
      <c r="D6675" s="244">
        <v>0.19</v>
      </c>
    </row>
    <row r="6676" spans="1:4" x14ac:dyDescent="0.25">
      <c r="A6676" s="243">
        <v>100295</v>
      </c>
      <c r="B6676" s="242" t="s">
        <v>12925</v>
      </c>
      <c r="C6676" s="242" t="s">
        <v>655</v>
      </c>
      <c r="D6676" s="244">
        <v>0.3</v>
      </c>
    </row>
    <row r="6677" spans="1:4" x14ac:dyDescent="0.25">
      <c r="A6677" s="243">
        <v>100296</v>
      </c>
      <c r="B6677" s="242" t="s">
        <v>12926</v>
      </c>
      <c r="C6677" s="242" t="s">
        <v>655</v>
      </c>
      <c r="D6677" s="244">
        <v>0.65</v>
      </c>
    </row>
    <row r="6678" spans="1:4" x14ac:dyDescent="0.25">
      <c r="A6678" s="243">
        <v>100297</v>
      </c>
      <c r="B6678" s="242" t="s">
        <v>12927</v>
      </c>
      <c r="C6678" s="242" t="s">
        <v>655</v>
      </c>
      <c r="D6678" s="244">
        <v>0.73</v>
      </c>
    </row>
    <row r="6679" spans="1:4" x14ac:dyDescent="0.25">
      <c r="A6679" s="243">
        <v>100298</v>
      </c>
      <c r="B6679" s="242" t="s">
        <v>12928</v>
      </c>
      <c r="C6679" s="242" t="s">
        <v>655</v>
      </c>
      <c r="D6679" s="244">
        <v>0.3</v>
      </c>
    </row>
    <row r="6680" spans="1:4" x14ac:dyDescent="0.25">
      <c r="A6680" s="243">
        <v>100299</v>
      </c>
      <c r="B6680" s="242" t="s">
        <v>12929</v>
      </c>
      <c r="C6680" s="242" t="s">
        <v>655</v>
      </c>
      <c r="D6680" s="244">
        <v>0.26</v>
      </c>
    </row>
    <row r="6681" spans="1:4" x14ac:dyDescent="0.25">
      <c r="A6681" s="243">
        <v>100300</v>
      </c>
      <c r="B6681" s="242" t="s">
        <v>12930</v>
      </c>
      <c r="C6681" s="242" t="s">
        <v>655</v>
      </c>
      <c r="D6681" s="244">
        <v>11.72</v>
      </c>
    </row>
    <row r="6682" spans="1:4" x14ac:dyDescent="0.25">
      <c r="A6682" s="243">
        <v>100301</v>
      </c>
      <c r="B6682" s="242" t="s">
        <v>12931</v>
      </c>
      <c r="C6682" s="242" t="s">
        <v>655</v>
      </c>
      <c r="D6682" s="244">
        <v>14.83</v>
      </c>
    </row>
    <row r="6683" spans="1:4" x14ac:dyDescent="0.25">
      <c r="A6683" s="243">
        <v>100302</v>
      </c>
      <c r="B6683" s="242" t="s">
        <v>12932</v>
      </c>
      <c r="C6683" s="242" t="s">
        <v>655</v>
      </c>
      <c r="D6683" s="244">
        <v>116.16</v>
      </c>
    </row>
    <row r="6684" spans="1:4" x14ac:dyDescent="0.25">
      <c r="A6684" s="243">
        <v>100303</v>
      </c>
      <c r="B6684" s="242" t="s">
        <v>12933</v>
      </c>
      <c r="C6684" s="242" t="s">
        <v>655</v>
      </c>
      <c r="D6684" s="244">
        <v>13.86</v>
      </c>
    </row>
    <row r="6685" spans="1:4" x14ac:dyDescent="0.25">
      <c r="A6685" s="243">
        <v>100304</v>
      </c>
      <c r="B6685" s="242" t="s">
        <v>12934</v>
      </c>
      <c r="C6685" s="242" t="s">
        <v>655</v>
      </c>
      <c r="D6685" s="244">
        <v>55.76</v>
      </c>
    </row>
    <row r="6686" spans="1:4" x14ac:dyDescent="0.25">
      <c r="A6686" s="243">
        <v>100305</v>
      </c>
      <c r="B6686" s="242" t="s">
        <v>12935</v>
      </c>
      <c r="C6686" s="242" t="s">
        <v>655</v>
      </c>
      <c r="D6686" s="244">
        <v>81.12</v>
      </c>
    </row>
    <row r="6687" spans="1:4" x14ac:dyDescent="0.25">
      <c r="A6687" s="243">
        <v>100306</v>
      </c>
      <c r="B6687" s="242" t="s">
        <v>12936</v>
      </c>
      <c r="C6687" s="242" t="s">
        <v>655</v>
      </c>
      <c r="D6687" s="244">
        <v>91.35</v>
      </c>
    </row>
    <row r="6688" spans="1:4" x14ac:dyDescent="0.25">
      <c r="A6688" s="243">
        <v>100307</v>
      </c>
      <c r="B6688" s="242" t="s">
        <v>12937</v>
      </c>
      <c r="C6688" s="242" t="s">
        <v>655</v>
      </c>
      <c r="D6688" s="244">
        <v>17.899999999999999</v>
      </c>
    </row>
    <row r="6689" spans="1:4" x14ac:dyDescent="0.25">
      <c r="A6689" s="243">
        <v>100308</v>
      </c>
      <c r="B6689" s="242" t="s">
        <v>12938</v>
      </c>
      <c r="C6689" s="242" t="s">
        <v>655</v>
      </c>
      <c r="D6689" s="244">
        <v>19.649999999999999</v>
      </c>
    </row>
    <row r="6690" spans="1:4" x14ac:dyDescent="0.25">
      <c r="A6690" s="243">
        <v>100309</v>
      </c>
      <c r="B6690" s="242" t="s">
        <v>12939</v>
      </c>
      <c r="C6690" s="242" t="s">
        <v>655</v>
      </c>
      <c r="D6690" s="244">
        <v>22.19</v>
      </c>
    </row>
    <row r="6691" spans="1:4" x14ac:dyDescent="0.25">
      <c r="A6691" s="243">
        <v>100310</v>
      </c>
      <c r="B6691" s="242" t="s">
        <v>12940</v>
      </c>
      <c r="C6691" s="242" t="s">
        <v>3990</v>
      </c>
      <c r="D6691" s="244">
        <v>5.19</v>
      </c>
    </row>
    <row r="6692" spans="1:4" x14ac:dyDescent="0.25">
      <c r="A6692" s="243">
        <v>100311</v>
      </c>
      <c r="B6692" s="242" t="s">
        <v>12941</v>
      </c>
      <c r="C6692" s="242" t="s">
        <v>3990</v>
      </c>
      <c r="D6692" s="244">
        <v>56.83</v>
      </c>
    </row>
    <row r="6693" spans="1:4" x14ac:dyDescent="0.25">
      <c r="A6693" s="243">
        <v>100312</v>
      </c>
      <c r="B6693" s="242" t="s">
        <v>12942</v>
      </c>
      <c r="C6693" s="242" t="s">
        <v>3990</v>
      </c>
      <c r="D6693" s="244">
        <v>69.39</v>
      </c>
    </row>
    <row r="6694" spans="1:4" x14ac:dyDescent="0.25">
      <c r="A6694" s="243">
        <v>100313</v>
      </c>
      <c r="B6694" s="242" t="s">
        <v>12943</v>
      </c>
      <c r="C6694" s="242" t="s">
        <v>3990</v>
      </c>
      <c r="D6694" s="244">
        <v>88.51</v>
      </c>
    </row>
    <row r="6695" spans="1:4" x14ac:dyDescent="0.25">
      <c r="A6695" s="243">
        <v>100314</v>
      </c>
      <c r="B6695" s="242" t="s">
        <v>12944</v>
      </c>
      <c r="C6695" s="242" t="s">
        <v>3990</v>
      </c>
      <c r="D6695" s="244">
        <v>99.85</v>
      </c>
    </row>
    <row r="6696" spans="1:4" x14ac:dyDescent="0.25">
      <c r="A6696" s="243">
        <v>100315</v>
      </c>
      <c r="B6696" s="242" t="s">
        <v>12945</v>
      </c>
      <c r="C6696" s="242" t="s">
        <v>3990</v>
      </c>
      <c r="D6696" s="244">
        <v>35.97</v>
      </c>
    </row>
    <row r="6697" spans="1:4" x14ac:dyDescent="0.25">
      <c r="A6697" s="243">
        <v>100316</v>
      </c>
      <c r="B6697" s="242" t="s">
        <v>12930</v>
      </c>
      <c r="C6697" s="242" t="s">
        <v>3990</v>
      </c>
      <c r="D6697" s="245">
        <v>2091.6799999999998</v>
      </c>
    </row>
    <row r="6698" spans="1:4" x14ac:dyDescent="0.25">
      <c r="A6698" s="243">
        <v>100317</v>
      </c>
      <c r="B6698" s="242" t="s">
        <v>12946</v>
      </c>
      <c r="C6698" s="242" t="s">
        <v>3990</v>
      </c>
      <c r="D6698" s="245">
        <v>20575.43</v>
      </c>
    </row>
    <row r="6699" spans="1:4" x14ac:dyDescent="0.25">
      <c r="A6699" s="243">
        <v>100318</v>
      </c>
      <c r="B6699" s="242" t="s">
        <v>12934</v>
      </c>
      <c r="C6699" s="242" t="s">
        <v>3990</v>
      </c>
      <c r="D6699" s="245">
        <v>9926.82</v>
      </c>
    </row>
    <row r="6700" spans="1:4" x14ac:dyDescent="0.25">
      <c r="A6700" s="243">
        <v>100319</v>
      </c>
      <c r="B6700" s="242" t="s">
        <v>12935</v>
      </c>
      <c r="C6700" s="242" t="s">
        <v>3990</v>
      </c>
      <c r="D6700" s="245">
        <v>14357.51</v>
      </c>
    </row>
    <row r="6701" spans="1:4" x14ac:dyDescent="0.25">
      <c r="A6701" s="243">
        <v>100320</v>
      </c>
      <c r="B6701" s="242" t="s">
        <v>12936</v>
      </c>
      <c r="C6701" s="242" t="s">
        <v>3990</v>
      </c>
      <c r="D6701" s="245">
        <v>16169.94</v>
      </c>
    </row>
    <row r="6702" spans="1:4" x14ac:dyDescent="0.25">
      <c r="A6702" s="243">
        <v>100321</v>
      </c>
      <c r="B6702" s="242" t="s">
        <v>12939</v>
      </c>
      <c r="C6702" s="242" t="s">
        <v>3990</v>
      </c>
      <c r="D6702" s="245">
        <v>3938.02</v>
      </c>
    </row>
    <row r="6703" spans="1:4" x14ac:dyDescent="0.25">
      <c r="A6703" s="243">
        <v>100533</v>
      </c>
      <c r="B6703" s="242" t="s">
        <v>12947</v>
      </c>
      <c r="C6703" s="242" t="s">
        <v>655</v>
      </c>
      <c r="D6703" s="244">
        <v>14.37</v>
      </c>
    </row>
    <row r="6704" spans="1:4" x14ac:dyDescent="0.25">
      <c r="A6704" s="243">
        <v>100534</v>
      </c>
      <c r="B6704" s="242" t="s">
        <v>12947</v>
      </c>
      <c r="C6704" s="242" t="s">
        <v>3990</v>
      </c>
      <c r="D6704" s="245">
        <v>2563.42</v>
      </c>
    </row>
    <row r="6705" spans="1:4" x14ac:dyDescent="0.25">
      <c r="A6705" s="243">
        <v>100535</v>
      </c>
      <c r="B6705" s="242" t="s">
        <v>12948</v>
      </c>
      <c r="C6705" s="242" t="s">
        <v>655</v>
      </c>
      <c r="D6705" s="244">
        <v>0.16</v>
      </c>
    </row>
    <row r="6706" spans="1:4" x14ac:dyDescent="0.25">
      <c r="A6706" s="243">
        <v>100536</v>
      </c>
      <c r="B6706" s="242" t="s">
        <v>12949</v>
      </c>
      <c r="C6706" s="242" t="s">
        <v>3990</v>
      </c>
      <c r="D6706" s="244">
        <v>22.63</v>
      </c>
    </row>
    <row r="6707" spans="1:4" x14ac:dyDescent="0.25">
      <c r="A6707" s="243">
        <v>101284</v>
      </c>
      <c r="B6707" s="242" t="s">
        <v>12950</v>
      </c>
      <c r="C6707" s="242" t="s">
        <v>655</v>
      </c>
      <c r="D6707" s="244">
        <v>1</v>
      </c>
    </row>
    <row r="6708" spans="1:4" x14ac:dyDescent="0.25">
      <c r="A6708" s="243">
        <v>101285</v>
      </c>
      <c r="B6708" s="242" t="s">
        <v>12951</v>
      </c>
      <c r="C6708" s="242" t="s">
        <v>655</v>
      </c>
      <c r="D6708" s="244">
        <v>0.26</v>
      </c>
    </row>
    <row r="6709" spans="1:4" x14ac:dyDescent="0.25">
      <c r="A6709" s="243">
        <v>101286</v>
      </c>
      <c r="B6709" s="242" t="s">
        <v>12952</v>
      </c>
      <c r="C6709" s="242" t="s">
        <v>3990</v>
      </c>
      <c r="D6709" s="244">
        <v>10.63</v>
      </c>
    </row>
    <row r="6710" spans="1:4" x14ac:dyDescent="0.25">
      <c r="A6710" s="243">
        <v>101287</v>
      </c>
      <c r="B6710" s="242" t="s">
        <v>12953</v>
      </c>
      <c r="C6710" s="242" t="s">
        <v>3990</v>
      </c>
      <c r="D6710" s="244">
        <v>35.9</v>
      </c>
    </row>
    <row r="6711" spans="1:4" x14ac:dyDescent="0.25">
      <c r="A6711" s="243">
        <v>101288</v>
      </c>
      <c r="B6711" s="242" t="s">
        <v>12954</v>
      </c>
      <c r="C6711" s="242" t="s">
        <v>3990</v>
      </c>
      <c r="D6711" s="244">
        <v>8.15</v>
      </c>
    </row>
    <row r="6712" spans="1:4" x14ac:dyDescent="0.25">
      <c r="A6712" s="243">
        <v>101289</v>
      </c>
      <c r="B6712" s="242" t="s">
        <v>12955</v>
      </c>
      <c r="C6712" s="242" t="s">
        <v>3990</v>
      </c>
      <c r="D6712" s="244">
        <v>11</v>
      </c>
    </row>
    <row r="6713" spans="1:4" x14ac:dyDescent="0.25">
      <c r="A6713" s="243">
        <v>101290</v>
      </c>
      <c r="B6713" s="242" t="s">
        <v>12956</v>
      </c>
      <c r="C6713" s="242" t="s">
        <v>3990</v>
      </c>
      <c r="D6713" s="244">
        <v>14.15</v>
      </c>
    </row>
    <row r="6714" spans="1:4" x14ac:dyDescent="0.25">
      <c r="A6714" s="243">
        <v>101291</v>
      </c>
      <c r="B6714" s="242" t="s">
        <v>12957</v>
      </c>
      <c r="C6714" s="242" t="s">
        <v>3990</v>
      </c>
      <c r="D6714" s="244">
        <v>11.41</v>
      </c>
    </row>
    <row r="6715" spans="1:4" x14ac:dyDescent="0.25">
      <c r="A6715" s="243">
        <v>101292</v>
      </c>
      <c r="B6715" s="242" t="s">
        <v>12958</v>
      </c>
      <c r="C6715" s="242" t="s">
        <v>3990</v>
      </c>
      <c r="D6715" s="244">
        <v>14.73</v>
      </c>
    </row>
    <row r="6716" spans="1:4" x14ac:dyDescent="0.25">
      <c r="A6716" s="243">
        <v>101293</v>
      </c>
      <c r="B6716" s="242" t="s">
        <v>12959</v>
      </c>
      <c r="C6716" s="242" t="s">
        <v>3990</v>
      </c>
      <c r="D6716" s="244">
        <v>15.25</v>
      </c>
    </row>
    <row r="6717" spans="1:4" x14ac:dyDescent="0.25">
      <c r="A6717" s="243">
        <v>101294</v>
      </c>
      <c r="B6717" s="242" t="s">
        <v>12960</v>
      </c>
      <c r="C6717" s="242" t="s">
        <v>3990</v>
      </c>
      <c r="D6717" s="244">
        <v>17.03</v>
      </c>
    </row>
    <row r="6718" spans="1:4" x14ac:dyDescent="0.25">
      <c r="A6718" s="243">
        <v>101295</v>
      </c>
      <c r="B6718" s="242" t="s">
        <v>12961</v>
      </c>
      <c r="C6718" s="242" t="s">
        <v>3990</v>
      </c>
      <c r="D6718" s="244">
        <v>14.29</v>
      </c>
    </row>
    <row r="6719" spans="1:4" x14ac:dyDescent="0.25">
      <c r="A6719" s="243">
        <v>101296</v>
      </c>
      <c r="B6719" s="242" t="s">
        <v>12962</v>
      </c>
      <c r="C6719" s="242" t="s">
        <v>3990</v>
      </c>
      <c r="D6719" s="244">
        <v>17.38</v>
      </c>
    </row>
    <row r="6720" spans="1:4" x14ac:dyDescent="0.25">
      <c r="A6720" s="243">
        <v>101297</v>
      </c>
      <c r="B6720" s="242" t="s">
        <v>12963</v>
      </c>
      <c r="C6720" s="242" t="s">
        <v>3990</v>
      </c>
      <c r="D6720" s="244">
        <v>15.27</v>
      </c>
    </row>
    <row r="6721" spans="1:4" x14ac:dyDescent="0.25">
      <c r="A6721" s="243">
        <v>101298</v>
      </c>
      <c r="B6721" s="242" t="s">
        <v>12964</v>
      </c>
      <c r="C6721" s="242" t="s">
        <v>3990</v>
      </c>
      <c r="D6721" s="244">
        <v>9.8800000000000008</v>
      </c>
    </row>
    <row r="6722" spans="1:4" x14ac:dyDescent="0.25">
      <c r="A6722" s="243">
        <v>101299</v>
      </c>
      <c r="B6722" s="242" t="s">
        <v>12965</v>
      </c>
      <c r="C6722" s="242" t="s">
        <v>3990</v>
      </c>
      <c r="D6722" s="244">
        <v>14.56</v>
      </c>
    </row>
    <row r="6723" spans="1:4" x14ac:dyDescent="0.25">
      <c r="A6723" s="243">
        <v>101300</v>
      </c>
      <c r="B6723" s="242" t="s">
        <v>12966</v>
      </c>
      <c r="C6723" s="242" t="s">
        <v>3990</v>
      </c>
      <c r="D6723" s="244">
        <v>12.22</v>
      </c>
    </row>
    <row r="6724" spans="1:4" x14ac:dyDescent="0.25">
      <c r="A6724" s="243">
        <v>101301</v>
      </c>
      <c r="B6724" s="242" t="s">
        <v>12967</v>
      </c>
      <c r="C6724" s="242" t="s">
        <v>3990</v>
      </c>
      <c r="D6724" s="244">
        <v>4.54</v>
      </c>
    </row>
    <row r="6725" spans="1:4" x14ac:dyDescent="0.25">
      <c r="A6725" s="243">
        <v>101302</v>
      </c>
      <c r="B6725" s="242" t="s">
        <v>12968</v>
      </c>
      <c r="C6725" s="242" t="s">
        <v>3990</v>
      </c>
      <c r="D6725" s="244">
        <v>16.45</v>
      </c>
    </row>
    <row r="6726" spans="1:4" x14ac:dyDescent="0.25">
      <c r="A6726" s="243">
        <v>101303</v>
      </c>
      <c r="B6726" s="242" t="s">
        <v>12969</v>
      </c>
      <c r="C6726" s="242" t="s">
        <v>3990</v>
      </c>
      <c r="D6726" s="244">
        <v>41.3</v>
      </c>
    </row>
    <row r="6727" spans="1:4" x14ac:dyDescent="0.25">
      <c r="A6727" s="243">
        <v>101304</v>
      </c>
      <c r="B6727" s="242" t="s">
        <v>12970</v>
      </c>
      <c r="C6727" s="242" t="s">
        <v>3990</v>
      </c>
      <c r="D6727" s="244">
        <v>19.600000000000001</v>
      </c>
    </row>
    <row r="6728" spans="1:4" x14ac:dyDescent="0.25">
      <c r="A6728" s="243">
        <v>101305</v>
      </c>
      <c r="B6728" s="242" t="s">
        <v>12971</v>
      </c>
      <c r="C6728" s="242" t="s">
        <v>3990</v>
      </c>
      <c r="D6728" s="244">
        <v>16.87</v>
      </c>
    </row>
    <row r="6729" spans="1:4" x14ac:dyDescent="0.25">
      <c r="A6729" s="243">
        <v>101307</v>
      </c>
      <c r="B6729" s="242" t="s">
        <v>12972</v>
      </c>
      <c r="C6729" s="242" t="s">
        <v>3990</v>
      </c>
      <c r="D6729" s="244">
        <v>15.08</v>
      </c>
    </row>
    <row r="6730" spans="1:4" x14ac:dyDescent="0.25">
      <c r="A6730" s="243">
        <v>101308</v>
      </c>
      <c r="B6730" s="242" t="s">
        <v>12973</v>
      </c>
      <c r="C6730" s="242" t="s">
        <v>3990</v>
      </c>
      <c r="D6730" s="244">
        <v>10.8</v>
      </c>
    </row>
    <row r="6731" spans="1:4" x14ac:dyDescent="0.25">
      <c r="A6731" s="243">
        <v>101309</v>
      </c>
      <c r="B6731" s="242" t="s">
        <v>12974</v>
      </c>
      <c r="C6731" s="242" t="s">
        <v>3990</v>
      </c>
      <c r="D6731" s="244">
        <v>15.44</v>
      </c>
    </row>
    <row r="6732" spans="1:4" x14ac:dyDescent="0.25">
      <c r="A6732" s="243">
        <v>101310</v>
      </c>
      <c r="B6732" s="242" t="s">
        <v>12975</v>
      </c>
      <c r="C6732" s="242" t="s">
        <v>3990</v>
      </c>
      <c r="D6732" s="244">
        <v>21.41</v>
      </c>
    </row>
    <row r="6733" spans="1:4" x14ac:dyDescent="0.25">
      <c r="A6733" s="243">
        <v>101311</v>
      </c>
      <c r="B6733" s="242" t="s">
        <v>12976</v>
      </c>
      <c r="C6733" s="242" t="s">
        <v>3990</v>
      </c>
      <c r="D6733" s="244">
        <v>15.25</v>
      </c>
    </row>
    <row r="6734" spans="1:4" x14ac:dyDescent="0.25">
      <c r="A6734" s="243">
        <v>101312</v>
      </c>
      <c r="B6734" s="242" t="s">
        <v>12977</v>
      </c>
      <c r="C6734" s="242" t="s">
        <v>3990</v>
      </c>
      <c r="D6734" s="244">
        <v>9.3800000000000008</v>
      </c>
    </row>
    <row r="6735" spans="1:4" x14ac:dyDescent="0.25">
      <c r="A6735" s="243">
        <v>101313</v>
      </c>
      <c r="B6735" s="242" t="s">
        <v>12978</v>
      </c>
      <c r="C6735" s="242" t="s">
        <v>3990</v>
      </c>
      <c r="D6735" s="244">
        <v>51.04</v>
      </c>
    </row>
    <row r="6736" spans="1:4" x14ac:dyDescent="0.25">
      <c r="A6736" s="243">
        <v>101314</v>
      </c>
      <c r="B6736" s="242" t="s">
        <v>12979</v>
      </c>
      <c r="C6736" s="242" t="s">
        <v>3990</v>
      </c>
      <c r="D6736" s="244">
        <v>51.04</v>
      </c>
    </row>
    <row r="6737" spans="1:4" x14ac:dyDescent="0.25">
      <c r="A6737" s="243">
        <v>101315</v>
      </c>
      <c r="B6737" s="242" t="s">
        <v>12980</v>
      </c>
      <c r="C6737" s="242" t="s">
        <v>3990</v>
      </c>
      <c r="D6737" s="244">
        <v>42.75</v>
      </c>
    </row>
    <row r="6738" spans="1:4" x14ac:dyDescent="0.25">
      <c r="A6738" s="243">
        <v>101316</v>
      </c>
      <c r="B6738" s="242" t="s">
        <v>12981</v>
      </c>
      <c r="C6738" s="242" t="s">
        <v>3990</v>
      </c>
      <c r="D6738" s="244">
        <v>24.52</v>
      </c>
    </row>
    <row r="6739" spans="1:4" x14ac:dyDescent="0.25">
      <c r="A6739" s="243">
        <v>101317</v>
      </c>
      <c r="B6739" s="242" t="s">
        <v>12982</v>
      </c>
      <c r="C6739" s="242" t="s">
        <v>3990</v>
      </c>
      <c r="D6739" s="244">
        <v>136.84</v>
      </c>
    </row>
    <row r="6740" spans="1:4" x14ac:dyDescent="0.25">
      <c r="A6740" s="243">
        <v>101318</v>
      </c>
      <c r="B6740" s="242" t="s">
        <v>12983</v>
      </c>
      <c r="C6740" s="242" t="s">
        <v>3990</v>
      </c>
      <c r="D6740" s="244">
        <v>246.99</v>
      </c>
    </row>
    <row r="6741" spans="1:4" x14ac:dyDescent="0.25">
      <c r="A6741" s="243">
        <v>101319</v>
      </c>
      <c r="B6741" s="242" t="s">
        <v>12984</v>
      </c>
      <c r="C6741" s="242" t="s">
        <v>3990</v>
      </c>
      <c r="D6741" s="244">
        <v>36.61</v>
      </c>
    </row>
    <row r="6742" spans="1:4" x14ac:dyDescent="0.25">
      <c r="A6742" s="243">
        <v>101320</v>
      </c>
      <c r="B6742" s="242" t="s">
        <v>12985</v>
      </c>
      <c r="C6742" s="242" t="s">
        <v>3990</v>
      </c>
      <c r="D6742" s="244">
        <v>12.53</v>
      </c>
    </row>
    <row r="6743" spans="1:4" x14ac:dyDescent="0.25">
      <c r="A6743" s="243">
        <v>101322</v>
      </c>
      <c r="B6743" s="242" t="s">
        <v>12986</v>
      </c>
      <c r="C6743" s="242" t="s">
        <v>3990</v>
      </c>
      <c r="D6743" s="244">
        <v>15.25</v>
      </c>
    </row>
    <row r="6744" spans="1:4" x14ac:dyDescent="0.25">
      <c r="A6744" s="243">
        <v>101323</v>
      </c>
      <c r="B6744" s="242" t="s">
        <v>12987</v>
      </c>
      <c r="C6744" s="242" t="s">
        <v>3990</v>
      </c>
      <c r="D6744" s="244">
        <v>29.76</v>
      </c>
    </row>
    <row r="6745" spans="1:4" x14ac:dyDescent="0.25">
      <c r="A6745" s="243">
        <v>101324</v>
      </c>
      <c r="B6745" s="242" t="s">
        <v>12988</v>
      </c>
      <c r="C6745" s="242" t="s">
        <v>3990</v>
      </c>
      <c r="D6745" s="244">
        <v>5.25</v>
      </c>
    </row>
    <row r="6746" spans="1:4" x14ac:dyDescent="0.25">
      <c r="A6746" s="243">
        <v>101325</v>
      </c>
      <c r="B6746" s="242" t="s">
        <v>12989</v>
      </c>
      <c r="C6746" s="242" t="s">
        <v>3990</v>
      </c>
      <c r="D6746" s="244">
        <v>15.06</v>
      </c>
    </row>
    <row r="6747" spans="1:4" x14ac:dyDescent="0.25">
      <c r="A6747" s="243">
        <v>101326</v>
      </c>
      <c r="B6747" s="242" t="s">
        <v>12990</v>
      </c>
      <c r="C6747" s="242" t="s">
        <v>3990</v>
      </c>
      <c r="D6747" s="244">
        <v>6.56</v>
      </c>
    </row>
    <row r="6748" spans="1:4" x14ac:dyDescent="0.25">
      <c r="A6748" s="243">
        <v>101327</v>
      </c>
      <c r="B6748" s="242" t="s">
        <v>12991</v>
      </c>
      <c r="C6748" s="242" t="s">
        <v>3990</v>
      </c>
      <c r="D6748" s="244">
        <v>4.49</v>
      </c>
    </row>
    <row r="6749" spans="1:4" x14ac:dyDescent="0.25">
      <c r="A6749" s="243">
        <v>101328</v>
      </c>
      <c r="B6749" s="242" t="s">
        <v>12992</v>
      </c>
      <c r="C6749" s="242" t="s">
        <v>3990</v>
      </c>
      <c r="D6749" s="244">
        <v>7.44</v>
      </c>
    </row>
    <row r="6750" spans="1:4" x14ac:dyDescent="0.25">
      <c r="A6750" s="243">
        <v>101329</v>
      </c>
      <c r="B6750" s="242" t="s">
        <v>12993</v>
      </c>
      <c r="C6750" s="242" t="s">
        <v>3990</v>
      </c>
      <c r="D6750" s="244">
        <v>24</v>
      </c>
    </row>
    <row r="6751" spans="1:4" x14ac:dyDescent="0.25">
      <c r="A6751" s="243">
        <v>101330</v>
      </c>
      <c r="B6751" s="242" t="s">
        <v>12994</v>
      </c>
      <c r="C6751" s="242" t="s">
        <v>3990</v>
      </c>
      <c r="D6751" s="244">
        <v>20.04</v>
      </c>
    </row>
    <row r="6752" spans="1:4" x14ac:dyDescent="0.25">
      <c r="A6752" s="243">
        <v>101331</v>
      </c>
      <c r="B6752" s="242" t="s">
        <v>12995</v>
      </c>
      <c r="C6752" s="242" t="s">
        <v>3990</v>
      </c>
      <c r="D6752" s="244">
        <v>19.3</v>
      </c>
    </row>
    <row r="6753" spans="1:4" x14ac:dyDescent="0.25">
      <c r="A6753" s="243">
        <v>101332</v>
      </c>
      <c r="B6753" s="242" t="s">
        <v>12996</v>
      </c>
      <c r="C6753" s="242" t="s">
        <v>3990</v>
      </c>
      <c r="D6753" s="244">
        <v>5.16</v>
      </c>
    </row>
    <row r="6754" spans="1:4" x14ac:dyDescent="0.25">
      <c r="A6754" s="243">
        <v>101333</v>
      </c>
      <c r="B6754" s="242" t="s">
        <v>12997</v>
      </c>
      <c r="C6754" s="242" t="s">
        <v>3990</v>
      </c>
      <c r="D6754" s="244">
        <v>12.62</v>
      </c>
    </row>
    <row r="6755" spans="1:4" x14ac:dyDescent="0.25">
      <c r="A6755" s="243">
        <v>101334</v>
      </c>
      <c r="B6755" s="242" t="s">
        <v>12998</v>
      </c>
      <c r="C6755" s="242" t="s">
        <v>3990</v>
      </c>
      <c r="D6755" s="244">
        <v>41.59</v>
      </c>
    </row>
    <row r="6756" spans="1:4" x14ac:dyDescent="0.25">
      <c r="A6756" s="243">
        <v>101335</v>
      </c>
      <c r="B6756" s="242" t="s">
        <v>12999</v>
      </c>
      <c r="C6756" s="242" t="s">
        <v>3990</v>
      </c>
      <c r="D6756" s="244">
        <v>6.08</v>
      </c>
    </row>
    <row r="6757" spans="1:4" x14ac:dyDescent="0.25">
      <c r="A6757" s="243">
        <v>101336</v>
      </c>
      <c r="B6757" s="242" t="s">
        <v>13000</v>
      </c>
      <c r="C6757" s="242" t="s">
        <v>3990</v>
      </c>
      <c r="D6757" s="244">
        <v>20.98</v>
      </c>
    </row>
    <row r="6758" spans="1:4" x14ac:dyDescent="0.25">
      <c r="A6758" s="243">
        <v>101337</v>
      </c>
      <c r="B6758" s="242" t="s">
        <v>13001</v>
      </c>
      <c r="C6758" s="242" t="s">
        <v>3990</v>
      </c>
      <c r="D6758" s="244">
        <v>5.73</v>
      </c>
    </row>
    <row r="6759" spans="1:4" x14ac:dyDescent="0.25">
      <c r="A6759" s="243">
        <v>101338</v>
      </c>
      <c r="B6759" s="242" t="s">
        <v>13002</v>
      </c>
      <c r="C6759" s="242" t="s">
        <v>3990</v>
      </c>
      <c r="D6759" s="244">
        <v>9.6300000000000008</v>
      </c>
    </row>
    <row r="6760" spans="1:4" x14ac:dyDescent="0.25">
      <c r="A6760" s="243">
        <v>101339</v>
      </c>
      <c r="B6760" s="242" t="s">
        <v>13003</v>
      </c>
      <c r="C6760" s="242" t="s">
        <v>3990</v>
      </c>
      <c r="D6760" s="244">
        <v>8.25</v>
      </c>
    </row>
    <row r="6761" spans="1:4" x14ac:dyDescent="0.25">
      <c r="A6761" s="243">
        <v>101340</v>
      </c>
      <c r="B6761" s="242" t="s">
        <v>13004</v>
      </c>
      <c r="C6761" s="242" t="s">
        <v>3990</v>
      </c>
      <c r="D6761" s="244">
        <v>7.97</v>
      </c>
    </row>
    <row r="6762" spans="1:4" x14ac:dyDescent="0.25">
      <c r="A6762" s="243">
        <v>101341</v>
      </c>
      <c r="B6762" s="242" t="s">
        <v>13005</v>
      </c>
      <c r="C6762" s="242" t="s">
        <v>3990</v>
      </c>
      <c r="D6762" s="244">
        <v>8.68</v>
      </c>
    </row>
    <row r="6763" spans="1:4" x14ac:dyDescent="0.25">
      <c r="A6763" s="243">
        <v>101342</v>
      </c>
      <c r="B6763" s="242" t="s">
        <v>13006</v>
      </c>
      <c r="C6763" s="242" t="s">
        <v>3990</v>
      </c>
      <c r="D6763" s="244">
        <v>10.16</v>
      </c>
    </row>
    <row r="6764" spans="1:4" x14ac:dyDescent="0.25">
      <c r="A6764" s="243">
        <v>101343</v>
      </c>
      <c r="B6764" s="242" t="s">
        <v>13007</v>
      </c>
      <c r="C6764" s="242" t="s">
        <v>3990</v>
      </c>
      <c r="D6764" s="244">
        <v>15.25</v>
      </c>
    </row>
    <row r="6765" spans="1:4" x14ac:dyDescent="0.25">
      <c r="A6765" s="243">
        <v>101344</v>
      </c>
      <c r="B6765" s="242" t="s">
        <v>13008</v>
      </c>
      <c r="C6765" s="242" t="s">
        <v>3990</v>
      </c>
      <c r="D6765" s="244">
        <v>15.67</v>
      </c>
    </row>
    <row r="6766" spans="1:4" x14ac:dyDescent="0.25">
      <c r="A6766" s="243">
        <v>101345</v>
      </c>
      <c r="B6766" s="242" t="s">
        <v>13009</v>
      </c>
      <c r="C6766" s="242" t="s">
        <v>3990</v>
      </c>
      <c r="D6766" s="244">
        <v>15.75</v>
      </c>
    </row>
    <row r="6767" spans="1:4" x14ac:dyDescent="0.25">
      <c r="A6767" s="243">
        <v>101346</v>
      </c>
      <c r="B6767" s="242" t="s">
        <v>13010</v>
      </c>
      <c r="C6767" s="242" t="s">
        <v>3990</v>
      </c>
      <c r="D6767" s="244">
        <v>13.65</v>
      </c>
    </row>
    <row r="6768" spans="1:4" x14ac:dyDescent="0.25">
      <c r="A6768" s="243">
        <v>101347</v>
      </c>
      <c r="B6768" s="242" t="s">
        <v>13011</v>
      </c>
      <c r="C6768" s="242" t="s">
        <v>3990</v>
      </c>
      <c r="D6768" s="244">
        <v>11.62</v>
      </c>
    </row>
    <row r="6769" spans="1:4" x14ac:dyDescent="0.25">
      <c r="A6769" s="243">
        <v>101348</v>
      </c>
      <c r="B6769" s="242" t="s">
        <v>13012</v>
      </c>
      <c r="C6769" s="242" t="s">
        <v>3990</v>
      </c>
      <c r="D6769" s="244">
        <v>6.69</v>
      </c>
    </row>
    <row r="6770" spans="1:4" x14ac:dyDescent="0.25">
      <c r="A6770" s="243">
        <v>101349</v>
      </c>
      <c r="B6770" s="242" t="s">
        <v>13013</v>
      </c>
      <c r="C6770" s="242" t="s">
        <v>3990</v>
      </c>
      <c r="D6770" s="244">
        <v>10.33</v>
      </c>
    </row>
    <row r="6771" spans="1:4" x14ac:dyDescent="0.25">
      <c r="A6771" s="243">
        <v>101350</v>
      </c>
      <c r="B6771" s="242" t="s">
        <v>13014</v>
      </c>
      <c r="C6771" s="242" t="s">
        <v>3990</v>
      </c>
      <c r="D6771" s="244">
        <v>12.68</v>
      </c>
    </row>
    <row r="6772" spans="1:4" x14ac:dyDescent="0.25">
      <c r="A6772" s="243">
        <v>101351</v>
      </c>
      <c r="B6772" s="242" t="s">
        <v>13015</v>
      </c>
      <c r="C6772" s="242" t="s">
        <v>3990</v>
      </c>
      <c r="D6772" s="244">
        <v>9.26</v>
      </c>
    </row>
    <row r="6773" spans="1:4" x14ac:dyDescent="0.25">
      <c r="A6773" s="243">
        <v>101352</v>
      </c>
      <c r="B6773" s="242" t="s">
        <v>13016</v>
      </c>
      <c r="C6773" s="242" t="s">
        <v>3990</v>
      </c>
      <c r="D6773" s="244">
        <v>10.67</v>
      </c>
    </row>
    <row r="6774" spans="1:4" x14ac:dyDescent="0.25">
      <c r="A6774" s="243">
        <v>101353</v>
      </c>
      <c r="B6774" s="242" t="s">
        <v>13017</v>
      </c>
      <c r="C6774" s="242" t="s">
        <v>3990</v>
      </c>
      <c r="D6774" s="244">
        <v>8.48</v>
      </c>
    </row>
    <row r="6775" spans="1:4" x14ac:dyDescent="0.25">
      <c r="A6775" s="243">
        <v>101354</v>
      </c>
      <c r="B6775" s="242" t="s">
        <v>13018</v>
      </c>
      <c r="C6775" s="242" t="s">
        <v>3990</v>
      </c>
      <c r="D6775" s="244">
        <v>11.71</v>
      </c>
    </row>
    <row r="6776" spans="1:4" x14ac:dyDescent="0.25">
      <c r="A6776" s="243">
        <v>101355</v>
      </c>
      <c r="B6776" s="242" t="s">
        <v>13019</v>
      </c>
      <c r="C6776" s="242" t="s">
        <v>3990</v>
      </c>
      <c r="D6776" s="244">
        <v>9.16</v>
      </c>
    </row>
    <row r="6777" spans="1:4" x14ac:dyDescent="0.25">
      <c r="A6777" s="243">
        <v>101356</v>
      </c>
      <c r="B6777" s="242" t="s">
        <v>13020</v>
      </c>
      <c r="C6777" s="242" t="s">
        <v>3990</v>
      </c>
      <c r="D6777" s="244">
        <v>22.86</v>
      </c>
    </row>
    <row r="6778" spans="1:4" x14ac:dyDescent="0.25">
      <c r="A6778" s="243">
        <v>101357</v>
      </c>
      <c r="B6778" s="242" t="s">
        <v>13021</v>
      </c>
      <c r="C6778" s="242" t="s">
        <v>3990</v>
      </c>
      <c r="D6778" s="244">
        <v>28.08</v>
      </c>
    </row>
    <row r="6779" spans="1:4" x14ac:dyDescent="0.25">
      <c r="A6779" s="243">
        <v>101358</v>
      </c>
      <c r="B6779" s="242" t="s">
        <v>13022</v>
      </c>
      <c r="C6779" s="242" t="s">
        <v>3990</v>
      </c>
      <c r="D6779" s="244">
        <v>19.600000000000001</v>
      </c>
    </row>
    <row r="6780" spans="1:4" x14ac:dyDescent="0.25">
      <c r="A6780" s="243">
        <v>101359</v>
      </c>
      <c r="B6780" s="242" t="s">
        <v>13023</v>
      </c>
      <c r="C6780" s="242" t="s">
        <v>3990</v>
      </c>
      <c r="D6780" s="244">
        <v>22.6</v>
      </c>
    </row>
    <row r="6781" spans="1:4" x14ac:dyDescent="0.25">
      <c r="A6781" s="243">
        <v>101360</v>
      </c>
      <c r="B6781" s="242" t="s">
        <v>13024</v>
      </c>
      <c r="C6781" s="242" t="s">
        <v>3990</v>
      </c>
      <c r="D6781" s="244">
        <v>21.09</v>
      </c>
    </row>
    <row r="6782" spans="1:4" x14ac:dyDescent="0.25">
      <c r="A6782" s="243">
        <v>101361</v>
      </c>
      <c r="B6782" s="242" t="s">
        <v>13025</v>
      </c>
      <c r="C6782" s="242" t="s">
        <v>3990</v>
      </c>
      <c r="D6782" s="244">
        <v>20.190000000000001</v>
      </c>
    </row>
    <row r="6783" spans="1:4" x14ac:dyDescent="0.25">
      <c r="A6783" s="243">
        <v>101362</v>
      </c>
      <c r="B6783" s="242" t="s">
        <v>13026</v>
      </c>
      <c r="C6783" s="242" t="s">
        <v>3990</v>
      </c>
      <c r="D6783" s="244">
        <v>4.3899999999999997</v>
      </c>
    </row>
    <row r="6784" spans="1:4" x14ac:dyDescent="0.25">
      <c r="A6784" s="243">
        <v>101363</v>
      </c>
      <c r="B6784" s="242" t="s">
        <v>13027</v>
      </c>
      <c r="C6784" s="242" t="s">
        <v>3990</v>
      </c>
      <c r="D6784" s="244">
        <v>15.25</v>
      </c>
    </row>
    <row r="6785" spans="1:4" x14ac:dyDescent="0.25">
      <c r="A6785" s="243">
        <v>101364</v>
      </c>
      <c r="B6785" s="242" t="s">
        <v>13028</v>
      </c>
      <c r="C6785" s="242" t="s">
        <v>3990</v>
      </c>
      <c r="D6785" s="244">
        <v>20.9</v>
      </c>
    </row>
    <row r="6786" spans="1:4" x14ac:dyDescent="0.25">
      <c r="A6786" s="243">
        <v>101365</v>
      </c>
      <c r="B6786" s="242" t="s">
        <v>13029</v>
      </c>
      <c r="C6786" s="242" t="s">
        <v>3990</v>
      </c>
      <c r="D6786" s="244">
        <v>15.25</v>
      </c>
    </row>
    <row r="6787" spans="1:4" x14ac:dyDescent="0.25">
      <c r="A6787" s="243">
        <v>101366</v>
      </c>
      <c r="B6787" s="242" t="s">
        <v>13030</v>
      </c>
      <c r="C6787" s="242" t="s">
        <v>3990</v>
      </c>
      <c r="D6787" s="244">
        <v>20.440000000000001</v>
      </c>
    </row>
    <row r="6788" spans="1:4" x14ac:dyDescent="0.25">
      <c r="A6788" s="243">
        <v>101367</v>
      </c>
      <c r="B6788" s="242" t="s">
        <v>13031</v>
      </c>
      <c r="C6788" s="242" t="s">
        <v>3990</v>
      </c>
      <c r="D6788" s="244">
        <v>18.71</v>
      </c>
    </row>
    <row r="6789" spans="1:4" x14ac:dyDescent="0.25">
      <c r="A6789" s="243">
        <v>101368</v>
      </c>
      <c r="B6789" s="242" t="s">
        <v>13032</v>
      </c>
      <c r="C6789" s="242" t="s">
        <v>3990</v>
      </c>
      <c r="D6789" s="244">
        <v>16.03</v>
      </c>
    </row>
    <row r="6790" spans="1:4" x14ac:dyDescent="0.25">
      <c r="A6790" s="243">
        <v>101369</v>
      </c>
      <c r="B6790" s="242" t="s">
        <v>13033</v>
      </c>
      <c r="C6790" s="242" t="s">
        <v>3990</v>
      </c>
      <c r="D6790" s="244">
        <v>20.22</v>
      </c>
    </row>
    <row r="6791" spans="1:4" x14ac:dyDescent="0.25">
      <c r="A6791" s="243">
        <v>101370</v>
      </c>
      <c r="B6791" s="242" t="s">
        <v>13034</v>
      </c>
      <c r="C6791" s="242" t="s">
        <v>3990</v>
      </c>
      <c r="D6791" s="244">
        <v>16.649999999999999</v>
      </c>
    </row>
    <row r="6792" spans="1:4" x14ac:dyDescent="0.25">
      <c r="A6792" s="243">
        <v>101371</v>
      </c>
      <c r="B6792" s="242" t="s">
        <v>13035</v>
      </c>
      <c r="C6792" s="242" t="s">
        <v>3990</v>
      </c>
      <c r="D6792" s="244">
        <v>18.78</v>
      </c>
    </row>
    <row r="6793" spans="1:4" x14ac:dyDescent="0.25">
      <c r="A6793" s="243">
        <v>101372</v>
      </c>
      <c r="B6793" s="242" t="s">
        <v>13036</v>
      </c>
      <c r="C6793" s="242" t="s">
        <v>3990</v>
      </c>
      <c r="D6793" s="244">
        <v>5.25</v>
      </c>
    </row>
    <row r="6794" spans="1:4" x14ac:dyDescent="0.25">
      <c r="A6794" s="243">
        <v>101373</v>
      </c>
      <c r="B6794" s="242" t="s">
        <v>13037</v>
      </c>
      <c r="C6794" s="242" t="s">
        <v>655</v>
      </c>
      <c r="D6794" s="244">
        <v>124.77</v>
      </c>
    </row>
    <row r="6795" spans="1:4" x14ac:dyDescent="0.25">
      <c r="A6795" s="243">
        <v>101374</v>
      </c>
      <c r="B6795" s="242" t="s">
        <v>3893</v>
      </c>
      <c r="C6795" s="242" t="s">
        <v>3990</v>
      </c>
      <c r="D6795" s="245">
        <v>2418.4</v>
      </c>
    </row>
    <row r="6796" spans="1:4" x14ac:dyDescent="0.25">
      <c r="A6796" s="243">
        <v>101375</v>
      </c>
      <c r="B6796" s="242" t="s">
        <v>13038</v>
      </c>
      <c r="C6796" s="242" t="s">
        <v>3990</v>
      </c>
      <c r="D6796" s="245">
        <v>2515.77</v>
      </c>
    </row>
    <row r="6797" spans="1:4" x14ac:dyDescent="0.25">
      <c r="A6797" s="243">
        <v>101376</v>
      </c>
      <c r="B6797" s="242" t="s">
        <v>13039</v>
      </c>
      <c r="C6797" s="242" t="s">
        <v>3990</v>
      </c>
      <c r="D6797" s="245">
        <v>1851.91</v>
      </c>
    </row>
    <row r="6798" spans="1:4" x14ac:dyDescent="0.25">
      <c r="A6798" s="243">
        <v>101377</v>
      </c>
      <c r="B6798" s="242" t="s">
        <v>3896</v>
      </c>
      <c r="C6798" s="242" t="s">
        <v>3990</v>
      </c>
      <c r="D6798" s="245">
        <v>2477.4699999999998</v>
      </c>
    </row>
    <row r="6799" spans="1:4" x14ac:dyDescent="0.25">
      <c r="A6799" s="243">
        <v>101378</v>
      </c>
      <c r="B6799" s="242" t="s">
        <v>12931</v>
      </c>
      <c r="C6799" s="242" t="s">
        <v>3990</v>
      </c>
      <c r="D6799" s="245">
        <v>2682.32</v>
      </c>
    </row>
    <row r="6800" spans="1:4" x14ac:dyDescent="0.25">
      <c r="A6800" s="243">
        <v>101379</v>
      </c>
      <c r="B6800" s="242" t="s">
        <v>13040</v>
      </c>
      <c r="C6800" s="242" t="s">
        <v>3990</v>
      </c>
      <c r="D6800" s="245">
        <v>2541.77</v>
      </c>
    </row>
    <row r="6801" spans="1:4" x14ac:dyDescent="0.25">
      <c r="A6801" s="243">
        <v>101380</v>
      </c>
      <c r="B6801" s="242" t="s">
        <v>3898</v>
      </c>
      <c r="C6801" s="242" t="s">
        <v>3990</v>
      </c>
      <c r="D6801" s="245">
        <v>3051.83</v>
      </c>
    </row>
    <row r="6802" spans="1:4" x14ac:dyDescent="0.25">
      <c r="A6802" s="243">
        <v>101381</v>
      </c>
      <c r="B6802" s="242" t="s">
        <v>3899</v>
      </c>
      <c r="C6802" s="242" t="s">
        <v>3990</v>
      </c>
      <c r="D6802" s="245">
        <v>3155.15</v>
      </c>
    </row>
    <row r="6803" spans="1:4" x14ac:dyDescent="0.25">
      <c r="A6803" s="243">
        <v>101382</v>
      </c>
      <c r="B6803" s="242" t="s">
        <v>13041</v>
      </c>
      <c r="C6803" s="242" t="s">
        <v>3990</v>
      </c>
      <c r="D6803" s="245">
        <v>2669.46</v>
      </c>
    </row>
    <row r="6804" spans="1:4" x14ac:dyDescent="0.25">
      <c r="A6804" s="243">
        <v>101383</v>
      </c>
      <c r="B6804" s="242" t="s">
        <v>12933</v>
      </c>
      <c r="C6804" s="242" t="s">
        <v>3990</v>
      </c>
      <c r="D6804" s="245">
        <v>2498.0300000000002</v>
      </c>
    </row>
    <row r="6805" spans="1:4" x14ac:dyDescent="0.25">
      <c r="A6805" s="243">
        <v>101384</v>
      </c>
      <c r="B6805" s="242" t="s">
        <v>3902</v>
      </c>
      <c r="C6805" s="242" t="s">
        <v>3990</v>
      </c>
      <c r="D6805" s="245">
        <v>2426.5100000000002</v>
      </c>
    </row>
    <row r="6806" spans="1:4" x14ac:dyDescent="0.25">
      <c r="A6806" s="243">
        <v>101385</v>
      </c>
      <c r="B6806" s="242" t="s">
        <v>13042</v>
      </c>
      <c r="C6806" s="242" t="s">
        <v>3990</v>
      </c>
      <c r="D6806" s="245">
        <v>3568.38</v>
      </c>
    </row>
    <row r="6807" spans="1:4" x14ac:dyDescent="0.25">
      <c r="A6807" s="243">
        <v>101386</v>
      </c>
      <c r="B6807" s="242" t="s">
        <v>3904</v>
      </c>
      <c r="C6807" s="242" t="s">
        <v>3990</v>
      </c>
      <c r="D6807" s="245">
        <v>2129.29</v>
      </c>
    </row>
    <row r="6808" spans="1:4" x14ac:dyDescent="0.25">
      <c r="A6808" s="243">
        <v>101387</v>
      </c>
      <c r="B6808" s="242" t="s">
        <v>13043</v>
      </c>
      <c r="C6808" s="242" t="s">
        <v>3990</v>
      </c>
      <c r="D6808" s="245">
        <v>2532.38</v>
      </c>
    </row>
    <row r="6809" spans="1:4" x14ac:dyDescent="0.25">
      <c r="A6809" s="243">
        <v>101388</v>
      </c>
      <c r="B6809" s="242" t="s">
        <v>3906</v>
      </c>
      <c r="C6809" s="242" t="s">
        <v>3990</v>
      </c>
      <c r="D6809" s="245">
        <v>2650.62</v>
      </c>
    </row>
    <row r="6810" spans="1:4" x14ac:dyDescent="0.25">
      <c r="A6810" s="243">
        <v>101389</v>
      </c>
      <c r="B6810" s="242" t="s">
        <v>3907</v>
      </c>
      <c r="C6810" s="242" t="s">
        <v>3990</v>
      </c>
      <c r="D6810" s="245">
        <v>1217.03</v>
      </c>
    </row>
    <row r="6811" spans="1:4" x14ac:dyDescent="0.25">
      <c r="A6811" s="243">
        <v>101390</v>
      </c>
      <c r="B6811" s="242" t="s">
        <v>13044</v>
      </c>
      <c r="C6811" s="242" t="s">
        <v>3990</v>
      </c>
      <c r="D6811" s="245">
        <v>3813.55</v>
      </c>
    </row>
    <row r="6812" spans="1:4" x14ac:dyDescent="0.25">
      <c r="A6812" s="243">
        <v>101391</v>
      </c>
      <c r="B6812" s="242" t="s">
        <v>13045</v>
      </c>
      <c r="C6812" s="242" t="s">
        <v>3990</v>
      </c>
      <c r="D6812" s="245">
        <v>3159.5</v>
      </c>
    </row>
    <row r="6813" spans="1:4" x14ac:dyDescent="0.25">
      <c r="A6813" s="243">
        <v>101392</v>
      </c>
      <c r="B6813" s="242" t="s">
        <v>13046</v>
      </c>
      <c r="C6813" s="242" t="s">
        <v>3990</v>
      </c>
      <c r="D6813" s="245">
        <v>2288.77</v>
      </c>
    </row>
    <row r="6814" spans="1:4" x14ac:dyDescent="0.25">
      <c r="A6814" s="243">
        <v>101394</v>
      </c>
      <c r="B6814" s="242" t="s">
        <v>3912</v>
      </c>
      <c r="C6814" s="242" t="s">
        <v>3990</v>
      </c>
      <c r="D6814" s="245">
        <v>3128.13</v>
      </c>
    </row>
    <row r="6815" spans="1:4" x14ac:dyDescent="0.25">
      <c r="A6815" s="243">
        <v>101395</v>
      </c>
      <c r="B6815" s="242" t="s">
        <v>13047</v>
      </c>
      <c r="C6815" s="242" t="s">
        <v>3990</v>
      </c>
      <c r="D6815" s="245">
        <v>2621.69</v>
      </c>
    </row>
    <row r="6816" spans="1:4" x14ac:dyDescent="0.25">
      <c r="A6816" s="243">
        <v>101396</v>
      </c>
      <c r="B6816" s="242" t="s">
        <v>13048</v>
      </c>
      <c r="C6816" s="242" t="s">
        <v>3990</v>
      </c>
      <c r="D6816" s="245">
        <v>3363.73</v>
      </c>
    </row>
    <row r="6817" spans="1:4" x14ac:dyDescent="0.25">
      <c r="A6817" s="243">
        <v>101397</v>
      </c>
      <c r="B6817" s="242" t="s">
        <v>3914</v>
      </c>
      <c r="C6817" s="242" t="s">
        <v>3990</v>
      </c>
      <c r="D6817" s="245">
        <v>3135.07</v>
      </c>
    </row>
    <row r="6818" spans="1:4" x14ac:dyDescent="0.25">
      <c r="A6818" s="243">
        <v>101398</v>
      </c>
      <c r="B6818" s="242" t="s">
        <v>13049</v>
      </c>
      <c r="C6818" s="242" t="s">
        <v>3990</v>
      </c>
      <c r="D6818" s="245">
        <v>2049.16</v>
      </c>
    </row>
    <row r="6819" spans="1:4" x14ac:dyDescent="0.25">
      <c r="A6819" s="243">
        <v>101399</v>
      </c>
      <c r="B6819" s="242" t="s">
        <v>3916</v>
      </c>
      <c r="C6819" s="242" t="s">
        <v>3990</v>
      </c>
      <c r="D6819" s="245">
        <v>3272.98</v>
      </c>
    </row>
    <row r="6820" spans="1:4" x14ac:dyDescent="0.25">
      <c r="A6820" s="243">
        <v>101400</v>
      </c>
      <c r="B6820" s="242" t="s">
        <v>13050</v>
      </c>
      <c r="C6820" s="242" t="s">
        <v>3990</v>
      </c>
      <c r="D6820" s="245">
        <v>3272.98</v>
      </c>
    </row>
    <row r="6821" spans="1:4" x14ac:dyDescent="0.25">
      <c r="A6821" s="243">
        <v>101401</v>
      </c>
      <c r="B6821" s="242" t="s">
        <v>3918</v>
      </c>
      <c r="C6821" s="242" t="s">
        <v>3990</v>
      </c>
      <c r="D6821" s="245">
        <v>3292.51</v>
      </c>
    </row>
    <row r="6822" spans="1:4" x14ac:dyDescent="0.25">
      <c r="A6822" s="243">
        <v>101402</v>
      </c>
      <c r="B6822" s="242" t="s">
        <v>3919</v>
      </c>
      <c r="C6822" s="242" t="s">
        <v>3990</v>
      </c>
      <c r="D6822" s="245">
        <v>3161.86</v>
      </c>
    </row>
    <row r="6823" spans="1:4" x14ac:dyDescent="0.25">
      <c r="A6823" s="243">
        <v>101403</v>
      </c>
      <c r="B6823" s="242" t="s">
        <v>13037</v>
      </c>
      <c r="C6823" s="242" t="s">
        <v>3990</v>
      </c>
      <c r="D6823" s="245">
        <v>22078.02</v>
      </c>
    </row>
    <row r="6824" spans="1:4" x14ac:dyDescent="0.25">
      <c r="A6824" s="243">
        <v>101404</v>
      </c>
      <c r="B6824" s="242" t="s">
        <v>3988</v>
      </c>
      <c r="C6824" s="242" t="s">
        <v>3990</v>
      </c>
      <c r="D6824" s="245">
        <v>13674.76</v>
      </c>
    </row>
    <row r="6825" spans="1:4" x14ac:dyDescent="0.25">
      <c r="A6825" s="243">
        <v>101405</v>
      </c>
      <c r="B6825" s="242" t="s">
        <v>3989</v>
      </c>
      <c r="C6825" s="242" t="s">
        <v>3990</v>
      </c>
      <c r="D6825" s="245">
        <v>13334.3</v>
      </c>
    </row>
    <row r="6826" spans="1:4" x14ac:dyDescent="0.25">
      <c r="A6826" s="243">
        <v>101407</v>
      </c>
      <c r="B6826" s="242" t="s">
        <v>3920</v>
      </c>
      <c r="C6826" s="242" t="s">
        <v>3990</v>
      </c>
      <c r="D6826" s="245">
        <v>3155.15</v>
      </c>
    </row>
    <row r="6827" spans="1:4" x14ac:dyDescent="0.25">
      <c r="A6827" s="243">
        <v>101408</v>
      </c>
      <c r="B6827" s="242" t="s">
        <v>3921</v>
      </c>
      <c r="C6827" s="242" t="s">
        <v>3990</v>
      </c>
      <c r="D6827" s="245">
        <v>3314.35</v>
      </c>
    </row>
    <row r="6828" spans="1:4" x14ac:dyDescent="0.25">
      <c r="A6828" s="243">
        <v>101409</v>
      </c>
      <c r="B6828" s="242" t="s">
        <v>13051</v>
      </c>
      <c r="C6828" s="242" t="s">
        <v>3990</v>
      </c>
      <c r="D6828" s="245">
        <v>2424.88</v>
      </c>
    </row>
    <row r="6829" spans="1:4" x14ac:dyDescent="0.25">
      <c r="A6829" s="243">
        <v>101410</v>
      </c>
      <c r="B6829" s="242" t="s">
        <v>3971</v>
      </c>
      <c r="C6829" s="242" t="s">
        <v>3990</v>
      </c>
      <c r="D6829" s="245">
        <v>3068.75</v>
      </c>
    </row>
    <row r="6830" spans="1:4" x14ac:dyDescent="0.25">
      <c r="A6830" s="243">
        <v>101411</v>
      </c>
      <c r="B6830" s="242" t="s">
        <v>13052</v>
      </c>
      <c r="C6830" s="242" t="s">
        <v>3990</v>
      </c>
      <c r="D6830" s="245">
        <v>1839.91</v>
      </c>
    </row>
    <row r="6831" spans="1:4" x14ac:dyDescent="0.25">
      <c r="A6831" s="243">
        <v>101412</v>
      </c>
      <c r="B6831" s="242" t="s">
        <v>13053</v>
      </c>
      <c r="C6831" s="242" t="s">
        <v>3990</v>
      </c>
      <c r="D6831" s="245">
        <v>3316.1</v>
      </c>
    </row>
    <row r="6832" spans="1:4" x14ac:dyDescent="0.25">
      <c r="A6832" s="243">
        <v>101413</v>
      </c>
      <c r="B6832" s="242" t="s">
        <v>3923</v>
      </c>
      <c r="C6832" s="242" t="s">
        <v>3990</v>
      </c>
      <c r="D6832" s="245">
        <v>3193.45</v>
      </c>
    </row>
    <row r="6833" spans="1:4" x14ac:dyDescent="0.25">
      <c r="A6833" s="243">
        <v>101414</v>
      </c>
      <c r="B6833" s="242" t="s">
        <v>13054</v>
      </c>
      <c r="C6833" s="242" t="s">
        <v>3990</v>
      </c>
      <c r="D6833" s="245">
        <v>3213.52</v>
      </c>
    </row>
    <row r="6834" spans="1:4" x14ac:dyDescent="0.25">
      <c r="A6834" s="243">
        <v>101415</v>
      </c>
      <c r="B6834" s="242" t="s">
        <v>13055</v>
      </c>
      <c r="C6834" s="242" t="s">
        <v>3990</v>
      </c>
      <c r="D6834" s="245">
        <v>3306.05</v>
      </c>
    </row>
    <row r="6835" spans="1:4" x14ac:dyDescent="0.25">
      <c r="A6835" s="243">
        <v>101416</v>
      </c>
      <c r="B6835" s="242" t="s">
        <v>12938</v>
      </c>
      <c r="C6835" s="242" t="s">
        <v>3990</v>
      </c>
      <c r="D6835" s="245">
        <v>3515.98</v>
      </c>
    </row>
    <row r="6836" spans="1:4" x14ac:dyDescent="0.25">
      <c r="A6836" s="243">
        <v>101417</v>
      </c>
      <c r="B6836" s="242" t="s">
        <v>13056</v>
      </c>
      <c r="C6836" s="242" t="s">
        <v>3990</v>
      </c>
      <c r="D6836" s="245">
        <v>3204.98</v>
      </c>
    </row>
    <row r="6837" spans="1:4" x14ac:dyDescent="0.25">
      <c r="A6837" s="243">
        <v>101418</v>
      </c>
      <c r="B6837" s="242" t="s">
        <v>13057</v>
      </c>
      <c r="C6837" s="242" t="s">
        <v>3990</v>
      </c>
      <c r="D6837" s="245">
        <v>2276.0500000000002</v>
      </c>
    </row>
    <row r="6838" spans="1:4" x14ac:dyDescent="0.25">
      <c r="A6838" s="243">
        <v>101419</v>
      </c>
      <c r="B6838" s="242" t="s">
        <v>13058</v>
      </c>
      <c r="C6838" s="242" t="s">
        <v>3990</v>
      </c>
      <c r="D6838" s="245">
        <v>3456.5</v>
      </c>
    </row>
    <row r="6839" spans="1:4" x14ac:dyDescent="0.25">
      <c r="A6839" s="243">
        <v>101420</v>
      </c>
      <c r="B6839" s="242" t="s">
        <v>13059</v>
      </c>
      <c r="C6839" s="242" t="s">
        <v>3990</v>
      </c>
      <c r="D6839" s="245">
        <v>2433.56</v>
      </c>
    </row>
    <row r="6840" spans="1:4" x14ac:dyDescent="0.25">
      <c r="A6840" s="243">
        <v>101421</v>
      </c>
      <c r="B6840" s="242" t="s">
        <v>13060</v>
      </c>
      <c r="C6840" s="242" t="s">
        <v>3990</v>
      </c>
      <c r="D6840" s="245">
        <v>3216.74</v>
      </c>
    </row>
    <row r="6841" spans="1:4" x14ac:dyDescent="0.25">
      <c r="A6841" s="243">
        <v>101422</v>
      </c>
      <c r="B6841" s="242" t="s">
        <v>13061</v>
      </c>
      <c r="C6841" s="242" t="s">
        <v>3990</v>
      </c>
      <c r="D6841" s="245">
        <v>2400.4699999999998</v>
      </c>
    </row>
    <row r="6842" spans="1:4" x14ac:dyDescent="0.25">
      <c r="A6842" s="243">
        <v>101423</v>
      </c>
      <c r="B6842" s="242" t="s">
        <v>13062</v>
      </c>
      <c r="C6842" s="242" t="s">
        <v>3990</v>
      </c>
      <c r="D6842" s="245">
        <v>2728.6</v>
      </c>
    </row>
    <row r="6843" spans="1:4" x14ac:dyDescent="0.25">
      <c r="A6843" s="243">
        <v>101424</v>
      </c>
      <c r="B6843" s="242" t="s">
        <v>13063</v>
      </c>
      <c r="C6843" s="242" t="s">
        <v>3990</v>
      </c>
      <c r="D6843" s="245">
        <v>2902.46</v>
      </c>
    </row>
    <row r="6844" spans="1:4" x14ac:dyDescent="0.25">
      <c r="A6844" s="243">
        <v>101425</v>
      </c>
      <c r="B6844" s="242" t="s">
        <v>13064</v>
      </c>
      <c r="C6844" s="242" t="s">
        <v>3990</v>
      </c>
      <c r="D6844" s="245">
        <v>1475.07</v>
      </c>
    </row>
    <row r="6845" spans="1:4" x14ac:dyDescent="0.25">
      <c r="A6845" s="243">
        <v>101426</v>
      </c>
      <c r="B6845" s="242" t="s">
        <v>13065</v>
      </c>
      <c r="C6845" s="242" t="s">
        <v>3990</v>
      </c>
      <c r="D6845" s="245">
        <v>2653.17</v>
      </c>
    </row>
    <row r="6846" spans="1:4" x14ac:dyDescent="0.25">
      <c r="A6846" s="243">
        <v>101427</v>
      </c>
      <c r="B6846" s="242" t="s">
        <v>3936</v>
      </c>
      <c r="C6846" s="242" t="s">
        <v>3990</v>
      </c>
      <c r="D6846" s="245">
        <v>2353.6799999999998</v>
      </c>
    </row>
    <row r="6847" spans="1:4" x14ac:dyDescent="0.25">
      <c r="A6847" s="243">
        <v>101428</v>
      </c>
      <c r="B6847" s="242" t="s">
        <v>13066</v>
      </c>
      <c r="C6847" s="242" t="s">
        <v>3990</v>
      </c>
      <c r="D6847" s="245">
        <v>2290.62</v>
      </c>
    </row>
    <row r="6848" spans="1:4" x14ac:dyDescent="0.25">
      <c r="A6848" s="243">
        <v>101429</v>
      </c>
      <c r="B6848" s="242" t="s">
        <v>13067</v>
      </c>
      <c r="C6848" s="242" t="s">
        <v>3990</v>
      </c>
      <c r="D6848" s="245">
        <v>2447.0300000000002</v>
      </c>
    </row>
    <row r="6849" spans="1:4" x14ac:dyDescent="0.25">
      <c r="A6849" s="243">
        <v>101430</v>
      </c>
      <c r="B6849" s="242" t="s">
        <v>13068</v>
      </c>
      <c r="C6849" s="242" t="s">
        <v>3990</v>
      </c>
      <c r="D6849" s="245">
        <v>2769.94</v>
      </c>
    </row>
    <row r="6850" spans="1:4" x14ac:dyDescent="0.25">
      <c r="A6850" s="243">
        <v>101431</v>
      </c>
      <c r="B6850" s="242" t="s">
        <v>3939</v>
      </c>
      <c r="C6850" s="242" t="s">
        <v>3990</v>
      </c>
      <c r="D6850" s="245">
        <v>2985.99</v>
      </c>
    </row>
    <row r="6851" spans="1:4" x14ac:dyDescent="0.25">
      <c r="A6851" s="243">
        <v>101432</v>
      </c>
      <c r="B6851" s="242" t="s">
        <v>13069</v>
      </c>
      <c r="C6851" s="242" t="s">
        <v>3990</v>
      </c>
      <c r="D6851" s="245">
        <v>2306.9</v>
      </c>
    </row>
    <row r="6852" spans="1:4" x14ac:dyDescent="0.25">
      <c r="A6852" s="243">
        <v>101433</v>
      </c>
      <c r="B6852" s="242" t="s">
        <v>3941</v>
      </c>
      <c r="C6852" s="242" t="s">
        <v>3990</v>
      </c>
      <c r="D6852" s="245">
        <v>2316.5300000000002</v>
      </c>
    </row>
    <row r="6853" spans="1:4" x14ac:dyDescent="0.25">
      <c r="A6853" s="243">
        <v>101434</v>
      </c>
      <c r="B6853" s="242" t="s">
        <v>13070</v>
      </c>
      <c r="C6853" s="242" t="s">
        <v>3990</v>
      </c>
      <c r="D6853" s="245">
        <v>2730.75</v>
      </c>
    </row>
    <row r="6854" spans="1:4" x14ac:dyDescent="0.25">
      <c r="A6854" s="243">
        <v>101435</v>
      </c>
      <c r="B6854" s="242" t="s">
        <v>13071</v>
      </c>
      <c r="C6854" s="242" t="s">
        <v>3990</v>
      </c>
      <c r="D6854" s="245">
        <v>2406.9299999999998</v>
      </c>
    </row>
    <row r="6855" spans="1:4" x14ac:dyDescent="0.25">
      <c r="A6855" s="243">
        <v>101436</v>
      </c>
      <c r="B6855" s="242" t="s">
        <v>3943</v>
      </c>
      <c r="C6855" s="242" t="s">
        <v>3990</v>
      </c>
      <c r="D6855" s="245">
        <v>2011.4</v>
      </c>
    </row>
    <row r="6856" spans="1:4" x14ac:dyDescent="0.25">
      <c r="A6856" s="243">
        <v>101437</v>
      </c>
      <c r="B6856" s="242" t="s">
        <v>13072</v>
      </c>
      <c r="C6856" s="242" t="s">
        <v>3990</v>
      </c>
      <c r="D6856" s="245">
        <v>2807.79</v>
      </c>
    </row>
    <row r="6857" spans="1:4" x14ac:dyDescent="0.25">
      <c r="A6857" s="243">
        <v>101438</v>
      </c>
      <c r="B6857" s="242" t="s">
        <v>3945</v>
      </c>
      <c r="C6857" s="242" t="s">
        <v>3990</v>
      </c>
      <c r="D6857" s="245">
        <v>3319.92</v>
      </c>
    </row>
    <row r="6858" spans="1:4" x14ac:dyDescent="0.25">
      <c r="A6858" s="243">
        <v>101439</v>
      </c>
      <c r="B6858" s="242" t="s">
        <v>3946</v>
      </c>
      <c r="C6858" s="242" t="s">
        <v>3990</v>
      </c>
      <c r="D6858" s="245">
        <v>2572.7399999999998</v>
      </c>
    </row>
    <row r="6859" spans="1:4" x14ac:dyDescent="0.25">
      <c r="A6859" s="243">
        <v>101440</v>
      </c>
      <c r="B6859" s="242" t="s">
        <v>13073</v>
      </c>
      <c r="C6859" s="242" t="s">
        <v>3990</v>
      </c>
      <c r="D6859" s="245">
        <v>2880.95</v>
      </c>
    </row>
    <row r="6860" spans="1:4" x14ac:dyDescent="0.25">
      <c r="A6860" s="243">
        <v>101441</v>
      </c>
      <c r="B6860" s="242" t="s">
        <v>3948</v>
      </c>
      <c r="C6860" s="242" t="s">
        <v>3990</v>
      </c>
      <c r="D6860" s="245">
        <v>2403.79</v>
      </c>
    </row>
    <row r="6861" spans="1:4" x14ac:dyDescent="0.25">
      <c r="A6861" s="243">
        <v>101442</v>
      </c>
      <c r="B6861" s="242" t="s">
        <v>13074</v>
      </c>
      <c r="C6861" s="242" t="s">
        <v>3990</v>
      </c>
      <c r="D6861" s="245">
        <v>2421.5300000000002</v>
      </c>
    </row>
    <row r="6862" spans="1:4" x14ac:dyDescent="0.25">
      <c r="A6862" s="243">
        <v>101443</v>
      </c>
      <c r="B6862" s="242" t="s">
        <v>3949</v>
      </c>
      <c r="C6862" s="242" t="s">
        <v>3990</v>
      </c>
      <c r="D6862" s="245">
        <v>2551.73</v>
      </c>
    </row>
    <row r="6863" spans="1:4" x14ac:dyDescent="0.25">
      <c r="A6863" s="243">
        <v>101444</v>
      </c>
      <c r="B6863" s="242" t="s">
        <v>3952</v>
      </c>
      <c r="C6863" s="242" t="s">
        <v>3990</v>
      </c>
      <c r="D6863" s="245">
        <v>3565.31</v>
      </c>
    </row>
    <row r="6864" spans="1:4" x14ac:dyDescent="0.25">
      <c r="A6864" s="243">
        <v>101445</v>
      </c>
      <c r="B6864" s="242" t="s">
        <v>3953</v>
      </c>
      <c r="C6864" s="242" t="s">
        <v>3990</v>
      </c>
      <c r="D6864" s="245">
        <v>3167.98</v>
      </c>
    </row>
    <row r="6865" spans="1:4" x14ac:dyDescent="0.25">
      <c r="A6865" s="243">
        <v>101446</v>
      </c>
      <c r="B6865" s="242" t="s">
        <v>3954</v>
      </c>
      <c r="C6865" s="242" t="s">
        <v>3990</v>
      </c>
      <c r="D6865" s="245">
        <v>3361.2</v>
      </c>
    </row>
    <row r="6866" spans="1:4" x14ac:dyDescent="0.25">
      <c r="A6866" s="243">
        <v>101447</v>
      </c>
      <c r="B6866" s="242" t="s">
        <v>3955</v>
      </c>
      <c r="C6866" s="242" t="s">
        <v>3990</v>
      </c>
      <c r="D6866" s="245">
        <v>3734.05</v>
      </c>
    </row>
    <row r="6867" spans="1:4" x14ac:dyDescent="0.25">
      <c r="A6867" s="243">
        <v>101448</v>
      </c>
      <c r="B6867" s="242" t="s">
        <v>3956</v>
      </c>
      <c r="C6867" s="242" t="s">
        <v>3990</v>
      </c>
      <c r="D6867" s="245">
        <v>3545.71</v>
      </c>
    </row>
    <row r="6868" spans="1:4" x14ac:dyDescent="0.25">
      <c r="A6868" s="243">
        <v>101449</v>
      </c>
      <c r="B6868" s="242" t="s">
        <v>13075</v>
      </c>
      <c r="C6868" s="242" t="s">
        <v>3990</v>
      </c>
      <c r="D6868" s="245">
        <v>2311.42</v>
      </c>
    </row>
    <row r="6869" spans="1:4" x14ac:dyDescent="0.25">
      <c r="A6869" s="243">
        <v>101450</v>
      </c>
      <c r="B6869" s="242" t="s">
        <v>3958</v>
      </c>
      <c r="C6869" s="242" t="s">
        <v>3990</v>
      </c>
      <c r="D6869" s="245">
        <v>2123.8000000000002</v>
      </c>
    </row>
    <row r="6870" spans="1:4" x14ac:dyDescent="0.25">
      <c r="A6870" s="243">
        <v>101451</v>
      </c>
      <c r="B6870" s="242" t="s">
        <v>3959</v>
      </c>
      <c r="C6870" s="242" t="s">
        <v>3990</v>
      </c>
      <c r="D6870" s="245">
        <v>3155.15</v>
      </c>
    </row>
    <row r="6871" spans="1:4" x14ac:dyDescent="0.25">
      <c r="A6871" s="243">
        <v>101452</v>
      </c>
      <c r="B6871" s="242" t="s">
        <v>13076</v>
      </c>
      <c r="C6871" s="242" t="s">
        <v>3990</v>
      </c>
      <c r="D6871" s="245">
        <v>2521.3000000000002</v>
      </c>
    </row>
    <row r="6872" spans="1:4" x14ac:dyDescent="0.25">
      <c r="A6872" s="243">
        <v>101453</v>
      </c>
      <c r="B6872" s="242" t="s">
        <v>3961</v>
      </c>
      <c r="C6872" s="242" t="s">
        <v>3990</v>
      </c>
      <c r="D6872" s="245">
        <v>3278.31</v>
      </c>
    </row>
    <row r="6873" spans="1:4" x14ac:dyDescent="0.25">
      <c r="A6873" s="243">
        <v>101454</v>
      </c>
      <c r="B6873" s="242" t="s">
        <v>13077</v>
      </c>
      <c r="C6873" s="242" t="s">
        <v>3990</v>
      </c>
      <c r="D6873" s="245">
        <v>4108.03</v>
      </c>
    </row>
    <row r="6874" spans="1:4" x14ac:dyDescent="0.25">
      <c r="A6874" s="243">
        <v>101455</v>
      </c>
      <c r="B6874" s="242" t="s">
        <v>3963</v>
      </c>
      <c r="C6874" s="242" t="s">
        <v>3990</v>
      </c>
      <c r="D6874" s="245">
        <v>3688.39</v>
      </c>
    </row>
    <row r="6875" spans="1:4" x14ac:dyDescent="0.25">
      <c r="A6875" s="243">
        <v>101456</v>
      </c>
      <c r="B6875" s="242" t="s">
        <v>13078</v>
      </c>
      <c r="C6875" s="242" t="s">
        <v>3990</v>
      </c>
      <c r="D6875" s="245">
        <v>3732.88</v>
      </c>
    </row>
    <row r="6876" spans="1:4" x14ac:dyDescent="0.25">
      <c r="A6876" s="243">
        <v>101457</v>
      </c>
      <c r="B6876" s="242" t="s">
        <v>13079</v>
      </c>
      <c r="C6876" s="242" t="s">
        <v>3990</v>
      </c>
      <c r="D6876" s="245">
        <v>3780.82</v>
      </c>
    </row>
    <row r="6877" spans="1:4" x14ac:dyDescent="0.25">
      <c r="A6877" s="243">
        <v>101458</v>
      </c>
      <c r="B6877" s="242" t="s">
        <v>13080</v>
      </c>
      <c r="C6877" s="242" t="s">
        <v>3990</v>
      </c>
      <c r="D6877" s="245">
        <v>3358.97</v>
      </c>
    </row>
    <row r="6878" spans="1:4" x14ac:dyDescent="0.25">
      <c r="A6878" s="243">
        <v>101459</v>
      </c>
      <c r="B6878" s="242" t="s">
        <v>3968</v>
      </c>
      <c r="C6878" s="242" t="s">
        <v>3990</v>
      </c>
      <c r="D6878" s="245">
        <v>3057.53</v>
      </c>
    </row>
    <row r="6879" spans="1:4" x14ac:dyDescent="0.25">
      <c r="A6879" s="243">
        <v>101460</v>
      </c>
      <c r="B6879" s="242" t="s">
        <v>12919</v>
      </c>
      <c r="C6879" s="242" t="s">
        <v>3990</v>
      </c>
      <c r="D6879" s="245">
        <v>2582.3200000000002</v>
      </c>
    </row>
  </sheetData>
  <sheetCalcPr fullCalcOnLoad="1"/>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16</vt:i4>
      </vt:variant>
    </vt:vector>
  </HeadingPairs>
  <TitlesOfParts>
    <vt:vector size="29" baseType="lpstr">
      <vt:lpstr>01_RESUMO</vt:lpstr>
      <vt:lpstr>02_ORÇAMENTO</vt:lpstr>
      <vt:lpstr>INS_05_2021</vt:lpstr>
      <vt:lpstr>INS_05_21</vt:lpstr>
      <vt:lpstr>03_CRONOGRAMA</vt:lpstr>
      <vt:lpstr>04_BDI</vt:lpstr>
      <vt:lpstr>05_BDI DIFERENCIADO</vt:lpstr>
      <vt:lpstr>06_COMP_ARQ</vt:lpstr>
      <vt:lpstr>07_COMP_ESTRUTURA</vt:lpstr>
      <vt:lpstr>08_COMP_COMPLEMENTAR</vt:lpstr>
      <vt:lpstr>COTAÇÃO</vt:lpstr>
      <vt:lpstr>SERV_05_21</vt:lpstr>
      <vt:lpstr>SERV_05_2021</vt:lpstr>
      <vt:lpstr>'01_RESUMO'!Area_de_impressao</vt:lpstr>
      <vt:lpstr>'02_ORÇAMENTO'!Area_de_impressao</vt:lpstr>
      <vt:lpstr>'03_CRONOGRAMA'!Area_de_impressao</vt:lpstr>
      <vt:lpstr>'04_BDI'!Area_de_impressao</vt:lpstr>
      <vt:lpstr>'05_BDI DIFERENCIADO'!Area_de_impressao</vt:lpstr>
      <vt:lpstr>'06_COMP_ARQ'!Area_de_impressao</vt:lpstr>
      <vt:lpstr>'07_COMP_ESTRUTURA'!Area_de_impressao</vt:lpstr>
      <vt:lpstr>'08_COMP_COMPLEMENTAR'!Area_de_impressao</vt:lpstr>
      <vt:lpstr>COTAÇÃO!Area_de_impressao</vt:lpstr>
      <vt:lpstr>'01_RESUMO'!Titulos_de_impressao</vt:lpstr>
      <vt:lpstr>'02_ORÇAMENTO'!Titulos_de_impressao</vt:lpstr>
      <vt:lpstr>'03_CRONOGRAMA'!Titulos_de_impressao</vt:lpstr>
      <vt:lpstr>'06_COMP_ARQ'!Titulos_de_impressao</vt:lpstr>
      <vt:lpstr>'07_COMP_ESTRUTURA'!Titulos_de_impressao</vt:lpstr>
      <vt:lpstr>'08_COMP_COMPLEMENTAR'!Titulos_de_impressao</vt:lpstr>
      <vt:lpstr>COTAÇÃO!Titulos_de_impressao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Francielle Carla de Oliveira</dc:creator>
  <cp:lastModifiedBy>Aline Arantes Correa</cp:lastModifiedBy>
  <cp:lastPrinted>2021-06-09T13:19:19Z</cp:lastPrinted>
  <dcterms:created xsi:type="dcterms:W3CDTF">2019-02-17T23:46:26Z</dcterms:created>
  <dcterms:modified xsi:type="dcterms:W3CDTF">2021-09-17T13:21:31Z</dcterms:modified>
</cp:coreProperties>
</file>